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45" activeTab="4"/>
  </bookViews>
  <sheets>
    <sheet name="source" sheetId="1" r:id="rId1"/>
    <sheet name="cond" sheetId="2" r:id="rId2"/>
    <sheet name="emiss" sheetId="3" r:id="rId3"/>
    <sheet name="feed" sheetId="4" r:id="rId4"/>
    <sheet name="process" sheetId="5" r:id="rId5"/>
    <sheet name="summ 1" sheetId="6" r:id="rId6"/>
    <sheet name="summ 2" sheetId="7" r:id="rId7"/>
  </sheets>
  <definedNames>
    <definedName name="_xlnm.Print_Titles" localSheetId="3">'feed'!$B:$B</definedName>
  </definedNames>
  <calcPr fullCalcOnLoad="1"/>
</workbook>
</file>

<file path=xl/sharedStrings.xml><?xml version="1.0" encoding="utf-8"?>
<sst xmlns="http://schemas.openxmlformats.org/spreadsheetml/2006/main" count="402" uniqueCount="179">
  <si>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</si>
  <si>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</si>
  <si>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</si>
  <si>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</si>
  <si>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</si>
  <si>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</si>
  <si>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</si>
  <si>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</t>
  </si>
  <si>
    <t>APCS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</si>
  <si>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</si>
  <si>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</si>
  <si>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</si>
  <si>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</si>
  <si>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</si>
  <si>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</si>
  <si>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</si>
  <si>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</si>
  <si>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</si>
  <si>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</si>
  <si>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</si>
  <si>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Cond Avg</t>
  </si>
  <si>
    <t>PM</t>
  </si>
  <si>
    <t>gr/dscf</t>
  </si>
  <si>
    <t>ppmv</t>
  </si>
  <si>
    <t>HCl</t>
  </si>
  <si>
    <t>Chlorine</t>
  </si>
  <si>
    <t>lb/hr</t>
  </si>
  <si>
    <t>nd</t>
  </si>
  <si>
    <t>Hg</t>
  </si>
  <si>
    <t>dscfm</t>
  </si>
  <si>
    <t>%</t>
  </si>
  <si>
    <t>°F</t>
  </si>
  <si>
    <t>Cl2</t>
  </si>
  <si>
    <t>µg/dscm</t>
  </si>
  <si>
    <t>SVM</t>
  </si>
  <si>
    <t>LVM</t>
  </si>
  <si>
    <t>Feedstream Description</t>
  </si>
  <si>
    <t>Ash</t>
  </si>
  <si>
    <t>Stack Gas Flowrate</t>
  </si>
  <si>
    <t>Oxygen</t>
  </si>
  <si>
    <t>M2 Btu/hr</t>
  </si>
  <si>
    <t>Estimated Firing Rate</t>
  </si>
  <si>
    <t>mg/dscm</t>
  </si>
  <si>
    <t>Run 1</t>
  </si>
  <si>
    <t>Run 2</t>
  </si>
  <si>
    <t>Run 3</t>
  </si>
  <si>
    <t>Process Information</t>
  </si>
  <si>
    <t>Combustor Characteristics</t>
  </si>
  <si>
    <t>Cond ID</t>
  </si>
  <si>
    <t>Facility Design/Operation</t>
  </si>
  <si>
    <t>Condition</t>
  </si>
  <si>
    <t>Stack Gas Emissions</t>
  </si>
  <si>
    <t>Feedrate Characteristics</t>
  </si>
  <si>
    <t>APCD</t>
  </si>
  <si>
    <t>Stack Gas Conditions</t>
  </si>
  <si>
    <t>System</t>
  </si>
  <si>
    <t>HW</t>
  </si>
  <si>
    <t>Aux</t>
  </si>
  <si>
    <t>Heat Input Rate</t>
  </si>
  <si>
    <t>Description</t>
  </si>
  <si>
    <t>TCl</t>
  </si>
  <si>
    <t>D/F TEQ</t>
  </si>
  <si>
    <t>D/F Total</t>
  </si>
  <si>
    <t>CO</t>
  </si>
  <si>
    <t>HC</t>
  </si>
  <si>
    <t>DRE</t>
  </si>
  <si>
    <t>Temp</t>
  </si>
  <si>
    <t>Flowrate</t>
  </si>
  <si>
    <t>O2</t>
  </si>
  <si>
    <t>Moisture</t>
  </si>
  <si>
    <t>Design</t>
  </si>
  <si>
    <t>Type</t>
  </si>
  <si>
    <t>Fuel</t>
  </si>
  <si>
    <t>MM Btu/hr</t>
  </si>
  <si>
    <t>ng/dscm</t>
  </si>
  <si>
    <t>MHRA</t>
  </si>
  <si>
    <t>RA</t>
  </si>
  <si>
    <t>max</t>
  </si>
  <si>
    <t>min</t>
  </si>
  <si>
    <t>Other</t>
  </si>
  <si>
    <t>Spike</t>
  </si>
  <si>
    <t>ND</t>
  </si>
  <si>
    <t>TXD067285793</t>
  </si>
  <si>
    <t>Shell Deer Park Refining Company</t>
  </si>
  <si>
    <t>Deer Park</t>
  </si>
  <si>
    <t>TX</t>
  </si>
  <si>
    <t>F-UT-100</t>
  </si>
  <si>
    <t>744C10</t>
  </si>
  <si>
    <t>None</t>
  </si>
  <si>
    <t>Tier I metals and chlorine</t>
  </si>
  <si>
    <t>Shell Deer Park Refinery</t>
  </si>
  <si>
    <t xml:space="preserve">    Laboratory</t>
  </si>
  <si>
    <t>Maxim Technologies</t>
  </si>
  <si>
    <t>Pace Analytical Services Inc.</t>
  </si>
  <si>
    <t>y</t>
  </si>
  <si>
    <t>sootblow</t>
  </si>
  <si>
    <t>Yes</t>
  </si>
  <si>
    <t>Liq</t>
  </si>
  <si>
    <t>Hazardous Wastes</t>
  </si>
  <si>
    <t>Haz Waste Description</t>
  </si>
  <si>
    <t>Pitch blend - mix of phenol heavy ends (K022) and pitch</t>
  </si>
  <si>
    <t>Natural gas</t>
  </si>
  <si>
    <t>Supplemental Fuel</t>
  </si>
  <si>
    <t>7%O2</t>
  </si>
  <si>
    <t>PM, CO; metals, chlorine in feedstreams</t>
  </si>
  <si>
    <t>not available</t>
  </si>
  <si>
    <t>BLD Pitch</t>
  </si>
  <si>
    <t>Rec Oil</t>
  </si>
  <si>
    <t>PHE</t>
  </si>
  <si>
    <t>Fuel Gas</t>
  </si>
  <si>
    <t>Recertification of Compliance (ReCOC) under BIF Tier I, March 31, 1999</t>
  </si>
  <si>
    <t xml:space="preserve">    Testing Dates</t>
  </si>
  <si>
    <t>gpm</t>
  </si>
  <si>
    <t>Fire Box Temp</t>
  </si>
  <si>
    <t>mscfh</t>
  </si>
  <si>
    <t>Feedstreams</t>
  </si>
  <si>
    <t>CoC; unable to set min comb cham temp</t>
  </si>
  <si>
    <t>Capacity (MMBtu/hr)</t>
  </si>
  <si>
    <t>City</t>
  </si>
  <si>
    <t>State</t>
  </si>
  <si>
    <t>Comb Type</t>
  </si>
  <si>
    <t>Waste Type</t>
  </si>
  <si>
    <t>Aux Fuel</t>
  </si>
  <si>
    <t>Sister Units</t>
  </si>
  <si>
    <t>Need gas flowrate</t>
  </si>
  <si>
    <t>or firing rates</t>
  </si>
  <si>
    <t>Antimony</t>
  </si>
  <si>
    <t>g/hr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</si>
  <si>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</si>
  <si>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</si>
  <si>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</si>
  <si>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</si>
  <si>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</si>
  <si>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</si>
  <si>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</si>
  <si>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</si>
  <si>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</si>
  <si>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Total Cl</t>
  </si>
  <si>
    <t>Source Description</t>
  </si>
  <si>
    <t>Phase II ID No.</t>
  </si>
  <si>
    <t xml:space="preserve">    Gas Velocity (ft/sec)</t>
  </si>
  <si>
    <t xml:space="preserve">    Gas Temperature (°F)</t>
  </si>
  <si>
    <t>Emissions and Feedrate Data Summary Sheet -- condition averages, @ 7% O2</t>
  </si>
  <si>
    <t>Source Description Summary Sheet</t>
  </si>
  <si>
    <t>F-UT-110 (F-UT-130 also BIF unit; F-UT-120 is part of steam system, but burns no haz waste.  All 4 units to 1 stack.)</t>
  </si>
  <si>
    <t>Soot Blowing</t>
  </si>
  <si>
    <t xml:space="preserve">   Temperature</t>
  </si>
  <si>
    <t xml:space="preserve">   Stack Gas Flowrate</t>
  </si>
  <si>
    <t>Comments</t>
  </si>
  <si>
    <t>Condition 10</t>
  </si>
  <si>
    <t xml:space="preserve">   O2</t>
  </si>
  <si>
    <t xml:space="preserve">   Moisture</t>
  </si>
  <si>
    <t>CO (RA)</t>
  </si>
  <si>
    <t>CO (MHRA)</t>
  </si>
  <si>
    <t>Sampling Train</t>
  </si>
  <si>
    <t>BIF Feedrate Limits</t>
  </si>
  <si>
    <t>*</t>
  </si>
  <si>
    <t>Thermal Feedrate</t>
  </si>
  <si>
    <t>Feed Rate</t>
  </si>
  <si>
    <t>HWC Burn Status (Date if Terminated)</t>
  </si>
  <si>
    <t>Waste Descr</t>
  </si>
  <si>
    <t>Baseline</t>
  </si>
  <si>
    <t>Individual Metal Feedrates</t>
  </si>
  <si>
    <t>Individual Metal Emissions</t>
  </si>
  <si>
    <t>Pb</t>
  </si>
  <si>
    <t>Cd</t>
  </si>
  <si>
    <t>As</t>
  </si>
  <si>
    <t>Be</t>
  </si>
  <si>
    <t>Cr</t>
  </si>
  <si>
    <t>Sb</t>
  </si>
  <si>
    <t>Cr(+6)</t>
  </si>
  <si>
    <t>Ni</t>
  </si>
  <si>
    <t>Co</t>
  </si>
  <si>
    <t>Mn</t>
  </si>
  <si>
    <t>Se</t>
  </si>
  <si>
    <t xml:space="preserve">    Cond Dates</t>
  </si>
  <si>
    <t>Cond Description</t>
  </si>
  <si>
    <t>Watertube boiler. Horizontal-fired, forced draft, 500,000 lb/hr steam, ~ 600 MMBtu/hr of fuel input.  Normal plant total steam generation from the 4 boilers ranges from 750,000-2,000,000 lb/hr, average of 900,000</t>
  </si>
  <si>
    <t>Liquid-fired boiler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</si>
</sst>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mmmm\ d\,\ yyyy"/>
    <numFmt numFmtId="169" formatCode="0.0000000"/>
    <numFmt numFmtId="170" formatCode="0.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2" borderId="2" xfId="0" applyFont="1" applyFill="1" applyBorder="1" applyAlignment="1">
      <alignment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2">
      <selection activeCell="A21" sqref="A21"/>
    </sheetView>
  </sheetViews>
  <sheetFormatPr defaultColWidth="9.140625" defaultRowHeight="12.75"/>
  <cols>
    <col min="1" max="1" width="25.00390625" style="2" customWidth="1"/>
    <col min="2" max="2" width="59.8515625" style="2" customWidth="1"/>
    <col min="3" max="16384" width="8.8515625" style="2" customWidth="1"/>
  </cols>
  <sheetData>
    <row r="1" ht="12.75">
      <c r="A1" s="1" t="s">
        <v>138</v>
      </c>
    </row>
    <row r="3" spans="1:2" ht="12.75">
      <c r="A3" s="2" t="s">
        <v>139</v>
      </c>
      <c r="B3" s="23">
        <v>744</v>
      </c>
    </row>
    <row r="4" spans="1:2" ht="12.75">
      <c r="A4" s="2" t="s">
        <v>0</v>
      </c>
      <c r="B4" s="21" t="s">
        <v>82</v>
      </c>
    </row>
    <row r="5" spans="1:2" ht="12.75">
      <c r="A5" s="2" t="s">
        <v>1</v>
      </c>
      <c r="B5" s="21" t="s">
        <v>83</v>
      </c>
    </row>
    <row r="6" spans="1:2" ht="12.75">
      <c r="A6" s="2" t="s">
        <v>2</v>
      </c>
      <c r="B6" s="21"/>
    </row>
    <row r="7" spans="1:2" ht="12.75">
      <c r="A7" s="2" t="s">
        <v>3</v>
      </c>
      <c r="B7" s="21" t="s">
        <v>84</v>
      </c>
    </row>
    <row r="8" spans="1:2" ht="12.75">
      <c r="A8" s="2" t="s">
        <v>4</v>
      </c>
      <c r="B8" s="21" t="s">
        <v>85</v>
      </c>
    </row>
    <row r="9" spans="1:2" ht="12.75">
      <c r="A9" s="2" t="s">
        <v>5</v>
      </c>
      <c r="B9" s="21" t="s">
        <v>86</v>
      </c>
    </row>
    <row r="10" spans="1:2" s="20" customFormat="1" ht="25.5">
      <c r="A10" s="20" t="s">
        <v>6</v>
      </c>
      <c r="B10" s="24" t="s">
        <v>144</v>
      </c>
    </row>
    <row r="11" spans="1:2" ht="12.75">
      <c r="A11" s="2" t="s">
        <v>7</v>
      </c>
      <c r="B11" s="21" t="s">
        <v>178</v>
      </c>
    </row>
    <row r="12" spans="1:2" s="20" customFormat="1" ht="38.25">
      <c r="A12" s="20" t="s">
        <v>47</v>
      </c>
      <c r="B12" s="20" t="s">
        <v>177</v>
      </c>
    </row>
    <row r="13" spans="1:2" s="20" customFormat="1" ht="12.75">
      <c r="A13" s="20" t="s">
        <v>117</v>
      </c>
      <c r="B13" s="27">
        <v>600</v>
      </c>
    </row>
    <row r="14" spans="1:2" ht="12.75">
      <c r="A14" s="2" t="s">
        <v>145</v>
      </c>
      <c r="B14" s="2" t="s">
        <v>96</v>
      </c>
    </row>
    <row r="15" spans="1:2" ht="12.75">
      <c r="A15" s="2" t="s">
        <v>8</v>
      </c>
      <c r="B15" s="2" t="s">
        <v>88</v>
      </c>
    </row>
    <row r="16" s="20" customFormat="1" ht="12.75">
      <c r="A16" s="20" t="s">
        <v>9</v>
      </c>
    </row>
    <row r="17" spans="1:2" ht="12.75">
      <c r="A17" s="2" t="s">
        <v>98</v>
      </c>
      <c r="B17" s="21" t="s">
        <v>97</v>
      </c>
    </row>
    <row r="18" spans="1:2" ht="12.75">
      <c r="A18" s="2" t="s">
        <v>99</v>
      </c>
      <c r="B18" s="21" t="s">
        <v>100</v>
      </c>
    </row>
    <row r="19" spans="1:2" ht="12.75">
      <c r="A19" s="2" t="s">
        <v>102</v>
      </c>
      <c r="B19" s="21" t="s">
        <v>101</v>
      </c>
    </row>
    <row r="20" ht="12.75" customHeight="1"/>
    <row r="21" ht="12.75">
      <c r="A21" s="2" t="s">
        <v>10</v>
      </c>
    </row>
    <row r="22" spans="1:2" ht="12.75">
      <c r="A22" s="2" t="s">
        <v>11</v>
      </c>
      <c r="B22" s="3"/>
    </row>
    <row r="23" spans="1:2" ht="12.75">
      <c r="A23" s="2" t="s">
        <v>12</v>
      </c>
      <c r="B23" s="3"/>
    </row>
    <row r="24" spans="1:2" ht="12.75">
      <c r="A24" s="2" t="s">
        <v>140</v>
      </c>
      <c r="B24" s="3"/>
    </row>
    <row r="25" spans="1:2" ht="12.75">
      <c r="A25" s="2" t="s">
        <v>141</v>
      </c>
      <c r="B25" s="3"/>
    </row>
    <row r="26" ht="12.75" customHeight="1"/>
    <row r="27" spans="1:2" ht="12.75">
      <c r="A27" s="2" t="s">
        <v>13</v>
      </c>
      <c r="B27" s="2" t="s">
        <v>89</v>
      </c>
    </row>
    <row r="28" s="57" customFormat="1" ht="25.5">
      <c r="A28" s="57" t="s">
        <v>159</v>
      </c>
    </row>
    <row r="29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20" sqref="B20"/>
    </sheetView>
  </sheetViews>
  <sheetFormatPr defaultColWidth="9.140625" defaultRowHeight="12.75"/>
  <cols>
    <col min="1" max="1" width="22.28125" style="0" customWidth="1"/>
    <col min="2" max="2" width="55.421875" style="0" customWidth="1"/>
  </cols>
  <sheetData>
    <row r="1" ht="12.75">
      <c r="A1" s="55" t="s">
        <v>176</v>
      </c>
    </row>
    <row r="3" ht="12.75">
      <c r="A3" s="56" t="s">
        <v>87</v>
      </c>
    </row>
    <row r="4" s="2" customFormat="1" ht="12.75"/>
    <row r="5" spans="1:2" s="20" customFormat="1" ht="25.5">
      <c r="A5" s="20" t="s">
        <v>14</v>
      </c>
      <c r="B5" s="20" t="s">
        <v>110</v>
      </c>
    </row>
    <row r="6" spans="1:2" s="2" customFormat="1" ht="12.75">
      <c r="A6" s="2" t="s">
        <v>15</v>
      </c>
      <c r="B6" s="2" t="s">
        <v>90</v>
      </c>
    </row>
    <row r="7" spans="1:2" s="2" customFormat="1" ht="12.75">
      <c r="A7" s="2" t="s">
        <v>16</v>
      </c>
      <c r="B7" s="2" t="s">
        <v>92</v>
      </c>
    </row>
    <row r="8" spans="1:2" s="2" customFormat="1" ht="12.75">
      <c r="A8" s="2" t="s">
        <v>91</v>
      </c>
      <c r="B8" s="2" t="s">
        <v>93</v>
      </c>
    </row>
    <row r="9" spans="1:2" s="2" customFormat="1" ht="12.75">
      <c r="A9" s="2" t="s">
        <v>111</v>
      </c>
      <c r="B9" s="22">
        <v>36221</v>
      </c>
    </row>
    <row r="10" spans="1:2" s="2" customFormat="1" ht="12.75">
      <c r="A10" s="2" t="s">
        <v>175</v>
      </c>
      <c r="B10" s="54">
        <v>36220</v>
      </c>
    </row>
    <row r="11" spans="1:2" s="2" customFormat="1" ht="12.75">
      <c r="A11" s="2" t="s">
        <v>17</v>
      </c>
      <c r="B11" s="2" t="s">
        <v>116</v>
      </c>
    </row>
    <row r="12" spans="1:2" s="2" customFormat="1" ht="12.75">
      <c r="A12" s="2" t="s">
        <v>18</v>
      </c>
      <c r="B12" s="2" t="s">
        <v>104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C16" sqref="C16"/>
    </sheetView>
  </sheetViews>
  <sheetFormatPr defaultColWidth="9.140625" defaultRowHeight="12.75"/>
  <cols>
    <col min="1" max="1" width="9.140625" style="6" hidden="1" customWidth="1"/>
    <col min="2" max="3" width="18.140625" style="6" customWidth="1"/>
    <col min="4" max="4" width="8.8515625" style="5" customWidth="1"/>
    <col min="5" max="5" width="5.8515625" style="5" customWidth="1"/>
    <col min="6" max="6" width="3.00390625" style="5" customWidth="1"/>
    <col min="7" max="7" width="8.8515625" style="6" customWidth="1"/>
    <col min="8" max="8" width="3.140625" style="6" customWidth="1"/>
    <col min="9" max="9" width="8.8515625" style="6" customWidth="1"/>
    <col min="10" max="10" width="3.140625" style="6" customWidth="1"/>
    <col min="11" max="11" width="8.8515625" style="6" customWidth="1"/>
    <col min="12" max="12" width="1.8515625" style="6" customWidth="1"/>
    <col min="13" max="16384" width="8.8515625" style="6" customWidth="1"/>
  </cols>
  <sheetData>
    <row r="1" spans="2:3" ht="12.75">
      <c r="B1" s="4" t="s">
        <v>51</v>
      </c>
      <c r="C1" s="4"/>
    </row>
    <row r="2" spans="2:13" ht="12.75">
      <c r="B2" s="7"/>
      <c r="C2" s="7"/>
      <c r="G2" s="7"/>
      <c r="H2" s="7"/>
      <c r="I2" s="7"/>
      <c r="J2" s="7"/>
      <c r="K2" s="7"/>
      <c r="L2" s="7"/>
      <c r="M2" s="7"/>
    </row>
    <row r="3" spans="2:13" ht="12.75">
      <c r="B3" s="2"/>
      <c r="C3" s="2" t="s">
        <v>148</v>
      </c>
      <c r="D3" s="5" t="s">
        <v>19</v>
      </c>
      <c r="E3" s="5" t="s">
        <v>103</v>
      </c>
      <c r="G3" s="7">
        <v>1</v>
      </c>
      <c r="H3" s="7"/>
      <c r="I3" s="7">
        <v>2</v>
      </c>
      <c r="J3" s="7"/>
      <c r="K3" s="7">
        <v>3</v>
      </c>
      <c r="L3" s="7"/>
      <c r="M3" s="7" t="s">
        <v>20</v>
      </c>
    </row>
    <row r="4" spans="2:13" ht="12.75">
      <c r="B4" s="2"/>
      <c r="C4" s="2"/>
      <c r="G4" s="7"/>
      <c r="H4" s="7"/>
      <c r="I4" s="7"/>
      <c r="J4" s="7"/>
      <c r="K4" s="7" t="s">
        <v>95</v>
      </c>
      <c r="L4" s="7"/>
      <c r="M4" s="7"/>
    </row>
    <row r="5" spans="1:13" ht="12.75">
      <c r="A5" s="6">
        <v>10</v>
      </c>
      <c r="B5" s="8" t="s">
        <v>149</v>
      </c>
      <c r="C5" s="8"/>
      <c r="G5" s="7"/>
      <c r="H5" s="7"/>
      <c r="I5" s="7"/>
      <c r="J5" s="7"/>
      <c r="K5" s="7"/>
      <c r="L5" s="7"/>
      <c r="M5" s="7"/>
    </row>
    <row r="6" spans="2:13" ht="12.75"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ht="12.75">
      <c r="B7" s="5" t="s">
        <v>21</v>
      </c>
      <c r="C7" s="5"/>
      <c r="D7" s="5" t="s">
        <v>22</v>
      </c>
      <c r="E7" s="5" t="s">
        <v>94</v>
      </c>
      <c r="G7" s="9">
        <v>0.0163</v>
      </c>
      <c r="H7" s="9"/>
      <c r="I7" s="9">
        <v>0.0165</v>
      </c>
      <c r="J7" s="9"/>
      <c r="K7" s="9">
        <v>0.0303</v>
      </c>
      <c r="L7" s="9"/>
      <c r="M7" s="10">
        <v>0.021</v>
      </c>
    </row>
    <row r="8" spans="2:13" ht="12.75">
      <c r="B8" s="5" t="s">
        <v>152</v>
      </c>
      <c r="C8" s="5"/>
      <c r="D8" s="5" t="s">
        <v>23</v>
      </c>
      <c r="E8" s="5" t="s">
        <v>94</v>
      </c>
      <c r="G8" s="9">
        <v>3.61</v>
      </c>
      <c r="H8" s="9"/>
      <c r="I8" s="9">
        <v>3.73</v>
      </c>
      <c r="J8" s="9"/>
      <c r="K8" s="9">
        <v>3.58</v>
      </c>
      <c r="L8" s="9"/>
      <c r="M8" s="11">
        <f>AVERAGE(G8,I8,K8)</f>
        <v>3.64</v>
      </c>
    </row>
    <row r="9" spans="2:13" ht="12.75">
      <c r="B9" s="5" t="s">
        <v>153</v>
      </c>
      <c r="C9" s="5"/>
      <c r="D9" s="5" t="s">
        <v>23</v>
      </c>
      <c r="E9" s="5" t="s">
        <v>94</v>
      </c>
      <c r="G9" s="9">
        <v>4.16</v>
      </c>
      <c r="H9" s="9"/>
      <c r="I9" s="9">
        <v>4.16</v>
      </c>
      <c r="J9" s="9"/>
      <c r="K9" s="9">
        <v>6.66</v>
      </c>
      <c r="L9" s="9"/>
      <c r="M9" s="11">
        <f>AVERAGE(G9,I9,K9)</f>
        <v>4.993333333333333</v>
      </c>
    </row>
    <row r="10" spans="2:10" s="14" customFormat="1" ht="12.75">
      <c r="B10" s="6"/>
      <c r="C10" s="6"/>
      <c r="D10" s="5"/>
      <c r="E10" s="2"/>
      <c r="F10" s="12"/>
      <c r="G10" s="13"/>
      <c r="H10" s="12"/>
      <c r="I10" s="12"/>
      <c r="J10" s="12"/>
    </row>
    <row r="11" spans="2:12" ht="12.75">
      <c r="B11" s="5" t="s">
        <v>154</v>
      </c>
      <c r="C11" s="5" t="s">
        <v>21</v>
      </c>
      <c r="G11" s="9"/>
      <c r="H11" s="9"/>
      <c r="I11" s="9"/>
      <c r="J11" s="9"/>
      <c r="K11" s="9"/>
      <c r="L11" s="9"/>
    </row>
    <row r="12" spans="2:13" ht="12.75">
      <c r="B12" s="5" t="s">
        <v>147</v>
      </c>
      <c r="C12" s="5"/>
      <c r="D12" s="5" t="s">
        <v>29</v>
      </c>
      <c r="G12" s="9"/>
      <c r="H12" s="9"/>
      <c r="I12" s="15"/>
      <c r="J12" s="15"/>
      <c r="K12" s="9"/>
      <c r="L12" s="9"/>
      <c r="M12" s="15"/>
    </row>
    <row r="13" spans="2:13" ht="12.75">
      <c r="B13" s="5" t="s">
        <v>150</v>
      </c>
      <c r="C13" s="5"/>
      <c r="D13" s="5" t="s">
        <v>30</v>
      </c>
      <c r="G13" s="11"/>
      <c r="H13" s="11"/>
      <c r="I13" s="11"/>
      <c r="J13" s="11"/>
      <c r="K13" s="11"/>
      <c r="L13" s="11"/>
      <c r="M13" s="11"/>
    </row>
    <row r="14" spans="2:13" ht="12.75">
      <c r="B14" s="5" t="s">
        <v>151</v>
      </c>
      <c r="C14" s="5"/>
      <c r="D14" s="5" t="s">
        <v>30</v>
      </c>
      <c r="G14" s="9"/>
      <c r="H14" s="9"/>
      <c r="I14" s="9"/>
      <c r="J14" s="9"/>
      <c r="K14" s="9"/>
      <c r="L14" s="9"/>
      <c r="M14" s="11"/>
    </row>
    <row r="15" spans="2:13" ht="12.75">
      <c r="B15" s="5" t="s">
        <v>146</v>
      </c>
      <c r="C15" s="5"/>
      <c r="D15" s="5" t="s">
        <v>31</v>
      </c>
      <c r="G15" s="9"/>
      <c r="H15" s="9"/>
      <c r="I15" s="9"/>
      <c r="J15" s="9"/>
      <c r="K15" s="9"/>
      <c r="L15" s="9"/>
      <c r="M15" s="11"/>
    </row>
    <row r="16" spans="2:13" ht="12.75">
      <c r="B16" s="5"/>
      <c r="C16" s="5"/>
      <c r="G16" s="9"/>
      <c r="H16" s="9"/>
      <c r="I16" s="9"/>
      <c r="J16" s="9"/>
      <c r="K16" s="9"/>
      <c r="L16" s="9"/>
      <c r="M16" s="1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B1">
      <selection activeCell="C22" sqref="C22"/>
    </sheetView>
  </sheetViews>
  <sheetFormatPr defaultColWidth="9.140625" defaultRowHeight="12.75"/>
  <cols>
    <col min="1" max="1" width="9.140625" style="14" hidden="1" customWidth="1"/>
    <col min="2" max="3" width="21.28125" style="17" customWidth="1"/>
    <col min="4" max="4" width="8.140625" style="17" customWidth="1"/>
    <col min="5" max="5" width="3.57421875" style="14" customWidth="1"/>
    <col min="6" max="6" width="13.28125" style="13" customWidth="1"/>
    <col min="7" max="7" width="3.421875" style="13" customWidth="1"/>
    <col min="8" max="8" width="8.140625" style="14" customWidth="1"/>
    <col min="9" max="9" width="2.00390625" style="14" customWidth="1"/>
    <col min="10" max="10" width="6.7109375" style="14" customWidth="1"/>
    <col min="11" max="11" width="1.8515625" style="14" customWidth="1"/>
    <col min="12" max="12" width="8.57421875" style="14" customWidth="1"/>
    <col min="13" max="13" width="6.00390625" style="14" customWidth="1"/>
    <col min="14" max="14" width="9.57421875" style="14" customWidth="1"/>
    <col min="15" max="16384" width="8.8515625" style="14" customWidth="1"/>
  </cols>
  <sheetData>
    <row r="1" spans="2:3" ht="12.75">
      <c r="B1" s="16" t="s">
        <v>115</v>
      </c>
      <c r="C1" s="16"/>
    </row>
    <row r="3" spans="1:6" ht="12.75">
      <c r="A3" s="14" t="s">
        <v>156</v>
      </c>
      <c r="B3" s="16" t="s">
        <v>87</v>
      </c>
      <c r="C3" s="16"/>
      <c r="F3" s="13" t="s">
        <v>20</v>
      </c>
    </row>
    <row r="5" spans="2:12" ht="12.75">
      <c r="B5" s="17" t="s">
        <v>36</v>
      </c>
      <c r="F5" s="12" t="s">
        <v>106</v>
      </c>
      <c r="G5" s="12"/>
      <c r="H5" s="12" t="s">
        <v>107</v>
      </c>
      <c r="I5" s="12"/>
      <c r="J5" s="12" t="s">
        <v>108</v>
      </c>
      <c r="K5" s="12"/>
      <c r="L5" s="12" t="s">
        <v>109</v>
      </c>
    </row>
    <row r="6" spans="2:11" ht="12.75">
      <c r="B6" s="17" t="s">
        <v>158</v>
      </c>
      <c r="D6" s="17" t="s">
        <v>112</v>
      </c>
      <c r="E6" s="12"/>
      <c r="F6" s="13">
        <v>60</v>
      </c>
      <c r="H6" s="12">
        <v>0</v>
      </c>
      <c r="I6" s="12"/>
      <c r="J6" s="12">
        <v>12</v>
      </c>
      <c r="K6" s="12"/>
    </row>
    <row r="7" spans="2:12" ht="12.75">
      <c r="B7" s="17" t="s">
        <v>158</v>
      </c>
      <c r="D7" s="17" t="s">
        <v>114</v>
      </c>
      <c r="E7" s="12"/>
      <c r="H7" s="12"/>
      <c r="I7" s="12"/>
      <c r="J7" s="12"/>
      <c r="K7" s="12"/>
      <c r="L7" s="14">
        <v>125</v>
      </c>
    </row>
    <row r="8" spans="2:17" ht="12.75">
      <c r="B8" s="17" t="s">
        <v>37</v>
      </c>
      <c r="D8" s="17" t="s">
        <v>26</v>
      </c>
      <c r="E8" s="12"/>
      <c r="F8" s="18">
        <f>11950*2.20462/1000</f>
        <v>26.345209</v>
      </c>
      <c r="G8" s="18"/>
      <c r="H8" s="12"/>
      <c r="I8" s="12"/>
      <c r="J8" s="13"/>
      <c r="K8" s="13"/>
      <c r="L8" s="12"/>
      <c r="M8"/>
      <c r="N8"/>
      <c r="O8"/>
      <c r="P8"/>
      <c r="Q8"/>
    </row>
    <row r="9" spans="2:17" ht="12.75">
      <c r="B9" s="17" t="s">
        <v>25</v>
      </c>
      <c r="D9" s="17" t="s">
        <v>26</v>
      </c>
      <c r="E9" s="12"/>
      <c r="F9" s="19">
        <f>27606*2.20462/1000</f>
        <v>60.86073972</v>
      </c>
      <c r="G9" s="19"/>
      <c r="H9" s="12"/>
      <c r="I9" s="12"/>
      <c r="J9" s="18"/>
      <c r="K9" s="18"/>
      <c r="L9" s="12"/>
      <c r="M9"/>
      <c r="N9"/>
      <c r="O9"/>
      <c r="P9"/>
      <c r="Q9"/>
    </row>
    <row r="10" spans="2:17" ht="12.75">
      <c r="B10" s="17" t="s">
        <v>128</v>
      </c>
      <c r="D10" s="17" t="s">
        <v>26</v>
      </c>
      <c r="E10" s="12" t="s">
        <v>27</v>
      </c>
      <c r="F10" s="26">
        <f>11*2.20462/1000</f>
        <v>0.024250819999999996</v>
      </c>
      <c r="G10" s="26"/>
      <c r="H10" s="12"/>
      <c r="I10" s="12"/>
      <c r="J10" s="13"/>
      <c r="K10" s="13"/>
      <c r="L10" s="12"/>
      <c r="M10"/>
      <c r="N10"/>
      <c r="O10"/>
      <c r="P10"/>
      <c r="Q10"/>
    </row>
    <row r="11" spans="2:17" ht="12.75">
      <c r="B11" s="17" t="s">
        <v>135</v>
      </c>
      <c r="D11" s="17" t="s">
        <v>26</v>
      </c>
      <c r="E11" s="12" t="s">
        <v>27</v>
      </c>
      <c r="F11" s="26">
        <f>39*2.20462/1000</f>
        <v>0.08598017999999999</v>
      </c>
      <c r="G11" s="26"/>
      <c r="H11" s="12"/>
      <c r="I11" s="12"/>
      <c r="J11" s="13"/>
      <c r="K11" s="13"/>
      <c r="L11" s="12"/>
      <c r="M11"/>
      <c r="N11"/>
      <c r="O11"/>
      <c r="P11"/>
      <c r="Q11"/>
    </row>
    <row r="12" spans="2:13" ht="12.75">
      <c r="B12" s="17" t="s">
        <v>129</v>
      </c>
      <c r="D12" s="17" t="s">
        <v>26</v>
      </c>
      <c r="E12" s="12" t="s">
        <v>27</v>
      </c>
      <c r="F12" s="26">
        <f>17*2.20462/1000</f>
        <v>0.03747854</v>
      </c>
      <c r="G12" s="26"/>
      <c r="H12" s="12"/>
      <c r="I12" s="12"/>
      <c r="J12" s="13"/>
      <c r="K12" s="13"/>
      <c r="L12" s="12"/>
      <c r="M12" s="12"/>
    </row>
    <row r="13" spans="2:13" ht="12.75">
      <c r="B13" s="17" t="s">
        <v>130</v>
      </c>
      <c r="D13" s="17" t="s">
        <v>26</v>
      </c>
      <c r="E13" s="12" t="s">
        <v>27</v>
      </c>
      <c r="F13" s="26">
        <f>2*2.20462/1000</f>
        <v>0.00440924</v>
      </c>
      <c r="G13" s="26"/>
      <c r="H13" s="12"/>
      <c r="I13" s="12"/>
      <c r="J13" s="13"/>
      <c r="K13" s="13"/>
      <c r="L13" s="12"/>
      <c r="M13" s="12"/>
    </row>
    <row r="14" spans="2:13" ht="12.75">
      <c r="B14" s="17" t="s">
        <v>131</v>
      </c>
      <c r="D14" s="17" t="s">
        <v>26</v>
      </c>
      <c r="E14" s="12" t="s">
        <v>27</v>
      </c>
      <c r="F14" s="26">
        <f>2*2.20462/1000</f>
        <v>0.00440924</v>
      </c>
      <c r="G14" s="26"/>
      <c r="H14" s="12"/>
      <c r="I14" s="12"/>
      <c r="J14" s="13"/>
      <c r="K14" s="13"/>
      <c r="L14" s="12"/>
      <c r="M14" s="12"/>
    </row>
    <row r="15" spans="2:13" ht="12.75">
      <c r="B15" s="17" t="s">
        <v>132</v>
      </c>
      <c r="D15" s="17" t="s">
        <v>26</v>
      </c>
      <c r="E15" s="12" t="s">
        <v>27</v>
      </c>
      <c r="F15" s="26">
        <f>22*2.20462/1000</f>
        <v>0.04850163999999999</v>
      </c>
      <c r="G15" s="26"/>
      <c r="H15" s="12"/>
      <c r="I15" s="12"/>
      <c r="J15" s="13"/>
      <c r="K15" s="13"/>
      <c r="L15" s="12"/>
      <c r="M15" s="12"/>
    </row>
    <row r="16" spans="2:13" ht="12.75">
      <c r="B16" s="17" t="s">
        <v>133</v>
      </c>
      <c r="D16" s="17" t="s">
        <v>26</v>
      </c>
      <c r="E16" s="12" t="s">
        <v>27</v>
      </c>
      <c r="F16" s="26">
        <f>8*2.20462/1000</f>
        <v>0.01763696</v>
      </c>
      <c r="G16" s="26"/>
      <c r="H16" s="12"/>
      <c r="I16" s="12"/>
      <c r="J16" s="13"/>
      <c r="K16" s="13"/>
      <c r="L16" s="12"/>
      <c r="M16" s="12"/>
    </row>
    <row r="17" spans="2:13" ht="12.75">
      <c r="B17" s="17" t="s">
        <v>134</v>
      </c>
      <c r="D17" s="17" t="s">
        <v>26</v>
      </c>
      <c r="E17" s="12" t="s">
        <v>27</v>
      </c>
      <c r="F17" s="26">
        <f>2*2.20462/1000</f>
        <v>0.00440924</v>
      </c>
      <c r="G17" s="26"/>
      <c r="H17" s="12"/>
      <c r="I17" s="12"/>
      <c r="J17" s="2"/>
      <c r="K17" s="2"/>
      <c r="L17" s="12"/>
      <c r="M17" s="12"/>
    </row>
    <row r="18" spans="2:13" ht="12.75">
      <c r="B18" s="17" t="s">
        <v>126</v>
      </c>
      <c r="D18" s="17" t="s">
        <v>26</v>
      </c>
      <c r="E18" s="12" t="s">
        <v>27</v>
      </c>
      <c r="F18" s="26">
        <f>11*2.20462/1000</f>
        <v>0.024250819999999996</v>
      </c>
      <c r="G18" s="26"/>
      <c r="H18" s="12"/>
      <c r="I18" s="12"/>
      <c r="J18" s="13"/>
      <c r="K18" s="13"/>
      <c r="L18" s="12"/>
      <c r="M18" s="12"/>
    </row>
    <row r="19" spans="2:13" ht="12.75">
      <c r="B19" s="17" t="s">
        <v>136</v>
      </c>
      <c r="D19" s="17" t="s">
        <v>26</v>
      </c>
      <c r="E19" s="12" t="s">
        <v>27</v>
      </c>
      <c r="F19" s="26">
        <f>11*2.20462/1000</f>
        <v>0.024250819999999996</v>
      </c>
      <c r="G19" s="26"/>
      <c r="H19" s="12"/>
      <c r="I19" s="12"/>
      <c r="J19" s="13"/>
      <c r="K19" s="13"/>
      <c r="L19" s="12"/>
      <c r="M19" s="12"/>
    </row>
    <row r="21" spans="2:11" ht="12.75">
      <c r="B21" s="17" t="s">
        <v>38</v>
      </c>
      <c r="D21" s="17" t="s">
        <v>29</v>
      </c>
      <c r="F21" s="13" t="s">
        <v>105</v>
      </c>
      <c r="J21" s="13"/>
      <c r="K21" s="13"/>
    </row>
    <row r="22" spans="2:11" ht="12.75">
      <c r="B22" s="17" t="s">
        <v>39</v>
      </c>
      <c r="D22" s="17" t="s">
        <v>30</v>
      </c>
      <c r="J22" s="13"/>
      <c r="K22" s="13"/>
    </row>
    <row r="23" spans="5:13" ht="12.75">
      <c r="E23" s="12"/>
      <c r="H23" s="12"/>
      <c r="I23" s="12"/>
      <c r="J23" s="12"/>
      <c r="K23" s="12"/>
      <c r="L23" s="12"/>
      <c r="M23" s="12"/>
    </row>
    <row r="24" spans="2:13" ht="12.75">
      <c r="B24" s="17" t="s">
        <v>157</v>
      </c>
      <c r="D24" s="17" t="s">
        <v>40</v>
      </c>
      <c r="E24" s="12"/>
      <c r="F24" t="s">
        <v>124</v>
      </c>
      <c r="G24"/>
      <c r="H24"/>
      <c r="I24"/>
      <c r="J24"/>
      <c r="K24"/>
      <c r="L24"/>
      <c r="M24"/>
    </row>
    <row r="25" spans="2:13" ht="12.75">
      <c r="B25" s="17" t="s">
        <v>41</v>
      </c>
      <c r="D25" s="17" t="s">
        <v>40</v>
      </c>
      <c r="E25" s="12"/>
      <c r="F25" t="s">
        <v>125</v>
      </c>
      <c r="G25"/>
      <c r="H25"/>
      <c r="I25"/>
      <c r="J25"/>
      <c r="K25"/>
      <c r="L25"/>
      <c r="M25"/>
    </row>
    <row r="26" spans="2:13" ht="12.75">
      <c r="B26" s="17" t="s">
        <v>37</v>
      </c>
      <c r="D26" s="17" t="s">
        <v>42</v>
      </c>
      <c r="E26" s="12"/>
      <c r="F26"/>
      <c r="G26"/>
      <c r="H26"/>
      <c r="I26"/>
      <c r="J26"/>
      <c r="K26"/>
      <c r="L26"/>
      <c r="M26"/>
    </row>
    <row r="27" spans="2:13" ht="12.75">
      <c r="B27" s="17" t="s">
        <v>25</v>
      </c>
      <c r="D27" s="17" t="s">
        <v>33</v>
      </c>
      <c r="E27" s="12"/>
      <c r="F27"/>
      <c r="G27"/>
      <c r="H27"/>
      <c r="I27"/>
      <c r="J27"/>
      <c r="K27"/>
      <c r="L27"/>
      <c r="M27"/>
    </row>
    <row r="28" spans="2:13" ht="12.75">
      <c r="B28" s="17" t="s">
        <v>128</v>
      </c>
      <c r="D28" s="17" t="s">
        <v>33</v>
      </c>
      <c r="E28" s="12"/>
      <c r="F28"/>
      <c r="G28"/>
      <c r="H28"/>
      <c r="I28"/>
      <c r="J28"/>
      <c r="K28"/>
      <c r="L28"/>
      <c r="M28"/>
    </row>
    <row r="29" spans="2:13" ht="12.75">
      <c r="B29" s="17" t="s">
        <v>135</v>
      </c>
      <c r="D29" s="17" t="s">
        <v>33</v>
      </c>
      <c r="E29" s="12"/>
      <c r="F29"/>
      <c r="G29"/>
      <c r="H29"/>
      <c r="I29"/>
      <c r="J29"/>
      <c r="K29"/>
      <c r="L29"/>
      <c r="M29"/>
    </row>
    <row r="30" spans="2:13" ht="12.75">
      <c r="B30" s="17" t="s">
        <v>129</v>
      </c>
      <c r="D30" s="17" t="s">
        <v>33</v>
      </c>
      <c r="E30" s="12"/>
      <c r="F30"/>
      <c r="G30"/>
      <c r="H30"/>
      <c r="I30"/>
      <c r="J30"/>
      <c r="K30"/>
      <c r="L30"/>
      <c r="M30"/>
    </row>
    <row r="31" spans="2:13" ht="12.75">
      <c r="B31" s="17" t="s">
        <v>130</v>
      </c>
      <c r="D31" s="17" t="s">
        <v>33</v>
      </c>
      <c r="E31" s="12"/>
      <c r="F31"/>
      <c r="G31"/>
      <c r="H31"/>
      <c r="I31"/>
      <c r="J31"/>
      <c r="K31"/>
      <c r="L31"/>
      <c r="M31"/>
    </row>
    <row r="32" spans="2:13" ht="12.75">
      <c r="B32" s="17" t="s">
        <v>131</v>
      </c>
      <c r="D32" s="17" t="s">
        <v>33</v>
      </c>
      <c r="E32" s="12"/>
      <c r="F32"/>
      <c r="G32"/>
      <c r="H32"/>
      <c r="I32"/>
      <c r="J32"/>
      <c r="K32"/>
      <c r="L32"/>
      <c r="M32"/>
    </row>
    <row r="33" spans="2:13" ht="12.75">
      <c r="B33" s="17" t="s">
        <v>132</v>
      </c>
      <c r="D33" s="17" t="s">
        <v>33</v>
      </c>
      <c r="E33" s="12"/>
      <c r="F33"/>
      <c r="G33"/>
      <c r="H33"/>
      <c r="I33"/>
      <c r="J33"/>
      <c r="K33"/>
      <c r="L33"/>
      <c r="M33"/>
    </row>
    <row r="34" spans="2:13" ht="12.75">
      <c r="B34" s="17" t="s">
        <v>133</v>
      </c>
      <c r="D34" s="17" t="s">
        <v>33</v>
      </c>
      <c r="E34" s="12"/>
      <c r="F34"/>
      <c r="G34"/>
      <c r="H34"/>
      <c r="I34"/>
      <c r="J34"/>
      <c r="K34"/>
      <c r="L34"/>
      <c r="M34"/>
    </row>
    <row r="35" spans="2:13" ht="12.75">
      <c r="B35" s="17" t="s">
        <v>134</v>
      </c>
      <c r="D35" s="17" t="s">
        <v>33</v>
      </c>
      <c r="E35" s="12"/>
      <c r="F35"/>
      <c r="G35"/>
      <c r="H35"/>
      <c r="I35"/>
      <c r="J35"/>
      <c r="K35"/>
      <c r="L35"/>
      <c r="M35"/>
    </row>
    <row r="36" spans="2:13" ht="12.75">
      <c r="B36" s="17" t="s">
        <v>126</v>
      </c>
      <c r="D36" s="17" t="s">
        <v>33</v>
      </c>
      <c r="E36" s="12"/>
      <c r="F36"/>
      <c r="G36"/>
      <c r="H36"/>
      <c r="I36"/>
      <c r="J36"/>
      <c r="K36"/>
      <c r="L36"/>
      <c r="M36"/>
    </row>
    <row r="37" spans="2:13" ht="12.75">
      <c r="B37" s="17" t="s">
        <v>136</v>
      </c>
      <c r="D37" s="17" t="s">
        <v>33</v>
      </c>
      <c r="E37" s="12"/>
      <c r="F37"/>
      <c r="G37"/>
      <c r="H37"/>
      <c r="I37"/>
      <c r="J37"/>
      <c r="K37"/>
      <c r="L37"/>
      <c r="M37"/>
    </row>
    <row r="38" spans="2:13" ht="12.75">
      <c r="B38" s="17" t="s">
        <v>34</v>
      </c>
      <c r="D38" s="17" t="s">
        <v>33</v>
      </c>
      <c r="F38"/>
      <c r="G38"/>
      <c r="H38"/>
      <c r="I38"/>
      <c r="J38"/>
      <c r="K38"/>
      <c r="L38"/>
      <c r="M38"/>
    </row>
    <row r="39" spans="2:13" ht="12.75">
      <c r="B39" s="17" t="s">
        <v>35</v>
      </c>
      <c r="D39" s="17" t="s">
        <v>33</v>
      </c>
      <c r="F39"/>
      <c r="G39"/>
      <c r="H39"/>
      <c r="I39"/>
      <c r="J39"/>
      <c r="K39"/>
      <c r="L39"/>
      <c r="M39"/>
    </row>
    <row r="42" spans="2:3" ht="12.75">
      <c r="B42" s="16" t="s">
        <v>155</v>
      </c>
      <c r="C42" s="16"/>
    </row>
    <row r="44" spans="2:7" ht="12.75">
      <c r="B44" t="s">
        <v>126</v>
      </c>
      <c r="C44"/>
      <c r="D44" t="s">
        <v>127</v>
      </c>
      <c r="F44" s="29">
        <v>44000</v>
      </c>
      <c r="G44" s="29"/>
    </row>
    <row r="45" spans="2:7" ht="12.75">
      <c r="B45" t="s">
        <v>128</v>
      </c>
      <c r="C45"/>
      <c r="D45" t="s">
        <v>127</v>
      </c>
      <c r="F45">
        <v>330</v>
      </c>
      <c r="G45"/>
    </row>
    <row r="46" spans="2:7" ht="12.75">
      <c r="B46" t="s">
        <v>129</v>
      </c>
      <c r="C46"/>
      <c r="D46" t="s">
        <v>127</v>
      </c>
      <c r="F46" s="29">
        <v>7300000</v>
      </c>
      <c r="G46" s="29"/>
    </row>
    <row r="47" spans="2:7" ht="12.75">
      <c r="B47" t="s">
        <v>130</v>
      </c>
      <c r="C47"/>
      <c r="D47" t="s">
        <v>127</v>
      </c>
      <c r="F47">
        <v>610</v>
      </c>
      <c r="G47"/>
    </row>
    <row r="48" spans="2:7" ht="12.75">
      <c r="B48" t="s">
        <v>131</v>
      </c>
      <c r="C48"/>
      <c r="D48" t="s">
        <v>127</v>
      </c>
      <c r="F48">
        <v>810</v>
      </c>
      <c r="G48"/>
    </row>
    <row r="49" spans="2:7" ht="12.75">
      <c r="B49" t="s">
        <v>132</v>
      </c>
      <c r="C49"/>
      <c r="D49" t="s">
        <v>127</v>
      </c>
      <c r="F49">
        <v>120</v>
      </c>
      <c r="G49"/>
    </row>
    <row r="50" spans="2:7" ht="12.75">
      <c r="B50" t="s">
        <v>133</v>
      </c>
      <c r="C50"/>
      <c r="D50" t="s">
        <v>127</v>
      </c>
      <c r="F50" s="29">
        <v>13000</v>
      </c>
      <c r="G50" s="29"/>
    </row>
    <row r="51" spans="2:7" ht="12.75">
      <c r="B51" t="s">
        <v>134</v>
      </c>
      <c r="C51"/>
      <c r="D51" t="s">
        <v>127</v>
      </c>
      <c r="F51" s="29">
        <v>12000</v>
      </c>
      <c r="G51" s="29"/>
    </row>
    <row r="52" spans="2:7" ht="12.75">
      <c r="B52" t="s">
        <v>135</v>
      </c>
      <c r="C52"/>
      <c r="D52" t="s">
        <v>127</v>
      </c>
      <c r="F52" s="29">
        <v>440000</v>
      </c>
      <c r="G52" s="29"/>
    </row>
    <row r="53" spans="2:7" ht="12.75">
      <c r="B53" t="s">
        <v>136</v>
      </c>
      <c r="C53"/>
      <c r="D53" t="s">
        <v>127</v>
      </c>
      <c r="F53" s="29">
        <v>73000</v>
      </c>
      <c r="G53" s="29"/>
    </row>
    <row r="54" spans="2:7" ht="12.75">
      <c r="B54" t="s">
        <v>137</v>
      </c>
      <c r="C54"/>
      <c r="D54" t="s">
        <v>127</v>
      </c>
      <c r="F54" s="29">
        <v>58000</v>
      </c>
      <c r="G54" s="2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2" customWidth="1"/>
    <col min="2" max="2" width="5.421875" style="2" customWidth="1"/>
    <col min="3" max="16384" width="10.8515625" style="2" customWidth="1"/>
  </cols>
  <sheetData>
    <row r="1" ht="12.75">
      <c r="A1" s="1" t="s">
        <v>46</v>
      </c>
    </row>
    <row r="3" spans="1:5" ht="12.75">
      <c r="A3" s="1" t="s">
        <v>87</v>
      </c>
      <c r="C3" s="2" t="s">
        <v>43</v>
      </c>
      <c r="D3" s="2" t="s">
        <v>44</v>
      </c>
      <c r="E3" s="2" t="s">
        <v>45</v>
      </c>
    </row>
    <row r="4" spans="3:5" ht="12.75">
      <c r="C4" s="21"/>
      <c r="D4" s="21"/>
      <c r="E4" s="21"/>
    </row>
    <row r="5" spans="1:5" ht="12.75">
      <c r="A5" s="2" t="s">
        <v>113</v>
      </c>
      <c r="B5" s="2" t="s">
        <v>31</v>
      </c>
      <c r="C5" s="25">
        <v>1604.48</v>
      </c>
      <c r="D5" s="25">
        <v>1606.75</v>
      </c>
      <c r="E5" s="25">
        <v>1559.06</v>
      </c>
    </row>
    <row r="7" spans="3:5" ht="12.75">
      <c r="C7" s="21"/>
      <c r="D7" s="21"/>
      <c r="E7" s="2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4" max="4" width="14.57421875" style="0" customWidth="1"/>
    <col min="5" max="5" width="12.57421875" style="0" customWidth="1"/>
    <col min="6" max="6" width="18.8515625" style="0" customWidth="1"/>
    <col min="9" max="9" width="11.00390625" style="0" customWidth="1"/>
    <col min="10" max="10" width="11.7109375" style="0" customWidth="1"/>
    <col min="11" max="11" width="15.28125" style="0" customWidth="1"/>
    <col min="12" max="12" width="11.421875" style="0" customWidth="1"/>
    <col min="13" max="13" width="15.421875" style="0" customWidth="1"/>
  </cols>
  <sheetData>
    <row r="1" ht="12.75">
      <c r="A1" t="s">
        <v>143</v>
      </c>
    </row>
    <row r="3" spans="1:13" s="28" customFormat="1" ht="12.75">
      <c r="A3" s="28" t="s">
        <v>1</v>
      </c>
      <c r="B3" s="28" t="s">
        <v>118</v>
      </c>
      <c r="C3" s="28" t="s">
        <v>119</v>
      </c>
      <c r="D3" s="28" t="s">
        <v>0</v>
      </c>
      <c r="E3" s="28" t="s">
        <v>139</v>
      </c>
      <c r="F3" s="28" t="s">
        <v>120</v>
      </c>
      <c r="G3" s="28" t="s">
        <v>8</v>
      </c>
      <c r="H3" s="28" t="s">
        <v>160</v>
      </c>
      <c r="I3" s="28" t="s">
        <v>121</v>
      </c>
      <c r="J3" s="28" t="s">
        <v>122</v>
      </c>
      <c r="K3" s="28" t="s">
        <v>5</v>
      </c>
      <c r="L3" s="28" t="s">
        <v>123</v>
      </c>
      <c r="M3" s="28" t="s">
        <v>117</v>
      </c>
    </row>
    <row r="5" spans="1:13" ht="12.75">
      <c r="A5" t="str">
        <f>source!B5</f>
        <v>Shell Deer Park Refining Company</v>
      </c>
      <c r="B5" t="str">
        <f>source!B7</f>
        <v>Deer Park</v>
      </c>
      <c r="C5" t="str">
        <f>source!B8</f>
        <v>TX</v>
      </c>
      <c r="D5" t="str">
        <f>source!B4</f>
        <v>TXD067285793</v>
      </c>
      <c r="E5">
        <f>source!B3</f>
        <v>744</v>
      </c>
      <c r="F5" t="str">
        <f>source!B11</f>
        <v>Liquid-fired boiler</v>
      </c>
      <c r="G5" t="str">
        <f>source!B15</f>
        <v>None</v>
      </c>
      <c r="H5" t="str">
        <f>source!B18</f>
        <v>Pitch blend - mix of phenol heavy ends (K022) and pitch</v>
      </c>
      <c r="I5" t="str">
        <f>source!B17</f>
        <v>Liq</v>
      </c>
      <c r="J5" t="str">
        <f>source!B19</f>
        <v>Natural gas</v>
      </c>
      <c r="K5" t="str">
        <f>source!B9</f>
        <v>F-UT-100</v>
      </c>
      <c r="L5" t="str">
        <f>source!B10</f>
        <v>F-UT-110 (F-UT-130 also BIF unit; F-UT-120 is part of steam system, but burns no haz waste.  All 4 units to 1 stack.)</v>
      </c>
      <c r="M5">
        <f>source!B13</f>
        <v>600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2" customWidth="1"/>
    <col min="2" max="2" width="8.00390625" style="2" customWidth="1"/>
    <col min="3" max="3" width="15.28125" style="2" customWidth="1"/>
    <col min="4" max="4" width="8.28125" style="2" customWidth="1"/>
    <col min="5" max="5" width="15.00390625" style="2" customWidth="1"/>
    <col min="6" max="6" width="10.28125" style="2" customWidth="1"/>
    <col min="7" max="7" width="10.7109375" style="2" customWidth="1"/>
    <col min="8" max="8" width="44.140625" style="2" customWidth="1"/>
    <col min="9" max="9" width="7.8515625" style="2" customWidth="1"/>
    <col min="10" max="10" width="5.8515625" style="2" customWidth="1"/>
    <col min="11" max="11" width="4.8515625" style="2" customWidth="1"/>
    <col min="12" max="12" width="1.421875" style="2" customWidth="1"/>
    <col min="13" max="13" width="6.00390625" style="2" customWidth="1"/>
    <col min="14" max="14" width="1.8515625" style="2" customWidth="1"/>
    <col min="15" max="15" width="8.421875" style="2" customWidth="1"/>
    <col min="16" max="16" width="8.28125" style="2" customWidth="1"/>
    <col min="17" max="17" width="2.00390625" style="2" customWidth="1"/>
    <col min="18" max="18" width="7.421875" style="2" customWidth="1"/>
    <col min="19" max="19" width="1.8515625" style="2" customWidth="1"/>
    <col min="20" max="20" width="7.140625" style="2" customWidth="1"/>
    <col min="21" max="21" width="1.7109375" style="2" customWidth="1"/>
    <col min="22" max="22" width="7.421875" style="2" customWidth="1"/>
    <col min="23" max="23" width="7.7109375" style="2" customWidth="1"/>
    <col min="24" max="24" width="7.140625" style="2" customWidth="1"/>
    <col min="25" max="27" width="5.140625" style="2" customWidth="1"/>
    <col min="28" max="28" width="8.140625" style="2" customWidth="1"/>
    <col min="29" max="29" width="8.421875" style="2" customWidth="1"/>
    <col min="30" max="30" width="5.00390625" style="2" customWidth="1"/>
    <col min="31" max="31" width="4.140625" style="2" customWidth="1"/>
    <col min="32" max="33" width="8.00390625" style="2" customWidth="1"/>
    <col min="34" max="35" width="5.421875" style="2" customWidth="1"/>
    <col min="36" max="36" width="7.7109375" style="2" customWidth="1"/>
    <col min="37" max="37" width="8.7109375" style="2" customWidth="1"/>
    <col min="38" max="39" width="4.8515625" style="2" customWidth="1"/>
    <col min="40" max="40" width="7.28125" style="2" customWidth="1"/>
    <col min="41" max="41" width="8.421875" style="2" customWidth="1"/>
    <col min="42" max="42" width="4.7109375" style="2" customWidth="1"/>
    <col min="43" max="45" width="8.421875" style="2" customWidth="1"/>
    <col min="46" max="46" width="7.7109375" style="2" customWidth="1"/>
    <col min="47" max="47" width="10.140625" style="2" customWidth="1"/>
    <col min="48" max="48" width="6.00390625" style="2" customWidth="1"/>
    <col min="49" max="49" width="8.140625" style="2" customWidth="1"/>
    <col min="50" max="50" width="8.00390625" style="30" customWidth="1"/>
    <col min="51" max="16384" width="11.421875" style="2" customWidth="1"/>
  </cols>
  <sheetData>
    <row r="1" ht="12.75">
      <c r="A1" s="2" t="s">
        <v>142</v>
      </c>
    </row>
    <row r="3" spans="1:73" s="31" customFormat="1" ht="12.75">
      <c r="A3" s="31" t="s">
        <v>48</v>
      </c>
      <c r="B3" s="32" t="s">
        <v>49</v>
      </c>
      <c r="C3" s="33"/>
      <c r="D3" s="33"/>
      <c r="E3" s="33"/>
      <c r="F3" s="33"/>
      <c r="G3" s="33"/>
      <c r="H3" s="31" t="s">
        <v>50</v>
      </c>
      <c r="I3" s="34" t="s">
        <v>51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 t="s">
        <v>52</v>
      </c>
      <c r="AT3" s="36" t="s">
        <v>53</v>
      </c>
      <c r="AU3" s="32" t="s">
        <v>54</v>
      </c>
      <c r="AV3" s="33"/>
      <c r="AW3" s="33"/>
      <c r="AX3" s="33"/>
      <c r="AZ3" s="53" t="s">
        <v>162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U3" s="31" t="s">
        <v>163</v>
      </c>
    </row>
    <row r="4" spans="2:94" ht="12.75">
      <c r="B4" s="3" t="s">
        <v>8</v>
      </c>
      <c r="C4" s="3" t="s">
        <v>55</v>
      </c>
      <c r="D4" s="30" t="s">
        <v>56</v>
      </c>
      <c r="E4" s="30" t="s">
        <v>57</v>
      </c>
      <c r="F4" s="37" t="s">
        <v>58</v>
      </c>
      <c r="G4" s="37"/>
      <c r="H4" s="3" t="s">
        <v>59</v>
      </c>
      <c r="I4" s="30" t="s">
        <v>21</v>
      </c>
      <c r="J4" s="30" t="s">
        <v>24</v>
      </c>
      <c r="K4" s="30" t="s">
        <v>32</v>
      </c>
      <c r="L4" s="30"/>
      <c r="M4" s="30" t="s">
        <v>60</v>
      </c>
      <c r="N4" s="30"/>
      <c r="O4" s="30" t="s">
        <v>61</v>
      </c>
      <c r="P4" s="30" t="s">
        <v>62</v>
      </c>
      <c r="Q4" s="30"/>
      <c r="R4" s="30" t="s">
        <v>28</v>
      </c>
      <c r="S4" s="30"/>
      <c r="T4" s="30" t="s">
        <v>34</v>
      </c>
      <c r="U4" s="30"/>
      <c r="V4" s="30" t="s">
        <v>35</v>
      </c>
      <c r="W4" s="30" t="s">
        <v>63</v>
      </c>
      <c r="X4" s="30" t="s">
        <v>63</v>
      </c>
      <c r="Y4" s="30" t="s">
        <v>64</v>
      </c>
      <c r="Z4" s="38" t="s">
        <v>65</v>
      </c>
      <c r="AA4" s="38"/>
      <c r="AB4" s="39" t="s">
        <v>28</v>
      </c>
      <c r="AC4" s="38"/>
      <c r="AD4" s="38"/>
      <c r="AE4" s="38"/>
      <c r="AF4" s="39" t="s">
        <v>34</v>
      </c>
      <c r="AG4" s="38"/>
      <c r="AH4" s="38"/>
      <c r="AI4" s="38"/>
      <c r="AJ4" s="39" t="s">
        <v>35</v>
      </c>
      <c r="AK4" s="38"/>
      <c r="AL4" s="38"/>
      <c r="AM4" s="38"/>
      <c r="AN4" s="39" t="s">
        <v>60</v>
      </c>
      <c r="AO4" s="38"/>
      <c r="AP4" s="38"/>
      <c r="AQ4" s="40" t="s">
        <v>37</v>
      </c>
      <c r="AR4" s="30"/>
      <c r="AS4" s="30"/>
      <c r="AT4" s="41" t="s">
        <v>66</v>
      </c>
      <c r="AU4" s="30" t="s">
        <v>67</v>
      </c>
      <c r="AV4" s="30" t="s">
        <v>68</v>
      </c>
      <c r="AW4" s="30" t="s">
        <v>69</v>
      </c>
      <c r="AX4" s="30" t="s">
        <v>66</v>
      </c>
      <c r="AZ4" s="2" t="s">
        <v>164</v>
      </c>
      <c r="BA4" s="2" t="s">
        <v>81</v>
      </c>
      <c r="BB4" s="2" t="s">
        <v>165</v>
      </c>
      <c r="BC4" s="2" t="s">
        <v>81</v>
      </c>
      <c r="BD4" s="2" t="s">
        <v>166</v>
      </c>
      <c r="BE4" s="2" t="s">
        <v>81</v>
      </c>
      <c r="BF4" s="2" t="s">
        <v>167</v>
      </c>
      <c r="BG4" s="2" t="s">
        <v>81</v>
      </c>
      <c r="BH4" s="2" t="s">
        <v>168</v>
      </c>
      <c r="BI4" s="2" t="s">
        <v>81</v>
      </c>
      <c r="BJ4" s="2" t="s">
        <v>169</v>
      </c>
      <c r="BK4" s="2" t="s">
        <v>81</v>
      </c>
      <c r="BL4" s="2" t="s">
        <v>171</v>
      </c>
      <c r="BM4" s="2" t="s">
        <v>81</v>
      </c>
      <c r="BN4" s="2" t="s">
        <v>172</v>
      </c>
      <c r="BO4" s="2" t="s">
        <v>81</v>
      </c>
      <c r="BP4" s="2" t="s">
        <v>173</v>
      </c>
      <c r="BQ4" s="2" t="s">
        <v>81</v>
      </c>
      <c r="BR4" s="2" t="s">
        <v>174</v>
      </c>
      <c r="BS4" s="2" t="s">
        <v>81</v>
      </c>
      <c r="BU4" s="2" t="s">
        <v>164</v>
      </c>
      <c r="BV4" s="2" t="s">
        <v>81</v>
      </c>
      <c r="BW4" s="2" t="s">
        <v>165</v>
      </c>
      <c r="BX4" s="2" t="s">
        <v>81</v>
      </c>
      <c r="BY4" s="2" t="s">
        <v>166</v>
      </c>
      <c r="BZ4" s="2" t="s">
        <v>81</v>
      </c>
      <c r="CA4" s="2" t="s">
        <v>167</v>
      </c>
      <c r="CB4" s="2" t="s">
        <v>81</v>
      </c>
      <c r="CC4" s="2" t="s">
        <v>168</v>
      </c>
      <c r="CD4" s="2" t="s">
        <v>81</v>
      </c>
      <c r="CE4" s="2" t="s">
        <v>170</v>
      </c>
      <c r="CF4" s="2" t="s">
        <v>81</v>
      </c>
      <c r="CG4" s="2" t="s">
        <v>169</v>
      </c>
      <c r="CH4" s="2" t="s">
        <v>81</v>
      </c>
      <c r="CI4" s="2" t="s">
        <v>171</v>
      </c>
      <c r="CJ4" s="2" t="s">
        <v>81</v>
      </c>
      <c r="CK4" s="2" t="s">
        <v>172</v>
      </c>
      <c r="CL4" s="2" t="s">
        <v>81</v>
      </c>
      <c r="CM4" s="2" t="s">
        <v>173</v>
      </c>
      <c r="CN4" s="2" t="s">
        <v>81</v>
      </c>
      <c r="CO4" s="2" t="s">
        <v>174</v>
      </c>
      <c r="CP4" s="2" t="s">
        <v>81</v>
      </c>
    </row>
    <row r="5" spans="2:94" ht="12.75">
      <c r="B5" s="30"/>
      <c r="C5" s="3" t="s">
        <v>70</v>
      </c>
      <c r="D5" s="30" t="s">
        <v>71</v>
      </c>
      <c r="E5" s="30" t="s">
        <v>72</v>
      </c>
      <c r="F5" s="42" t="s">
        <v>73</v>
      </c>
      <c r="G5" s="42"/>
      <c r="H5" s="30"/>
      <c r="I5" s="30" t="s">
        <v>22</v>
      </c>
      <c r="J5" s="30" t="s">
        <v>23</v>
      </c>
      <c r="K5" s="30" t="s">
        <v>23</v>
      </c>
      <c r="L5" s="30"/>
      <c r="M5" s="30" t="s">
        <v>23</v>
      </c>
      <c r="N5" s="30"/>
      <c r="O5" s="30" t="s">
        <v>74</v>
      </c>
      <c r="P5" s="30" t="s">
        <v>74</v>
      </c>
      <c r="Q5" s="30"/>
      <c r="R5" s="30" t="s">
        <v>33</v>
      </c>
      <c r="S5" s="30"/>
      <c r="T5" s="30" t="s">
        <v>33</v>
      </c>
      <c r="U5" s="30"/>
      <c r="V5" s="30" t="s">
        <v>33</v>
      </c>
      <c r="W5" s="30" t="s">
        <v>75</v>
      </c>
      <c r="X5" s="30" t="s">
        <v>76</v>
      </c>
      <c r="Y5" s="30" t="s">
        <v>23</v>
      </c>
      <c r="Z5" s="30" t="s">
        <v>77</v>
      </c>
      <c r="AA5" s="30" t="s">
        <v>78</v>
      </c>
      <c r="AB5" s="40" t="s">
        <v>56</v>
      </c>
      <c r="AC5" s="30" t="s">
        <v>79</v>
      </c>
      <c r="AD5" s="30" t="s">
        <v>80</v>
      </c>
      <c r="AE5" s="30" t="s">
        <v>81</v>
      </c>
      <c r="AF5" s="40" t="s">
        <v>56</v>
      </c>
      <c r="AG5" s="30" t="s">
        <v>79</v>
      </c>
      <c r="AH5" s="30" t="s">
        <v>80</v>
      </c>
      <c r="AI5" s="30" t="s">
        <v>81</v>
      </c>
      <c r="AJ5" s="40" t="s">
        <v>56</v>
      </c>
      <c r="AK5" s="30" t="s">
        <v>79</v>
      </c>
      <c r="AL5" s="30" t="s">
        <v>80</v>
      </c>
      <c r="AM5" s="30" t="s">
        <v>81</v>
      </c>
      <c r="AN5" s="40" t="s">
        <v>56</v>
      </c>
      <c r="AO5" s="30" t="s">
        <v>79</v>
      </c>
      <c r="AP5" s="30" t="s">
        <v>80</v>
      </c>
      <c r="AQ5" s="40" t="s">
        <v>56</v>
      </c>
      <c r="AR5" s="30" t="s">
        <v>79</v>
      </c>
      <c r="AS5" s="30" t="s">
        <v>80</v>
      </c>
      <c r="AT5" s="41"/>
      <c r="AU5" s="30" t="s">
        <v>29</v>
      </c>
      <c r="AV5" s="30" t="s">
        <v>30</v>
      </c>
      <c r="AW5" s="30" t="s">
        <v>30</v>
      </c>
      <c r="AX5" s="30" t="s">
        <v>31</v>
      </c>
      <c r="AZ5" s="2" t="s">
        <v>33</v>
      </c>
      <c r="BA5" s="2" t="s">
        <v>30</v>
      </c>
      <c r="BB5" s="2" t="s">
        <v>33</v>
      </c>
      <c r="BC5" s="2" t="s">
        <v>30</v>
      </c>
      <c r="BD5" s="2" t="s">
        <v>33</v>
      </c>
      <c r="BE5" s="2" t="s">
        <v>30</v>
      </c>
      <c r="BF5" s="2" t="s">
        <v>33</v>
      </c>
      <c r="BG5" s="2" t="s">
        <v>30</v>
      </c>
      <c r="BH5" s="2" t="s">
        <v>33</v>
      </c>
      <c r="BI5" s="2" t="s">
        <v>30</v>
      </c>
      <c r="BJ5" s="2" t="s">
        <v>33</v>
      </c>
      <c r="BK5" s="2" t="s">
        <v>30</v>
      </c>
      <c r="BL5" s="2" t="s">
        <v>33</v>
      </c>
      <c r="BM5" s="2" t="s">
        <v>30</v>
      </c>
      <c r="BN5" s="2" t="s">
        <v>33</v>
      </c>
      <c r="BO5" s="2" t="s">
        <v>30</v>
      </c>
      <c r="BP5" s="2" t="s">
        <v>33</v>
      </c>
      <c r="BQ5" s="2" t="s">
        <v>30</v>
      </c>
      <c r="BR5" s="2" t="s">
        <v>33</v>
      </c>
      <c r="BS5" s="2" t="s">
        <v>30</v>
      </c>
      <c r="BU5" s="2" t="s">
        <v>33</v>
      </c>
      <c r="BV5" s="2" t="s">
        <v>30</v>
      </c>
      <c r="BW5" s="2" t="s">
        <v>33</v>
      </c>
      <c r="BX5" s="2" t="s">
        <v>30</v>
      </c>
      <c r="BY5" s="2" t="s">
        <v>33</v>
      </c>
      <c r="BZ5" s="2" t="s">
        <v>30</v>
      </c>
      <c r="CA5" s="2" t="s">
        <v>33</v>
      </c>
      <c r="CB5" s="2" t="s">
        <v>30</v>
      </c>
      <c r="CC5" s="2" t="s">
        <v>33</v>
      </c>
      <c r="CD5" s="2" t="s">
        <v>30</v>
      </c>
      <c r="CE5" s="2" t="s">
        <v>33</v>
      </c>
      <c r="CF5" s="2" t="s">
        <v>30</v>
      </c>
      <c r="CG5" s="2" t="s">
        <v>33</v>
      </c>
      <c r="CH5" s="2" t="s">
        <v>30</v>
      </c>
      <c r="CI5" s="2" t="s">
        <v>33</v>
      </c>
      <c r="CJ5" s="2" t="s">
        <v>30</v>
      </c>
      <c r="CK5" s="2" t="s">
        <v>33</v>
      </c>
      <c r="CL5" s="2" t="s">
        <v>30</v>
      </c>
      <c r="CM5" s="2" t="s">
        <v>33</v>
      </c>
      <c r="CN5" s="2" t="s">
        <v>30</v>
      </c>
      <c r="CO5" s="2" t="s">
        <v>33</v>
      </c>
      <c r="CP5" s="2" t="s">
        <v>30</v>
      </c>
    </row>
    <row r="6" spans="5:50" s="43" customFormat="1" ht="12.75">
      <c r="E6" s="44" t="s">
        <v>71</v>
      </c>
      <c r="F6" s="44" t="s">
        <v>56</v>
      </c>
      <c r="G6" s="44" t="s">
        <v>79</v>
      </c>
      <c r="W6" s="44" t="s">
        <v>23</v>
      </c>
      <c r="X6" s="44" t="s">
        <v>23</v>
      </c>
      <c r="Z6" s="44" t="s">
        <v>30</v>
      </c>
      <c r="AA6" s="44" t="s">
        <v>30</v>
      </c>
      <c r="AB6" s="45" t="s">
        <v>33</v>
      </c>
      <c r="AC6" s="44" t="s">
        <v>33</v>
      </c>
      <c r="AD6" s="44" t="s">
        <v>30</v>
      </c>
      <c r="AE6" s="44" t="s">
        <v>30</v>
      </c>
      <c r="AF6" s="45" t="s">
        <v>33</v>
      </c>
      <c r="AG6" s="44" t="s">
        <v>33</v>
      </c>
      <c r="AH6" s="44" t="s">
        <v>30</v>
      </c>
      <c r="AI6" s="44" t="s">
        <v>30</v>
      </c>
      <c r="AJ6" s="45" t="s">
        <v>33</v>
      </c>
      <c r="AK6" s="44" t="s">
        <v>33</v>
      </c>
      <c r="AL6" s="44" t="s">
        <v>30</v>
      </c>
      <c r="AM6" s="44" t="s">
        <v>30</v>
      </c>
      <c r="AN6" s="45" t="s">
        <v>33</v>
      </c>
      <c r="AO6" s="44" t="s">
        <v>33</v>
      </c>
      <c r="AP6" s="44" t="s">
        <v>30</v>
      </c>
      <c r="AQ6" s="45" t="s">
        <v>42</v>
      </c>
      <c r="AR6" s="44" t="s">
        <v>42</v>
      </c>
      <c r="AS6" s="44" t="s">
        <v>30</v>
      </c>
      <c r="AT6" s="46"/>
      <c r="AX6" s="44"/>
    </row>
    <row r="7" spans="28:46" ht="12.75">
      <c r="AB7" s="47"/>
      <c r="AF7" s="47"/>
      <c r="AJ7" s="47"/>
      <c r="AN7" s="47"/>
      <c r="AQ7" s="47"/>
      <c r="AT7" s="48"/>
    </row>
    <row r="8" spans="1:52" ht="12.75">
      <c r="A8" s="2" t="s">
        <v>87</v>
      </c>
      <c r="B8" s="2" t="str">
        <f>source!B15</f>
        <v>None</v>
      </c>
      <c r="C8" s="2" t="str">
        <f>source!B11</f>
        <v>Liquid-fired boiler</v>
      </c>
      <c r="D8" s="2" t="str">
        <f>source!B17</f>
        <v>Liq</v>
      </c>
      <c r="E8" s="2" t="str">
        <f>source!B19</f>
        <v>Natural gas</v>
      </c>
      <c r="F8" s="49"/>
      <c r="G8" s="49"/>
      <c r="H8" s="2" t="str">
        <f>cond!B11</f>
        <v>CoC; unable to set min comb cham temp</v>
      </c>
      <c r="I8" s="2">
        <f>emiss!M7</f>
        <v>0.021</v>
      </c>
      <c r="J8" s="50"/>
      <c r="K8" s="50"/>
      <c r="L8" s="50"/>
      <c r="M8" s="50"/>
      <c r="R8" s="50"/>
      <c r="T8" s="50"/>
      <c r="V8" s="50"/>
      <c r="W8" s="50">
        <f>emiss!M9</f>
        <v>4.993333333333333</v>
      </c>
      <c r="X8" s="50">
        <f>emiss!M8</f>
        <v>3.64</v>
      </c>
      <c r="AB8" s="51"/>
      <c r="AC8" s="50"/>
      <c r="AF8" s="50"/>
      <c r="AG8" s="50"/>
      <c r="AJ8" s="50"/>
      <c r="AK8" s="50"/>
      <c r="AR8" s="49"/>
      <c r="AT8" s="50"/>
      <c r="AU8" s="52"/>
      <c r="AV8" s="52"/>
      <c r="AW8" s="52"/>
      <c r="AX8" s="52"/>
      <c r="AZ8" s="2" t="s">
        <v>124</v>
      </c>
    </row>
    <row r="17" spans="1:52" ht="12.75">
      <c r="A17" s="2">
        <v>744</v>
      </c>
      <c r="B17" s="2" t="str">
        <f>B8</f>
        <v>None</v>
      </c>
      <c r="C17" s="2" t="str">
        <f>C8</f>
        <v>Liquid-fired boiler</v>
      </c>
      <c r="D17" s="2" t="str">
        <f>D8</f>
        <v>Liq</v>
      </c>
      <c r="E17" s="2" t="str">
        <f>E8</f>
        <v>Natural gas</v>
      </c>
      <c r="H17" s="2" t="s">
        <v>161</v>
      </c>
      <c r="I17" s="2">
        <f>I8</f>
        <v>0.021</v>
      </c>
      <c r="W17" s="50">
        <f>W8</f>
        <v>4.993333333333333</v>
      </c>
      <c r="X17" s="50">
        <f>X8</f>
        <v>3.64</v>
      </c>
      <c r="AZ17" s="2" t="str">
        <f>AZ8</f>
        <v>Need gas flowrate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Mark Sheldon</cp:lastModifiedBy>
  <cp:lastPrinted>2000-05-05T19:42:01Z</cp:lastPrinted>
  <dcterms:created xsi:type="dcterms:W3CDTF">2000-03-28T20:10:31Z</dcterms:created>
  <dcterms:modified xsi:type="dcterms:W3CDTF">2002-06-26T17:19:28Z</dcterms:modified>
  <cp:category/>
  <cp:version/>
  <cp:contentType/>
  <cp:contentStatus/>
</cp:coreProperties>
</file>