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660" windowWidth="10620" windowHeight="5700" activeTab="6"/>
  </bookViews>
  <sheets>
    <sheet name="list" sheetId="1" r:id="rId1"/>
    <sheet name="source" sheetId="2" r:id="rId2"/>
    <sheet name="cond" sheetId="3" r:id="rId3"/>
    <sheet name="emiss 2" sheetId="4" r:id="rId4"/>
    <sheet name="feed 2" sheetId="5" r:id="rId5"/>
    <sheet name="process 2" sheetId="6" r:id="rId6"/>
    <sheet name="df c1" sheetId="7" r:id="rId7"/>
    <sheet name="df c50" sheetId="8" r:id="rId8"/>
  </sheets>
  <definedNames>
    <definedName name="_xlnm.Print_Titles" localSheetId="4">'feed 2'!$B:$B</definedName>
  </definedNames>
  <calcPr fullCalcOnLoad="1"/>
</workbook>
</file>

<file path=xl/sharedStrings.xml><?xml version="1.0" encoding="utf-8"?>
<sst xmlns="http://schemas.openxmlformats.org/spreadsheetml/2006/main" count="838" uniqueCount="192">
  <si>
    <t>494C1</t>
  </si>
  <si>
    <t>R1</t>
  </si>
  <si>
    <t>Aluminum</t>
  </si>
  <si>
    <t>Barium</t>
  </si>
  <si>
    <t>Cadmium</t>
  </si>
  <si>
    <t>Chromium</t>
  </si>
  <si>
    <t>Copper</t>
  </si>
  <si>
    <t>Lead</t>
  </si>
  <si>
    <t>Nickel</t>
  </si>
  <si>
    <t>Silver</t>
  </si>
  <si>
    <t>Tin</t>
  </si>
  <si>
    <t>Zinc</t>
  </si>
  <si>
    <t>Ash</t>
  </si>
  <si>
    <t>Heating value</t>
  </si>
  <si>
    <t>R2</t>
  </si>
  <si>
    <t>Antimony</t>
  </si>
  <si>
    <t>Arsenic</t>
  </si>
  <si>
    <t>Beryllium</t>
  </si>
  <si>
    <t>Boron</t>
  </si>
  <si>
    <t>Cobalt</t>
  </si>
  <si>
    <t>Manganese</t>
  </si>
  <si>
    <t>Mercury</t>
  </si>
  <si>
    <t>Selenium</t>
  </si>
  <si>
    <t>Thallium</t>
  </si>
  <si>
    <t>Vanadium</t>
  </si>
  <si>
    <t>R3</t>
  </si>
  <si>
    <t>PM</t>
  </si>
  <si>
    <t>gr/dscf</t>
  </si>
  <si>
    <t>y</t>
  </si>
  <si>
    <t/>
  </si>
  <si>
    <t>ug/dscm</t>
  </si>
  <si>
    <t>HCl</t>
  </si>
  <si>
    <t>ppmv</t>
  </si>
  <si>
    <t>nd</t>
  </si>
  <si>
    <t>Phosphorus</t>
  </si>
  <si>
    <t>Dioxin &amp; Furan</t>
  </si>
  <si>
    <t>Oxygen</t>
  </si>
  <si>
    <t>Metals</t>
  </si>
  <si>
    <t>Particulate</t>
  </si>
  <si>
    <t>lb/hr</t>
  </si>
  <si>
    <t>Btu/lb</t>
  </si>
  <si>
    <t>wt %</t>
  </si>
  <si>
    <t>ppmw</t>
  </si>
  <si>
    <t>GB agent</t>
  </si>
  <si>
    <t>Metal spike</t>
  </si>
  <si>
    <t>Sampling Train</t>
  </si>
  <si>
    <t>Cond Avg</t>
  </si>
  <si>
    <t>CO (MHRA)</t>
  </si>
  <si>
    <t>SVM</t>
  </si>
  <si>
    <t>LVM</t>
  </si>
  <si>
    <t>Total</t>
  </si>
  <si>
    <t>Feedrate MTEC</t>
  </si>
  <si>
    <t>I-TEF</t>
  </si>
  <si>
    <t>TEQ</t>
  </si>
  <si>
    <t>Wt Fact</t>
  </si>
  <si>
    <t>Full ND</t>
  </si>
  <si>
    <t>1/2 ND</t>
  </si>
  <si>
    <t>4D 2378</t>
  </si>
  <si>
    <t>4D Other</t>
  </si>
  <si>
    <t>4D Total</t>
  </si>
  <si>
    <t>5D 12378</t>
  </si>
  <si>
    <t>5D Other</t>
  </si>
  <si>
    <t>5D Total</t>
  </si>
  <si>
    <t>6D 123478</t>
  </si>
  <si>
    <t>6D 123678</t>
  </si>
  <si>
    <t>6D 123789</t>
  </si>
  <si>
    <t>6D Other</t>
  </si>
  <si>
    <t>6D Total</t>
  </si>
  <si>
    <t>7D 1234678</t>
  </si>
  <si>
    <t>7D Other</t>
  </si>
  <si>
    <t>7D Total</t>
  </si>
  <si>
    <t>8D</t>
  </si>
  <si>
    <t>4F 2378</t>
  </si>
  <si>
    <t>4F Other</t>
  </si>
  <si>
    <t>4F Total</t>
  </si>
  <si>
    <t>5F 12378</t>
  </si>
  <si>
    <t>5F 23478</t>
  </si>
  <si>
    <t>5F Other</t>
  </si>
  <si>
    <t>5F Total</t>
  </si>
  <si>
    <t>6F 123478</t>
  </si>
  <si>
    <t>6F 123678</t>
  </si>
  <si>
    <t>6F 123789</t>
  </si>
  <si>
    <t>6F 234678</t>
  </si>
  <si>
    <t>6F Other</t>
  </si>
  <si>
    <t>6F Total</t>
  </si>
  <si>
    <t>7F 1234678</t>
  </si>
  <si>
    <t>7F 1234789</t>
  </si>
  <si>
    <t>7F Other</t>
  </si>
  <si>
    <t>7F Total</t>
  </si>
  <si>
    <t>8F</t>
  </si>
  <si>
    <t>Total PCDD/PCDF</t>
  </si>
  <si>
    <t>April 4-17, 1997</t>
  </si>
  <si>
    <t>Cond Descr</t>
  </si>
  <si>
    <t>Report Name/Date</t>
  </si>
  <si>
    <t>Report Prepare</t>
  </si>
  <si>
    <t>Testing Firm</t>
  </si>
  <si>
    <t>Tooele Chemical Agent Disposal Facility (TOCDF), RCRA Agent Trial Burn Report for the Metal Parts Furnace, EG&amp;G Defense Materials, Inc, August 15, 1997</t>
  </si>
  <si>
    <t>EG&amp;G</t>
  </si>
  <si>
    <t>Trial Burn, DRE FOR AGENT FEED GB</t>
  </si>
  <si>
    <t>TRC Environmental</t>
  </si>
  <si>
    <t>GB Agent</t>
  </si>
  <si>
    <t>%</t>
  </si>
  <si>
    <t>Condition Description</t>
  </si>
  <si>
    <t>Stack Gas Emissions 2</t>
  </si>
  <si>
    <t>ng/dscm</t>
  </si>
  <si>
    <t>Feedstream 2</t>
  </si>
  <si>
    <t>494</t>
  </si>
  <si>
    <t>TOOELE</t>
  </si>
  <si>
    <t>UT</t>
  </si>
  <si>
    <t>METAL PARTS FURNACE</t>
  </si>
  <si>
    <t>C/QT/VS/PBS/DM</t>
  </si>
  <si>
    <t>Phase I ID No.</t>
  </si>
  <si>
    <t>EPA ID No.</t>
  </si>
  <si>
    <t>Facility Name</t>
  </si>
  <si>
    <t>Facility Location</t>
  </si>
  <si>
    <t xml:space="preserve">    City</t>
  </si>
  <si>
    <t xml:space="preserve">    State</t>
  </si>
  <si>
    <t>Unit ID Name/No.</t>
  </si>
  <si>
    <t>Other Sister Facilities</t>
  </si>
  <si>
    <t>Combustor Class</t>
  </si>
  <si>
    <t>Combustor Type</t>
  </si>
  <si>
    <t>Combustor Characteristics</t>
  </si>
  <si>
    <t>Capacity (MMBtu/hr)</t>
  </si>
  <si>
    <t>Soot Blowing</t>
  </si>
  <si>
    <t>APCS Characteristics</t>
  </si>
  <si>
    <t>Hazardous Wastes</t>
  </si>
  <si>
    <t>Haz Waste Description</t>
  </si>
  <si>
    <t>Supplemental Fuel</t>
  </si>
  <si>
    <t>Stack Characteristics</t>
  </si>
  <si>
    <t xml:space="preserve">    Diameter (ft)</t>
  </si>
  <si>
    <t xml:space="preserve">    Height (ft)</t>
  </si>
  <si>
    <t xml:space="preserve">    Gas Velocity (ft/sec)</t>
  </si>
  <si>
    <t xml:space="preserve">    Gas Temperature (°F)</t>
  </si>
  <si>
    <t>Permitting Status</t>
  </si>
  <si>
    <t>HWC Burn Status (Date if Terminated)</t>
  </si>
  <si>
    <t>Cyclone, quench, venturi scrubber, packed bed scrubber, demister</t>
  </si>
  <si>
    <t>Source Description</t>
  </si>
  <si>
    <t>Nerve agent contaminated metal waste</t>
  </si>
  <si>
    <t>UT5210090002</t>
  </si>
  <si>
    <t>Deseret Army Depot, TOCDF, Department of Army South</t>
  </si>
  <si>
    <t>Has secondary combustion chamber</t>
  </si>
  <si>
    <t>49411</t>
  </si>
  <si>
    <t>Combustion Temperature</t>
  </si>
  <si>
    <t>F</t>
  </si>
  <si>
    <t>49412</t>
  </si>
  <si>
    <t>in H2O</t>
  </si>
  <si>
    <t>WS Temperature</t>
  </si>
  <si>
    <t>WS Pressure Drop</t>
  </si>
  <si>
    <t>Process Information 2</t>
  </si>
  <si>
    <t>494C50</t>
  </si>
  <si>
    <t>PCDD/PCDF data reported in "Results from the Metals Parts Furnace Performance Standard Demonstration Burn Using Ton Containers with Agent GB Heels," Timothy Booth, Michel Foster, T. Bumann, and C. McBride, 1997 Incineration Conference, Oakland CA, May 12-16, 1997, pp. 677-681</t>
  </si>
  <si>
    <t>from tests in April, May, and June, 1995</t>
  </si>
  <si>
    <t>E1</t>
  </si>
  <si>
    <t>E2</t>
  </si>
  <si>
    <t>E3</t>
  </si>
  <si>
    <t xml:space="preserve">   Stack Gas Flowrate</t>
  </si>
  <si>
    <t>dscfm</t>
  </si>
  <si>
    <t xml:space="preserve">   O2</t>
  </si>
  <si>
    <t xml:space="preserve">   Moisture</t>
  </si>
  <si>
    <t xml:space="preserve">   Temperature</t>
  </si>
  <si>
    <t>°F</t>
  </si>
  <si>
    <t>Testing Dates</t>
  </si>
  <si>
    <t>Cond Dates</t>
  </si>
  <si>
    <t>Number of Sister Facilities</t>
  </si>
  <si>
    <t>APCS Detailed Acronym</t>
  </si>
  <si>
    <t>APCS General Class</t>
  </si>
  <si>
    <t>C, WQ, HEWS, LEWS</t>
  </si>
  <si>
    <t>Sludge</t>
  </si>
  <si>
    <t>source</t>
  </si>
  <si>
    <t>cond</t>
  </si>
  <si>
    <t>emiss 2</t>
  </si>
  <si>
    <t>feed 2</t>
  </si>
  <si>
    <t>process 2</t>
  </si>
  <si>
    <t>df c1</t>
  </si>
  <si>
    <t>Fixed hearth</t>
  </si>
  <si>
    <t>Feedstream Description</t>
  </si>
  <si>
    <t>Feedstream Number</t>
  </si>
  <si>
    <t>Feed Class</t>
  </si>
  <si>
    <t>Sludge HW</t>
  </si>
  <si>
    <t>F1</t>
  </si>
  <si>
    <t>F2</t>
  </si>
  <si>
    <t>Spike</t>
  </si>
  <si>
    <t>F3</t>
  </si>
  <si>
    <t>Stack Gas Flowrate</t>
  </si>
  <si>
    <t>Feed Class 2</t>
  </si>
  <si>
    <t>HW</t>
  </si>
  <si>
    <t>MMBtu/hr</t>
  </si>
  <si>
    <t>Onsite incinerator, government, DoD Chem Demil</t>
  </si>
  <si>
    <t>Estimated Firing Rate</t>
  </si>
  <si>
    <t>Total Chlorine</t>
  </si>
  <si>
    <t>DRE</t>
  </si>
  <si>
    <t>April, 1995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</si>
</sst>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
    <numFmt numFmtId="168" formatCode="mm/dd/yy"/>
    <numFmt numFmtId="169" formatCode="0.00000000"/>
    <numFmt numFmtId="170" formatCode="0.0000000"/>
    <numFmt numFmtId="171" formatCode="0.000000"/>
  </numFmts>
  <fonts count="2">
    <font>
      <sz val="10"/>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Border="1" applyAlignment="1">
      <alignment/>
    </xf>
    <xf numFmtId="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0"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1" fillId="0" borderId="0" xfId="0" applyFont="1" applyFill="1" applyBorder="1" applyAlignment="1">
      <alignment/>
    </xf>
    <xf numFmtId="1" fontId="0" fillId="0" borderId="0" xfId="0" applyNumberFormat="1" applyFill="1" applyBorder="1" applyAlignment="1">
      <alignment/>
    </xf>
    <xf numFmtId="0" fontId="0" fillId="0" borderId="0" xfId="0" applyNumberFormat="1" applyAlignment="1">
      <alignment horizontal="center"/>
    </xf>
    <xf numFmtId="166" fontId="0" fillId="0" borderId="0" xfId="0" applyNumberFormat="1" applyAlignment="1">
      <alignment/>
    </xf>
    <xf numFmtId="0" fontId="0" fillId="0" borderId="0" xfId="0" applyNumberFormat="1" applyFill="1" applyBorder="1" applyAlignment="1">
      <alignment horizontal="center"/>
    </xf>
    <xf numFmtId="166" fontId="0" fillId="0" borderId="0" xfId="0" applyNumberFormat="1" applyFill="1" applyBorder="1" applyAlignment="1">
      <alignment/>
    </xf>
    <xf numFmtId="167" fontId="0" fillId="0" borderId="0" xfId="0" applyNumberFormat="1" applyFill="1" applyBorder="1" applyAlignment="1">
      <alignment/>
    </xf>
    <xf numFmtId="0" fontId="0" fillId="0" borderId="0" xfId="0" applyAlignment="1">
      <alignment horizontal="left"/>
    </xf>
    <xf numFmtId="0" fontId="0" fillId="0" borderId="0" xfId="0" applyAlignment="1">
      <alignment vertical="top" wrapText="1"/>
    </xf>
    <xf numFmtId="0" fontId="0" fillId="0" borderId="0" xfId="0" applyAlignment="1">
      <alignment horizontal="left" vertical="top" wrapText="1"/>
    </xf>
    <xf numFmtId="165" fontId="0" fillId="0" borderId="0" xfId="0" applyNumberFormat="1" applyAlignment="1">
      <alignment horizontal="left"/>
    </xf>
    <xf numFmtId="0" fontId="0" fillId="0" borderId="0" xfId="0" applyAlignment="1">
      <alignment horizontal="center"/>
    </xf>
    <xf numFmtId="0" fontId="0" fillId="0" borderId="0" xfId="0" applyFill="1" applyBorder="1" applyAlignment="1">
      <alignment horizontal="center"/>
    </xf>
    <xf numFmtId="0" fontId="0" fillId="0" borderId="0" xfId="0" applyFont="1" applyFill="1" applyBorder="1" applyAlignment="1">
      <alignment horizontal="left"/>
    </xf>
    <xf numFmtId="17" fontId="0" fillId="0" borderId="0" xfId="0" applyNumberForma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ill="1" applyBorder="1" applyAlignment="1" quotePrefix="1">
      <alignment/>
    </xf>
    <xf numFmtId="2" fontId="0" fillId="0" borderId="0" xfId="0" applyNumberFormat="1" applyFont="1" applyFill="1" applyBorder="1" applyAlignment="1">
      <alignment/>
    </xf>
    <xf numFmtId="165" fontId="0" fillId="0" borderId="0" xfId="0" applyNumberFormat="1" applyFill="1" applyBorder="1" applyAlignment="1">
      <alignment/>
    </xf>
    <xf numFmtId="166" fontId="0" fillId="0" borderId="0" xfId="0" applyNumberFormat="1" applyFont="1" applyBorder="1" applyAlignment="1">
      <alignment horizontal="right"/>
    </xf>
    <xf numFmtId="0" fontId="0" fillId="0" borderId="0" xfId="0" applyAlignment="1">
      <alignment horizontal="center"/>
    </xf>
    <xf numFmtId="2" fontId="0" fillId="0" borderId="0" xfId="0" applyNumberFormat="1" applyFill="1" applyBorder="1" applyAlignment="1">
      <alignment/>
    </xf>
    <xf numFmtId="166"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6"/>
  <sheetViews>
    <sheetView workbookViewId="0" topLeftCell="A1">
      <selection activeCell="D13" sqref="D13"/>
    </sheetView>
  </sheetViews>
  <sheetFormatPr defaultColWidth="9.140625" defaultRowHeight="12.75"/>
  <sheetData>
    <row r="1" ht="12.75">
      <c r="A1" t="s">
        <v>168</v>
      </c>
    </row>
    <row r="2" ht="12.75">
      <c r="A2" t="s">
        <v>169</v>
      </c>
    </row>
    <row r="3" ht="12.75">
      <c r="A3" t="s">
        <v>170</v>
      </c>
    </row>
    <row r="4" ht="12.75">
      <c r="A4" t="s">
        <v>171</v>
      </c>
    </row>
    <row r="5" ht="12.75">
      <c r="A5" t="s">
        <v>172</v>
      </c>
    </row>
    <row r="6" ht="12.75">
      <c r="A6" t="s">
        <v>173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C31"/>
  <sheetViews>
    <sheetView workbookViewId="0" topLeftCell="B1">
      <selection activeCell="C2" sqref="C2"/>
    </sheetView>
  </sheetViews>
  <sheetFormatPr defaultColWidth="9.140625" defaultRowHeight="12.75"/>
  <cols>
    <col min="1" max="1" width="0.9921875" style="0" hidden="1" customWidth="1"/>
    <col min="2" max="2" width="25.57421875" style="0" customWidth="1"/>
    <col min="3" max="3" width="56.00390625" style="0" customWidth="1"/>
  </cols>
  <sheetData>
    <row r="1" ht="12.75">
      <c r="B1" s="7" t="s">
        <v>136</v>
      </c>
    </row>
    <row r="3" spans="2:3" ht="12.75">
      <c r="B3" t="s">
        <v>111</v>
      </c>
      <c r="C3" t="s">
        <v>106</v>
      </c>
    </row>
    <row r="4" spans="2:3" ht="12.75">
      <c r="B4" t="s">
        <v>112</v>
      </c>
      <c r="C4" t="s">
        <v>138</v>
      </c>
    </row>
    <row r="5" spans="2:3" ht="12.75">
      <c r="B5" t="s">
        <v>113</v>
      </c>
      <c r="C5" t="s">
        <v>139</v>
      </c>
    </row>
    <row r="6" ht="12.75">
      <c r="B6" t="s">
        <v>114</v>
      </c>
    </row>
    <row r="7" spans="2:3" ht="12.75">
      <c r="B7" t="s">
        <v>115</v>
      </c>
      <c r="C7" t="s">
        <v>107</v>
      </c>
    </row>
    <row r="8" spans="2:3" ht="12.75">
      <c r="B8" t="s">
        <v>116</v>
      </c>
      <c r="C8" t="s">
        <v>108</v>
      </c>
    </row>
    <row r="9" spans="2:3" ht="12.75">
      <c r="B9" t="s">
        <v>117</v>
      </c>
      <c r="C9" t="s">
        <v>109</v>
      </c>
    </row>
    <row r="10" ht="12.75">
      <c r="B10" t="s">
        <v>118</v>
      </c>
    </row>
    <row r="11" spans="2:3" ht="12.75">
      <c r="B11" s="23" t="s">
        <v>163</v>
      </c>
      <c r="C11" s="24">
        <v>0</v>
      </c>
    </row>
    <row r="12" spans="2:3" ht="12.75">
      <c r="B12" t="s">
        <v>119</v>
      </c>
      <c r="C12" t="s">
        <v>187</v>
      </c>
    </row>
    <row r="13" spans="2:3" ht="12.75">
      <c r="B13" t="s">
        <v>120</v>
      </c>
      <c r="C13" t="s">
        <v>174</v>
      </c>
    </row>
    <row r="14" spans="2:3" ht="12.75">
      <c r="B14" t="s">
        <v>121</v>
      </c>
      <c r="C14" t="s">
        <v>140</v>
      </c>
    </row>
    <row r="15" ht="12.75">
      <c r="B15" t="s">
        <v>122</v>
      </c>
    </row>
    <row r="16" ht="12.75">
      <c r="B16" t="s">
        <v>123</v>
      </c>
    </row>
    <row r="17" spans="2:3" ht="12.75">
      <c r="B17" s="23" t="s">
        <v>164</v>
      </c>
      <c r="C17" t="s">
        <v>110</v>
      </c>
    </row>
    <row r="18" spans="2:3" ht="12.75">
      <c r="B18" s="23" t="s">
        <v>165</v>
      </c>
      <c r="C18" t="s">
        <v>166</v>
      </c>
    </row>
    <row r="19" spans="2:3" ht="12.75">
      <c r="B19" t="s">
        <v>124</v>
      </c>
      <c r="C19" t="s">
        <v>135</v>
      </c>
    </row>
    <row r="20" spans="2:3" ht="12.75">
      <c r="B20" t="s">
        <v>125</v>
      </c>
      <c r="C20" t="s">
        <v>167</v>
      </c>
    </row>
    <row r="21" spans="2:3" ht="12.75">
      <c r="B21" t="s">
        <v>126</v>
      </c>
      <c r="C21" t="s">
        <v>137</v>
      </c>
    </row>
    <row r="22" ht="12.75">
      <c r="B22" t="s">
        <v>127</v>
      </c>
    </row>
    <row r="24" ht="12.75">
      <c r="B24" t="s">
        <v>128</v>
      </c>
    </row>
    <row r="25" spans="2:3" ht="12.75">
      <c r="B25" t="s">
        <v>129</v>
      </c>
      <c r="C25" s="18">
        <v>4.499780410728347</v>
      </c>
    </row>
    <row r="26" spans="2:3" ht="12.75">
      <c r="B26" t="s">
        <v>130</v>
      </c>
      <c r="C26" s="18">
        <v>99.99512023818897</v>
      </c>
    </row>
    <row r="27" spans="2:3" ht="12.75">
      <c r="B27" t="s">
        <v>131</v>
      </c>
      <c r="C27" s="18">
        <v>3.7223927866537343</v>
      </c>
    </row>
    <row r="28" spans="2:3" ht="12.75">
      <c r="B28" t="s">
        <v>132</v>
      </c>
      <c r="C28" s="18">
        <v>229.66666666666666</v>
      </c>
    </row>
    <row r="30" ht="12.75">
      <c r="B30" t="s">
        <v>133</v>
      </c>
    </row>
    <row r="31" ht="12.75">
      <c r="B31" t="s">
        <v>134</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3.xml><?xml version="1.0" encoding="utf-8"?>
<worksheet xmlns="http://schemas.openxmlformats.org/spreadsheetml/2006/main" xmlns:r="http://schemas.openxmlformats.org/officeDocument/2006/relationships">
  <dimension ref="A1:C17"/>
  <sheetViews>
    <sheetView workbookViewId="0" topLeftCell="B1">
      <selection activeCell="C15" sqref="C15"/>
    </sheetView>
  </sheetViews>
  <sheetFormatPr defaultColWidth="9.140625" defaultRowHeight="12.75"/>
  <cols>
    <col min="1" max="1" width="9.140625" style="0" hidden="1" customWidth="1"/>
    <col min="2" max="2" width="20.8515625" style="0" customWidth="1"/>
    <col min="3" max="3" width="65.57421875" style="15" customWidth="1"/>
  </cols>
  <sheetData>
    <row r="1" ht="12.75">
      <c r="B1" s="7" t="s">
        <v>102</v>
      </c>
    </row>
    <row r="3" ht="12.75">
      <c r="B3" s="7" t="s">
        <v>0</v>
      </c>
    </row>
    <row r="5" spans="2:3" s="16" customFormat="1" ht="38.25">
      <c r="B5" s="16" t="s">
        <v>93</v>
      </c>
      <c r="C5" s="17" t="s">
        <v>96</v>
      </c>
    </row>
    <row r="6" spans="2:3" ht="12.75">
      <c r="B6" t="s">
        <v>94</v>
      </c>
      <c r="C6" s="15" t="s">
        <v>97</v>
      </c>
    </row>
    <row r="7" spans="2:3" ht="12.75">
      <c r="B7" t="s">
        <v>95</v>
      </c>
      <c r="C7" s="15" t="s">
        <v>99</v>
      </c>
    </row>
    <row r="8" spans="1:3" ht="12.75">
      <c r="A8" t="s">
        <v>0</v>
      </c>
      <c r="B8" t="s">
        <v>92</v>
      </c>
      <c r="C8" s="15" t="s">
        <v>98</v>
      </c>
    </row>
    <row r="9" spans="1:3" ht="12.75">
      <c r="A9" t="s">
        <v>0</v>
      </c>
      <c r="B9" t="s">
        <v>161</v>
      </c>
      <c r="C9" s="15" t="s">
        <v>91</v>
      </c>
    </row>
    <row r="10" spans="1:3" ht="12.75">
      <c r="A10" t="s">
        <v>0</v>
      </c>
      <c r="B10" t="s">
        <v>162</v>
      </c>
      <c r="C10" s="22">
        <v>35535</v>
      </c>
    </row>
    <row r="12" ht="12.75">
      <c r="B12" s="7" t="s">
        <v>149</v>
      </c>
    </row>
    <row r="14" spans="2:3" ht="63.75">
      <c r="B14" s="16" t="s">
        <v>93</v>
      </c>
      <c r="C14" s="17" t="s">
        <v>150</v>
      </c>
    </row>
    <row r="15" spans="2:3" ht="12.75">
      <c r="B15" t="s">
        <v>162</v>
      </c>
      <c r="C15" s="22" t="s">
        <v>191</v>
      </c>
    </row>
    <row r="17" ht="12.75">
      <c r="C17" s="15" t="s">
        <v>151</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4.xml><?xml version="1.0" encoding="utf-8"?>
<worksheet xmlns="http://schemas.openxmlformats.org/spreadsheetml/2006/main" xmlns:r="http://schemas.openxmlformats.org/officeDocument/2006/relationships">
  <dimension ref="A1:BK54"/>
  <sheetViews>
    <sheetView workbookViewId="0" topLeftCell="B1">
      <selection activeCell="Z10" sqref="Z10"/>
    </sheetView>
  </sheetViews>
  <sheetFormatPr defaultColWidth="9.140625" defaultRowHeight="12.75"/>
  <cols>
    <col min="1" max="1" width="9.140625" style="0" hidden="1" customWidth="1"/>
    <col min="2" max="2" width="19.140625" style="0" customWidth="1"/>
    <col min="3" max="3" width="12.57421875" style="0" customWidth="1"/>
    <col min="4" max="4" width="10.00390625" style="0" customWidth="1"/>
    <col min="5" max="5" width="2.8515625" style="0" customWidth="1"/>
    <col min="6" max="6" width="3.140625" style="0" customWidth="1"/>
    <col min="7" max="7" width="11.28125" style="0" customWidth="1"/>
    <col min="8" max="8" width="3.00390625" style="0" bestFit="1" customWidth="1"/>
    <col min="9" max="9" width="12.8515625" style="0" customWidth="1"/>
    <col min="10" max="10" width="3.00390625" style="0" bestFit="1" customWidth="1"/>
    <col min="11" max="11" width="12.421875" style="0" customWidth="1"/>
    <col min="12" max="12" width="2.421875" style="0" customWidth="1"/>
    <col min="13" max="13" width="11.140625" style="0" customWidth="1"/>
    <col min="14" max="14" width="2.421875" style="0" hidden="1" customWidth="1"/>
    <col min="15" max="15" width="0" style="0" hidden="1" customWidth="1"/>
    <col min="16" max="16" width="3.140625" style="0" hidden="1" customWidth="1"/>
    <col min="17" max="24" width="0" style="0" hidden="1" customWidth="1"/>
  </cols>
  <sheetData>
    <row r="1" ht="12.75">
      <c r="B1" s="7" t="s">
        <v>103</v>
      </c>
    </row>
    <row r="2" ht="12.75">
      <c r="B2" s="7"/>
    </row>
    <row r="4" spans="2:13" ht="12.75">
      <c r="B4" s="7" t="s">
        <v>0</v>
      </c>
      <c r="G4" s="19" t="s">
        <v>1</v>
      </c>
      <c r="H4" s="19"/>
      <c r="I4" s="19" t="s">
        <v>14</v>
      </c>
      <c r="J4" s="19"/>
      <c r="K4" s="19" t="s">
        <v>25</v>
      </c>
      <c r="L4" s="19"/>
      <c r="M4" s="19" t="s">
        <v>46</v>
      </c>
    </row>
    <row r="6" spans="1:24" s="1" customFormat="1" ht="12.75">
      <c r="A6" s="1" t="s">
        <v>0</v>
      </c>
      <c r="B6" s="1" t="s">
        <v>26</v>
      </c>
      <c r="C6" s="1" t="s">
        <v>152</v>
      </c>
      <c r="D6" s="1" t="s">
        <v>27</v>
      </c>
      <c r="E6" s="1" t="s">
        <v>28</v>
      </c>
      <c r="F6" s="2" t="s">
        <v>29</v>
      </c>
      <c r="G6" s="3">
        <v>0.009700096224</v>
      </c>
      <c r="H6" s="3" t="s">
        <v>29</v>
      </c>
      <c r="I6" s="3">
        <v>0.08800087296</v>
      </c>
      <c r="J6" s="3" t="s">
        <v>29</v>
      </c>
      <c r="K6" s="3">
        <v>0.00800007936</v>
      </c>
      <c r="L6" s="3" t="s">
        <v>29</v>
      </c>
      <c r="M6" s="4">
        <f aca="true" t="shared" si="0" ref="M6:M23">AVERAGE(G6,I6,K6)</f>
        <v>0.035233682848</v>
      </c>
      <c r="N6" s="3" t="s">
        <v>29</v>
      </c>
      <c r="O6" s="3"/>
      <c r="P6" s="3" t="s">
        <v>29</v>
      </c>
      <c r="Q6" s="3"/>
      <c r="R6" s="3" t="s">
        <v>29</v>
      </c>
      <c r="S6" s="3"/>
      <c r="T6" s="3" t="s">
        <v>29</v>
      </c>
      <c r="U6" s="3"/>
      <c r="V6" s="2" t="s">
        <v>29</v>
      </c>
      <c r="W6" s="2"/>
      <c r="X6" s="1">
        <v>0.035233682848</v>
      </c>
    </row>
    <row r="7" spans="1:24" s="1" customFormat="1" ht="12.75">
      <c r="A7" s="1" t="s">
        <v>0</v>
      </c>
      <c r="B7" s="1" t="s">
        <v>47</v>
      </c>
      <c r="C7" s="1" t="s">
        <v>152</v>
      </c>
      <c r="D7" s="1" t="s">
        <v>32</v>
      </c>
      <c r="E7" s="1" t="s">
        <v>28</v>
      </c>
      <c r="F7" s="2" t="s">
        <v>29</v>
      </c>
      <c r="G7" s="4">
        <v>12</v>
      </c>
      <c r="H7" s="4" t="s">
        <v>29</v>
      </c>
      <c r="I7" s="4">
        <v>5</v>
      </c>
      <c r="J7" s="4" t="s">
        <v>29</v>
      </c>
      <c r="K7" s="4">
        <v>8</v>
      </c>
      <c r="L7" s="2" t="s">
        <v>29</v>
      </c>
      <c r="M7" s="4">
        <f t="shared" si="0"/>
        <v>8.333333333333334</v>
      </c>
      <c r="N7" s="2" t="s">
        <v>29</v>
      </c>
      <c r="O7" s="2"/>
      <c r="P7" s="2" t="s">
        <v>29</v>
      </c>
      <c r="Q7" s="2"/>
      <c r="R7" s="2" t="s">
        <v>29</v>
      </c>
      <c r="S7" s="2"/>
      <c r="T7" s="2" t="s">
        <v>29</v>
      </c>
      <c r="U7" s="2"/>
      <c r="V7" s="2" t="s">
        <v>29</v>
      </c>
      <c r="W7" s="2"/>
      <c r="X7" s="1">
        <v>8.333333333333334</v>
      </c>
    </row>
    <row r="8" spans="6:23" s="1" customFormat="1" ht="12.75">
      <c r="F8" s="2"/>
      <c r="G8" s="4"/>
      <c r="H8" s="4"/>
      <c r="I8" s="4"/>
      <c r="J8" s="4"/>
      <c r="K8" s="4"/>
      <c r="L8" s="2"/>
      <c r="M8" s="4"/>
      <c r="N8" s="2"/>
      <c r="O8" s="2"/>
      <c r="P8" s="2"/>
      <c r="Q8" s="2"/>
      <c r="R8" s="2"/>
      <c r="S8" s="2"/>
      <c r="T8" s="2"/>
      <c r="U8" s="2"/>
      <c r="V8" s="2"/>
      <c r="W8" s="2"/>
    </row>
    <row r="9" spans="1:24" s="1" customFormat="1" ht="12.75">
      <c r="A9" s="1" t="s">
        <v>0</v>
      </c>
      <c r="B9" s="1" t="s">
        <v>31</v>
      </c>
      <c r="C9" s="1" t="s">
        <v>152</v>
      </c>
      <c r="D9" s="1" t="s">
        <v>32</v>
      </c>
      <c r="E9" s="1" t="s">
        <v>28</v>
      </c>
      <c r="F9" s="2" t="s">
        <v>29</v>
      </c>
      <c r="G9" s="4">
        <v>1.4275292159399195</v>
      </c>
      <c r="H9" s="4" t="s">
        <v>33</v>
      </c>
      <c r="I9" s="4">
        <v>0.7784529518566381</v>
      </c>
      <c r="J9" s="4" t="s">
        <v>33</v>
      </c>
      <c r="K9" s="4">
        <v>0.7974396092189953</v>
      </c>
      <c r="L9" s="2" t="s">
        <v>29</v>
      </c>
      <c r="M9" s="4">
        <f t="shared" si="0"/>
        <v>1.0011405923385175</v>
      </c>
      <c r="N9" s="2" t="s">
        <v>29</v>
      </c>
      <c r="O9" s="2"/>
      <c r="P9" s="2" t="s">
        <v>29</v>
      </c>
      <c r="Q9" s="2"/>
      <c r="R9" s="2" t="s">
        <v>29</v>
      </c>
      <c r="S9" s="2"/>
      <c r="T9" s="2" t="s">
        <v>29</v>
      </c>
      <c r="U9" s="2"/>
      <c r="V9" s="2" t="s">
        <v>29</v>
      </c>
      <c r="W9" s="2"/>
      <c r="X9" s="1">
        <v>1.0011405923385175</v>
      </c>
    </row>
    <row r="10" spans="2:23" s="1" customFormat="1" ht="12.75">
      <c r="B10" s="1" t="s">
        <v>189</v>
      </c>
      <c r="C10" s="1" t="s">
        <v>152</v>
      </c>
      <c r="D10" s="1" t="s">
        <v>32</v>
      </c>
      <c r="E10" s="1" t="s">
        <v>28</v>
      </c>
      <c r="F10" s="2"/>
      <c r="G10" s="4">
        <f>G9</f>
        <v>1.4275292159399195</v>
      </c>
      <c r="H10" s="4"/>
      <c r="I10" s="4">
        <f>I9</f>
        <v>0.7784529518566381</v>
      </c>
      <c r="J10" s="4"/>
      <c r="K10" s="4">
        <f>K9</f>
        <v>0.7974396092189953</v>
      </c>
      <c r="L10" s="2"/>
      <c r="M10" s="4">
        <f t="shared" si="0"/>
        <v>1.0011405923385175</v>
      </c>
      <c r="N10" s="2"/>
      <c r="O10" s="2"/>
      <c r="P10" s="2"/>
      <c r="Q10" s="2"/>
      <c r="R10" s="2"/>
      <c r="S10" s="2"/>
      <c r="T10" s="2"/>
      <c r="U10" s="2"/>
      <c r="V10" s="2"/>
      <c r="W10" s="2"/>
    </row>
    <row r="11" spans="6:23" s="1" customFormat="1" ht="12.75">
      <c r="F11" s="2"/>
      <c r="G11" s="4"/>
      <c r="H11" s="4"/>
      <c r="I11" s="4"/>
      <c r="J11" s="4"/>
      <c r="K11" s="4"/>
      <c r="L11" s="2"/>
      <c r="M11" s="4"/>
      <c r="N11" s="2"/>
      <c r="O11" s="2"/>
      <c r="P11" s="2"/>
      <c r="Q11" s="2"/>
      <c r="R11" s="2"/>
      <c r="S11" s="2"/>
      <c r="T11" s="2"/>
      <c r="U11" s="2"/>
      <c r="V11" s="2"/>
      <c r="W11" s="2"/>
    </row>
    <row r="12" spans="1:24" s="1" customFormat="1" ht="12.75">
      <c r="A12" s="1" t="s">
        <v>0</v>
      </c>
      <c r="B12" s="1" t="s">
        <v>2</v>
      </c>
      <c r="C12" s="6" t="s">
        <v>153</v>
      </c>
      <c r="D12" s="1" t="s">
        <v>30</v>
      </c>
      <c r="E12" s="1" t="s">
        <v>28</v>
      </c>
      <c r="F12" s="2" t="s">
        <v>29</v>
      </c>
      <c r="G12" s="4">
        <v>122.42151665912</v>
      </c>
      <c r="H12" s="4" t="s">
        <v>29</v>
      </c>
      <c r="I12" s="4">
        <v>90.62689632637817</v>
      </c>
      <c r="J12" s="4" t="s">
        <v>29</v>
      </c>
      <c r="K12" s="4">
        <v>89.32371114185055</v>
      </c>
      <c r="L12" s="2" t="s">
        <v>29</v>
      </c>
      <c r="M12" s="4">
        <f t="shared" si="0"/>
        <v>100.79070804244958</v>
      </c>
      <c r="N12" s="2" t="s">
        <v>29</v>
      </c>
      <c r="O12" s="2"/>
      <c r="P12" s="2" t="s">
        <v>29</v>
      </c>
      <c r="Q12" s="2"/>
      <c r="R12" s="2" t="s">
        <v>29</v>
      </c>
      <c r="S12" s="2"/>
      <c r="T12" s="2" t="s">
        <v>29</v>
      </c>
      <c r="U12" s="2"/>
      <c r="V12" s="2" t="s">
        <v>29</v>
      </c>
      <c r="W12" s="2"/>
      <c r="X12" s="1">
        <v>100.79070804244958</v>
      </c>
    </row>
    <row r="13" spans="1:24" s="1" customFormat="1" ht="12.75">
      <c r="A13" s="1" t="s">
        <v>0</v>
      </c>
      <c r="B13" s="1" t="s">
        <v>15</v>
      </c>
      <c r="C13" s="6" t="s">
        <v>153</v>
      </c>
      <c r="D13" s="1" t="s">
        <v>30</v>
      </c>
      <c r="E13" s="1" t="s">
        <v>28</v>
      </c>
      <c r="F13" s="2" t="s">
        <v>29</v>
      </c>
      <c r="G13" s="4">
        <v>0.5220917622227168</v>
      </c>
      <c r="H13" s="4" t="s">
        <v>29</v>
      </c>
      <c r="I13" s="4">
        <v>0.4643692208459047</v>
      </c>
      <c r="J13" s="4" t="s">
        <v>29</v>
      </c>
      <c r="K13" s="4">
        <v>0.44661855570925274</v>
      </c>
      <c r="L13" s="2" t="s">
        <v>29</v>
      </c>
      <c r="M13" s="4">
        <f t="shared" si="0"/>
        <v>0.47769317959262475</v>
      </c>
      <c r="N13" s="2" t="s">
        <v>29</v>
      </c>
      <c r="O13" s="2"/>
      <c r="P13" s="2" t="s">
        <v>29</v>
      </c>
      <c r="Q13" s="2"/>
      <c r="R13" s="2" t="s">
        <v>29</v>
      </c>
      <c r="S13" s="2"/>
      <c r="T13" s="2" t="s">
        <v>29</v>
      </c>
      <c r="U13" s="2"/>
      <c r="V13" s="2" t="s">
        <v>29</v>
      </c>
      <c r="W13" s="2"/>
      <c r="X13" s="1">
        <v>0.47769317959262475</v>
      </c>
    </row>
    <row r="14" spans="1:24" s="1" customFormat="1" ht="12.75">
      <c r="A14" s="1" t="s">
        <v>0</v>
      </c>
      <c r="B14" s="1" t="s">
        <v>16</v>
      </c>
      <c r="C14" s="6" t="s">
        <v>153</v>
      </c>
      <c r="D14" s="1" t="s">
        <v>30</v>
      </c>
      <c r="E14" s="1" t="s">
        <v>28</v>
      </c>
      <c r="F14" s="2" t="s">
        <v>29</v>
      </c>
      <c r="G14" s="4">
        <v>0.5220917622227168</v>
      </c>
      <c r="H14" s="4" t="s">
        <v>29</v>
      </c>
      <c r="I14" s="4">
        <v>0.4643692208459047</v>
      </c>
      <c r="J14" s="4" t="s">
        <v>29</v>
      </c>
      <c r="K14" s="4">
        <v>0.6050961077351166</v>
      </c>
      <c r="L14" s="2" t="s">
        <v>29</v>
      </c>
      <c r="M14" s="4">
        <f t="shared" si="0"/>
        <v>0.5305190302679127</v>
      </c>
      <c r="N14" s="2" t="s">
        <v>29</v>
      </c>
      <c r="O14" s="2"/>
      <c r="P14" s="2" t="s">
        <v>29</v>
      </c>
      <c r="Q14" s="2"/>
      <c r="R14" s="2" t="s">
        <v>29</v>
      </c>
      <c r="S14" s="2"/>
      <c r="T14" s="2" t="s">
        <v>29</v>
      </c>
      <c r="U14" s="2"/>
      <c r="V14" s="2" t="s">
        <v>29</v>
      </c>
      <c r="W14" s="2"/>
      <c r="X14" s="1">
        <v>0.5305190302679127</v>
      </c>
    </row>
    <row r="15" spans="1:24" s="1" customFormat="1" ht="12.75">
      <c r="A15" s="1" t="s">
        <v>0</v>
      </c>
      <c r="B15" s="1" t="s">
        <v>3</v>
      </c>
      <c r="C15" s="6" t="s">
        <v>153</v>
      </c>
      <c r="D15" s="1" t="s">
        <v>30</v>
      </c>
      <c r="E15" s="1" t="s">
        <v>28</v>
      </c>
      <c r="F15" s="2" t="s">
        <v>29</v>
      </c>
      <c r="G15" s="4">
        <v>1.2512199129130628</v>
      </c>
      <c r="H15" s="4" t="s">
        <v>29</v>
      </c>
      <c r="I15" s="4">
        <v>0.7115334835542088</v>
      </c>
      <c r="J15" s="4" t="s">
        <v>29</v>
      </c>
      <c r="K15" s="4">
        <v>1.8729165239420278</v>
      </c>
      <c r="L15" s="2" t="s">
        <v>29</v>
      </c>
      <c r="M15" s="4">
        <f t="shared" si="0"/>
        <v>1.278556640136433</v>
      </c>
      <c r="N15" s="2" t="s">
        <v>29</v>
      </c>
      <c r="O15" s="2"/>
      <c r="P15" s="2" t="s">
        <v>29</v>
      </c>
      <c r="Q15" s="2"/>
      <c r="R15" s="2" t="s">
        <v>29</v>
      </c>
      <c r="S15" s="2"/>
      <c r="T15" s="2" t="s">
        <v>29</v>
      </c>
      <c r="U15" s="2"/>
      <c r="V15" s="2" t="s">
        <v>29</v>
      </c>
      <c r="W15" s="2"/>
      <c r="X15" s="1">
        <v>1.278556640136433</v>
      </c>
    </row>
    <row r="16" spans="1:24" s="1" customFormat="1" ht="12.75">
      <c r="A16" s="1" t="s">
        <v>0</v>
      </c>
      <c r="B16" s="1" t="s">
        <v>17</v>
      </c>
      <c r="C16" s="6" t="s">
        <v>153</v>
      </c>
      <c r="D16" s="1" t="s">
        <v>30</v>
      </c>
      <c r="E16" s="1" t="s">
        <v>28</v>
      </c>
      <c r="F16" s="2" t="s">
        <v>29</v>
      </c>
      <c r="G16" s="4">
        <v>0.27004746321864664</v>
      </c>
      <c r="H16" s="4" t="s">
        <v>29</v>
      </c>
      <c r="I16" s="4">
        <v>0.22469478428027645</v>
      </c>
      <c r="J16" s="4" t="s">
        <v>29</v>
      </c>
      <c r="K16" s="4">
        <v>0.22330927785462637</v>
      </c>
      <c r="L16" s="2" t="s">
        <v>29</v>
      </c>
      <c r="M16" s="4">
        <f t="shared" si="0"/>
        <v>0.23935050845118314</v>
      </c>
      <c r="N16" s="2" t="s">
        <v>29</v>
      </c>
      <c r="O16" s="2"/>
      <c r="P16" s="2" t="s">
        <v>29</v>
      </c>
      <c r="Q16" s="2"/>
      <c r="R16" s="2" t="s">
        <v>29</v>
      </c>
      <c r="S16" s="2"/>
      <c r="T16" s="2" t="s">
        <v>29</v>
      </c>
      <c r="U16" s="2"/>
      <c r="V16" s="2" t="s">
        <v>29</v>
      </c>
      <c r="W16" s="2"/>
      <c r="X16" s="1">
        <v>0.2393505084511832</v>
      </c>
    </row>
    <row r="17" spans="1:24" s="1" customFormat="1" ht="12.75">
      <c r="A17" s="1" t="s">
        <v>0</v>
      </c>
      <c r="B17" s="1" t="s">
        <v>18</v>
      </c>
      <c r="C17" s="6" t="s">
        <v>153</v>
      </c>
      <c r="D17" s="1" t="s">
        <v>30</v>
      </c>
      <c r="E17" s="1" t="s">
        <v>28</v>
      </c>
      <c r="F17" s="2" t="s">
        <v>29</v>
      </c>
      <c r="G17" s="4">
        <v>16.2028477931188</v>
      </c>
      <c r="H17" s="4" t="s">
        <v>29</v>
      </c>
      <c r="I17" s="4">
        <v>11.234739214013823</v>
      </c>
      <c r="J17" s="4" t="s">
        <v>29</v>
      </c>
      <c r="K17" s="4">
        <v>10.805287638127</v>
      </c>
      <c r="L17" s="2" t="s">
        <v>29</v>
      </c>
      <c r="M17" s="4">
        <f t="shared" si="0"/>
        <v>12.747624881753206</v>
      </c>
      <c r="N17" s="2" t="s">
        <v>29</v>
      </c>
      <c r="O17" s="2"/>
      <c r="P17" s="2" t="s">
        <v>29</v>
      </c>
      <c r="Q17" s="2"/>
      <c r="R17" s="2" t="s">
        <v>29</v>
      </c>
      <c r="S17" s="2"/>
      <c r="T17" s="2" t="s">
        <v>29</v>
      </c>
      <c r="U17" s="2"/>
      <c r="V17" s="2" t="s">
        <v>29</v>
      </c>
      <c r="W17" s="2"/>
      <c r="X17" s="1">
        <v>12.747624881753206</v>
      </c>
    </row>
    <row r="18" spans="1:24" s="1" customFormat="1" ht="12.75">
      <c r="A18" s="1" t="s">
        <v>0</v>
      </c>
      <c r="B18" s="1" t="s">
        <v>4</v>
      </c>
      <c r="C18" s="6" t="s">
        <v>153</v>
      </c>
      <c r="D18" s="1" t="s">
        <v>30</v>
      </c>
      <c r="E18" s="1" t="s">
        <v>28</v>
      </c>
      <c r="F18" s="2" t="s">
        <v>29</v>
      </c>
      <c r="G18" s="4">
        <v>1.8003164214576441</v>
      </c>
      <c r="H18" s="4" t="s">
        <v>29</v>
      </c>
      <c r="I18" s="4">
        <v>2.2469478428027645</v>
      </c>
      <c r="J18" s="4" t="s">
        <v>29</v>
      </c>
      <c r="K18" s="4">
        <v>2.233092778546264</v>
      </c>
      <c r="L18" s="2" t="s">
        <v>29</v>
      </c>
      <c r="M18" s="4">
        <f t="shared" si="0"/>
        <v>2.093452347602224</v>
      </c>
      <c r="N18" s="2" t="s">
        <v>29</v>
      </c>
      <c r="O18" s="2"/>
      <c r="P18" s="2" t="s">
        <v>29</v>
      </c>
      <c r="Q18" s="2"/>
      <c r="R18" s="2" t="s">
        <v>29</v>
      </c>
      <c r="S18" s="2"/>
      <c r="T18" s="2" t="s">
        <v>29</v>
      </c>
      <c r="U18" s="2"/>
      <c r="V18" s="2" t="s">
        <v>29</v>
      </c>
      <c r="W18" s="2"/>
      <c r="X18" s="1">
        <v>2.093452347602224</v>
      </c>
    </row>
    <row r="19" spans="1:24" s="1" customFormat="1" ht="12.75">
      <c r="A19" s="1" t="s">
        <v>0</v>
      </c>
      <c r="B19" s="1" t="s">
        <v>5</v>
      </c>
      <c r="C19" s="6" t="s">
        <v>153</v>
      </c>
      <c r="D19" s="1" t="s">
        <v>30</v>
      </c>
      <c r="E19" s="1" t="s">
        <v>28</v>
      </c>
      <c r="F19" s="2" t="s">
        <v>29</v>
      </c>
      <c r="G19" s="4">
        <v>0.648113911724752</v>
      </c>
      <c r="H19" s="4" t="s">
        <v>29</v>
      </c>
      <c r="I19" s="4">
        <v>1.0485756599746234</v>
      </c>
      <c r="J19" s="4" t="s">
        <v>29</v>
      </c>
      <c r="K19" s="4">
        <v>1.3686697674961</v>
      </c>
      <c r="L19" s="2" t="s">
        <v>29</v>
      </c>
      <c r="M19" s="4">
        <f t="shared" si="0"/>
        <v>1.0217864463984918</v>
      </c>
      <c r="N19" s="2" t="s">
        <v>29</v>
      </c>
      <c r="O19" s="2"/>
      <c r="P19" s="2" t="s">
        <v>29</v>
      </c>
      <c r="Q19" s="2"/>
      <c r="R19" s="2" t="s">
        <v>29</v>
      </c>
      <c r="S19" s="2"/>
      <c r="T19" s="2" t="s">
        <v>29</v>
      </c>
      <c r="U19" s="2"/>
      <c r="V19" s="2" t="s">
        <v>29</v>
      </c>
      <c r="W19" s="2"/>
      <c r="X19" s="1">
        <v>1.0217864463984918</v>
      </c>
    </row>
    <row r="20" spans="1:24" s="1" customFormat="1" ht="12.75">
      <c r="A20" s="1" t="s">
        <v>0</v>
      </c>
      <c r="B20" s="1" t="s">
        <v>19</v>
      </c>
      <c r="C20" s="6" t="s">
        <v>153</v>
      </c>
      <c r="D20" s="1" t="s">
        <v>30</v>
      </c>
      <c r="E20" s="1" t="s">
        <v>28</v>
      </c>
      <c r="F20" s="2" t="s">
        <v>29</v>
      </c>
      <c r="G20" s="4">
        <v>0.1260221495020351</v>
      </c>
      <c r="H20" s="4" t="s">
        <v>29</v>
      </c>
      <c r="I20" s="4">
        <v>0.11983721828281413</v>
      </c>
      <c r="J20" s="4" t="s">
        <v>29</v>
      </c>
      <c r="K20" s="4">
        <v>0.12245992656544</v>
      </c>
      <c r="L20" s="2" t="s">
        <v>29</v>
      </c>
      <c r="M20" s="4">
        <f t="shared" si="0"/>
        <v>0.12277309811676307</v>
      </c>
      <c r="N20" s="2" t="s">
        <v>29</v>
      </c>
      <c r="O20" s="2"/>
      <c r="P20" s="2" t="s">
        <v>29</v>
      </c>
      <c r="Q20" s="2"/>
      <c r="R20" s="2" t="s">
        <v>29</v>
      </c>
      <c r="S20" s="2"/>
      <c r="T20" s="2" t="s">
        <v>29</v>
      </c>
      <c r="U20" s="2"/>
      <c r="V20" s="2" t="s">
        <v>29</v>
      </c>
      <c r="W20" s="2"/>
      <c r="X20" s="1">
        <v>0.12277309811676307</v>
      </c>
    </row>
    <row r="21" spans="1:24" s="1" customFormat="1" ht="12.75">
      <c r="A21" s="1" t="s">
        <v>0</v>
      </c>
      <c r="B21" s="1" t="s">
        <v>6</v>
      </c>
      <c r="C21" s="6" t="s">
        <v>153</v>
      </c>
      <c r="D21" s="1" t="s">
        <v>30</v>
      </c>
      <c r="E21" s="1" t="s">
        <v>28</v>
      </c>
      <c r="F21" s="2" t="s">
        <v>29</v>
      </c>
      <c r="G21" s="4">
        <v>3.7806644850610533</v>
      </c>
      <c r="H21" s="4" t="s">
        <v>29</v>
      </c>
      <c r="I21" s="4">
        <v>3.595116548484423</v>
      </c>
      <c r="J21" s="4" t="s">
        <v>29</v>
      </c>
      <c r="K21" s="4">
        <v>2.9534452877547355</v>
      </c>
      <c r="L21" s="2" t="s">
        <v>29</v>
      </c>
      <c r="M21" s="4">
        <f t="shared" si="0"/>
        <v>3.443075440433404</v>
      </c>
      <c r="N21" s="2" t="s">
        <v>29</v>
      </c>
      <c r="O21" s="2"/>
      <c r="P21" s="2" t="s">
        <v>29</v>
      </c>
      <c r="Q21" s="2"/>
      <c r="R21" s="2" t="s">
        <v>29</v>
      </c>
      <c r="S21" s="2"/>
      <c r="T21" s="2" t="s">
        <v>29</v>
      </c>
      <c r="U21" s="2"/>
      <c r="V21" s="2" t="s">
        <v>29</v>
      </c>
      <c r="W21" s="2"/>
      <c r="X21" s="1">
        <v>3.443075440433404</v>
      </c>
    </row>
    <row r="22" spans="1:24" s="1" customFormat="1" ht="12.75">
      <c r="A22" s="1" t="s">
        <v>0</v>
      </c>
      <c r="B22" s="1" t="s">
        <v>7</v>
      </c>
      <c r="C22" s="6" t="s">
        <v>153</v>
      </c>
      <c r="D22" s="1" t="s">
        <v>30</v>
      </c>
      <c r="E22" s="1" t="s">
        <v>28</v>
      </c>
      <c r="F22" s="2" t="s">
        <v>29</v>
      </c>
      <c r="G22" s="4">
        <v>1.710300600384762</v>
      </c>
      <c r="H22" s="4" t="s">
        <v>29</v>
      </c>
      <c r="I22" s="4">
        <v>1.7975582742422116</v>
      </c>
      <c r="J22" s="4" t="s">
        <v>29</v>
      </c>
      <c r="K22" s="4">
        <v>1.5127402693378</v>
      </c>
      <c r="L22" s="2" t="s">
        <v>29</v>
      </c>
      <c r="M22" s="4">
        <f t="shared" si="0"/>
        <v>1.6735330479882577</v>
      </c>
      <c r="N22" s="2" t="s">
        <v>29</v>
      </c>
      <c r="O22" s="2"/>
      <c r="P22" s="2" t="s">
        <v>29</v>
      </c>
      <c r="Q22" s="2"/>
      <c r="R22" s="2" t="s">
        <v>29</v>
      </c>
      <c r="S22" s="2"/>
      <c r="T22" s="2" t="s">
        <v>29</v>
      </c>
      <c r="U22" s="2"/>
      <c r="V22" s="2" t="s">
        <v>29</v>
      </c>
      <c r="W22" s="2"/>
      <c r="X22" s="1">
        <v>1.6735330479882577</v>
      </c>
    </row>
    <row r="23" spans="1:24" s="1" customFormat="1" ht="12.75">
      <c r="A23" s="1" t="s">
        <v>0</v>
      </c>
      <c r="B23" s="1" t="s">
        <v>20</v>
      </c>
      <c r="C23" s="6" t="s">
        <v>153</v>
      </c>
      <c r="D23" s="1" t="s">
        <v>30</v>
      </c>
      <c r="E23" s="1" t="s">
        <v>28</v>
      </c>
      <c r="F23" s="2" t="s">
        <v>29</v>
      </c>
      <c r="G23" s="4">
        <v>27.00474632186467</v>
      </c>
      <c r="H23" s="4" t="s">
        <v>29</v>
      </c>
      <c r="I23" s="4">
        <v>13.481687056816588</v>
      </c>
      <c r="J23" s="4" t="s">
        <v>29</v>
      </c>
      <c r="K23" s="4">
        <v>20.890222767045692</v>
      </c>
      <c r="L23" s="2" t="s">
        <v>29</v>
      </c>
      <c r="M23" s="4">
        <f t="shared" si="0"/>
        <v>20.45888538190898</v>
      </c>
      <c r="N23" s="2" t="s">
        <v>29</v>
      </c>
      <c r="O23" s="2"/>
      <c r="P23" s="2" t="s">
        <v>29</v>
      </c>
      <c r="Q23" s="2"/>
      <c r="R23" s="2" t="s">
        <v>29</v>
      </c>
      <c r="S23" s="2"/>
      <c r="T23" s="2" t="s">
        <v>29</v>
      </c>
      <c r="U23" s="2"/>
      <c r="V23" s="2" t="s">
        <v>29</v>
      </c>
      <c r="W23" s="2"/>
      <c r="X23" s="1">
        <v>20.458885381908985</v>
      </c>
    </row>
    <row r="24" spans="1:24" s="1" customFormat="1" ht="12.75">
      <c r="A24" s="1" t="s">
        <v>0</v>
      </c>
      <c r="B24" s="1" t="s">
        <v>21</v>
      </c>
      <c r="C24" s="6" t="s">
        <v>153</v>
      </c>
      <c r="D24" s="1" t="s">
        <v>30</v>
      </c>
      <c r="E24" s="1" t="s">
        <v>28</v>
      </c>
      <c r="F24" s="2" t="s">
        <v>29</v>
      </c>
      <c r="G24" s="4">
        <v>5.0408859800814</v>
      </c>
      <c r="H24" s="4" t="s">
        <v>29</v>
      </c>
      <c r="I24" s="4">
        <v>4.568793947032288</v>
      </c>
      <c r="J24" s="4" t="s">
        <v>29</v>
      </c>
      <c r="K24" s="4">
        <v>6.050961077351166</v>
      </c>
      <c r="L24" s="2" t="s">
        <v>29</v>
      </c>
      <c r="M24" s="4">
        <f>AVERAGE(G24,I24,K24)</f>
        <v>5.220213668154952</v>
      </c>
      <c r="N24" s="2" t="s">
        <v>29</v>
      </c>
      <c r="O24" s="2"/>
      <c r="P24" s="2" t="s">
        <v>29</v>
      </c>
      <c r="Q24" s="2"/>
      <c r="R24" s="2" t="s">
        <v>29</v>
      </c>
      <c r="S24" s="2"/>
      <c r="T24" s="2" t="s">
        <v>29</v>
      </c>
      <c r="U24" s="2"/>
      <c r="V24" s="2" t="s">
        <v>29</v>
      </c>
      <c r="W24" s="2"/>
      <c r="X24" s="1">
        <v>5.220213668154952</v>
      </c>
    </row>
    <row r="25" spans="1:24" s="1" customFormat="1" ht="12.75">
      <c r="A25" s="1" t="s">
        <v>0</v>
      </c>
      <c r="B25" s="1" t="s">
        <v>8</v>
      </c>
      <c r="C25" s="6" t="s">
        <v>153</v>
      </c>
      <c r="D25" s="1" t="s">
        <v>30</v>
      </c>
      <c r="E25" s="1" t="s">
        <v>28</v>
      </c>
      <c r="F25" s="2" t="s">
        <v>29</v>
      </c>
      <c r="G25" s="4">
        <v>2.790490453259349</v>
      </c>
      <c r="H25" s="4" t="s">
        <v>29</v>
      </c>
      <c r="I25" s="4">
        <v>1.722660012815453</v>
      </c>
      <c r="J25" s="4" t="s">
        <v>29</v>
      </c>
      <c r="K25" s="4">
        <v>1.4407050184169445</v>
      </c>
      <c r="L25" s="2" t="s">
        <v>29</v>
      </c>
      <c r="M25" s="4">
        <f aca="true" t="shared" si="1" ref="M25:M32">AVERAGE(G25,I25,K25)</f>
        <v>1.984618494830582</v>
      </c>
      <c r="N25" s="2" t="s">
        <v>29</v>
      </c>
      <c r="O25" s="2"/>
      <c r="P25" s="2" t="s">
        <v>29</v>
      </c>
      <c r="Q25" s="2"/>
      <c r="R25" s="2" t="s">
        <v>29</v>
      </c>
      <c r="S25" s="2"/>
      <c r="T25" s="2" t="s">
        <v>29</v>
      </c>
      <c r="U25" s="2"/>
      <c r="V25" s="2" t="s">
        <v>29</v>
      </c>
      <c r="W25" s="2"/>
      <c r="X25" s="1">
        <v>1.9846184948305823</v>
      </c>
    </row>
    <row r="26" spans="1:24" s="1" customFormat="1" ht="12.75">
      <c r="A26" s="1" t="s">
        <v>0</v>
      </c>
      <c r="B26" s="1" t="s">
        <v>34</v>
      </c>
      <c r="C26" s="6" t="s">
        <v>153</v>
      </c>
      <c r="D26" s="1" t="s">
        <v>30</v>
      </c>
      <c r="E26" s="1" t="s">
        <v>28</v>
      </c>
      <c r="F26" s="2" t="s">
        <v>29</v>
      </c>
      <c r="G26" s="4">
        <v>5896.936438484514</v>
      </c>
      <c r="H26" s="4" t="s">
        <v>29</v>
      </c>
      <c r="I26" s="4">
        <v>4231.751770611873</v>
      </c>
      <c r="J26" s="4" t="s">
        <v>29</v>
      </c>
      <c r="K26" s="4">
        <v>3785.452435890521</v>
      </c>
      <c r="L26" s="2" t="s">
        <v>29</v>
      </c>
      <c r="M26" s="4">
        <f t="shared" si="1"/>
        <v>4638.046881662303</v>
      </c>
      <c r="N26" s="2" t="s">
        <v>29</v>
      </c>
      <c r="O26" s="2"/>
      <c r="P26" s="2" t="s">
        <v>29</v>
      </c>
      <c r="Q26" s="2"/>
      <c r="R26" s="2" t="s">
        <v>29</v>
      </c>
      <c r="S26" s="2"/>
      <c r="T26" s="2" t="s">
        <v>29</v>
      </c>
      <c r="U26" s="2"/>
      <c r="V26" s="2" t="s">
        <v>29</v>
      </c>
      <c r="W26" s="2"/>
      <c r="X26" s="1">
        <v>4638.046881662302</v>
      </c>
    </row>
    <row r="27" spans="1:24" s="1" customFormat="1" ht="12.75">
      <c r="A27" s="1" t="s">
        <v>0</v>
      </c>
      <c r="B27" s="1" t="s">
        <v>22</v>
      </c>
      <c r="C27" s="6" t="s">
        <v>153</v>
      </c>
      <c r="D27" s="1" t="s">
        <v>30</v>
      </c>
      <c r="E27" s="1" t="s">
        <v>28</v>
      </c>
      <c r="F27" s="2" t="s">
        <v>29</v>
      </c>
      <c r="G27" s="4">
        <v>0.5220917622227168</v>
      </c>
      <c r="H27" s="4" t="s">
        <v>29</v>
      </c>
      <c r="I27" s="4">
        <v>0.4643692208459047</v>
      </c>
      <c r="J27" s="4" t="s">
        <v>29</v>
      </c>
      <c r="K27" s="4">
        <v>0.44661855570925274</v>
      </c>
      <c r="L27" s="2" t="s">
        <v>29</v>
      </c>
      <c r="M27" s="4">
        <f t="shared" si="1"/>
        <v>0.47769317959262475</v>
      </c>
      <c r="N27" s="2" t="s">
        <v>29</v>
      </c>
      <c r="O27" s="2"/>
      <c r="P27" s="2" t="s">
        <v>29</v>
      </c>
      <c r="Q27" s="2"/>
      <c r="R27" s="2" t="s">
        <v>29</v>
      </c>
      <c r="S27" s="2"/>
      <c r="T27" s="2" t="s">
        <v>29</v>
      </c>
      <c r="U27" s="2"/>
      <c r="V27" s="2" t="s">
        <v>29</v>
      </c>
      <c r="W27" s="2"/>
      <c r="X27" s="1">
        <v>0.47769317959262475</v>
      </c>
    </row>
    <row r="28" spans="1:24" s="1" customFormat="1" ht="12.75">
      <c r="A28" s="1" t="s">
        <v>0</v>
      </c>
      <c r="B28" s="1" t="s">
        <v>9</v>
      </c>
      <c r="C28" s="6" t="s">
        <v>153</v>
      </c>
      <c r="D28" s="1" t="s">
        <v>30</v>
      </c>
      <c r="E28" s="1" t="s">
        <v>28</v>
      </c>
      <c r="F28" s="2" t="s">
        <v>29</v>
      </c>
      <c r="G28" s="4">
        <v>1.9803480636034</v>
      </c>
      <c r="H28" s="4" t="s">
        <v>29</v>
      </c>
      <c r="I28" s="4">
        <v>0.314572697992387</v>
      </c>
      <c r="J28" s="4" t="s">
        <v>29</v>
      </c>
      <c r="K28" s="4">
        <v>0.8644230110501665</v>
      </c>
      <c r="L28" s="2" t="s">
        <v>29</v>
      </c>
      <c r="M28" s="4">
        <f t="shared" si="1"/>
        <v>1.0531145908819846</v>
      </c>
      <c r="N28" s="2" t="s">
        <v>29</v>
      </c>
      <c r="O28" s="2"/>
      <c r="P28" s="2" t="s">
        <v>29</v>
      </c>
      <c r="Q28" s="2"/>
      <c r="R28" s="2" t="s">
        <v>29</v>
      </c>
      <c r="S28" s="2"/>
      <c r="T28" s="2" t="s">
        <v>29</v>
      </c>
      <c r="U28" s="2"/>
      <c r="V28" s="2" t="s">
        <v>29</v>
      </c>
      <c r="W28" s="2"/>
      <c r="X28" s="1">
        <v>1.0531145908819846</v>
      </c>
    </row>
    <row r="29" spans="1:24" s="1" customFormat="1" ht="12.75">
      <c r="A29" s="1" t="s">
        <v>0</v>
      </c>
      <c r="B29" s="1" t="s">
        <v>23</v>
      </c>
      <c r="C29" s="6" t="s">
        <v>153</v>
      </c>
      <c r="D29" s="1" t="s">
        <v>30</v>
      </c>
      <c r="E29" s="1" t="s">
        <v>28</v>
      </c>
      <c r="F29" s="2" t="s">
        <v>29</v>
      </c>
      <c r="G29" s="4">
        <v>0.2610458811113584</v>
      </c>
      <c r="H29" s="4" t="s">
        <v>29</v>
      </c>
      <c r="I29" s="4">
        <v>0.23218461042295235</v>
      </c>
      <c r="J29" s="4" t="s">
        <v>29</v>
      </c>
      <c r="K29" s="4">
        <v>0.22330927785462637</v>
      </c>
      <c r="L29" s="2" t="s">
        <v>29</v>
      </c>
      <c r="M29" s="4">
        <f t="shared" si="1"/>
        <v>0.23884658979631238</v>
      </c>
      <c r="N29" s="2" t="s">
        <v>29</v>
      </c>
      <c r="O29" s="2"/>
      <c r="P29" s="2" t="s">
        <v>29</v>
      </c>
      <c r="Q29" s="2"/>
      <c r="R29" s="2" t="s">
        <v>29</v>
      </c>
      <c r="S29" s="2"/>
      <c r="T29" s="2" t="s">
        <v>29</v>
      </c>
      <c r="U29" s="2"/>
      <c r="V29" s="2" t="s">
        <v>29</v>
      </c>
      <c r="W29" s="2"/>
      <c r="X29" s="1">
        <v>0.23884658979631238</v>
      </c>
    </row>
    <row r="30" spans="1:24" s="1" customFormat="1" ht="12.75">
      <c r="A30" s="1" t="s">
        <v>0</v>
      </c>
      <c r="B30" s="1" t="s">
        <v>10</v>
      </c>
      <c r="C30" s="6" t="s">
        <v>153</v>
      </c>
      <c r="D30" s="1" t="s">
        <v>30</v>
      </c>
      <c r="E30" s="1" t="s">
        <v>28</v>
      </c>
      <c r="F30" s="2" t="s">
        <v>29</v>
      </c>
      <c r="G30" s="4">
        <v>8.371471359778045</v>
      </c>
      <c r="H30" s="4" t="s">
        <v>29</v>
      </c>
      <c r="I30" s="4">
        <v>8.463503541223748</v>
      </c>
      <c r="J30" s="4" t="s">
        <v>29</v>
      </c>
      <c r="K30" s="4">
        <v>8.212018604976583</v>
      </c>
      <c r="L30" s="2" t="s">
        <v>29</v>
      </c>
      <c r="M30" s="4">
        <f t="shared" si="1"/>
        <v>8.348997835326125</v>
      </c>
      <c r="N30" s="2" t="s">
        <v>29</v>
      </c>
      <c r="O30" s="2"/>
      <c r="P30" s="2" t="s">
        <v>29</v>
      </c>
      <c r="Q30" s="2"/>
      <c r="R30" s="2" t="s">
        <v>29</v>
      </c>
      <c r="S30" s="2"/>
      <c r="T30" s="2" t="s">
        <v>29</v>
      </c>
      <c r="U30" s="2"/>
      <c r="V30" s="2" t="s">
        <v>29</v>
      </c>
      <c r="W30" s="2"/>
      <c r="X30" s="1">
        <v>8.348997835326125</v>
      </c>
    </row>
    <row r="31" spans="1:24" s="1" customFormat="1" ht="12.75">
      <c r="A31" s="1" t="s">
        <v>0</v>
      </c>
      <c r="B31" s="1" t="s">
        <v>24</v>
      </c>
      <c r="C31" s="6" t="s">
        <v>153</v>
      </c>
      <c r="D31" s="1" t="s">
        <v>30</v>
      </c>
      <c r="E31" s="1" t="s">
        <v>28</v>
      </c>
      <c r="F31" s="2" t="s">
        <v>29</v>
      </c>
      <c r="G31" s="4">
        <v>1.3502373160932333</v>
      </c>
      <c r="H31" s="4" t="s">
        <v>29</v>
      </c>
      <c r="I31" s="4">
        <v>1.1983721828281413</v>
      </c>
      <c r="J31" s="4" t="s">
        <v>29</v>
      </c>
      <c r="K31" s="4">
        <v>1.1525640147335556</v>
      </c>
      <c r="L31" s="2" t="s">
        <v>29</v>
      </c>
      <c r="M31" s="4">
        <f t="shared" si="1"/>
        <v>1.2337245045516434</v>
      </c>
      <c r="N31" s="2" t="s">
        <v>29</v>
      </c>
      <c r="O31" s="2"/>
      <c r="P31" s="2" t="s">
        <v>29</v>
      </c>
      <c r="Q31" s="2"/>
      <c r="R31" s="2" t="s">
        <v>29</v>
      </c>
      <c r="S31" s="2"/>
      <c r="T31" s="2" t="s">
        <v>29</v>
      </c>
      <c r="U31" s="2"/>
      <c r="V31" s="2" t="s">
        <v>29</v>
      </c>
      <c r="W31" s="2"/>
      <c r="X31" s="1">
        <v>1.2337245045516434</v>
      </c>
    </row>
    <row r="32" spans="1:24" s="1" customFormat="1" ht="12.75">
      <c r="A32" s="1" t="s">
        <v>0</v>
      </c>
      <c r="B32" s="1" t="s">
        <v>11</v>
      </c>
      <c r="C32" s="6" t="s">
        <v>153</v>
      </c>
      <c r="D32" s="1" t="s">
        <v>30</v>
      </c>
      <c r="E32" s="1" t="s">
        <v>28</v>
      </c>
      <c r="F32" s="2" t="s">
        <v>29</v>
      </c>
      <c r="G32" s="4">
        <v>29.705220954051136</v>
      </c>
      <c r="H32" s="4" t="s">
        <v>29</v>
      </c>
      <c r="I32" s="4">
        <v>22.469478428027646</v>
      </c>
      <c r="J32" s="4" t="s">
        <v>29</v>
      </c>
      <c r="K32" s="4">
        <v>31.695510405172776</v>
      </c>
      <c r="L32" s="2" t="s">
        <v>29</v>
      </c>
      <c r="M32" s="4">
        <f t="shared" si="1"/>
        <v>27.956736595750517</v>
      </c>
      <c r="N32" s="2" t="s">
        <v>29</v>
      </c>
      <c r="O32" s="2"/>
      <c r="P32" s="2" t="s">
        <v>29</v>
      </c>
      <c r="Q32" s="2"/>
      <c r="R32" s="2" t="s">
        <v>29</v>
      </c>
      <c r="S32" s="2"/>
      <c r="T32" s="2" t="s">
        <v>29</v>
      </c>
      <c r="U32" s="2"/>
      <c r="V32" s="2" t="s">
        <v>29</v>
      </c>
      <c r="W32" s="2"/>
      <c r="X32" s="1">
        <v>27.956736595750517</v>
      </c>
    </row>
    <row r="33" spans="2:23" s="1" customFormat="1" ht="12.75">
      <c r="B33" s="1" t="s">
        <v>48</v>
      </c>
      <c r="C33" s="6" t="s">
        <v>153</v>
      </c>
      <c r="D33" s="1" t="s">
        <v>30</v>
      </c>
      <c r="E33" s="1" t="s">
        <v>28</v>
      </c>
      <c r="F33" s="2"/>
      <c r="G33" s="4">
        <f>G18+G22</f>
        <v>3.510617021842406</v>
      </c>
      <c r="H33" s="4"/>
      <c r="I33" s="4">
        <f>I18+I22</f>
        <v>4.0445061170449765</v>
      </c>
      <c r="J33" s="4"/>
      <c r="K33" s="4">
        <f>K18+K22</f>
        <v>3.745833047884064</v>
      </c>
      <c r="L33" s="2"/>
      <c r="M33" s="4">
        <f>AVERAGE(G33,I33,K33)</f>
        <v>3.7669853955904826</v>
      </c>
      <c r="N33" s="2"/>
      <c r="O33" s="2"/>
      <c r="P33" s="2"/>
      <c r="Q33" s="2"/>
      <c r="R33" s="2"/>
      <c r="S33" s="2"/>
      <c r="T33" s="2"/>
      <c r="U33" s="2"/>
      <c r="V33" s="2"/>
      <c r="W33" s="2"/>
    </row>
    <row r="34" spans="2:23" s="1" customFormat="1" ht="12.75">
      <c r="B34" s="1" t="s">
        <v>49</v>
      </c>
      <c r="C34" s="6" t="s">
        <v>153</v>
      </c>
      <c r="D34" s="1" t="s">
        <v>30</v>
      </c>
      <c r="E34" s="1" t="s">
        <v>28</v>
      </c>
      <c r="F34" s="2"/>
      <c r="G34" s="4">
        <f>G14+G16+G19</f>
        <v>1.4402531371661156</v>
      </c>
      <c r="H34" s="4"/>
      <c r="I34" s="4">
        <f>I14+I16+I19</f>
        <v>1.7376396651008046</v>
      </c>
      <c r="J34" s="4"/>
      <c r="K34" s="4">
        <f>K14+K16+K19</f>
        <v>2.197075153085843</v>
      </c>
      <c r="L34" s="2"/>
      <c r="M34" s="4">
        <f>AVERAGE(G34,I34,K34)</f>
        <v>1.791655985117588</v>
      </c>
      <c r="N34" s="2"/>
      <c r="O34" s="2"/>
      <c r="P34" s="2"/>
      <c r="Q34" s="2"/>
      <c r="R34" s="2"/>
      <c r="S34" s="2"/>
      <c r="T34" s="2"/>
      <c r="U34" s="2"/>
      <c r="V34" s="2"/>
      <c r="W34" s="2"/>
    </row>
    <row r="35" spans="6:23" s="1" customFormat="1" ht="12.75">
      <c r="F35" s="2"/>
      <c r="G35" s="4"/>
      <c r="H35" s="4"/>
      <c r="I35" s="4"/>
      <c r="J35" s="4"/>
      <c r="K35" s="4"/>
      <c r="L35" s="2"/>
      <c r="M35" s="4"/>
      <c r="N35" s="2"/>
      <c r="O35" s="2"/>
      <c r="P35" s="2"/>
      <c r="Q35" s="2"/>
      <c r="R35" s="2"/>
      <c r="S35" s="2"/>
      <c r="T35" s="2"/>
      <c r="U35" s="2"/>
      <c r="V35" s="2"/>
      <c r="W35" s="2"/>
    </row>
    <row r="36" spans="1:57" s="6" customFormat="1" ht="12.75">
      <c r="A36" s="6" t="s">
        <v>0</v>
      </c>
      <c r="B36" s="6" t="s">
        <v>100</v>
      </c>
      <c r="C36" s="6" t="s">
        <v>190</v>
      </c>
      <c r="D36" s="6" t="s">
        <v>101</v>
      </c>
      <c r="G36" s="5">
        <v>99.99999972</v>
      </c>
      <c r="H36" s="5"/>
      <c r="I36" s="5">
        <v>99.99999979</v>
      </c>
      <c r="J36" s="5"/>
      <c r="K36" s="5">
        <v>99.99999975</v>
      </c>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7:63" s="1" customFormat="1" ht="12.75">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2:63" s="1" customFormat="1" ht="12.75">
      <c r="B38" t="s">
        <v>45</v>
      </c>
      <c r="C38" s="1" t="s">
        <v>38</v>
      </c>
      <c r="D38" s="1" t="s">
        <v>152</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2:63" s="1" customFormat="1" ht="12.75">
      <c r="B39" s="21" t="s">
        <v>155</v>
      </c>
      <c r="C39" s="21"/>
      <c r="D39" s="21" t="s">
        <v>156</v>
      </c>
      <c r="G39" s="4">
        <v>5160</v>
      </c>
      <c r="H39" s="4"/>
      <c r="I39" s="4">
        <v>5125</v>
      </c>
      <c r="J39" s="4"/>
      <c r="K39" s="4">
        <v>5273</v>
      </c>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2:63" s="1" customFormat="1" ht="12.75">
      <c r="B40" s="21" t="s">
        <v>157</v>
      </c>
      <c r="C40" s="21"/>
      <c r="D40" s="21" t="s">
        <v>101</v>
      </c>
      <c r="G40" s="4">
        <v>13.9</v>
      </c>
      <c r="H40" s="4"/>
      <c r="I40" s="4">
        <v>12.6</v>
      </c>
      <c r="J40" s="4"/>
      <c r="K40" s="4">
        <v>12.8</v>
      </c>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2:63" s="1" customFormat="1" ht="12.75">
      <c r="B41" s="21" t="s">
        <v>158</v>
      </c>
      <c r="C41" s="21"/>
      <c r="D41" s="21" t="s">
        <v>101</v>
      </c>
      <c r="G41" s="4">
        <v>43.2</v>
      </c>
      <c r="H41" s="4"/>
      <c r="I41" s="4">
        <v>42.7</v>
      </c>
      <c r="J41" s="4"/>
      <c r="K41" s="4">
        <v>43.2</v>
      </c>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2:63" s="1" customFormat="1" ht="12.75">
      <c r="B42" s="21" t="s">
        <v>159</v>
      </c>
      <c r="C42" s="21"/>
      <c r="D42" s="21" t="s">
        <v>160</v>
      </c>
      <c r="G42" s="4">
        <v>225</v>
      </c>
      <c r="H42" s="4"/>
      <c r="I42" s="4">
        <v>225</v>
      </c>
      <c r="J42" s="4"/>
      <c r="K42" s="4">
        <v>241</v>
      </c>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7:63" s="1" customFormat="1" ht="12.75">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2:63" s="1" customFormat="1" ht="12.75">
      <c r="B44" t="s">
        <v>45</v>
      </c>
      <c r="C44" s="1" t="s">
        <v>37</v>
      </c>
      <c r="D44" s="1" t="s">
        <v>153</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2:63" s="1" customFormat="1" ht="12.75">
      <c r="B45" s="21" t="s">
        <v>155</v>
      </c>
      <c r="C45" s="21"/>
      <c r="D45" s="21" t="s">
        <v>156</v>
      </c>
      <c r="G45" s="4">
        <v>4883</v>
      </c>
      <c r="H45" s="4"/>
      <c r="I45" s="4">
        <v>5115</v>
      </c>
      <c r="J45" s="4"/>
      <c r="K45" s="4">
        <v>5251</v>
      </c>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2:63" s="1" customFormat="1" ht="12.75">
      <c r="B46" s="21" t="s">
        <v>157</v>
      </c>
      <c r="C46" s="21"/>
      <c r="D46" s="21" t="s">
        <v>101</v>
      </c>
      <c r="G46" s="4">
        <v>13.9</v>
      </c>
      <c r="H46" s="4"/>
      <c r="I46" s="4">
        <v>12.6</v>
      </c>
      <c r="J46" s="4"/>
      <c r="K46" s="4">
        <v>12.8</v>
      </c>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2:63" s="1" customFormat="1" ht="12.75">
      <c r="B47" s="21" t="s">
        <v>158</v>
      </c>
      <c r="C47" s="21"/>
      <c r="D47" s="21" t="s">
        <v>101</v>
      </c>
      <c r="G47" s="4">
        <v>44.8</v>
      </c>
      <c r="H47" s="4"/>
      <c r="I47" s="4">
        <v>42.8</v>
      </c>
      <c r="J47" s="4"/>
      <c r="K47" s="4">
        <v>43.4</v>
      </c>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2:63" s="1" customFormat="1" ht="12.75">
      <c r="B48" s="21" t="s">
        <v>159</v>
      </c>
      <c r="C48" s="21"/>
      <c r="D48" s="21" t="s">
        <v>160</v>
      </c>
      <c r="G48" s="4">
        <v>222</v>
      </c>
      <c r="H48" s="4"/>
      <c r="I48" s="4">
        <v>225</v>
      </c>
      <c r="J48" s="4"/>
      <c r="K48" s="4">
        <v>240</v>
      </c>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50" spans="2:4" ht="12.75">
      <c r="B50" t="s">
        <v>45</v>
      </c>
      <c r="C50" s="1" t="s">
        <v>35</v>
      </c>
      <c r="D50" t="s">
        <v>154</v>
      </c>
    </row>
    <row r="51" spans="2:63" s="1" customFormat="1" ht="12.75">
      <c r="B51" s="21" t="s">
        <v>155</v>
      </c>
      <c r="C51" s="21"/>
      <c r="D51" s="21" t="s">
        <v>156</v>
      </c>
      <c r="G51" s="4">
        <v>4958</v>
      </c>
      <c r="H51" s="4"/>
      <c r="I51" s="4">
        <v>5061</v>
      </c>
      <c r="J51" s="4"/>
      <c r="K51" s="4">
        <v>4918</v>
      </c>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2:63" s="1" customFormat="1" ht="12.75">
      <c r="B52" s="21" t="s">
        <v>157</v>
      </c>
      <c r="C52" s="21"/>
      <c r="D52" s="21" t="s">
        <v>101</v>
      </c>
      <c r="G52" s="4">
        <v>13.9</v>
      </c>
      <c r="H52" s="4"/>
      <c r="I52" s="4">
        <v>12.6</v>
      </c>
      <c r="J52" s="4"/>
      <c r="K52" s="4">
        <v>12.8</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s="1" customFormat="1" ht="12.75">
      <c r="A53" s="1" t="s">
        <v>0</v>
      </c>
      <c r="B53" s="21" t="s">
        <v>158</v>
      </c>
      <c r="C53" s="21"/>
      <c r="D53" s="21" t="s">
        <v>101</v>
      </c>
      <c r="G53" s="4">
        <v>42.5</v>
      </c>
      <c r="H53" s="4"/>
      <c r="I53" s="4">
        <v>42.4</v>
      </c>
      <c r="J53" s="4"/>
      <c r="K53" s="4">
        <v>42.4</v>
      </c>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2:63" s="1" customFormat="1" ht="12.75">
      <c r="B54" s="21" t="s">
        <v>159</v>
      </c>
      <c r="C54" s="21"/>
      <c r="D54" s="21" t="s">
        <v>160</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5.xml><?xml version="1.0" encoding="utf-8"?>
<worksheet xmlns="http://schemas.openxmlformats.org/spreadsheetml/2006/main" xmlns:r="http://schemas.openxmlformats.org/officeDocument/2006/relationships">
  <dimension ref="A1:X62"/>
  <sheetViews>
    <sheetView workbookViewId="0" topLeftCell="B1">
      <selection activeCell="S23" sqref="S23"/>
    </sheetView>
  </sheetViews>
  <sheetFormatPr defaultColWidth="9.140625" defaultRowHeight="12.75"/>
  <cols>
    <col min="1" max="1" width="9.140625" style="6" hidden="1" customWidth="1"/>
    <col min="2" max="2" width="21.28125" style="6" customWidth="1"/>
    <col min="3" max="3" width="2.140625" style="6" customWidth="1"/>
    <col min="4" max="4" width="8.140625" style="6" customWidth="1"/>
    <col min="5" max="5" width="2.57421875" style="6" customWidth="1"/>
    <col min="6" max="6" width="8.00390625" style="6" customWidth="1"/>
    <col min="7" max="7" width="4.421875" style="6" customWidth="1"/>
    <col min="8" max="8" width="7.28125" style="6" customWidth="1"/>
    <col min="9" max="9" width="3.7109375" style="6" customWidth="1"/>
    <col min="10" max="10" width="8.28125" style="6" customWidth="1"/>
    <col min="11" max="11" width="2.7109375" style="6" customWidth="1"/>
    <col min="12" max="12" width="7.7109375" style="6" customWidth="1"/>
    <col min="13" max="13" width="3.28125" style="6" customWidth="1"/>
    <col min="14" max="14" width="8.140625" style="6" customWidth="1"/>
    <col min="15" max="15" width="2.7109375" style="6" customWidth="1"/>
    <col min="16" max="16" width="7.7109375" style="6" customWidth="1"/>
    <col min="17" max="17" width="2.00390625" style="6" customWidth="1"/>
    <col min="18" max="18" width="9.57421875" style="6" bestFit="1" customWidth="1"/>
    <col min="19" max="19" width="4.7109375" style="6" customWidth="1"/>
    <col min="20" max="20" width="9.57421875" style="6" bestFit="1" customWidth="1"/>
    <col min="21" max="21" width="4.57421875" style="6" customWidth="1"/>
    <col min="22" max="22" width="9.57421875" style="6" bestFit="1" customWidth="1"/>
    <col min="23" max="23" width="3.8515625" style="6" customWidth="1"/>
    <col min="24" max="24" width="9.57421875" style="6" bestFit="1" customWidth="1"/>
    <col min="25" max="25" width="2.8515625" style="6" customWidth="1"/>
    <col min="26" max="16384" width="9.140625" style="6" customWidth="1"/>
  </cols>
  <sheetData>
    <row r="1" spans="2:3" ht="12.75">
      <c r="B1" s="8" t="s">
        <v>105</v>
      </c>
      <c r="C1" s="8"/>
    </row>
    <row r="4" spans="2:24" ht="12.75">
      <c r="B4" s="8" t="s">
        <v>0</v>
      </c>
      <c r="C4" s="8"/>
      <c r="F4" s="20" t="s">
        <v>1</v>
      </c>
      <c r="G4" s="20"/>
      <c r="H4" s="20" t="s">
        <v>14</v>
      </c>
      <c r="I4" s="20"/>
      <c r="J4" s="20" t="s">
        <v>25</v>
      </c>
      <c r="K4" s="20"/>
      <c r="L4" s="20" t="s">
        <v>1</v>
      </c>
      <c r="M4" s="20"/>
      <c r="N4" s="20" t="s">
        <v>14</v>
      </c>
      <c r="O4" s="20"/>
      <c r="P4" s="20" t="s">
        <v>25</v>
      </c>
      <c r="Q4" s="20"/>
      <c r="R4" s="20" t="s">
        <v>1</v>
      </c>
      <c r="S4" s="20"/>
      <c r="T4" s="20" t="s">
        <v>14</v>
      </c>
      <c r="U4" s="20"/>
      <c r="V4" s="20" t="s">
        <v>25</v>
      </c>
      <c r="W4" s="20"/>
      <c r="X4" s="20" t="s">
        <v>46</v>
      </c>
    </row>
    <row r="6" spans="2:24" ht="12.75">
      <c r="B6" s="6" t="s">
        <v>176</v>
      </c>
      <c r="F6" s="6" t="s">
        <v>179</v>
      </c>
      <c r="H6" s="6" t="s">
        <v>179</v>
      </c>
      <c r="J6" s="6" t="s">
        <v>179</v>
      </c>
      <c r="L6" s="6" t="s">
        <v>180</v>
      </c>
      <c r="N6" s="6" t="s">
        <v>180</v>
      </c>
      <c r="P6" s="6" t="s">
        <v>180</v>
      </c>
      <c r="R6" s="6" t="s">
        <v>182</v>
      </c>
      <c r="T6" s="6" t="s">
        <v>182</v>
      </c>
      <c r="V6" s="6" t="s">
        <v>182</v>
      </c>
      <c r="X6" s="6" t="s">
        <v>182</v>
      </c>
    </row>
    <row r="7" spans="2:24" ht="12.75">
      <c r="B7" s="6" t="s">
        <v>177</v>
      </c>
      <c r="F7" s="6" t="s">
        <v>178</v>
      </c>
      <c r="H7" s="6" t="s">
        <v>178</v>
      </c>
      <c r="J7" s="6" t="s">
        <v>178</v>
      </c>
      <c r="L7" s="6" t="s">
        <v>181</v>
      </c>
      <c r="N7" s="6" t="s">
        <v>181</v>
      </c>
      <c r="P7" s="6" t="s">
        <v>181</v>
      </c>
      <c r="R7" s="6" t="s">
        <v>50</v>
      </c>
      <c r="T7" s="6" t="s">
        <v>50</v>
      </c>
      <c r="V7" s="6" t="s">
        <v>50</v>
      </c>
      <c r="X7" s="6" t="s">
        <v>50</v>
      </c>
    </row>
    <row r="8" spans="2:24" ht="12.75">
      <c r="B8" s="6" t="s">
        <v>184</v>
      </c>
      <c r="F8" s="6" t="s">
        <v>185</v>
      </c>
      <c r="H8" s="6" t="s">
        <v>185</v>
      </c>
      <c r="J8" s="6" t="s">
        <v>185</v>
      </c>
      <c r="L8" s="6" t="s">
        <v>181</v>
      </c>
      <c r="N8" s="6" t="s">
        <v>181</v>
      </c>
      <c r="P8" s="6" t="s">
        <v>181</v>
      </c>
      <c r="R8" s="6" t="s">
        <v>50</v>
      </c>
      <c r="T8" s="6" t="s">
        <v>50</v>
      </c>
      <c r="V8" s="6" t="s">
        <v>50</v>
      </c>
      <c r="X8" s="6" t="s">
        <v>50</v>
      </c>
    </row>
    <row r="9" spans="2:18" ht="12.75">
      <c r="B9" s="6" t="s">
        <v>175</v>
      </c>
      <c r="F9" s="6" t="s">
        <v>43</v>
      </c>
      <c r="L9" s="6" t="s">
        <v>44</v>
      </c>
      <c r="R9" s="6" t="s">
        <v>50</v>
      </c>
    </row>
    <row r="10" spans="1:16" ht="12.75">
      <c r="A10" s="6" t="s">
        <v>0</v>
      </c>
      <c r="B10" s="25" t="s">
        <v>29</v>
      </c>
      <c r="C10" s="25"/>
      <c r="D10" s="6" t="s">
        <v>39</v>
      </c>
      <c r="E10" s="5"/>
      <c r="F10" s="5">
        <v>105.2</v>
      </c>
      <c r="G10" s="5"/>
      <c r="H10" s="5">
        <v>110.3</v>
      </c>
      <c r="I10" s="5"/>
      <c r="J10" s="5">
        <v>111.4</v>
      </c>
      <c r="K10" s="5"/>
      <c r="L10" s="5">
        <v>43.88</v>
      </c>
      <c r="M10" s="5"/>
      <c r="N10" s="5">
        <v>47.44</v>
      </c>
      <c r="O10" s="5"/>
      <c r="P10" s="5">
        <v>47.33</v>
      </c>
    </row>
    <row r="11" spans="1:16" ht="12.75">
      <c r="A11" s="6" t="s">
        <v>0</v>
      </c>
      <c r="B11" s="6" t="s">
        <v>13</v>
      </c>
      <c r="D11" s="6" t="s">
        <v>40</v>
      </c>
      <c r="E11" s="5"/>
      <c r="F11"/>
      <c r="G11"/>
      <c r="H11"/>
      <c r="I11"/>
      <c r="J11"/>
      <c r="K11"/>
      <c r="L11"/>
      <c r="M11"/>
      <c r="N11"/>
      <c r="O11"/>
      <c r="P11"/>
    </row>
    <row r="12" spans="1:16" ht="12.75">
      <c r="A12" s="6" t="s">
        <v>0</v>
      </c>
      <c r="B12" s="6" t="s">
        <v>12</v>
      </c>
      <c r="D12" s="6" t="s">
        <v>41</v>
      </c>
      <c r="E12" s="5"/>
      <c r="F12"/>
      <c r="G12"/>
      <c r="H12"/>
      <c r="I12"/>
      <c r="J12"/>
      <c r="K12"/>
      <c r="L12"/>
      <c r="M12"/>
      <c r="N12"/>
      <c r="O12"/>
      <c r="P12"/>
    </row>
    <row r="13" spans="1:16" ht="12.75">
      <c r="A13" s="6" t="s">
        <v>0</v>
      </c>
      <c r="B13" s="6" t="s">
        <v>2</v>
      </c>
      <c r="D13" s="6" t="s">
        <v>42</v>
      </c>
      <c r="E13" s="5"/>
      <c r="F13" s="5"/>
      <c r="G13" s="5"/>
      <c r="H13" s="5">
        <v>682</v>
      </c>
      <c r="I13" s="5"/>
      <c r="J13" s="5">
        <v>713</v>
      </c>
      <c r="K13" s="5"/>
      <c r="L13" s="5">
        <v>6153.1449407475</v>
      </c>
      <c r="M13" s="5"/>
      <c r="N13" s="5">
        <v>6112.984822934233</v>
      </c>
      <c r="O13" s="5"/>
      <c r="P13" s="5">
        <v>5915.909571096557</v>
      </c>
    </row>
    <row r="14" spans="1:16" ht="12.75">
      <c r="A14" s="6" t="s">
        <v>0</v>
      </c>
      <c r="B14" s="6" t="s">
        <v>15</v>
      </c>
      <c r="D14" s="6" t="s">
        <v>42</v>
      </c>
      <c r="E14" s="5"/>
      <c r="F14" s="5"/>
      <c r="G14" s="5">
        <v>1</v>
      </c>
      <c r="H14" s="5">
        <v>19</v>
      </c>
      <c r="I14" s="5">
        <v>1</v>
      </c>
      <c r="J14" s="5">
        <v>19</v>
      </c>
      <c r="K14" s="5"/>
      <c r="L14" s="5"/>
      <c r="M14" s="5"/>
      <c r="N14" s="5"/>
      <c r="O14" s="5"/>
      <c r="P14" s="5"/>
    </row>
    <row r="15" spans="1:16" ht="12.75">
      <c r="A15" s="6" t="s">
        <v>0</v>
      </c>
      <c r="B15" s="6" t="s">
        <v>16</v>
      </c>
      <c r="D15" s="6" t="s">
        <v>42</v>
      </c>
      <c r="E15" s="5"/>
      <c r="F15" s="5"/>
      <c r="G15" s="5"/>
      <c r="H15" s="5">
        <v>14</v>
      </c>
      <c r="I15" s="5"/>
      <c r="J15" s="5">
        <v>22</v>
      </c>
      <c r="K15" s="5"/>
      <c r="L15" s="5"/>
      <c r="M15" s="5"/>
      <c r="N15" s="5"/>
      <c r="O15" s="5"/>
      <c r="P15" s="5"/>
    </row>
    <row r="16" spans="1:16" ht="12.75">
      <c r="A16" s="6" t="s">
        <v>0</v>
      </c>
      <c r="B16" s="6" t="s">
        <v>3</v>
      </c>
      <c r="D16" s="6" t="s">
        <v>42</v>
      </c>
      <c r="E16" s="5"/>
      <c r="F16" s="5"/>
      <c r="G16" s="5"/>
      <c r="H16" s="5">
        <v>1.9</v>
      </c>
      <c r="I16" s="5"/>
      <c r="J16" s="5">
        <v>3.5</v>
      </c>
      <c r="K16" s="5"/>
      <c r="L16" s="5">
        <v>219006.3810391978</v>
      </c>
      <c r="M16" s="5"/>
      <c r="N16" s="5">
        <v>212900.50590219226</v>
      </c>
      <c r="O16" s="5"/>
      <c r="P16" s="5">
        <v>215508.13437566</v>
      </c>
    </row>
    <row r="17" spans="1:16" ht="12.75">
      <c r="A17" s="6" t="s">
        <v>0</v>
      </c>
      <c r="B17" s="6" t="s">
        <v>17</v>
      </c>
      <c r="D17" s="6" t="s">
        <v>42</v>
      </c>
      <c r="E17" s="5"/>
      <c r="F17" s="5"/>
      <c r="G17" s="5">
        <v>1</v>
      </c>
      <c r="H17" s="5">
        <v>0.08</v>
      </c>
      <c r="I17" s="5">
        <v>1</v>
      </c>
      <c r="J17" s="5">
        <v>0.08</v>
      </c>
      <c r="K17" s="5"/>
      <c r="L17" s="5"/>
      <c r="M17" s="5"/>
      <c r="N17" s="5"/>
      <c r="O17" s="5"/>
      <c r="P17" s="5"/>
    </row>
    <row r="18" spans="1:16" ht="12.75">
      <c r="A18" s="6" t="s">
        <v>0</v>
      </c>
      <c r="B18" s="6" t="s">
        <v>18</v>
      </c>
      <c r="D18" s="6" t="s">
        <v>42</v>
      </c>
      <c r="E18" s="5"/>
      <c r="F18" s="5"/>
      <c r="G18" s="5"/>
      <c r="H18" s="5">
        <v>2649</v>
      </c>
      <c r="I18" s="5"/>
      <c r="J18" s="5">
        <v>2641</v>
      </c>
      <c r="K18" s="5"/>
      <c r="L18" s="5"/>
      <c r="M18" s="5"/>
      <c r="N18" s="5"/>
      <c r="O18" s="5"/>
      <c r="P18" s="5"/>
    </row>
    <row r="19" spans="1:16" ht="12.75">
      <c r="A19" s="6" t="s">
        <v>0</v>
      </c>
      <c r="B19" s="6" t="s">
        <v>4</v>
      </c>
      <c r="D19" s="6" t="s">
        <v>42</v>
      </c>
      <c r="E19" s="5"/>
      <c r="F19" s="5"/>
      <c r="G19" s="5">
        <v>1</v>
      </c>
      <c r="H19" s="5">
        <v>0.77</v>
      </c>
      <c r="I19" s="5">
        <v>1</v>
      </c>
      <c r="J19" s="5">
        <v>0.77</v>
      </c>
      <c r="K19" s="5"/>
      <c r="L19" s="5">
        <v>115770.28258887875</v>
      </c>
      <c r="M19" s="5"/>
      <c r="N19" s="5">
        <v>112774.03035413154</v>
      </c>
      <c r="O19" s="5"/>
      <c r="P19" s="5">
        <v>114092.54172829</v>
      </c>
    </row>
    <row r="20" spans="1:16" ht="12.75">
      <c r="A20" s="6" t="s">
        <v>0</v>
      </c>
      <c r="B20" s="6" t="s">
        <v>5</v>
      </c>
      <c r="D20" s="6" t="s">
        <v>42</v>
      </c>
      <c r="E20" s="5"/>
      <c r="F20" s="5"/>
      <c r="G20" s="5"/>
      <c r="H20" s="5">
        <v>2.9</v>
      </c>
      <c r="I20" s="5">
        <v>1</v>
      </c>
      <c r="J20" s="5">
        <v>3</v>
      </c>
      <c r="K20" s="5"/>
      <c r="L20" s="5">
        <v>63810.39197812215</v>
      </c>
      <c r="M20" s="5"/>
      <c r="N20" s="5">
        <v>62394.60370994941</v>
      </c>
      <c r="O20" s="5"/>
      <c r="P20" s="5">
        <v>62962.180435242</v>
      </c>
    </row>
    <row r="21" spans="1:16" ht="12.75">
      <c r="A21" s="6" t="s">
        <v>0</v>
      </c>
      <c r="B21" s="6" t="s">
        <v>19</v>
      </c>
      <c r="D21" s="6" t="s">
        <v>42</v>
      </c>
      <c r="E21" s="5"/>
      <c r="F21" s="5"/>
      <c r="G21" s="5"/>
      <c r="H21" s="5">
        <v>6.7</v>
      </c>
      <c r="I21" s="5"/>
      <c r="J21" s="5">
        <v>6.3</v>
      </c>
      <c r="K21" s="5"/>
      <c r="L21" s="5"/>
      <c r="M21" s="5"/>
      <c r="N21" s="5"/>
      <c r="O21" s="5"/>
      <c r="P21" s="5"/>
    </row>
    <row r="22" spans="1:16" ht="12.75">
      <c r="A22" s="6" t="s">
        <v>0</v>
      </c>
      <c r="B22" s="6" t="s">
        <v>6</v>
      </c>
      <c r="D22" s="6" t="s">
        <v>42</v>
      </c>
      <c r="E22" s="5"/>
      <c r="F22" s="5"/>
      <c r="G22" s="5"/>
      <c r="H22" s="5">
        <v>50</v>
      </c>
      <c r="I22" s="5"/>
      <c r="J22" s="5">
        <v>84</v>
      </c>
      <c r="K22" s="5"/>
      <c r="L22" s="5">
        <v>1367.3655423883317</v>
      </c>
      <c r="M22" s="5"/>
      <c r="N22" s="5">
        <v>1264.7554806070827</v>
      </c>
      <c r="O22" s="5"/>
      <c r="P22" s="5">
        <v>1267.6949080921192</v>
      </c>
    </row>
    <row r="23" spans="1:16" ht="12.75">
      <c r="A23" s="6" t="s">
        <v>0</v>
      </c>
      <c r="B23" s="6" t="s">
        <v>7</v>
      </c>
      <c r="D23" s="6" t="s">
        <v>42</v>
      </c>
      <c r="E23" s="5"/>
      <c r="F23" s="5"/>
      <c r="G23" s="5">
        <v>1</v>
      </c>
      <c r="H23" s="5">
        <v>7.7</v>
      </c>
      <c r="I23" s="5">
        <v>1</v>
      </c>
      <c r="J23" s="5">
        <v>7.7</v>
      </c>
      <c r="K23" s="5"/>
      <c r="L23" s="5">
        <v>396536.0072926162</v>
      </c>
      <c r="M23" s="5"/>
      <c r="N23" s="5">
        <v>385750.42158516</v>
      </c>
      <c r="O23" s="5"/>
      <c r="P23" s="5">
        <v>388759.7718149166</v>
      </c>
    </row>
    <row r="24" spans="1:16" ht="12.75">
      <c r="A24" s="6" t="s">
        <v>0</v>
      </c>
      <c r="B24" s="6" t="s">
        <v>20</v>
      </c>
      <c r="D24" s="6" t="s">
        <v>42</v>
      </c>
      <c r="E24" s="5"/>
      <c r="F24" s="5"/>
      <c r="G24" s="5"/>
      <c r="H24" s="5">
        <v>0.9</v>
      </c>
      <c r="I24" s="5"/>
      <c r="J24" s="5">
        <v>2.2</v>
      </c>
      <c r="K24" s="5"/>
      <c r="L24" s="5"/>
      <c r="M24" s="5"/>
      <c r="N24" s="5"/>
      <c r="O24" s="5"/>
      <c r="P24" s="5"/>
    </row>
    <row r="25" spans="1:16" ht="12.75">
      <c r="A25" s="6" t="s">
        <v>0</v>
      </c>
      <c r="B25" s="6" t="s">
        <v>21</v>
      </c>
      <c r="D25" s="6" t="s">
        <v>42</v>
      </c>
      <c r="E25" s="5"/>
      <c r="F25" s="5"/>
      <c r="G25" s="5"/>
      <c r="H25" s="5">
        <v>0.12</v>
      </c>
      <c r="I25" s="5">
        <v>1</v>
      </c>
      <c r="J25" s="5">
        <v>0.02</v>
      </c>
      <c r="K25" s="5"/>
      <c r="L25" s="5"/>
      <c r="M25" s="5"/>
      <c r="N25" s="5"/>
      <c r="O25" s="5"/>
      <c r="P25" s="5"/>
    </row>
    <row r="26" spans="1:16" ht="12.75">
      <c r="A26" s="6" t="s">
        <v>0</v>
      </c>
      <c r="B26" s="6" t="s">
        <v>8</v>
      </c>
      <c r="D26" s="6" t="s">
        <v>42</v>
      </c>
      <c r="E26" s="5"/>
      <c r="F26" s="5"/>
      <c r="G26" s="5"/>
      <c r="H26" s="5">
        <v>44</v>
      </c>
      <c r="I26" s="5"/>
      <c r="J26" s="5">
        <v>48</v>
      </c>
      <c r="K26" s="5"/>
      <c r="L26" s="5">
        <v>113491.34001823154</v>
      </c>
      <c r="M26" s="5"/>
      <c r="N26" s="5">
        <v>132377.74030354133</v>
      </c>
      <c r="O26" s="5"/>
      <c r="P26" s="5">
        <v>129093.59814071414</v>
      </c>
    </row>
    <row r="27" spans="1:16" ht="12.75">
      <c r="A27" s="6" t="s">
        <v>0</v>
      </c>
      <c r="B27" s="6" t="s">
        <v>22</v>
      </c>
      <c r="D27" s="6" t="s">
        <v>42</v>
      </c>
      <c r="E27" s="5"/>
      <c r="F27" s="5"/>
      <c r="G27" s="5">
        <v>1</v>
      </c>
      <c r="H27" s="5">
        <v>13</v>
      </c>
      <c r="I27" s="5">
        <v>1</v>
      </c>
      <c r="J27" s="5">
        <v>14</v>
      </c>
      <c r="K27" s="5"/>
      <c r="L27" s="5"/>
      <c r="M27" s="5"/>
      <c r="N27" s="5"/>
      <c r="O27" s="5"/>
      <c r="P27" s="5"/>
    </row>
    <row r="28" spans="1:16" ht="12.75">
      <c r="A28" s="6" t="s">
        <v>0</v>
      </c>
      <c r="B28" s="6" t="s">
        <v>9</v>
      </c>
      <c r="D28" s="6" t="s">
        <v>42</v>
      </c>
      <c r="E28" s="5"/>
      <c r="F28" s="5"/>
      <c r="G28" s="5">
        <v>1</v>
      </c>
      <c r="H28" s="5">
        <v>1.2</v>
      </c>
      <c r="I28" s="5">
        <v>1</v>
      </c>
      <c r="J28" s="5">
        <v>1.2</v>
      </c>
      <c r="K28" s="5"/>
      <c r="L28" s="5">
        <v>9571.558796718322</v>
      </c>
      <c r="M28" s="5"/>
      <c r="N28" s="5">
        <v>9274.87352445194</v>
      </c>
      <c r="O28" s="5"/>
      <c r="P28" s="5">
        <v>9507.7118106909</v>
      </c>
    </row>
    <row r="29" spans="1:16" ht="12.75">
      <c r="A29" s="6" t="s">
        <v>0</v>
      </c>
      <c r="B29" s="6" t="s">
        <v>23</v>
      </c>
      <c r="D29" s="6" t="s">
        <v>42</v>
      </c>
      <c r="E29" s="5"/>
      <c r="F29" s="5"/>
      <c r="G29" s="5">
        <v>1</v>
      </c>
      <c r="H29" s="5">
        <v>19</v>
      </c>
      <c r="I29" s="5">
        <v>1</v>
      </c>
      <c r="J29" s="5">
        <v>19</v>
      </c>
      <c r="K29" s="5"/>
      <c r="L29" s="5"/>
      <c r="M29" s="5"/>
      <c r="N29" s="5"/>
      <c r="O29" s="5"/>
      <c r="P29" s="5"/>
    </row>
    <row r="30" spans="1:16" ht="12.75">
      <c r="A30" s="6" t="s">
        <v>0</v>
      </c>
      <c r="B30" s="6" t="s">
        <v>10</v>
      </c>
      <c r="D30" s="6" t="s">
        <v>42</v>
      </c>
      <c r="E30" s="5"/>
      <c r="F30" s="5"/>
      <c r="G30" s="5">
        <v>1</v>
      </c>
      <c r="H30" s="5">
        <v>77</v>
      </c>
      <c r="I30" s="5">
        <v>1</v>
      </c>
      <c r="J30" s="5">
        <v>77</v>
      </c>
      <c r="K30" s="5"/>
      <c r="L30" s="5">
        <v>25524.15679124886</v>
      </c>
      <c r="M30" s="5"/>
      <c r="N30" s="5">
        <v>29932.546374367623</v>
      </c>
      <c r="O30" s="5"/>
      <c r="P30" s="5">
        <v>25142.615677160364</v>
      </c>
    </row>
    <row r="31" spans="1:16" ht="12.75">
      <c r="A31" s="6" t="s">
        <v>0</v>
      </c>
      <c r="B31" s="6" t="s">
        <v>24</v>
      </c>
      <c r="D31" s="6" t="s">
        <v>42</v>
      </c>
      <c r="E31" s="5"/>
      <c r="F31" s="5"/>
      <c r="G31" s="5">
        <v>1</v>
      </c>
      <c r="H31" s="5">
        <v>0.8</v>
      </c>
      <c r="I31" s="5">
        <v>1</v>
      </c>
      <c r="J31" s="5">
        <v>0.8</v>
      </c>
      <c r="K31" s="5"/>
      <c r="L31" s="5"/>
      <c r="M31" s="5"/>
      <c r="N31" s="5"/>
      <c r="O31" s="5"/>
      <c r="P31" s="5"/>
    </row>
    <row r="32" spans="1:16" ht="12.75">
      <c r="A32" s="6" t="s">
        <v>0</v>
      </c>
      <c r="B32" s="6" t="s">
        <v>11</v>
      </c>
      <c r="D32" s="6" t="s">
        <v>42</v>
      </c>
      <c r="E32" s="5"/>
      <c r="F32" s="5"/>
      <c r="G32" s="5"/>
      <c r="H32" s="5">
        <v>25</v>
      </c>
      <c r="I32" s="5"/>
      <c r="J32" s="5">
        <v>43</v>
      </c>
      <c r="K32" s="5"/>
      <c r="L32" s="5">
        <v>48769.3710118505</v>
      </c>
      <c r="M32" s="5"/>
      <c r="N32" s="5">
        <v>47217.53794266442</v>
      </c>
      <c r="O32" s="5"/>
      <c r="P32" s="5">
        <v>47749.84153813649</v>
      </c>
    </row>
    <row r="34" spans="2:24" ht="12.75">
      <c r="B34" s="6" t="s">
        <v>183</v>
      </c>
      <c r="D34" s="6" t="s">
        <v>156</v>
      </c>
      <c r="F34" s="6">
        <f>'emiss 2'!$G$45</f>
        <v>4883</v>
      </c>
      <c r="H34" s="6">
        <f>'emiss 2'!$I$45</f>
        <v>5115</v>
      </c>
      <c r="J34" s="6">
        <f>'emiss 2'!$K$45</f>
        <v>5251</v>
      </c>
      <c r="L34" s="6">
        <f>'emiss 2'!$G$45</f>
        <v>4883</v>
      </c>
      <c r="N34" s="6">
        <f>'emiss 2'!$I$45</f>
        <v>5115</v>
      </c>
      <c r="P34" s="6">
        <f>'emiss 2'!$K$45</f>
        <v>5251</v>
      </c>
      <c r="R34" s="6">
        <f>L34</f>
        <v>4883</v>
      </c>
      <c r="T34" s="6">
        <f>N34</f>
        <v>5115</v>
      </c>
      <c r="V34" s="6">
        <f>P34</f>
        <v>5251</v>
      </c>
      <c r="X34" s="6">
        <f>AVERAGE(R34,T34,V34)</f>
        <v>5083</v>
      </c>
    </row>
    <row r="35" spans="2:24" ht="12.75">
      <c r="B35" s="6" t="s">
        <v>36</v>
      </c>
      <c r="D35" s="6" t="s">
        <v>101</v>
      </c>
      <c r="F35" s="6">
        <f>'emiss 2'!$G$46</f>
        <v>13.9</v>
      </c>
      <c r="H35" s="6">
        <f>'emiss 2'!$I$46</f>
        <v>12.6</v>
      </c>
      <c r="J35" s="6">
        <f>'emiss 2'!$K$46</f>
        <v>12.8</v>
      </c>
      <c r="L35" s="6">
        <f>'emiss 2'!$G$46</f>
        <v>13.9</v>
      </c>
      <c r="N35" s="6">
        <f>'emiss 2'!$I$46</f>
        <v>12.6</v>
      </c>
      <c r="P35" s="6">
        <f>'emiss 2'!$K$46</f>
        <v>12.8</v>
      </c>
      <c r="R35" s="6">
        <f>L35</f>
        <v>13.9</v>
      </c>
      <c r="T35" s="6">
        <f>N35</f>
        <v>12.6</v>
      </c>
      <c r="V35" s="6">
        <f>P35</f>
        <v>12.8</v>
      </c>
      <c r="X35" s="6">
        <f>AVERAGE(R35,T35,V35)</f>
        <v>13.1</v>
      </c>
    </row>
    <row r="37" spans="2:24" ht="12.75">
      <c r="B37" s="21" t="s">
        <v>188</v>
      </c>
      <c r="C37" s="21"/>
      <c r="D37" s="21" t="s">
        <v>186</v>
      </c>
      <c r="R37" s="26">
        <f>R34/9000*60*(21-R35)/21</f>
        <v>11.006126984126984</v>
      </c>
      <c r="T37" s="26">
        <f>T34/9000*60*(21-T35)/21</f>
        <v>13.64</v>
      </c>
      <c r="V37" s="26">
        <f>V34/9000*60*(21-V35)/21</f>
        <v>13.669269841269841</v>
      </c>
      <c r="X37" s="26">
        <f>X34/9000*60*(21-X35)/21</f>
        <v>12.74784126984127</v>
      </c>
    </row>
    <row r="39" ht="12.75">
      <c r="B39" s="6" t="s">
        <v>51</v>
      </c>
    </row>
    <row r="40" spans="2:24" ht="12.75">
      <c r="B40" s="6" t="s">
        <v>2</v>
      </c>
      <c r="D40" s="6" t="s">
        <v>30</v>
      </c>
      <c r="F40" s="6">
        <f>F$10*F13*454/F$34*14/(21-F$35)/0.0283/60</f>
        <v>0</v>
      </c>
      <c r="H40" s="9">
        <f>H$10*H13*454/H$34*14/(21-H$35)/0.0283/60</f>
        <v>6553.618636304149</v>
      </c>
      <c r="I40" s="9"/>
      <c r="J40" s="9">
        <f aca="true" t="shared" si="0" ref="J40:J59">J$10*J13*454/J$34*14/(21-J$35)/0.0283/60</f>
        <v>6905.021777875912</v>
      </c>
      <c r="K40" s="9"/>
      <c r="L40" s="9">
        <f aca="true" t="shared" si="1" ref="L40:L59">L$10*L13*454/L$34*14/(21-L$35)/0.0283/60</f>
        <v>29151.767647223165</v>
      </c>
      <c r="M40" s="9"/>
      <c r="N40" s="9">
        <f aca="true" t="shared" si="2" ref="N40:N59">N$10*N13*454/N$34*14/(21-N$35)/0.0283/60</f>
        <v>25264.99847826646</v>
      </c>
      <c r="O40" s="9"/>
      <c r="P40" s="9">
        <f aca="true" t="shared" si="3" ref="P40:P59">P$10*P13*454/P$34*14/(21-P$35)/0.0283/60</f>
        <v>24341.55750483148</v>
      </c>
      <c r="Q40" s="9"/>
      <c r="R40" s="9">
        <f aca="true" t="shared" si="4" ref="R40:R59">F40+L40</f>
        <v>29151.767647223165</v>
      </c>
      <c r="S40" s="9"/>
      <c r="T40" s="9">
        <f aca="true" t="shared" si="5" ref="T40:T59">H40+N40</f>
        <v>31818.61711457061</v>
      </c>
      <c r="U40" s="9"/>
      <c r="V40" s="9">
        <f aca="true" t="shared" si="6" ref="V40:V59">J40+P40</f>
        <v>31246.57928270739</v>
      </c>
      <c r="W40" s="9"/>
      <c r="X40" s="9">
        <f>AVERAGE(T40,V40,R40)</f>
        <v>30738.98801483372</v>
      </c>
    </row>
    <row r="41" spans="2:24" ht="12.75">
      <c r="B41" s="6" t="s">
        <v>15</v>
      </c>
      <c r="D41" s="6" t="s">
        <v>30</v>
      </c>
      <c r="F41" s="6">
        <f aca="true" t="shared" si="7" ref="F41:H59">F$10*F14*454/F$34*14/(21-F$35)/0.0283/60</f>
        <v>0</v>
      </c>
      <c r="G41" s="5">
        <v>100</v>
      </c>
      <c r="H41" s="9">
        <f t="shared" si="7"/>
        <v>182.57881831345867</v>
      </c>
      <c r="I41" s="9">
        <v>100</v>
      </c>
      <c r="J41" s="9">
        <f t="shared" si="0"/>
        <v>184.00478790973682</v>
      </c>
      <c r="K41" s="9"/>
      <c r="L41" s="9">
        <f t="shared" si="1"/>
        <v>0</v>
      </c>
      <c r="M41" s="9"/>
      <c r="N41" s="9">
        <f t="shared" si="2"/>
        <v>0</v>
      </c>
      <c r="O41" s="9"/>
      <c r="P41" s="9">
        <f t="shared" si="3"/>
        <v>0</v>
      </c>
      <c r="Q41" s="9"/>
      <c r="R41" s="9">
        <f t="shared" si="4"/>
        <v>0</v>
      </c>
      <c r="S41" s="9">
        <f>H41*G41/100/T41*100</f>
        <v>100.00000000000003</v>
      </c>
      <c r="T41" s="9">
        <f t="shared" si="5"/>
        <v>182.57881831345867</v>
      </c>
      <c r="U41" s="9">
        <f>J41*I41/100/V41*100</f>
        <v>100</v>
      </c>
      <c r="V41" s="9">
        <f t="shared" si="6"/>
        <v>184.00478790973682</v>
      </c>
      <c r="W41" s="9">
        <f>SUM((V41*U41/100),(T41*S41/100),(R41*Q41/100))/X41*100/3</f>
        <v>100.00000000000001</v>
      </c>
      <c r="X41" s="9">
        <f>AVERAGE(T41,V41,R41)</f>
        <v>122.19453540773183</v>
      </c>
    </row>
    <row r="42" spans="2:24" ht="12.75">
      <c r="B42" s="6" t="s">
        <v>16</v>
      </c>
      <c r="D42" s="6" t="s">
        <v>30</v>
      </c>
      <c r="F42" s="6">
        <f t="shared" si="7"/>
        <v>0</v>
      </c>
      <c r="G42" s="5"/>
      <c r="H42" s="9">
        <f t="shared" si="7"/>
        <v>134.53176086254854</v>
      </c>
      <c r="I42" s="9"/>
      <c r="J42" s="9">
        <f t="shared" si="0"/>
        <v>213.05817547443215</v>
      </c>
      <c r="K42" s="9"/>
      <c r="L42" s="9">
        <f t="shared" si="1"/>
        <v>0</v>
      </c>
      <c r="M42" s="9"/>
      <c r="N42" s="9">
        <f t="shared" si="2"/>
        <v>0</v>
      </c>
      <c r="O42" s="9"/>
      <c r="P42" s="9">
        <f t="shared" si="3"/>
        <v>0</v>
      </c>
      <c r="Q42" s="9"/>
      <c r="R42" s="9">
        <f t="shared" si="4"/>
        <v>0</v>
      </c>
      <c r="S42" s="9"/>
      <c r="T42" s="9">
        <f t="shared" si="5"/>
        <v>134.53176086254854</v>
      </c>
      <c r="U42" s="9"/>
      <c r="V42" s="9">
        <f t="shared" si="6"/>
        <v>213.05817547443215</v>
      </c>
      <c r="W42" s="9"/>
      <c r="X42" s="9">
        <f aca="true" t="shared" si="8" ref="X42:X62">AVERAGE(T42,V42,R42)</f>
        <v>115.86331211232691</v>
      </c>
    </row>
    <row r="43" spans="2:24" ht="12.75">
      <c r="B43" s="6" t="s">
        <v>3</v>
      </c>
      <c r="D43" s="6" t="s">
        <v>30</v>
      </c>
      <c r="F43" s="6">
        <f t="shared" si="7"/>
        <v>0</v>
      </c>
      <c r="G43" s="5"/>
      <c r="H43" s="9">
        <f t="shared" si="7"/>
        <v>18.25788183134587</v>
      </c>
      <c r="I43" s="9"/>
      <c r="J43" s="9">
        <f t="shared" si="0"/>
        <v>33.89561882547784</v>
      </c>
      <c r="K43" s="9"/>
      <c r="L43" s="9">
        <f t="shared" si="1"/>
        <v>1037586.9892215343</v>
      </c>
      <c r="M43" s="9"/>
      <c r="N43" s="9">
        <f t="shared" si="2"/>
        <v>879918.9125189353</v>
      </c>
      <c r="O43" s="9"/>
      <c r="P43" s="9">
        <f t="shared" si="3"/>
        <v>886728.1662474317</v>
      </c>
      <c r="Q43" s="9"/>
      <c r="R43" s="9">
        <f t="shared" si="4"/>
        <v>1037586.9892215343</v>
      </c>
      <c r="S43" s="9"/>
      <c r="T43" s="9">
        <f t="shared" si="5"/>
        <v>879937.1704007667</v>
      </c>
      <c r="U43" s="9"/>
      <c r="V43" s="9">
        <f t="shared" si="6"/>
        <v>886762.0618662571</v>
      </c>
      <c r="W43" s="9"/>
      <c r="X43" s="9">
        <f t="shared" si="8"/>
        <v>934762.0738295194</v>
      </c>
    </row>
    <row r="44" spans="2:24" ht="12.75">
      <c r="B44" s="6" t="s">
        <v>17</v>
      </c>
      <c r="D44" s="6" t="s">
        <v>30</v>
      </c>
      <c r="F44" s="6">
        <f t="shared" si="7"/>
        <v>0</v>
      </c>
      <c r="G44" s="5">
        <v>100</v>
      </c>
      <c r="H44" s="9">
        <f t="shared" si="7"/>
        <v>0.7687529192145629</v>
      </c>
      <c r="I44" s="9">
        <v>100</v>
      </c>
      <c r="J44" s="9">
        <f t="shared" si="0"/>
        <v>0.7747570017252077</v>
      </c>
      <c r="K44" s="9"/>
      <c r="L44" s="9">
        <f t="shared" si="1"/>
        <v>0</v>
      </c>
      <c r="M44" s="9"/>
      <c r="N44" s="9">
        <f t="shared" si="2"/>
        <v>0</v>
      </c>
      <c r="O44" s="9"/>
      <c r="P44" s="9">
        <f t="shared" si="3"/>
        <v>0</v>
      </c>
      <c r="Q44" s="9"/>
      <c r="R44" s="9">
        <f t="shared" si="4"/>
        <v>0</v>
      </c>
      <c r="S44" s="9">
        <f>H44*G44/100/T44*100</f>
        <v>100</v>
      </c>
      <c r="T44" s="9">
        <f t="shared" si="5"/>
        <v>0.7687529192145629</v>
      </c>
      <c r="U44" s="9">
        <f>J44*I44/100/V44*100</f>
        <v>99.99999999999999</v>
      </c>
      <c r="V44" s="9">
        <f t="shared" si="6"/>
        <v>0.7747570017252077</v>
      </c>
      <c r="W44" s="9">
        <f>SUM((V44*U44/100),(T44*S44/100),(R44*Q44/100))/X44*100/3</f>
        <v>100</v>
      </c>
      <c r="X44" s="9">
        <f t="shared" si="8"/>
        <v>0.5145033069799235</v>
      </c>
    </row>
    <row r="45" spans="2:24" ht="12.75">
      <c r="B45" s="6" t="s">
        <v>18</v>
      </c>
      <c r="D45" s="6" t="s">
        <v>30</v>
      </c>
      <c r="F45" s="6">
        <f t="shared" si="7"/>
        <v>0</v>
      </c>
      <c r="G45" s="5"/>
      <c r="H45" s="9">
        <f t="shared" si="7"/>
        <v>25455.33103749221</v>
      </c>
      <c r="I45" s="9"/>
      <c r="J45" s="9">
        <f t="shared" si="0"/>
        <v>25576.66551945342</v>
      </c>
      <c r="K45" s="9"/>
      <c r="L45" s="9">
        <f t="shared" si="1"/>
        <v>0</v>
      </c>
      <c r="M45" s="9"/>
      <c r="N45" s="9">
        <f t="shared" si="2"/>
        <v>0</v>
      </c>
      <c r="O45" s="9"/>
      <c r="P45" s="9">
        <f t="shared" si="3"/>
        <v>0</v>
      </c>
      <c r="Q45" s="9"/>
      <c r="R45" s="9">
        <f t="shared" si="4"/>
        <v>0</v>
      </c>
      <c r="S45" s="9"/>
      <c r="T45" s="9">
        <f t="shared" si="5"/>
        <v>25455.33103749221</v>
      </c>
      <c r="U45" s="9"/>
      <c r="V45" s="9">
        <f t="shared" si="6"/>
        <v>25576.66551945342</v>
      </c>
      <c r="W45" s="9"/>
      <c r="X45" s="9">
        <f t="shared" si="8"/>
        <v>17010.665518981878</v>
      </c>
    </row>
    <row r="46" spans="2:24" ht="12.75">
      <c r="B46" s="6" t="s">
        <v>4</v>
      </c>
      <c r="D46" s="6" t="s">
        <v>30</v>
      </c>
      <c r="F46" s="6">
        <f t="shared" si="7"/>
        <v>0</v>
      </c>
      <c r="G46" s="5">
        <v>100</v>
      </c>
      <c r="H46" s="9">
        <f t="shared" si="7"/>
        <v>7.399246847440168</v>
      </c>
      <c r="I46" s="9">
        <v>100</v>
      </c>
      <c r="J46" s="9">
        <f t="shared" si="0"/>
        <v>7.4570361416051245</v>
      </c>
      <c r="K46" s="9"/>
      <c r="L46" s="9">
        <f t="shared" si="1"/>
        <v>548485.109807013</v>
      </c>
      <c r="M46" s="9"/>
      <c r="N46" s="9">
        <f t="shared" si="2"/>
        <v>466095.6615818123</v>
      </c>
      <c r="O46" s="9"/>
      <c r="P46" s="9">
        <f t="shared" si="3"/>
        <v>469444.3233074613</v>
      </c>
      <c r="Q46" s="9"/>
      <c r="R46" s="9">
        <f t="shared" si="4"/>
        <v>548485.109807013</v>
      </c>
      <c r="S46" s="9"/>
      <c r="T46" s="9">
        <f t="shared" si="5"/>
        <v>466103.06082865974</v>
      </c>
      <c r="U46" s="9"/>
      <c r="V46" s="9">
        <f t="shared" si="6"/>
        <v>469451.7803436029</v>
      </c>
      <c r="W46" s="9"/>
      <c r="X46" s="9">
        <f t="shared" si="8"/>
        <v>494679.9836597585</v>
      </c>
    </row>
    <row r="47" spans="2:24" ht="12.75">
      <c r="B47" s="6" t="s">
        <v>5</v>
      </c>
      <c r="D47" s="6" t="s">
        <v>30</v>
      </c>
      <c r="F47" s="6">
        <f t="shared" si="7"/>
        <v>0</v>
      </c>
      <c r="G47" s="5"/>
      <c r="H47" s="9">
        <f t="shared" si="7"/>
        <v>27.867293321527907</v>
      </c>
      <c r="I47" s="9">
        <v>100</v>
      </c>
      <c r="J47" s="9">
        <f t="shared" si="0"/>
        <v>29.053387564695292</v>
      </c>
      <c r="K47" s="9"/>
      <c r="L47" s="9">
        <f t="shared" si="1"/>
        <v>302314.6274526844</v>
      </c>
      <c r="M47" s="9"/>
      <c r="N47" s="9">
        <f t="shared" si="2"/>
        <v>257877.22584713352</v>
      </c>
      <c r="O47" s="9"/>
      <c r="P47" s="9">
        <f t="shared" si="3"/>
        <v>259063.71915856394</v>
      </c>
      <c r="Q47" s="9"/>
      <c r="R47" s="9">
        <f t="shared" si="4"/>
        <v>302314.6274526844</v>
      </c>
      <c r="S47" s="9"/>
      <c r="T47" s="9">
        <f t="shared" si="5"/>
        <v>257905.09314045505</v>
      </c>
      <c r="U47" s="9"/>
      <c r="V47" s="9">
        <f t="shared" si="6"/>
        <v>259092.77254612863</v>
      </c>
      <c r="W47" s="9"/>
      <c r="X47" s="9">
        <f t="shared" si="8"/>
        <v>273104.164379756</v>
      </c>
    </row>
    <row r="48" spans="2:24" ht="12.75">
      <c r="B48" s="6" t="s">
        <v>19</v>
      </c>
      <c r="D48" s="6" t="s">
        <v>30</v>
      </c>
      <c r="F48" s="6">
        <f t="shared" si="7"/>
        <v>0</v>
      </c>
      <c r="G48" s="5"/>
      <c r="H48" s="9">
        <f t="shared" si="7"/>
        <v>64.38305698421964</v>
      </c>
      <c r="I48" s="9"/>
      <c r="J48" s="9">
        <f t="shared" si="0"/>
        <v>61.01211388586011</v>
      </c>
      <c r="K48" s="9"/>
      <c r="L48" s="9">
        <f t="shared" si="1"/>
        <v>0</v>
      </c>
      <c r="M48" s="9"/>
      <c r="N48" s="9">
        <f t="shared" si="2"/>
        <v>0</v>
      </c>
      <c r="O48" s="9"/>
      <c r="P48" s="9">
        <f t="shared" si="3"/>
        <v>0</v>
      </c>
      <c r="Q48" s="9"/>
      <c r="R48" s="9">
        <f t="shared" si="4"/>
        <v>0</v>
      </c>
      <c r="S48" s="9"/>
      <c r="T48" s="9">
        <f t="shared" si="5"/>
        <v>64.38305698421964</v>
      </c>
      <c r="U48" s="9"/>
      <c r="V48" s="9">
        <f t="shared" si="6"/>
        <v>61.01211388586011</v>
      </c>
      <c r="W48" s="9"/>
      <c r="X48" s="9">
        <f t="shared" si="8"/>
        <v>41.79839029002658</v>
      </c>
    </row>
    <row r="49" spans="2:24" ht="12.75">
      <c r="B49" s="6" t="s">
        <v>6</v>
      </c>
      <c r="D49" s="6" t="s">
        <v>30</v>
      </c>
      <c r="F49" s="6">
        <f t="shared" si="7"/>
        <v>0</v>
      </c>
      <c r="G49" s="5"/>
      <c r="H49" s="9">
        <f t="shared" si="7"/>
        <v>480.47057450910177</v>
      </c>
      <c r="I49" s="9"/>
      <c r="J49" s="9">
        <f t="shared" si="0"/>
        <v>813.4948518114683</v>
      </c>
      <c r="K49" s="9"/>
      <c r="L49" s="9">
        <f t="shared" si="1"/>
        <v>6478.170588271807</v>
      </c>
      <c r="M49" s="9"/>
      <c r="N49" s="9">
        <f t="shared" si="2"/>
        <v>5227.241064468923</v>
      </c>
      <c r="O49" s="9"/>
      <c r="P49" s="9">
        <f t="shared" si="3"/>
        <v>5216.048036749604</v>
      </c>
      <c r="Q49" s="9"/>
      <c r="R49" s="9">
        <f t="shared" si="4"/>
        <v>6478.170588271807</v>
      </c>
      <c r="S49" s="9"/>
      <c r="T49" s="9">
        <f t="shared" si="5"/>
        <v>5707.711638978024</v>
      </c>
      <c r="U49" s="9"/>
      <c r="V49" s="9">
        <f t="shared" si="6"/>
        <v>6029.542888561072</v>
      </c>
      <c r="W49" s="9"/>
      <c r="X49" s="9">
        <f t="shared" si="8"/>
        <v>6071.808371936968</v>
      </c>
    </row>
    <row r="50" spans="2:24" ht="12.75">
      <c r="B50" s="6" t="s">
        <v>7</v>
      </c>
      <c r="D50" s="6" t="s">
        <v>30</v>
      </c>
      <c r="F50" s="6">
        <f t="shared" si="7"/>
        <v>0</v>
      </c>
      <c r="G50" s="5">
        <v>100</v>
      </c>
      <c r="H50" s="9">
        <f t="shared" si="7"/>
        <v>73.99246847440168</v>
      </c>
      <c r="I50" s="9">
        <v>100</v>
      </c>
      <c r="J50" s="9">
        <f t="shared" si="0"/>
        <v>74.57036141605127</v>
      </c>
      <c r="K50" s="9"/>
      <c r="L50" s="9">
        <f t="shared" si="1"/>
        <v>1878669.4705988239</v>
      </c>
      <c r="M50" s="9"/>
      <c r="N50" s="9">
        <f t="shared" si="2"/>
        <v>1594308.5246630204</v>
      </c>
      <c r="O50" s="9"/>
      <c r="P50" s="9">
        <f t="shared" si="3"/>
        <v>1599588.0646032118</v>
      </c>
      <c r="Q50" s="9"/>
      <c r="R50" s="9">
        <f t="shared" si="4"/>
        <v>1878669.4705988239</v>
      </c>
      <c r="S50" s="9"/>
      <c r="T50" s="9">
        <f t="shared" si="5"/>
        <v>1594382.5171314948</v>
      </c>
      <c r="U50" s="9"/>
      <c r="V50" s="9">
        <f t="shared" si="6"/>
        <v>1599662.634964628</v>
      </c>
      <c r="W50" s="9"/>
      <c r="X50" s="9">
        <f t="shared" si="8"/>
        <v>1690904.8742316489</v>
      </c>
    </row>
    <row r="51" spans="2:24" ht="12.75">
      <c r="B51" s="6" t="s">
        <v>20</v>
      </c>
      <c r="D51" s="6" t="s">
        <v>30</v>
      </c>
      <c r="F51" s="6">
        <f t="shared" si="7"/>
        <v>0</v>
      </c>
      <c r="G51" s="5"/>
      <c r="H51" s="9">
        <f t="shared" si="7"/>
        <v>8.648470341163833</v>
      </c>
      <c r="I51" s="9"/>
      <c r="J51" s="9">
        <f t="shared" si="0"/>
        <v>21.305817547443215</v>
      </c>
      <c r="K51" s="9"/>
      <c r="L51" s="9">
        <f t="shared" si="1"/>
        <v>0</v>
      </c>
      <c r="M51" s="9"/>
      <c r="N51" s="9">
        <f t="shared" si="2"/>
        <v>0</v>
      </c>
      <c r="O51" s="9"/>
      <c r="P51" s="9">
        <f t="shared" si="3"/>
        <v>0</v>
      </c>
      <c r="Q51" s="9"/>
      <c r="R51" s="9">
        <f t="shared" si="4"/>
        <v>0</v>
      </c>
      <c r="S51" s="9"/>
      <c r="T51" s="9">
        <f t="shared" si="5"/>
        <v>8.648470341163833</v>
      </c>
      <c r="U51" s="9"/>
      <c r="V51" s="9">
        <f t="shared" si="6"/>
        <v>21.305817547443215</v>
      </c>
      <c r="W51" s="9"/>
      <c r="X51" s="9">
        <f t="shared" si="8"/>
        <v>9.984762629535682</v>
      </c>
    </row>
    <row r="52" spans="2:24" ht="12.75">
      <c r="B52" s="6" t="s">
        <v>21</v>
      </c>
      <c r="D52" s="6" t="s">
        <v>30</v>
      </c>
      <c r="F52" s="6">
        <f t="shared" si="7"/>
        <v>0</v>
      </c>
      <c r="G52" s="5"/>
      <c r="H52" s="9">
        <f t="shared" si="7"/>
        <v>1.1531293788218442</v>
      </c>
      <c r="I52" s="9">
        <v>100</v>
      </c>
      <c r="J52" s="30">
        <f t="shared" si="0"/>
        <v>0.19368925043130192</v>
      </c>
      <c r="K52" s="30"/>
      <c r="L52" s="30">
        <f t="shared" si="1"/>
        <v>0</v>
      </c>
      <c r="M52" s="30"/>
      <c r="N52" s="30">
        <f t="shared" si="2"/>
        <v>0</v>
      </c>
      <c r="O52" s="9"/>
      <c r="P52" s="9">
        <f t="shared" si="3"/>
        <v>0</v>
      </c>
      <c r="Q52" s="9"/>
      <c r="R52" s="9">
        <f t="shared" si="4"/>
        <v>0</v>
      </c>
      <c r="S52" s="9"/>
      <c r="T52" s="9">
        <f t="shared" si="5"/>
        <v>1.1531293788218442</v>
      </c>
      <c r="U52" s="9">
        <f>J52*I52/100/V52*100</f>
        <v>99.99999999999999</v>
      </c>
      <c r="V52" s="9">
        <f t="shared" si="6"/>
        <v>0.19368925043130192</v>
      </c>
      <c r="W52" s="9">
        <f>SUM((V52*U52/100),(T52*S52/100),(R52*Q52/100))/X52*100/3</f>
        <v>14.38124230125245</v>
      </c>
      <c r="X52" s="9">
        <f t="shared" si="8"/>
        <v>0.44893954308438205</v>
      </c>
    </row>
    <row r="53" spans="2:24" ht="12.75">
      <c r="B53" s="6" t="s">
        <v>8</v>
      </c>
      <c r="D53" s="6" t="s">
        <v>30</v>
      </c>
      <c r="F53" s="6">
        <f t="shared" si="7"/>
        <v>0</v>
      </c>
      <c r="G53" s="5"/>
      <c r="H53" s="9">
        <f t="shared" si="7"/>
        <v>422.81410556800955</v>
      </c>
      <c r="I53" s="9"/>
      <c r="J53" s="9">
        <f t="shared" si="0"/>
        <v>464.8542010351247</v>
      </c>
      <c r="K53" s="9"/>
      <c r="L53" s="9">
        <f t="shared" si="1"/>
        <v>537688.1588265599</v>
      </c>
      <c r="M53" s="9"/>
      <c r="N53" s="9">
        <f t="shared" si="2"/>
        <v>547117.8980810805</v>
      </c>
      <c r="O53" s="9"/>
      <c r="P53" s="9">
        <f t="shared" si="3"/>
        <v>531167.5584090012</v>
      </c>
      <c r="Q53" s="9"/>
      <c r="R53" s="9">
        <f t="shared" si="4"/>
        <v>537688.1588265599</v>
      </c>
      <c r="S53" s="9"/>
      <c r="T53" s="9">
        <f t="shared" si="5"/>
        <v>547540.7121866485</v>
      </c>
      <c r="U53" s="9"/>
      <c r="V53" s="9">
        <f t="shared" si="6"/>
        <v>531632.4126100363</v>
      </c>
      <c r="W53" s="9"/>
      <c r="X53" s="9">
        <f t="shared" si="8"/>
        <v>538953.7612077482</v>
      </c>
    </row>
    <row r="54" spans="2:24" ht="12.75">
      <c r="B54" s="6" t="s">
        <v>22</v>
      </c>
      <c r="D54" s="6" t="s">
        <v>30</v>
      </c>
      <c r="F54" s="6">
        <f t="shared" si="7"/>
        <v>0</v>
      </c>
      <c r="G54" s="5">
        <v>100</v>
      </c>
      <c r="H54" s="9">
        <f t="shared" si="7"/>
        <v>124.92234937236647</v>
      </c>
      <c r="I54" s="9">
        <v>100</v>
      </c>
      <c r="J54" s="9">
        <f t="shared" si="0"/>
        <v>135.58247530191136</v>
      </c>
      <c r="K54" s="9"/>
      <c r="L54" s="9">
        <f t="shared" si="1"/>
        <v>0</v>
      </c>
      <c r="M54" s="9"/>
      <c r="N54" s="9">
        <f t="shared" si="2"/>
        <v>0</v>
      </c>
      <c r="O54" s="9"/>
      <c r="P54" s="9">
        <f t="shared" si="3"/>
        <v>0</v>
      </c>
      <c r="Q54" s="9"/>
      <c r="R54" s="9">
        <f t="shared" si="4"/>
        <v>0</v>
      </c>
      <c r="S54" s="9">
        <f>H54*G54/100/T54*100</f>
        <v>99.99999999999999</v>
      </c>
      <c r="T54" s="9">
        <f t="shared" si="5"/>
        <v>124.92234937236647</v>
      </c>
      <c r="U54" s="9">
        <f>J54*I54/100/V54*100</f>
        <v>100</v>
      </c>
      <c r="V54" s="9">
        <f t="shared" si="6"/>
        <v>135.58247530191136</v>
      </c>
      <c r="W54" s="9">
        <f>SUM((V54*U54/100),(T54*S54/100),(R54*Q54/100))/X54*100/3</f>
        <v>100</v>
      </c>
      <c r="X54" s="9">
        <f t="shared" si="8"/>
        <v>86.83494155809261</v>
      </c>
    </row>
    <row r="55" spans="2:24" ht="12.75">
      <c r="B55" s="6" t="s">
        <v>9</v>
      </c>
      <c r="D55" s="6" t="s">
        <v>30</v>
      </c>
      <c r="F55" s="6">
        <f t="shared" si="7"/>
        <v>0</v>
      </c>
      <c r="G55" s="5">
        <v>100</v>
      </c>
      <c r="H55" s="9">
        <f t="shared" si="7"/>
        <v>11.531293788218443</v>
      </c>
      <c r="I55" s="9">
        <v>100</v>
      </c>
      <c r="J55" s="9">
        <f t="shared" si="0"/>
        <v>11.621355025878115</v>
      </c>
      <c r="K55" s="9"/>
      <c r="L55" s="9">
        <f t="shared" si="1"/>
        <v>45347.194117902654</v>
      </c>
      <c r="M55" s="9"/>
      <c r="N55" s="9">
        <f t="shared" si="2"/>
        <v>38333.101139438775</v>
      </c>
      <c r="O55" s="9"/>
      <c r="P55" s="9">
        <f t="shared" si="3"/>
        <v>39120.36027562204</v>
      </c>
      <c r="Q55" s="9"/>
      <c r="R55" s="9">
        <f t="shared" si="4"/>
        <v>45347.194117902654</v>
      </c>
      <c r="S55" s="9"/>
      <c r="T55" s="9">
        <f t="shared" si="5"/>
        <v>38344.632433226994</v>
      </c>
      <c r="U55" s="9"/>
      <c r="V55" s="9">
        <f t="shared" si="6"/>
        <v>39131.98163064792</v>
      </c>
      <c r="W55" s="9">
        <f>SUM((V55*U55/100),(T55*S55/100),(R55*Q55/100))/X55*100/3</f>
        <v>0</v>
      </c>
      <c r="X55" s="9">
        <f t="shared" si="8"/>
        <v>40941.26939392585</v>
      </c>
    </row>
    <row r="56" spans="2:24" ht="12.75">
      <c r="B56" s="6" t="s">
        <v>23</v>
      </c>
      <c r="D56" s="6" t="s">
        <v>30</v>
      </c>
      <c r="F56" s="6">
        <f t="shared" si="7"/>
        <v>0</v>
      </c>
      <c r="G56" s="5">
        <v>100</v>
      </c>
      <c r="H56" s="9">
        <f t="shared" si="7"/>
        <v>182.57881831345867</v>
      </c>
      <c r="I56" s="9">
        <v>100</v>
      </c>
      <c r="J56" s="9">
        <f t="shared" si="0"/>
        <v>184.00478790973682</v>
      </c>
      <c r="K56" s="9"/>
      <c r="L56" s="9">
        <f t="shared" si="1"/>
        <v>0</v>
      </c>
      <c r="M56" s="9"/>
      <c r="N56" s="9">
        <f t="shared" si="2"/>
        <v>0</v>
      </c>
      <c r="O56" s="9"/>
      <c r="P56" s="9">
        <f t="shared" si="3"/>
        <v>0</v>
      </c>
      <c r="Q56" s="9"/>
      <c r="R56" s="9">
        <f t="shared" si="4"/>
        <v>0</v>
      </c>
      <c r="S56" s="9">
        <f>H56*G56/100/T56*100</f>
        <v>100.00000000000003</v>
      </c>
      <c r="T56" s="9">
        <f t="shared" si="5"/>
        <v>182.57881831345867</v>
      </c>
      <c r="U56" s="9">
        <f>J56*I56/100/V56*100</f>
        <v>100</v>
      </c>
      <c r="V56" s="9">
        <f t="shared" si="6"/>
        <v>184.00478790973682</v>
      </c>
      <c r="W56" s="9">
        <f>SUM((V56*U56/100),(T56*S56/100),(R56*Q56/100))/X56*100/3</f>
        <v>100.00000000000001</v>
      </c>
      <c r="X56" s="9">
        <f t="shared" si="8"/>
        <v>122.19453540773183</v>
      </c>
    </row>
    <row r="57" spans="2:24" ht="12.75">
      <c r="B57" s="6" t="s">
        <v>10</v>
      </c>
      <c r="D57" s="6" t="s">
        <v>30</v>
      </c>
      <c r="F57" s="6">
        <f t="shared" si="7"/>
        <v>0</v>
      </c>
      <c r="G57" s="5">
        <v>100</v>
      </c>
      <c r="H57" s="9">
        <f t="shared" si="7"/>
        <v>739.9246847440169</v>
      </c>
      <c r="I57" s="9">
        <v>100</v>
      </c>
      <c r="J57" s="9">
        <f t="shared" si="0"/>
        <v>745.7036141605125</v>
      </c>
      <c r="K57" s="9"/>
      <c r="L57" s="9">
        <f t="shared" si="1"/>
        <v>120925.85098107372</v>
      </c>
      <c r="M57" s="9"/>
      <c r="N57" s="9">
        <f t="shared" si="2"/>
        <v>123711.37185909784</v>
      </c>
      <c r="O57" s="9"/>
      <c r="P57" s="9">
        <f t="shared" si="3"/>
        <v>103451.6193955338</v>
      </c>
      <c r="Q57" s="9"/>
      <c r="R57" s="9">
        <f t="shared" si="4"/>
        <v>120925.85098107372</v>
      </c>
      <c r="S57" s="9">
        <f>H57*G57/100/T57*100</f>
        <v>0.5945495991545217</v>
      </c>
      <c r="T57" s="9">
        <f t="shared" si="5"/>
        <v>124451.29654384186</v>
      </c>
      <c r="U57" s="9">
        <f>J57*I57/100/V57*100</f>
        <v>0.7156648487899577</v>
      </c>
      <c r="V57" s="9">
        <f t="shared" si="6"/>
        <v>104197.3230096943</v>
      </c>
      <c r="W57" s="9">
        <f>SUM((V57*U57/100),(T57*S57/100),(R57*Q57/100))/X57*100/3</f>
        <v>0.4249819206283955</v>
      </c>
      <c r="X57" s="9">
        <f t="shared" si="8"/>
        <v>116524.82351153663</v>
      </c>
    </row>
    <row r="58" spans="2:24" ht="12.75">
      <c r="B58" s="6" t="s">
        <v>24</v>
      </c>
      <c r="D58" s="6" t="s">
        <v>30</v>
      </c>
      <c r="F58" s="6">
        <f t="shared" si="7"/>
        <v>0</v>
      </c>
      <c r="G58" s="5">
        <v>100</v>
      </c>
      <c r="H58" s="9">
        <f t="shared" si="7"/>
        <v>7.687529192145631</v>
      </c>
      <c r="I58" s="9">
        <v>100</v>
      </c>
      <c r="J58" s="9">
        <f t="shared" si="0"/>
        <v>7.747570017252077</v>
      </c>
      <c r="K58" s="9"/>
      <c r="L58" s="9">
        <f t="shared" si="1"/>
        <v>0</v>
      </c>
      <c r="M58" s="9"/>
      <c r="N58" s="9">
        <f t="shared" si="2"/>
        <v>0</v>
      </c>
      <c r="O58" s="9"/>
      <c r="P58" s="9">
        <f t="shared" si="3"/>
        <v>0</v>
      </c>
      <c r="Q58" s="9"/>
      <c r="R58" s="9">
        <f t="shared" si="4"/>
        <v>0</v>
      </c>
      <c r="S58" s="9">
        <f>H58*G58/100/T58*100</f>
        <v>99.99999999999999</v>
      </c>
      <c r="T58" s="9">
        <f t="shared" si="5"/>
        <v>7.687529192145631</v>
      </c>
      <c r="U58" s="9">
        <f>J58*I58/100/V58*100</f>
        <v>100</v>
      </c>
      <c r="V58" s="9">
        <f t="shared" si="6"/>
        <v>7.747570017252077</v>
      </c>
      <c r="W58" s="9">
        <f>SUM((V58*U58/100),(T58*S58/100),(R58*Q58/100))/X58*100/3</f>
        <v>100</v>
      </c>
      <c r="X58" s="9">
        <f t="shared" si="8"/>
        <v>5.1450330697992355</v>
      </c>
    </row>
    <row r="59" spans="2:24" ht="12.75">
      <c r="B59" s="6" t="s">
        <v>11</v>
      </c>
      <c r="D59" s="6" t="s">
        <v>30</v>
      </c>
      <c r="F59" s="6">
        <f t="shared" si="7"/>
        <v>0</v>
      </c>
      <c r="H59" s="9">
        <f t="shared" si="7"/>
        <v>240.23528725455088</v>
      </c>
      <c r="I59" s="9"/>
      <c r="J59" s="9">
        <f t="shared" si="0"/>
        <v>416.43188842729904</v>
      </c>
      <c r="K59" s="9"/>
      <c r="L59" s="9">
        <f t="shared" si="1"/>
        <v>231054.75098169447</v>
      </c>
      <c r="M59" s="9"/>
      <c r="N59" s="9">
        <f t="shared" si="2"/>
        <v>195150.33307350645</v>
      </c>
      <c r="O59" s="9"/>
      <c r="P59" s="9">
        <f t="shared" si="3"/>
        <v>196471.14271756838</v>
      </c>
      <c r="Q59" s="9"/>
      <c r="R59" s="9">
        <f t="shared" si="4"/>
        <v>231054.75098169447</v>
      </c>
      <c r="S59" s="9"/>
      <c r="T59" s="9">
        <f t="shared" si="5"/>
        <v>195390.568360761</v>
      </c>
      <c r="U59" s="9"/>
      <c r="V59" s="9">
        <f t="shared" si="6"/>
        <v>196887.57460599567</v>
      </c>
      <c r="W59" s="9"/>
      <c r="X59" s="9">
        <f t="shared" si="8"/>
        <v>207777.6313161504</v>
      </c>
    </row>
    <row r="60" spans="8:24" ht="12.75">
      <c r="H60" s="9"/>
      <c r="I60" s="9"/>
      <c r="J60" s="9"/>
      <c r="K60" s="9"/>
      <c r="L60" s="9"/>
      <c r="M60" s="9"/>
      <c r="N60" s="9"/>
      <c r="O60" s="9"/>
      <c r="P60" s="9"/>
      <c r="Q60" s="9"/>
      <c r="R60" s="9"/>
      <c r="S60" s="9"/>
      <c r="T60" s="9"/>
      <c r="U60" s="9"/>
      <c r="V60" s="9"/>
      <c r="W60" s="9"/>
      <c r="X60" s="9"/>
    </row>
    <row r="61" spans="2:24" ht="12.75">
      <c r="B61" s="6" t="s">
        <v>48</v>
      </c>
      <c r="D61" s="6" t="s">
        <v>30</v>
      </c>
      <c r="F61" s="6">
        <f>F46+F50</f>
        <v>0</v>
      </c>
      <c r="G61" s="6">
        <v>100</v>
      </c>
      <c r="H61" s="9">
        <f>H46+H50</f>
        <v>81.39171532184184</v>
      </c>
      <c r="I61" s="9">
        <v>100</v>
      </c>
      <c r="J61" s="9">
        <f>J46+J50</f>
        <v>82.0273975576564</v>
      </c>
      <c r="K61" s="9"/>
      <c r="L61" s="9">
        <f>L46+L50</f>
        <v>2427154.580405837</v>
      </c>
      <c r="M61" s="9"/>
      <c r="N61" s="9">
        <f>N46+N50</f>
        <v>2060404.1862448328</v>
      </c>
      <c r="O61" s="9"/>
      <c r="P61" s="9">
        <f>P46+P50</f>
        <v>2069032.3879106732</v>
      </c>
      <c r="Q61" s="9"/>
      <c r="R61" s="9">
        <f>F61+L61</f>
        <v>2427154.580405837</v>
      </c>
      <c r="S61" s="9"/>
      <c r="T61" s="9">
        <f>H61+N61</f>
        <v>2060485.5779601547</v>
      </c>
      <c r="U61" s="9"/>
      <c r="V61" s="9">
        <f>J61+P61</f>
        <v>2069114.4153082308</v>
      </c>
      <c r="W61" s="9"/>
      <c r="X61" s="9">
        <f t="shared" si="8"/>
        <v>2185584.8578914073</v>
      </c>
    </row>
    <row r="62" spans="2:24" ht="12.75">
      <c r="B62" s="6" t="s">
        <v>49</v>
      </c>
      <c r="D62" s="6" t="s">
        <v>30</v>
      </c>
      <c r="F62" s="6">
        <f>F47+F42+F44</f>
        <v>0</v>
      </c>
      <c r="H62" s="9">
        <f>H47+H42+H44</f>
        <v>163.167807103291</v>
      </c>
      <c r="I62" s="9">
        <f>SUM(J47,J44)/J62*100</f>
        <v>12.280701754385962</v>
      </c>
      <c r="J62" s="9">
        <f>J47+J42+J44</f>
        <v>242.88632004085267</v>
      </c>
      <c r="K62" s="9"/>
      <c r="L62" s="9">
        <f>L47+L42+L44</f>
        <v>302314.6274526844</v>
      </c>
      <c r="M62" s="9"/>
      <c r="N62" s="9">
        <f>N47+N42+N44</f>
        <v>257877.22584713352</v>
      </c>
      <c r="O62" s="9"/>
      <c r="P62" s="9">
        <f>P47+P42+P44</f>
        <v>259063.71915856394</v>
      </c>
      <c r="Q62" s="9"/>
      <c r="R62" s="9">
        <f>F62+L62</f>
        <v>302314.6274526844</v>
      </c>
      <c r="S62" s="9"/>
      <c r="T62" s="9">
        <f>H62+N62</f>
        <v>258040.3936542368</v>
      </c>
      <c r="U62" s="9"/>
      <c r="V62" s="9">
        <f>J62+P62</f>
        <v>259306.6054786048</v>
      </c>
      <c r="W62" s="9"/>
      <c r="X62" s="9">
        <f t="shared" si="8"/>
        <v>273220.5421951753</v>
      </c>
    </row>
  </sheetData>
  <printOptions headings="1" horizontalCentered="1"/>
  <pageMargins left="0.25" right="0.25" top="0.5" bottom="0.5" header="0.25" footer="0.25"/>
  <pageSetup horizontalDpi="600" verticalDpi="600" orientation="landscape" pageOrder="overThenDown" scale="70" r:id="rId1"/>
  <headerFooter alignWithMargins="0">
    <oddFooter>&amp;C&amp;P, &amp;A, &amp;F</oddFooter>
  </headerFooter>
</worksheet>
</file>

<file path=xl/worksheets/sheet6.xml><?xml version="1.0" encoding="utf-8"?>
<worksheet xmlns="http://schemas.openxmlformats.org/spreadsheetml/2006/main" xmlns:r="http://schemas.openxmlformats.org/officeDocument/2006/relationships">
  <dimension ref="A1:AE7"/>
  <sheetViews>
    <sheetView workbookViewId="0" topLeftCell="C1">
      <selection activeCell="G12" sqref="G12"/>
    </sheetView>
  </sheetViews>
  <sheetFormatPr defaultColWidth="9.140625" defaultRowHeight="12.75"/>
  <cols>
    <col min="1" max="1" width="9.140625" style="0" hidden="1" customWidth="1"/>
    <col min="2" max="2" width="0" style="0" hidden="1" customWidth="1"/>
    <col min="3" max="3" width="28.140625" style="0" customWidth="1"/>
  </cols>
  <sheetData>
    <row r="1" ht="12.75">
      <c r="C1" s="7" t="s">
        <v>148</v>
      </c>
    </row>
    <row r="3" spans="3:7" ht="12.75">
      <c r="C3" s="8" t="s">
        <v>0</v>
      </c>
      <c r="E3" s="19" t="s">
        <v>1</v>
      </c>
      <c r="F3" s="19" t="s">
        <v>14</v>
      </c>
      <c r="G3" s="19" t="s">
        <v>25</v>
      </c>
    </row>
    <row r="5" spans="1:31" s="6" customFormat="1" ht="12.75">
      <c r="A5" s="6" t="s">
        <v>0</v>
      </c>
      <c r="B5" s="6" t="s">
        <v>141</v>
      </c>
      <c r="C5" s="6" t="s">
        <v>142</v>
      </c>
      <c r="D5" s="6" t="s">
        <v>143</v>
      </c>
      <c r="E5" s="5">
        <v>2008</v>
      </c>
      <c r="F5" s="5">
        <v>2014</v>
      </c>
      <c r="G5" s="5">
        <v>2011</v>
      </c>
      <c r="H5" s="5"/>
      <c r="I5" s="5"/>
      <c r="J5" s="5"/>
      <c r="K5" s="5"/>
      <c r="L5" s="5"/>
      <c r="M5" s="5"/>
      <c r="N5" s="5"/>
      <c r="O5" s="5"/>
      <c r="P5" s="5"/>
      <c r="Q5" s="5"/>
      <c r="R5" s="5"/>
      <c r="S5" s="5"/>
      <c r="T5" s="5"/>
      <c r="U5" s="5"/>
      <c r="V5" s="5"/>
      <c r="W5" s="5"/>
      <c r="X5" s="5"/>
      <c r="Y5" s="5"/>
      <c r="Z5" s="5"/>
      <c r="AA5" s="5"/>
      <c r="AB5" s="5"/>
      <c r="AC5" s="5"/>
      <c r="AD5" s="5"/>
      <c r="AE5" s="5"/>
    </row>
    <row r="6" spans="1:22" s="6" customFormat="1" ht="12.75">
      <c r="A6" s="6" t="s">
        <v>0</v>
      </c>
      <c r="B6" s="6" t="s">
        <v>141</v>
      </c>
      <c r="C6" s="6" t="s">
        <v>146</v>
      </c>
      <c r="D6" s="6" t="s">
        <v>143</v>
      </c>
      <c r="E6" s="5">
        <v>175</v>
      </c>
      <c r="F6" s="5">
        <v>173</v>
      </c>
      <c r="G6" s="5">
        <v>171</v>
      </c>
      <c r="H6" s="5"/>
      <c r="I6" s="5"/>
      <c r="J6" s="5"/>
      <c r="K6" s="5"/>
      <c r="L6" s="5"/>
      <c r="M6" s="5"/>
      <c r="N6" s="5"/>
      <c r="O6" s="5"/>
      <c r="P6" s="5"/>
      <c r="Q6" s="5"/>
      <c r="R6" s="5"/>
      <c r="S6" s="5"/>
      <c r="T6" s="5"/>
      <c r="U6" s="5"/>
      <c r="V6" s="5"/>
    </row>
    <row r="7" spans="1:23" s="6" customFormat="1" ht="12.75">
      <c r="A7" s="6" t="s">
        <v>0</v>
      </c>
      <c r="B7" s="6" t="s">
        <v>144</v>
      </c>
      <c r="C7" s="6" t="s">
        <v>147</v>
      </c>
      <c r="D7" s="6" t="s">
        <v>145</v>
      </c>
      <c r="E7" s="5">
        <v>30</v>
      </c>
      <c r="F7" s="5">
        <v>30</v>
      </c>
      <c r="G7" s="5">
        <v>30</v>
      </c>
      <c r="H7" s="5"/>
      <c r="I7" s="5"/>
      <c r="J7" s="5"/>
      <c r="K7" s="5"/>
      <c r="L7" s="5"/>
      <c r="M7" s="5"/>
      <c r="N7" s="5"/>
      <c r="O7" s="5"/>
      <c r="P7" s="5"/>
      <c r="Q7" s="5"/>
      <c r="R7" s="5"/>
      <c r="S7" s="5"/>
      <c r="T7" s="5"/>
      <c r="U7" s="5"/>
      <c r="V7" s="5"/>
      <c r="W7" s="5"/>
    </row>
  </sheetData>
  <printOptions headings="1" horizontalCentered="1"/>
  <pageMargins left="0.25" right="0.25" top="0.5" bottom="0.5" header="0.25" footer="0.25"/>
  <pageSetup horizontalDpi="300" verticalDpi="300" orientation="portrait" pageOrder="overThenDown" scale="80" r:id="rId1"/>
  <headerFooter alignWithMargins="0">
    <oddFooter>&amp;C&amp;P, &amp;A, &amp;F</oddFooter>
  </headerFooter>
</worksheet>
</file>

<file path=xl/worksheets/sheet7.xml><?xml version="1.0" encoding="utf-8"?>
<worksheet xmlns="http://schemas.openxmlformats.org/spreadsheetml/2006/main" xmlns:r="http://schemas.openxmlformats.org/officeDocument/2006/relationships">
  <dimension ref="A1:AP39"/>
  <sheetViews>
    <sheetView tabSelected="1" workbookViewId="0" topLeftCell="C1">
      <selection activeCell="Q19" sqref="Q19"/>
    </sheetView>
  </sheetViews>
  <sheetFormatPr defaultColWidth="9.140625" defaultRowHeight="12.75"/>
  <cols>
    <col min="1" max="1" width="9.140625" style="0" hidden="1" customWidth="1"/>
    <col min="2" max="2" width="3.8515625" style="0" hidden="1" customWidth="1"/>
    <col min="3" max="3" width="15.7109375" style="0" customWidth="1"/>
    <col min="4" max="4" width="7.00390625" style="10" customWidth="1"/>
    <col min="5" max="5" width="5.28125" style="0" customWidth="1"/>
    <col min="7" max="7" width="7.7109375" style="11" customWidth="1"/>
    <col min="8" max="8" width="8.28125" style="11" customWidth="1"/>
    <col min="9" max="9" width="4.57421875" style="0" customWidth="1"/>
    <col min="11" max="11" width="7.7109375" style="11" customWidth="1"/>
    <col min="12" max="12" width="8.28125" style="11" customWidth="1"/>
    <col min="13" max="13" width="4.8515625" style="0" customWidth="1"/>
    <col min="15" max="15" width="7.7109375" style="11" customWidth="1"/>
    <col min="16" max="16" width="8.28125" style="11" customWidth="1"/>
  </cols>
  <sheetData>
    <row r="1" ht="12.75">
      <c r="C1" s="7" t="s">
        <v>0</v>
      </c>
    </row>
    <row r="2" spans="6:16" ht="12.75">
      <c r="F2" s="29" t="s">
        <v>1</v>
      </c>
      <c r="G2" s="29"/>
      <c r="H2" s="29"/>
      <c r="J2" s="29" t="s">
        <v>14</v>
      </c>
      <c r="K2" s="29"/>
      <c r="L2" s="29"/>
      <c r="N2" s="29" t="s">
        <v>25</v>
      </c>
      <c r="O2" s="29"/>
      <c r="P2" s="29"/>
    </row>
    <row r="3" spans="3:16" ht="12.75">
      <c r="C3" t="s">
        <v>104</v>
      </c>
      <c r="D3" s="10" t="s">
        <v>52</v>
      </c>
      <c r="F3" s="19" t="s">
        <v>50</v>
      </c>
      <c r="G3" s="31" t="s">
        <v>50</v>
      </c>
      <c r="H3" s="31" t="s">
        <v>53</v>
      </c>
      <c r="I3" s="19"/>
      <c r="J3" s="19" t="s">
        <v>50</v>
      </c>
      <c r="K3" s="31" t="s">
        <v>50</v>
      </c>
      <c r="L3" s="31" t="s">
        <v>53</v>
      </c>
      <c r="M3" s="19"/>
      <c r="N3" s="19" t="s">
        <v>50</v>
      </c>
      <c r="O3" s="31" t="s">
        <v>50</v>
      </c>
      <c r="P3" s="31" t="s">
        <v>53</v>
      </c>
    </row>
    <row r="4" spans="4:16" ht="12.75">
      <c r="D4" s="10" t="s">
        <v>54</v>
      </c>
      <c r="F4" s="19" t="s">
        <v>55</v>
      </c>
      <c r="G4" s="31" t="s">
        <v>56</v>
      </c>
      <c r="H4" s="31" t="s">
        <v>56</v>
      </c>
      <c r="I4" s="19"/>
      <c r="J4" s="19" t="s">
        <v>55</v>
      </c>
      <c r="K4" s="31" t="s">
        <v>56</v>
      </c>
      <c r="L4" s="31" t="s">
        <v>56</v>
      </c>
      <c r="M4" s="19"/>
      <c r="N4" s="19" t="s">
        <v>55</v>
      </c>
      <c r="O4" s="31" t="s">
        <v>56</v>
      </c>
      <c r="P4" s="31" t="s">
        <v>56</v>
      </c>
    </row>
    <row r="5" spans="1:42" s="6" customFormat="1" ht="12.75">
      <c r="A5" s="6" t="s">
        <v>0</v>
      </c>
      <c r="B5" s="6">
        <v>1</v>
      </c>
      <c r="C5" s="6" t="s">
        <v>57</v>
      </c>
      <c r="D5" s="12">
        <v>1</v>
      </c>
      <c r="E5" s="5">
        <v>1</v>
      </c>
      <c r="F5" s="13">
        <v>0.0042640894353404585</v>
      </c>
      <c r="G5" s="13">
        <f>IF(E5=1,F5/2,F5)</f>
        <v>0.0021320447176702293</v>
      </c>
      <c r="H5" s="13">
        <f>G5*$D5</f>
        <v>0.0021320447176702293</v>
      </c>
      <c r="I5" s="5">
        <v>1</v>
      </c>
      <c r="J5" s="13">
        <v>0.0021559113290118225</v>
      </c>
      <c r="K5" s="13">
        <f>IF(I5=1,J5/2,J5)</f>
        <v>0.0010779556645059112</v>
      </c>
      <c r="L5" s="13">
        <f>K5*$D5</f>
        <v>0.0010779556645059112</v>
      </c>
      <c r="M5" s="5">
        <v>1</v>
      </c>
      <c r="N5" s="13">
        <v>0.0018700813472839</v>
      </c>
      <c r="O5" s="13">
        <f>IF(M5=1,N5/2,N5)</f>
        <v>0.00093504067364195</v>
      </c>
      <c r="P5" s="13">
        <f>O5*$D5</f>
        <v>0.00093504067364195</v>
      </c>
      <c r="Q5" s="5"/>
      <c r="R5" s="13"/>
      <c r="S5" s="5"/>
      <c r="T5" s="13"/>
      <c r="U5" s="5"/>
      <c r="V5" s="13"/>
      <c r="W5" s="5"/>
      <c r="X5" s="13"/>
      <c r="Y5" s="5"/>
      <c r="Z5" s="13"/>
      <c r="AA5" s="5"/>
      <c r="AB5" s="14"/>
      <c r="AC5" s="5"/>
      <c r="AD5" s="14"/>
      <c r="AE5" s="5"/>
      <c r="AF5" s="14"/>
      <c r="AG5" s="5"/>
      <c r="AH5" s="14"/>
      <c r="AI5" s="5"/>
      <c r="AJ5" s="14"/>
      <c r="AK5" s="5"/>
      <c r="AL5" s="14"/>
      <c r="AM5" s="5"/>
      <c r="AN5" s="14"/>
      <c r="AO5" s="5"/>
      <c r="AP5" s="14"/>
    </row>
    <row r="6" spans="1:42" s="6" customFormat="1" ht="12.75">
      <c r="A6" s="6" t="s">
        <v>0</v>
      </c>
      <c r="B6" s="6">
        <v>2</v>
      </c>
      <c r="C6" s="6" t="s">
        <v>58</v>
      </c>
      <c r="D6" s="12">
        <v>0</v>
      </c>
      <c r="E6" s="5">
        <v>1</v>
      </c>
      <c r="F6" s="13">
        <v>0.005270888329795841</v>
      </c>
      <c r="G6" s="13">
        <f aca="true" t="shared" si="0" ref="G6:G37">IF(E6=1,F6/2,F6)</f>
        <v>0.0026354441648979206</v>
      </c>
      <c r="H6" s="13">
        <f aca="true" t="shared" si="1" ref="H6:H37">G6*$D6</f>
        <v>0</v>
      </c>
      <c r="I6" s="5">
        <v>1</v>
      </c>
      <c r="J6" s="13">
        <v>0</v>
      </c>
      <c r="K6" s="13">
        <f aca="true" t="shared" si="2" ref="K6:K37">IF(I6=1,J6/2,J6)</f>
        <v>0</v>
      </c>
      <c r="L6" s="13">
        <f aca="true" t="shared" si="3" ref="L6:L37">K6*$D6</f>
        <v>0</v>
      </c>
      <c r="M6" s="5"/>
      <c r="N6" s="13">
        <v>0.016092542120048237</v>
      </c>
      <c r="O6" s="13">
        <f aca="true" t="shared" si="4" ref="O6:O37">IF(M6=1,N6/2,N6)</f>
        <v>0.016092542120048237</v>
      </c>
      <c r="P6" s="13">
        <f aca="true" t="shared" si="5" ref="P6:P37">O6*$D6</f>
        <v>0</v>
      </c>
      <c r="Q6" s="5"/>
      <c r="R6" s="13"/>
      <c r="S6" s="5"/>
      <c r="T6" s="13"/>
      <c r="U6" s="5"/>
      <c r="V6" s="13"/>
      <c r="W6" s="5"/>
      <c r="X6" s="13"/>
      <c r="Y6" s="5"/>
      <c r="Z6" s="13"/>
      <c r="AA6" s="5"/>
      <c r="AB6" s="14"/>
      <c r="AC6" s="5"/>
      <c r="AD6" s="14"/>
      <c r="AE6" s="5"/>
      <c r="AF6" s="14"/>
      <c r="AG6" s="5"/>
      <c r="AH6" s="14"/>
      <c r="AI6" s="5"/>
      <c r="AJ6" s="14"/>
      <c r="AK6" s="5"/>
      <c r="AL6" s="14"/>
      <c r="AM6" s="5"/>
      <c r="AN6" s="14"/>
      <c r="AO6" s="5"/>
      <c r="AP6" s="14"/>
    </row>
    <row r="7" spans="1:42" s="6" customFormat="1" ht="12.75">
      <c r="A7" s="6" t="s">
        <v>0</v>
      </c>
      <c r="B7" s="6">
        <v>3</v>
      </c>
      <c r="C7" s="6" t="s">
        <v>59</v>
      </c>
      <c r="D7" s="12">
        <v>0</v>
      </c>
      <c r="E7" s="5">
        <v>1</v>
      </c>
      <c r="F7" s="13">
        <v>0.0095349777651363</v>
      </c>
      <c r="G7" s="13">
        <f t="shared" si="0"/>
        <v>0.00476748888256815</v>
      </c>
      <c r="H7" s="13">
        <f t="shared" si="1"/>
        <v>0</v>
      </c>
      <c r="I7" s="5">
        <v>1</v>
      </c>
      <c r="J7" s="13">
        <v>0.0021559113290118225</v>
      </c>
      <c r="K7" s="13">
        <f t="shared" si="2"/>
        <v>0.0010779556645059112</v>
      </c>
      <c r="L7" s="13">
        <f t="shared" si="3"/>
        <v>0</v>
      </c>
      <c r="M7" s="5"/>
      <c r="N7" s="13">
        <v>0.01796262346733213</v>
      </c>
      <c r="O7" s="13">
        <f t="shared" si="4"/>
        <v>0.01796262346733213</v>
      </c>
      <c r="P7" s="13">
        <f t="shared" si="5"/>
        <v>0</v>
      </c>
      <c r="Q7" s="5"/>
      <c r="R7" s="13"/>
      <c r="S7" s="5"/>
      <c r="T7" s="13"/>
      <c r="U7" s="5"/>
      <c r="V7" s="13"/>
      <c r="W7" s="5"/>
      <c r="X7" s="13"/>
      <c r="Y7" s="5"/>
      <c r="Z7" s="13"/>
      <c r="AA7" s="5"/>
      <c r="AB7" s="14"/>
      <c r="AC7" s="5"/>
      <c r="AD7" s="14"/>
      <c r="AE7" s="5"/>
      <c r="AF7" s="14"/>
      <c r="AG7" s="5"/>
      <c r="AH7" s="14"/>
      <c r="AI7" s="5"/>
      <c r="AJ7" s="14"/>
      <c r="AK7" s="5"/>
      <c r="AL7" s="14"/>
      <c r="AM7" s="5"/>
      <c r="AN7" s="14"/>
      <c r="AO7" s="5"/>
      <c r="AP7" s="14"/>
    </row>
    <row r="8" spans="1:42" s="6" customFormat="1" ht="12.75">
      <c r="A8" s="6" t="s">
        <v>0</v>
      </c>
      <c r="B8" s="6">
        <v>4</v>
      </c>
      <c r="C8" s="6" t="s">
        <v>60</v>
      </c>
      <c r="D8" s="12">
        <v>0.5</v>
      </c>
      <c r="E8" s="5">
        <v>1</v>
      </c>
      <c r="F8" s="13">
        <v>0.009475754300756572</v>
      </c>
      <c r="G8" s="13">
        <f t="shared" si="0"/>
        <v>0.004737877150378286</v>
      </c>
      <c r="H8" s="13">
        <f t="shared" si="1"/>
        <v>0.002368938575189143</v>
      </c>
      <c r="I8" s="5">
        <v>1</v>
      </c>
      <c r="J8" s="13">
        <v>0.0037170884982962466</v>
      </c>
      <c r="K8" s="13">
        <f t="shared" si="2"/>
        <v>0.0018585442491481233</v>
      </c>
      <c r="L8" s="13">
        <f t="shared" si="3"/>
        <v>0.0009292721245740617</v>
      </c>
      <c r="M8" s="5">
        <v>1</v>
      </c>
      <c r="N8" s="13">
        <v>0.010703755079848597</v>
      </c>
      <c r="O8" s="13">
        <f t="shared" si="4"/>
        <v>0.0053518775399242985</v>
      </c>
      <c r="P8" s="13">
        <f t="shared" si="5"/>
        <v>0.0026759387699621493</v>
      </c>
      <c r="Q8" s="5"/>
      <c r="R8" s="13"/>
      <c r="S8" s="5"/>
      <c r="T8" s="13"/>
      <c r="U8" s="5"/>
      <c r="V8" s="13"/>
      <c r="W8" s="5"/>
      <c r="X8" s="13"/>
      <c r="Y8" s="5"/>
      <c r="Z8" s="13"/>
      <c r="AA8" s="5"/>
      <c r="AB8" s="14"/>
      <c r="AC8" s="5"/>
      <c r="AD8" s="14"/>
      <c r="AE8" s="5"/>
      <c r="AF8" s="14"/>
      <c r="AG8" s="5"/>
      <c r="AH8" s="14"/>
      <c r="AI8" s="5"/>
      <c r="AJ8" s="14"/>
      <c r="AK8" s="5"/>
      <c r="AL8" s="14"/>
      <c r="AM8" s="5"/>
      <c r="AN8" s="14"/>
      <c r="AO8" s="5"/>
      <c r="AP8" s="14"/>
    </row>
    <row r="9" spans="1:42" s="6" customFormat="1" ht="12.75">
      <c r="A9" s="6" t="s">
        <v>0</v>
      </c>
      <c r="B9" s="6">
        <v>5</v>
      </c>
      <c r="C9" s="6" t="s">
        <v>61</v>
      </c>
      <c r="D9" s="12">
        <v>0</v>
      </c>
      <c r="E9" s="5">
        <v>1</v>
      </c>
      <c r="F9" s="13">
        <v>0.005033994472276931</v>
      </c>
      <c r="G9" s="13">
        <f t="shared" si="0"/>
        <v>0.0025169972361384655</v>
      </c>
      <c r="H9" s="13">
        <f t="shared" si="1"/>
        <v>0</v>
      </c>
      <c r="I9" s="5">
        <v>1</v>
      </c>
      <c r="J9" s="13">
        <v>0</v>
      </c>
      <c r="K9" s="13">
        <f t="shared" si="2"/>
        <v>0</v>
      </c>
      <c r="L9" s="13">
        <f t="shared" si="3"/>
        <v>0</v>
      </c>
      <c r="M9" s="5">
        <v>1</v>
      </c>
      <c r="N9" s="13">
        <v>0</v>
      </c>
      <c r="O9" s="13">
        <f t="shared" si="4"/>
        <v>0</v>
      </c>
      <c r="P9" s="13">
        <f t="shared" si="5"/>
        <v>0</v>
      </c>
      <c r="Q9" s="5"/>
      <c r="R9" s="13"/>
      <c r="S9" s="5"/>
      <c r="T9" s="13"/>
      <c r="U9" s="5"/>
      <c r="V9" s="13"/>
      <c r="W9" s="5"/>
      <c r="X9" s="13"/>
      <c r="Y9" s="5"/>
      <c r="Z9" s="13"/>
      <c r="AA9" s="5"/>
      <c r="AB9" s="14"/>
      <c r="AC9" s="5"/>
      <c r="AD9" s="14"/>
      <c r="AE9" s="5"/>
      <c r="AF9" s="14"/>
      <c r="AG9" s="5"/>
      <c r="AH9" s="14"/>
      <c r="AI9" s="5"/>
      <c r="AJ9" s="14"/>
      <c r="AK9" s="5"/>
      <c r="AL9" s="14"/>
      <c r="AM9" s="5"/>
      <c r="AN9" s="14"/>
      <c r="AO9" s="5"/>
      <c r="AP9" s="14"/>
    </row>
    <row r="10" spans="1:42" s="6" customFormat="1" ht="12.75">
      <c r="A10" s="6" t="s">
        <v>0</v>
      </c>
      <c r="B10" s="6">
        <v>6</v>
      </c>
      <c r="C10" s="6" t="s">
        <v>62</v>
      </c>
      <c r="D10" s="12">
        <v>0</v>
      </c>
      <c r="E10" s="5">
        <v>1</v>
      </c>
      <c r="F10" s="13">
        <v>0.014509748773033503</v>
      </c>
      <c r="G10" s="13">
        <f t="shared" si="0"/>
        <v>0.0072548743865167515</v>
      </c>
      <c r="H10" s="13">
        <f t="shared" si="1"/>
        <v>0</v>
      </c>
      <c r="I10" s="5">
        <v>1</v>
      </c>
      <c r="J10" s="13">
        <v>0.0037170884982962466</v>
      </c>
      <c r="K10" s="13">
        <f t="shared" si="2"/>
        <v>0.0018585442491481233</v>
      </c>
      <c r="L10" s="13">
        <f t="shared" si="3"/>
        <v>0</v>
      </c>
      <c r="M10" s="5">
        <v>1</v>
      </c>
      <c r="N10" s="13">
        <v>0.010703755079848597</v>
      </c>
      <c r="O10" s="13">
        <f t="shared" si="4"/>
        <v>0.0053518775399242985</v>
      </c>
      <c r="P10" s="13">
        <f t="shared" si="5"/>
        <v>0</v>
      </c>
      <c r="Q10" s="5"/>
      <c r="R10" s="13"/>
      <c r="S10" s="5"/>
      <c r="T10" s="13"/>
      <c r="U10" s="5"/>
      <c r="V10" s="13"/>
      <c r="W10" s="5"/>
      <c r="X10" s="13"/>
      <c r="Y10" s="5"/>
      <c r="Z10" s="13"/>
      <c r="AA10" s="5"/>
      <c r="AB10" s="14"/>
      <c r="AC10" s="5"/>
      <c r="AD10" s="14"/>
      <c r="AE10" s="5"/>
      <c r="AF10" s="14"/>
      <c r="AG10" s="5"/>
      <c r="AH10" s="14"/>
      <c r="AI10" s="5"/>
      <c r="AJ10" s="14"/>
      <c r="AK10" s="5"/>
      <c r="AL10" s="14"/>
      <c r="AM10" s="5"/>
      <c r="AN10" s="14"/>
      <c r="AO10" s="5"/>
      <c r="AP10" s="14"/>
    </row>
    <row r="11" spans="1:42" s="6" customFormat="1" ht="12.75">
      <c r="A11" s="6" t="s">
        <v>0</v>
      </c>
      <c r="B11" s="6">
        <v>7</v>
      </c>
      <c r="C11" s="6" t="s">
        <v>63</v>
      </c>
      <c r="D11" s="12">
        <v>0.1</v>
      </c>
      <c r="E11" s="5">
        <v>1</v>
      </c>
      <c r="F11" s="13">
        <v>0.00710681572556743</v>
      </c>
      <c r="G11" s="13">
        <f t="shared" si="0"/>
        <v>0.003553407862783715</v>
      </c>
      <c r="H11" s="13">
        <f t="shared" si="1"/>
        <v>0.0003553407862783715</v>
      </c>
      <c r="I11" s="5">
        <v>1</v>
      </c>
      <c r="J11" s="13">
        <v>0.006442953397046827</v>
      </c>
      <c r="K11" s="13">
        <f t="shared" si="2"/>
        <v>0.0032214766985234136</v>
      </c>
      <c r="L11" s="13">
        <f t="shared" si="3"/>
        <v>0.0003221476698523414</v>
      </c>
      <c r="M11" s="5">
        <v>1</v>
      </c>
      <c r="N11" s="13">
        <v>0.006815954384179453</v>
      </c>
      <c r="O11" s="13">
        <f t="shared" si="4"/>
        <v>0.0034079771920897265</v>
      </c>
      <c r="P11" s="13">
        <f t="shared" si="5"/>
        <v>0.00034079771920897265</v>
      </c>
      <c r="Q11" s="5"/>
      <c r="R11" s="13"/>
      <c r="S11" s="5"/>
      <c r="T11" s="13"/>
      <c r="U11" s="5"/>
      <c r="V11" s="13"/>
      <c r="W11" s="5"/>
      <c r="X11" s="13"/>
      <c r="Y11" s="5"/>
      <c r="Z11" s="13"/>
      <c r="AA11" s="5"/>
      <c r="AB11" s="14"/>
      <c r="AC11" s="5"/>
      <c r="AD11" s="14"/>
      <c r="AE11" s="5"/>
      <c r="AF11" s="14"/>
      <c r="AG11" s="5"/>
      <c r="AH11" s="14"/>
      <c r="AI11" s="5"/>
      <c r="AJ11" s="14"/>
      <c r="AK11" s="5"/>
      <c r="AL11" s="14"/>
      <c r="AM11" s="5"/>
      <c r="AN11" s="14"/>
      <c r="AO11" s="5"/>
      <c r="AP11" s="14"/>
    </row>
    <row r="12" spans="1:42" s="6" customFormat="1" ht="12.75">
      <c r="A12" s="6" t="s">
        <v>0</v>
      </c>
      <c r="B12" s="6">
        <v>8</v>
      </c>
      <c r="C12" s="6" t="s">
        <v>64</v>
      </c>
      <c r="D12" s="12">
        <v>0.1</v>
      </c>
      <c r="E12" s="5">
        <v>1</v>
      </c>
      <c r="F12" s="13">
        <v>0.006514581081770143</v>
      </c>
      <c r="G12" s="13">
        <f t="shared" si="0"/>
        <v>0.0032572905408850715</v>
      </c>
      <c r="H12" s="13">
        <f t="shared" si="1"/>
        <v>0.0003257290540885072</v>
      </c>
      <c r="I12" s="5">
        <v>1</v>
      </c>
      <c r="J12" s="13">
        <v>0.005699535697387577</v>
      </c>
      <c r="K12" s="13">
        <f t="shared" si="2"/>
        <v>0.0028497678486937884</v>
      </c>
      <c r="L12" s="13">
        <f t="shared" si="3"/>
        <v>0.00028497678486937884</v>
      </c>
      <c r="M12" s="5">
        <v>1</v>
      </c>
      <c r="N12" s="13">
        <v>0.006053158045155759</v>
      </c>
      <c r="O12" s="13">
        <f t="shared" si="4"/>
        <v>0.0030265790225778794</v>
      </c>
      <c r="P12" s="13">
        <f t="shared" si="5"/>
        <v>0.00030265790225778797</v>
      </c>
      <c r="Q12" s="5"/>
      <c r="R12" s="13"/>
      <c r="S12" s="5"/>
      <c r="T12" s="13"/>
      <c r="U12" s="5"/>
      <c r="V12" s="13"/>
      <c r="W12" s="5"/>
      <c r="X12" s="13"/>
      <c r="Y12" s="5"/>
      <c r="Z12" s="13"/>
      <c r="AA12" s="5"/>
      <c r="AB12" s="14"/>
      <c r="AC12" s="5"/>
      <c r="AD12" s="14"/>
      <c r="AE12" s="5"/>
      <c r="AF12" s="14"/>
      <c r="AG12" s="5"/>
      <c r="AH12" s="14"/>
      <c r="AI12" s="5"/>
      <c r="AJ12" s="14"/>
      <c r="AK12" s="5"/>
      <c r="AL12" s="14"/>
      <c r="AM12" s="5"/>
      <c r="AN12" s="14"/>
      <c r="AO12" s="5"/>
      <c r="AP12" s="14"/>
    </row>
    <row r="13" spans="1:42" s="6" customFormat="1" ht="12.75">
      <c r="A13" s="6" t="s">
        <v>0</v>
      </c>
      <c r="B13" s="6">
        <v>9</v>
      </c>
      <c r="C13" s="6" t="s">
        <v>65</v>
      </c>
      <c r="D13" s="12">
        <v>0.1</v>
      </c>
      <c r="E13" s="5">
        <v>1</v>
      </c>
      <c r="F13" s="13">
        <v>0.00710681572556743</v>
      </c>
      <c r="G13" s="13">
        <f t="shared" si="0"/>
        <v>0.003553407862783715</v>
      </c>
      <c r="H13" s="13">
        <f t="shared" si="1"/>
        <v>0.0003553407862783715</v>
      </c>
      <c r="I13" s="5">
        <v>1</v>
      </c>
      <c r="J13" s="13">
        <v>0.006195147497160411</v>
      </c>
      <c r="K13" s="13">
        <f t="shared" si="2"/>
        <v>0.0030975737485802054</v>
      </c>
      <c r="L13" s="13">
        <f t="shared" si="3"/>
        <v>0.00030975737485802057</v>
      </c>
      <c r="M13" s="5">
        <v>1</v>
      </c>
      <c r="N13" s="13">
        <v>0.006742135383628773</v>
      </c>
      <c r="O13" s="13">
        <f t="shared" si="4"/>
        <v>0.0033710676918143863</v>
      </c>
      <c r="P13" s="13">
        <f t="shared" si="5"/>
        <v>0.00033710676918143864</v>
      </c>
      <c r="Q13" s="5"/>
      <c r="R13" s="13"/>
      <c r="S13" s="5"/>
      <c r="T13" s="13"/>
      <c r="U13" s="5"/>
      <c r="V13" s="13"/>
      <c r="W13" s="5"/>
      <c r="X13" s="13"/>
      <c r="Y13" s="5"/>
      <c r="Z13" s="13"/>
      <c r="AA13" s="5"/>
      <c r="AB13" s="14"/>
      <c r="AC13" s="5"/>
      <c r="AD13" s="14"/>
      <c r="AE13" s="5"/>
      <c r="AF13" s="14"/>
      <c r="AG13" s="5"/>
      <c r="AH13" s="14"/>
      <c r="AI13" s="5"/>
      <c r="AJ13" s="14"/>
      <c r="AK13" s="5"/>
      <c r="AL13" s="14"/>
      <c r="AM13" s="5"/>
      <c r="AN13" s="14"/>
      <c r="AO13" s="5"/>
      <c r="AP13" s="14"/>
    </row>
    <row r="14" spans="1:42" s="6" customFormat="1" ht="12.75">
      <c r="A14" s="6" t="s">
        <v>0</v>
      </c>
      <c r="B14" s="6">
        <v>10</v>
      </c>
      <c r="C14" s="6" t="s">
        <v>66</v>
      </c>
      <c r="D14" s="12">
        <v>0</v>
      </c>
      <c r="E14" s="5">
        <v>1</v>
      </c>
      <c r="F14" s="13">
        <v>-0.007995167691263357</v>
      </c>
      <c r="G14" s="13">
        <f t="shared" si="0"/>
        <v>-0.003997583845631678</v>
      </c>
      <c r="H14" s="13">
        <f t="shared" si="1"/>
        <v>0</v>
      </c>
      <c r="I14" s="5">
        <v>1</v>
      </c>
      <c r="J14" s="13">
        <v>-0.011894683194548</v>
      </c>
      <c r="K14" s="13">
        <f t="shared" si="2"/>
        <v>-0.005947341597274</v>
      </c>
      <c r="L14" s="13">
        <f t="shared" si="3"/>
        <v>0</v>
      </c>
      <c r="M14" s="5">
        <v>1</v>
      </c>
      <c r="N14" s="13">
        <v>-0.012795293428784531</v>
      </c>
      <c r="O14" s="13">
        <f t="shared" si="4"/>
        <v>-0.006397646714392266</v>
      </c>
      <c r="P14" s="13">
        <f t="shared" si="5"/>
        <v>0</v>
      </c>
      <c r="Q14" s="5"/>
      <c r="R14" s="13"/>
      <c r="S14" s="5"/>
      <c r="T14" s="13"/>
      <c r="U14" s="5"/>
      <c r="V14" s="13"/>
      <c r="W14" s="5"/>
      <c r="X14" s="13"/>
      <c r="Y14" s="5"/>
      <c r="Z14" s="13"/>
      <c r="AA14" s="5"/>
      <c r="AB14" s="14"/>
      <c r="AC14" s="5"/>
      <c r="AD14" s="14"/>
      <c r="AE14" s="5"/>
      <c r="AF14" s="14"/>
      <c r="AG14" s="5"/>
      <c r="AH14" s="14"/>
      <c r="AI14" s="5"/>
      <c r="AJ14" s="14"/>
      <c r="AK14" s="5"/>
      <c r="AL14" s="14"/>
      <c r="AM14" s="5"/>
      <c r="AN14" s="14"/>
      <c r="AO14" s="5"/>
      <c r="AP14" s="14"/>
    </row>
    <row r="15" spans="1:42" s="6" customFormat="1" ht="12.75">
      <c r="A15" s="6" t="s">
        <v>0</v>
      </c>
      <c r="B15" s="6">
        <v>11</v>
      </c>
      <c r="C15" s="6" t="s">
        <v>67</v>
      </c>
      <c r="D15" s="12">
        <v>0</v>
      </c>
      <c r="E15" s="5">
        <v>1</v>
      </c>
      <c r="F15" s="13">
        <v>0.012733044841641646</v>
      </c>
      <c r="G15" s="13">
        <f t="shared" si="0"/>
        <v>0.006366522420820823</v>
      </c>
      <c r="H15" s="13">
        <f t="shared" si="1"/>
        <v>0</v>
      </c>
      <c r="I15" s="5">
        <v>1</v>
      </c>
      <c r="J15" s="13">
        <v>0.006442953397046827</v>
      </c>
      <c r="K15" s="13">
        <f t="shared" si="2"/>
        <v>0.0032214766985234136</v>
      </c>
      <c r="L15" s="13">
        <f t="shared" si="3"/>
        <v>0</v>
      </c>
      <c r="M15" s="5">
        <v>1</v>
      </c>
      <c r="N15" s="13">
        <v>0.006815954384179453</v>
      </c>
      <c r="O15" s="13">
        <f t="shared" si="4"/>
        <v>0.0034079771920897265</v>
      </c>
      <c r="P15" s="13">
        <f t="shared" si="5"/>
        <v>0</v>
      </c>
      <c r="Q15" s="5"/>
      <c r="R15" s="13"/>
      <c r="S15" s="5"/>
      <c r="T15" s="13"/>
      <c r="U15" s="5"/>
      <c r="V15" s="13"/>
      <c r="W15" s="5"/>
      <c r="X15" s="13"/>
      <c r="Y15" s="5"/>
      <c r="Z15" s="13"/>
      <c r="AA15" s="5"/>
      <c r="AB15" s="14"/>
      <c r="AC15" s="5"/>
      <c r="AD15" s="14"/>
      <c r="AE15" s="5"/>
      <c r="AF15" s="14"/>
      <c r="AG15" s="5"/>
      <c r="AH15" s="14"/>
      <c r="AI15" s="5"/>
      <c r="AJ15" s="14"/>
      <c r="AK15" s="5"/>
      <c r="AL15" s="14"/>
      <c r="AM15" s="5"/>
      <c r="AN15" s="14"/>
      <c r="AO15" s="5"/>
      <c r="AP15" s="14"/>
    </row>
    <row r="16" spans="1:42" s="6" customFormat="1" ht="12.75">
      <c r="A16" s="6" t="s">
        <v>0</v>
      </c>
      <c r="B16" s="6">
        <v>12</v>
      </c>
      <c r="C16" s="6" t="s">
        <v>68</v>
      </c>
      <c r="D16" s="12">
        <v>0.01</v>
      </c>
      <c r="E16" s="5">
        <v>1</v>
      </c>
      <c r="F16" s="13">
        <v>0.004708265418188422</v>
      </c>
      <c r="G16" s="13">
        <f t="shared" si="0"/>
        <v>0.002354132709094211</v>
      </c>
      <c r="H16" s="13">
        <f t="shared" si="1"/>
        <v>2.354132709094211E-05</v>
      </c>
      <c r="I16" s="5">
        <v>1</v>
      </c>
      <c r="J16" s="13">
        <v>0.00346928259840983</v>
      </c>
      <c r="K16" s="13">
        <f t="shared" si="2"/>
        <v>0.001734641299204915</v>
      </c>
      <c r="L16" s="13">
        <f t="shared" si="3"/>
        <v>1.7346412992049152E-05</v>
      </c>
      <c r="M16" s="5">
        <v>1</v>
      </c>
      <c r="N16" s="13">
        <v>0.0021899636830035</v>
      </c>
      <c r="O16" s="13">
        <f t="shared" si="4"/>
        <v>0.00109498184150175</v>
      </c>
      <c r="P16" s="13">
        <f t="shared" si="5"/>
        <v>1.0949818415017502E-05</v>
      </c>
      <c r="Q16" s="5"/>
      <c r="R16" s="13"/>
      <c r="S16" s="5"/>
      <c r="T16" s="13"/>
      <c r="U16" s="5"/>
      <c r="V16" s="13"/>
      <c r="W16" s="5"/>
      <c r="X16" s="13"/>
      <c r="Y16" s="5"/>
      <c r="Z16" s="13"/>
      <c r="AA16" s="5"/>
      <c r="AB16" s="14"/>
      <c r="AC16" s="5"/>
      <c r="AD16" s="14"/>
      <c r="AE16" s="5"/>
      <c r="AF16" s="14"/>
      <c r="AG16" s="5"/>
      <c r="AH16" s="14"/>
      <c r="AI16" s="5"/>
      <c r="AJ16" s="14"/>
      <c r="AK16" s="5"/>
      <c r="AL16" s="14"/>
      <c r="AM16" s="5"/>
      <c r="AN16" s="14"/>
      <c r="AO16" s="5"/>
      <c r="AP16" s="14"/>
    </row>
    <row r="17" spans="1:42" s="6" customFormat="1" ht="12.75">
      <c r="A17" s="6" t="s">
        <v>0</v>
      </c>
      <c r="B17" s="6">
        <v>13</v>
      </c>
      <c r="C17" s="6" t="s">
        <v>69</v>
      </c>
      <c r="D17" s="12">
        <v>0</v>
      </c>
      <c r="E17" s="5">
        <v>1</v>
      </c>
      <c r="F17" s="13">
        <v>0</v>
      </c>
      <c r="G17" s="13">
        <f t="shared" si="0"/>
        <v>0</v>
      </c>
      <c r="H17" s="13">
        <f t="shared" si="1"/>
        <v>0</v>
      </c>
      <c r="I17" s="5">
        <v>1</v>
      </c>
      <c r="J17" s="13">
        <v>0</v>
      </c>
      <c r="K17" s="13">
        <f t="shared" si="2"/>
        <v>0</v>
      </c>
      <c r="L17" s="13">
        <f t="shared" si="3"/>
        <v>0</v>
      </c>
      <c r="M17" s="5">
        <v>1</v>
      </c>
      <c r="N17" s="13">
        <v>0</v>
      </c>
      <c r="O17" s="13">
        <f t="shared" si="4"/>
        <v>0</v>
      </c>
      <c r="P17" s="13">
        <f t="shared" si="5"/>
        <v>0</v>
      </c>
      <c r="Q17" s="5"/>
      <c r="R17" s="13"/>
      <c r="S17" s="5"/>
      <c r="T17" s="13"/>
      <c r="U17" s="5"/>
      <c r="V17" s="13"/>
      <c r="W17" s="5"/>
      <c r="X17" s="13"/>
      <c r="Y17" s="5"/>
      <c r="Z17" s="13"/>
      <c r="AA17" s="5"/>
      <c r="AB17" s="14"/>
      <c r="AC17" s="5"/>
      <c r="AD17" s="14"/>
      <c r="AE17" s="5"/>
      <c r="AF17" s="14"/>
      <c r="AG17" s="5"/>
      <c r="AH17" s="14"/>
      <c r="AI17" s="5"/>
      <c r="AJ17" s="14"/>
      <c r="AK17" s="5"/>
      <c r="AL17" s="14"/>
      <c r="AM17" s="5"/>
      <c r="AN17" s="14"/>
      <c r="AO17" s="5"/>
      <c r="AP17" s="14"/>
    </row>
    <row r="18" spans="1:42" s="6" customFormat="1" ht="12.75">
      <c r="A18" s="6" t="s">
        <v>0</v>
      </c>
      <c r="B18" s="6">
        <v>14</v>
      </c>
      <c r="C18" s="6" t="s">
        <v>70</v>
      </c>
      <c r="D18" s="12">
        <v>0</v>
      </c>
      <c r="E18" s="5">
        <v>1</v>
      </c>
      <c r="F18" s="13">
        <v>0.004708265418188422</v>
      </c>
      <c r="G18" s="13">
        <f t="shared" si="0"/>
        <v>0.002354132709094211</v>
      </c>
      <c r="H18" s="13">
        <f t="shared" si="1"/>
        <v>0</v>
      </c>
      <c r="I18" s="5">
        <v>1</v>
      </c>
      <c r="J18" s="13">
        <v>0.00346928259840983</v>
      </c>
      <c r="K18" s="13">
        <f t="shared" si="2"/>
        <v>0.001734641299204915</v>
      </c>
      <c r="L18" s="13">
        <f t="shared" si="3"/>
        <v>0</v>
      </c>
      <c r="M18" s="5">
        <v>1</v>
      </c>
      <c r="N18" s="13">
        <v>0.0021899636830035</v>
      </c>
      <c r="O18" s="13">
        <f t="shared" si="4"/>
        <v>0.00109498184150175</v>
      </c>
      <c r="P18" s="13">
        <f t="shared" si="5"/>
        <v>0</v>
      </c>
      <c r="Q18" s="5"/>
      <c r="R18" s="13"/>
      <c r="S18" s="5"/>
      <c r="T18" s="13"/>
      <c r="U18" s="5"/>
      <c r="V18" s="13"/>
      <c r="W18" s="5"/>
      <c r="X18" s="13"/>
      <c r="Y18" s="5"/>
      <c r="Z18" s="13"/>
      <c r="AA18" s="5"/>
      <c r="AB18" s="14"/>
      <c r="AC18" s="5"/>
      <c r="AD18" s="14"/>
      <c r="AE18" s="5"/>
      <c r="AF18" s="14"/>
      <c r="AG18" s="5"/>
      <c r="AH18" s="14"/>
      <c r="AI18" s="5"/>
      <c r="AJ18" s="14"/>
      <c r="AK18" s="5"/>
      <c r="AL18" s="14"/>
      <c r="AM18" s="5"/>
      <c r="AN18" s="14"/>
      <c r="AO18" s="5"/>
      <c r="AP18" s="14"/>
    </row>
    <row r="19" spans="1:42" s="6" customFormat="1" ht="12.75">
      <c r="A19" s="6" t="s">
        <v>0</v>
      </c>
      <c r="B19" s="6">
        <v>15</v>
      </c>
      <c r="C19" s="6" t="s">
        <v>71</v>
      </c>
      <c r="D19" s="12">
        <v>0.001</v>
      </c>
      <c r="E19" s="5">
        <v>1</v>
      </c>
      <c r="F19" s="13">
        <v>0.015398100738729431</v>
      </c>
      <c r="G19" s="13">
        <f t="shared" si="0"/>
        <v>0.007699050369364716</v>
      </c>
      <c r="H19" s="13">
        <f t="shared" si="1"/>
        <v>7.699050369364716E-06</v>
      </c>
      <c r="I19" s="5">
        <v>1</v>
      </c>
      <c r="J19" s="13">
        <v>0.00842540059613816</v>
      </c>
      <c r="K19" s="13">
        <f t="shared" si="2"/>
        <v>0.00421270029806908</v>
      </c>
      <c r="L19" s="13">
        <f t="shared" si="3"/>
        <v>4.212700298069079E-06</v>
      </c>
      <c r="M19" s="5">
        <v>1</v>
      </c>
      <c r="N19" s="13">
        <v>0.0059055200440544</v>
      </c>
      <c r="O19" s="13">
        <f t="shared" si="4"/>
        <v>0.0029527600220272</v>
      </c>
      <c r="P19" s="13">
        <f t="shared" si="5"/>
        <v>2.9527600220272E-06</v>
      </c>
      <c r="Q19" s="5"/>
      <c r="R19" s="13"/>
      <c r="S19" s="5"/>
      <c r="T19" s="13"/>
      <c r="U19" s="5"/>
      <c r="V19" s="13"/>
      <c r="W19" s="5"/>
      <c r="X19" s="13"/>
      <c r="Y19" s="5"/>
      <c r="Z19" s="13"/>
      <c r="AA19" s="5"/>
      <c r="AB19" s="14"/>
      <c r="AC19" s="5"/>
      <c r="AD19" s="14"/>
      <c r="AE19" s="5"/>
      <c r="AF19" s="14"/>
      <c r="AG19" s="5"/>
      <c r="AH19" s="14"/>
      <c r="AI19" s="5"/>
      <c r="AJ19" s="14"/>
      <c r="AK19" s="5"/>
      <c r="AL19" s="14"/>
      <c r="AM19" s="5"/>
      <c r="AN19" s="14"/>
      <c r="AO19" s="5"/>
      <c r="AP19" s="14"/>
    </row>
    <row r="20" spans="1:42" s="6" customFormat="1" ht="12.75">
      <c r="A20" s="6" t="s">
        <v>0</v>
      </c>
      <c r="B20" s="6">
        <v>16</v>
      </c>
      <c r="C20" s="6" t="s">
        <v>72</v>
      </c>
      <c r="D20" s="12">
        <v>0.1</v>
      </c>
      <c r="E20" s="5"/>
      <c r="F20" s="13">
        <v>0.02842726290226972</v>
      </c>
      <c r="G20" s="13">
        <f t="shared" si="0"/>
        <v>0.02842726290226972</v>
      </c>
      <c r="H20" s="13">
        <f t="shared" si="1"/>
        <v>0.002842726290226972</v>
      </c>
      <c r="I20" s="5">
        <v>1</v>
      </c>
      <c r="J20" s="13">
        <v>0.002973670798637</v>
      </c>
      <c r="K20" s="13">
        <f t="shared" si="2"/>
        <v>0.0014868353993185</v>
      </c>
      <c r="L20" s="13">
        <f t="shared" si="3"/>
        <v>0.00014868353993185003</v>
      </c>
      <c r="M20" s="5"/>
      <c r="N20" s="13">
        <v>0.025344523522400127</v>
      </c>
      <c r="O20" s="13">
        <f t="shared" si="4"/>
        <v>0.025344523522400127</v>
      </c>
      <c r="P20" s="13">
        <f t="shared" si="5"/>
        <v>0.0025344523522400127</v>
      </c>
      <c r="Q20" s="5"/>
      <c r="R20" s="13"/>
      <c r="S20" s="5"/>
      <c r="T20" s="13"/>
      <c r="U20" s="5"/>
      <c r="V20" s="13"/>
      <c r="W20" s="5"/>
      <c r="X20" s="13"/>
      <c r="Y20" s="5"/>
      <c r="Z20" s="13"/>
      <c r="AA20" s="5"/>
      <c r="AB20" s="14"/>
      <c r="AC20" s="5"/>
      <c r="AD20" s="14"/>
      <c r="AE20" s="5"/>
      <c r="AF20" s="14"/>
      <c r="AG20" s="5"/>
      <c r="AH20" s="14"/>
      <c r="AI20" s="5"/>
      <c r="AJ20" s="14"/>
      <c r="AK20" s="5"/>
      <c r="AL20" s="14"/>
      <c r="AM20" s="5"/>
      <c r="AN20" s="14"/>
      <c r="AO20" s="5"/>
      <c r="AP20" s="14"/>
    </row>
    <row r="21" spans="1:42" s="6" customFormat="1" ht="12.75">
      <c r="A21" s="6" t="s">
        <v>0</v>
      </c>
      <c r="B21" s="6">
        <v>17</v>
      </c>
      <c r="C21" s="6" t="s">
        <v>73</v>
      </c>
      <c r="D21" s="12">
        <v>0</v>
      </c>
      <c r="E21" s="5"/>
      <c r="F21" s="13">
        <v>0.8910170215930164</v>
      </c>
      <c r="G21" s="13">
        <f t="shared" si="0"/>
        <v>0.8910170215930164</v>
      </c>
      <c r="H21" s="13">
        <f t="shared" si="1"/>
        <v>0</v>
      </c>
      <c r="I21" s="5"/>
      <c r="J21" s="13">
        <v>0.020815695590459</v>
      </c>
      <c r="K21" s="13">
        <f t="shared" si="2"/>
        <v>0.020815695590459</v>
      </c>
      <c r="L21" s="13">
        <f t="shared" si="3"/>
        <v>0</v>
      </c>
      <c r="M21" s="5"/>
      <c r="N21" s="13">
        <v>0.8122550693926488</v>
      </c>
      <c r="O21" s="13">
        <f t="shared" si="4"/>
        <v>0.8122550693926488</v>
      </c>
      <c r="P21" s="13">
        <f t="shared" si="5"/>
        <v>0</v>
      </c>
      <c r="Q21" s="5"/>
      <c r="R21" s="13"/>
      <c r="S21" s="5"/>
      <c r="T21" s="13"/>
      <c r="U21" s="5"/>
      <c r="V21" s="13"/>
      <c r="W21" s="5"/>
      <c r="X21" s="13"/>
      <c r="Y21" s="5"/>
      <c r="Z21" s="13"/>
      <c r="AA21" s="5"/>
      <c r="AB21" s="14"/>
      <c r="AC21" s="5"/>
      <c r="AD21" s="14"/>
      <c r="AE21" s="5"/>
      <c r="AF21" s="14"/>
      <c r="AG21" s="5"/>
      <c r="AH21" s="14"/>
      <c r="AI21" s="5"/>
      <c r="AJ21" s="14"/>
      <c r="AK21" s="5"/>
      <c r="AL21" s="14"/>
      <c r="AM21" s="5"/>
      <c r="AN21" s="14"/>
      <c r="AO21" s="5"/>
      <c r="AP21" s="14"/>
    </row>
    <row r="22" spans="1:42" s="6" customFormat="1" ht="12.75">
      <c r="A22" s="6" t="s">
        <v>0</v>
      </c>
      <c r="B22" s="6">
        <v>18</v>
      </c>
      <c r="C22" s="6" t="s">
        <v>74</v>
      </c>
      <c r="D22" s="12">
        <v>0</v>
      </c>
      <c r="E22" s="5"/>
      <c r="F22" s="13">
        <v>0.9194442844952861</v>
      </c>
      <c r="G22" s="13">
        <f t="shared" si="0"/>
        <v>0.9194442844952861</v>
      </c>
      <c r="H22" s="13">
        <f t="shared" si="1"/>
        <v>0</v>
      </c>
      <c r="I22" s="5"/>
      <c r="J22" s="13">
        <v>0.023789366389096</v>
      </c>
      <c r="K22" s="13">
        <f t="shared" si="2"/>
        <v>0.023789366389096</v>
      </c>
      <c r="L22" s="13">
        <f t="shared" si="3"/>
        <v>0</v>
      </c>
      <c r="M22" s="5"/>
      <c r="N22" s="13">
        <v>0.8375995929150489</v>
      </c>
      <c r="O22" s="13">
        <f t="shared" si="4"/>
        <v>0.8375995929150489</v>
      </c>
      <c r="P22" s="13">
        <f t="shared" si="5"/>
        <v>0</v>
      </c>
      <c r="Q22" s="5"/>
      <c r="R22" s="13"/>
      <c r="S22" s="5"/>
      <c r="T22" s="13"/>
      <c r="U22" s="5"/>
      <c r="V22" s="13"/>
      <c r="W22" s="5"/>
      <c r="X22" s="13"/>
      <c r="Y22" s="5"/>
      <c r="Z22" s="13"/>
      <c r="AA22" s="5"/>
      <c r="AB22" s="14"/>
      <c r="AC22" s="5"/>
      <c r="AD22" s="14"/>
      <c r="AE22" s="5"/>
      <c r="AF22" s="14"/>
      <c r="AG22" s="5"/>
      <c r="AH22" s="14"/>
      <c r="AI22" s="5"/>
      <c r="AJ22" s="14"/>
      <c r="AK22" s="5"/>
      <c r="AL22" s="14"/>
      <c r="AM22" s="5"/>
      <c r="AN22" s="14"/>
      <c r="AO22" s="5"/>
      <c r="AP22" s="14"/>
    </row>
    <row r="23" spans="1:42" s="6" customFormat="1" ht="12.75">
      <c r="A23" s="6" t="s">
        <v>0</v>
      </c>
      <c r="B23" s="6">
        <v>19</v>
      </c>
      <c r="C23" s="6" t="s">
        <v>75</v>
      </c>
      <c r="D23" s="12">
        <v>0.05</v>
      </c>
      <c r="E23" s="5">
        <v>1</v>
      </c>
      <c r="F23" s="13">
        <v>0.05685452580453944</v>
      </c>
      <c r="G23" s="13">
        <f t="shared" si="0"/>
        <v>0.02842726290226972</v>
      </c>
      <c r="H23" s="13">
        <f t="shared" si="1"/>
        <v>0.001421363145113486</v>
      </c>
      <c r="I23" s="5">
        <v>1</v>
      </c>
      <c r="J23" s="13">
        <v>0.004262261478046362</v>
      </c>
      <c r="K23" s="13">
        <f t="shared" si="2"/>
        <v>0.002131130739023181</v>
      </c>
      <c r="L23" s="13">
        <f t="shared" si="3"/>
        <v>0.00010655653695115905</v>
      </c>
      <c r="M23" s="5"/>
      <c r="N23" s="13">
        <v>0.05241149039098279</v>
      </c>
      <c r="O23" s="13">
        <f t="shared" si="4"/>
        <v>0.05241149039098279</v>
      </c>
      <c r="P23" s="13">
        <f t="shared" si="5"/>
        <v>0.00262057451954914</v>
      </c>
      <c r="Q23" s="5"/>
      <c r="R23" s="13"/>
      <c r="S23" s="5"/>
      <c r="T23" s="13"/>
      <c r="U23" s="5"/>
      <c r="V23" s="13"/>
      <c r="W23" s="5"/>
      <c r="X23" s="13"/>
      <c r="Y23" s="5"/>
      <c r="Z23" s="13"/>
      <c r="AA23" s="5"/>
      <c r="AB23" s="14"/>
      <c r="AC23" s="5"/>
      <c r="AD23" s="14"/>
      <c r="AE23" s="5"/>
      <c r="AF23" s="14"/>
      <c r="AG23" s="5"/>
      <c r="AH23" s="14"/>
      <c r="AI23" s="5"/>
      <c r="AJ23" s="14"/>
      <c r="AK23" s="5"/>
      <c r="AL23" s="14"/>
      <c r="AM23" s="5"/>
      <c r="AN23" s="14"/>
      <c r="AO23" s="5"/>
      <c r="AP23" s="14"/>
    </row>
    <row r="24" spans="1:42" s="6" customFormat="1" ht="12.75">
      <c r="A24" s="6" t="s">
        <v>0</v>
      </c>
      <c r="B24" s="6">
        <v>20</v>
      </c>
      <c r="C24" s="6" t="s">
        <v>76</v>
      </c>
      <c r="D24" s="12">
        <v>0.5</v>
      </c>
      <c r="E24" s="5">
        <v>1</v>
      </c>
      <c r="F24" s="13">
        <v>0.050636062044668</v>
      </c>
      <c r="G24" s="13">
        <f t="shared" si="0"/>
        <v>0.025318031022334</v>
      </c>
      <c r="H24" s="13">
        <f t="shared" si="1"/>
        <v>0.012659015511167</v>
      </c>
      <c r="I24" s="5">
        <v>1</v>
      </c>
      <c r="J24" s="13">
        <v>0.004039236168148588</v>
      </c>
      <c r="K24" s="13">
        <f t="shared" si="2"/>
        <v>0.002019618084074294</v>
      </c>
      <c r="L24" s="13">
        <f t="shared" si="3"/>
        <v>0.001009809042037147</v>
      </c>
      <c r="M24" s="5"/>
      <c r="N24" s="13">
        <v>0.04010832363253613</v>
      </c>
      <c r="O24" s="13">
        <f t="shared" si="4"/>
        <v>0.04010832363253613</v>
      </c>
      <c r="P24" s="13">
        <f t="shared" si="5"/>
        <v>0.020054161816268064</v>
      </c>
      <c r="Q24" s="5"/>
      <c r="R24" s="13"/>
      <c r="S24" s="5"/>
      <c r="T24" s="13"/>
      <c r="U24" s="5"/>
      <c r="V24" s="13"/>
      <c r="W24" s="5"/>
      <c r="X24" s="13"/>
      <c r="Y24" s="5"/>
      <c r="Z24" s="13"/>
      <c r="AA24" s="5"/>
      <c r="AB24" s="14"/>
      <c r="AC24" s="5"/>
      <c r="AD24" s="14"/>
      <c r="AE24" s="5"/>
      <c r="AF24" s="14"/>
      <c r="AG24" s="5"/>
      <c r="AH24" s="14"/>
      <c r="AI24" s="5"/>
      <c r="AJ24" s="14"/>
      <c r="AK24" s="5"/>
      <c r="AL24" s="14"/>
      <c r="AM24" s="5"/>
      <c r="AN24" s="14"/>
      <c r="AO24" s="5"/>
      <c r="AP24" s="14"/>
    </row>
    <row r="25" spans="1:42" s="6" customFormat="1" ht="12.75">
      <c r="A25" s="6" t="s">
        <v>0</v>
      </c>
      <c r="B25" s="6">
        <v>21</v>
      </c>
      <c r="C25" s="6" t="s">
        <v>77</v>
      </c>
      <c r="D25" s="12">
        <v>0</v>
      </c>
      <c r="E25" s="5"/>
      <c r="F25" s="13">
        <v>1.02130864322842</v>
      </c>
      <c r="G25" s="13">
        <f t="shared" si="0"/>
        <v>1.02130864322842</v>
      </c>
      <c r="H25" s="13">
        <f t="shared" si="1"/>
        <v>0</v>
      </c>
      <c r="I25" s="5"/>
      <c r="J25" s="13">
        <v>0.0073102740466492845</v>
      </c>
      <c r="K25" s="13">
        <f t="shared" si="2"/>
        <v>0.0073102740466492845</v>
      </c>
      <c r="L25" s="13">
        <f t="shared" si="3"/>
        <v>0</v>
      </c>
      <c r="M25" s="5"/>
      <c r="N25" s="13">
        <v>1.187747718860441</v>
      </c>
      <c r="O25" s="13">
        <f t="shared" si="4"/>
        <v>1.187747718860441</v>
      </c>
      <c r="P25" s="13">
        <f t="shared" si="5"/>
        <v>0</v>
      </c>
      <c r="Q25" s="5"/>
      <c r="R25" s="13"/>
      <c r="S25" s="5"/>
      <c r="T25" s="13"/>
      <c r="U25" s="5"/>
      <c r="V25" s="13"/>
      <c r="W25" s="5"/>
      <c r="X25" s="13"/>
      <c r="Y25" s="5"/>
      <c r="Z25" s="13"/>
      <c r="AA25" s="5"/>
      <c r="AB25" s="14"/>
      <c r="AC25" s="5"/>
      <c r="AD25" s="14"/>
      <c r="AE25" s="5"/>
      <c r="AF25" s="14"/>
      <c r="AG25" s="5"/>
      <c r="AH25" s="14"/>
      <c r="AI25" s="5"/>
      <c r="AJ25" s="14"/>
      <c r="AK25" s="5"/>
      <c r="AL25" s="14"/>
      <c r="AM25" s="5"/>
      <c r="AN25" s="14"/>
      <c r="AO25" s="5"/>
      <c r="AP25" s="14"/>
    </row>
    <row r="26" spans="1:42" s="6" customFormat="1" ht="12.75">
      <c r="A26" s="6" t="s">
        <v>0</v>
      </c>
      <c r="B26" s="6">
        <v>22</v>
      </c>
      <c r="C26" s="6" t="s">
        <v>78</v>
      </c>
      <c r="D26" s="12">
        <v>0</v>
      </c>
      <c r="E26" s="5"/>
      <c r="F26" s="13">
        <v>1.128799231077627</v>
      </c>
      <c r="G26" s="13">
        <f t="shared" si="0"/>
        <v>1.128799231077627</v>
      </c>
      <c r="H26" s="13">
        <f t="shared" si="1"/>
        <v>0</v>
      </c>
      <c r="I26" s="5"/>
      <c r="J26" s="13">
        <v>0.015611771692844235</v>
      </c>
      <c r="K26" s="13">
        <f t="shared" si="2"/>
        <v>0.015611771692844235</v>
      </c>
      <c r="L26" s="13">
        <f t="shared" si="3"/>
        <v>0</v>
      </c>
      <c r="M26" s="5"/>
      <c r="N26" s="13">
        <v>1.28026753288396</v>
      </c>
      <c r="O26" s="13">
        <f t="shared" si="4"/>
        <v>1.28026753288396</v>
      </c>
      <c r="P26" s="13">
        <f t="shared" si="5"/>
        <v>0</v>
      </c>
      <c r="Q26" s="5"/>
      <c r="R26" s="13"/>
      <c r="S26" s="5"/>
      <c r="T26" s="13"/>
      <c r="U26" s="5"/>
      <c r="V26" s="13"/>
      <c r="W26" s="5"/>
      <c r="X26" s="13"/>
      <c r="Y26" s="5"/>
      <c r="Z26" s="13"/>
      <c r="AA26" s="5"/>
      <c r="AB26" s="14"/>
      <c r="AC26" s="5"/>
      <c r="AD26" s="14"/>
      <c r="AE26" s="5"/>
      <c r="AF26" s="14"/>
      <c r="AG26" s="5"/>
      <c r="AH26" s="14"/>
      <c r="AI26" s="5"/>
      <c r="AJ26" s="14"/>
      <c r="AK26" s="5"/>
      <c r="AL26" s="14"/>
      <c r="AM26" s="5"/>
      <c r="AN26" s="14"/>
      <c r="AO26" s="5"/>
      <c r="AP26" s="14"/>
    </row>
    <row r="27" spans="1:42" s="6" customFormat="1" ht="12.75">
      <c r="A27" s="6" t="s">
        <v>0</v>
      </c>
      <c r="B27" s="6">
        <v>23</v>
      </c>
      <c r="C27" s="6" t="s">
        <v>79</v>
      </c>
      <c r="D27" s="12">
        <v>0.1</v>
      </c>
      <c r="E27" s="5"/>
      <c r="F27" s="13">
        <v>0.22652975125246183</v>
      </c>
      <c r="G27" s="13">
        <f t="shared" si="0"/>
        <v>0.22652975125246183</v>
      </c>
      <c r="H27" s="13">
        <f t="shared" si="1"/>
        <v>0.022652975125246184</v>
      </c>
      <c r="I27" s="5">
        <v>1</v>
      </c>
      <c r="J27" s="13">
        <v>0.009837894225490734</v>
      </c>
      <c r="K27" s="13">
        <f t="shared" si="2"/>
        <v>0.004918947112745367</v>
      </c>
      <c r="L27" s="13">
        <f t="shared" si="3"/>
        <v>0.0004918947112745367</v>
      </c>
      <c r="M27" s="5"/>
      <c r="N27" s="13">
        <v>0.11909465422176373</v>
      </c>
      <c r="O27" s="13">
        <f t="shared" si="4"/>
        <v>0.11909465422176373</v>
      </c>
      <c r="P27" s="13">
        <f t="shared" si="5"/>
        <v>0.011909465422176373</v>
      </c>
      <c r="Q27" s="5"/>
      <c r="R27" s="13"/>
      <c r="S27" s="5"/>
      <c r="T27" s="13"/>
      <c r="U27" s="5"/>
      <c r="V27" s="13"/>
      <c r="W27" s="5"/>
      <c r="X27" s="13"/>
      <c r="Y27" s="5"/>
      <c r="Z27" s="13"/>
      <c r="AA27" s="5"/>
      <c r="AB27" s="14"/>
      <c r="AC27" s="5"/>
      <c r="AD27" s="14"/>
      <c r="AE27" s="5"/>
      <c r="AF27" s="14"/>
      <c r="AG27" s="5"/>
      <c r="AH27" s="14"/>
      <c r="AI27" s="5"/>
      <c r="AJ27" s="14"/>
      <c r="AK27" s="5"/>
      <c r="AL27" s="14"/>
      <c r="AM27" s="5"/>
      <c r="AN27" s="14"/>
      <c r="AO27" s="5"/>
      <c r="AP27" s="14"/>
    </row>
    <row r="28" spans="1:42" s="6" customFormat="1" ht="12.75">
      <c r="A28" s="6" t="s">
        <v>0</v>
      </c>
      <c r="B28" s="6">
        <v>24</v>
      </c>
      <c r="C28" s="6" t="s">
        <v>80</v>
      </c>
      <c r="D28" s="12">
        <v>0.1</v>
      </c>
      <c r="E28" s="5"/>
      <c r="F28" s="13">
        <v>0.06366522420820821</v>
      </c>
      <c r="G28" s="13">
        <f t="shared" si="0"/>
        <v>0.06366522420820821</v>
      </c>
      <c r="H28" s="13">
        <f t="shared" si="1"/>
        <v>0.006366522420820821</v>
      </c>
      <c r="I28" s="5">
        <v>1</v>
      </c>
      <c r="J28" s="13">
        <v>0.0039896749881713</v>
      </c>
      <c r="K28" s="13">
        <f t="shared" si="2"/>
        <v>0.00199483749408565</v>
      </c>
      <c r="L28" s="13">
        <f t="shared" si="3"/>
        <v>0.00019948374940856502</v>
      </c>
      <c r="M28" s="5"/>
      <c r="N28" s="13">
        <v>0.04281502031939439</v>
      </c>
      <c r="O28" s="13">
        <f t="shared" si="4"/>
        <v>0.04281502031939439</v>
      </c>
      <c r="P28" s="13">
        <f t="shared" si="5"/>
        <v>0.004281502031939439</v>
      </c>
      <c r="Q28" s="5"/>
      <c r="R28" s="13"/>
      <c r="S28" s="5"/>
      <c r="T28" s="13"/>
      <c r="U28" s="5"/>
      <c r="V28" s="13"/>
      <c r="W28" s="5"/>
      <c r="X28" s="13"/>
      <c r="Y28" s="5"/>
      <c r="Z28" s="13"/>
      <c r="AA28" s="5"/>
      <c r="AB28" s="14"/>
      <c r="AC28" s="5"/>
      <c r="AD28" s="14"/>
      <c r="AE28" s="5"/>
      <c r="AF28" s="14"/>
      <c r="AG28" s="5"/>
      <c r="AH28" s="14"/>
      <c r="AI28" s="5"/>
      <c r="AJ28" s="14"/>
      <c r="AK28" s="5"/>
      <c r="AL28" s="14"/>
      <c r="AM28" s="5"/>
      <c r="AN28" s="14"/>
      <c r="AO28" s="5"/>
      <c r="AP28" s="14"/>
    </row>
    <row r="29" spans="1:42" s="6" customFormat="1" ht="12.75">
      <c r="A29" s="6" t="s">
        <v>0</v>
      </c>
      <c r="B29" s="6">
        <v>25</v>
      </c>
      <c r="C29" s="6" t="s">
        <v>81</v>
      </c>
      <c r="D29" s="12">
        <v>0.1</v>
      </c>
      <c r="E29" s="5">
        <v>1</v>
      </c>
      <c r="F29" s="13">
        <v>0.0031092318799357506</v>
      </c>
      <c r="G29" s="13">
        <f t="shared" si="0"/>
        <v>0.0015546159399678753</v>
      </c>
      <c r="H29" s="13">
        <f t="shared" si="1"/>
        <v>0.00015546159399678754</v>
      </c>
      <c r="I29" s="5">
        <v>1</v>
      </c>
      <c r="J29" s="13">
        <v>0.008921012395911</v>
      </c>
      <c r="K29" s="13">
        <f t="shared" si="2"/>
        <v>0.0044605061979555</v>
      </c>
      <c r="L29" s="13">
        <f t="shared" si="3"/>
        <v>0.00044605061979555</v>
      </c>
      <c r="M29" s="5">
        <v>1</v>
      </c>
      <c r="N29" s="13">
        <v>0.0017224433461825335</v>
      </c>
      <c r="O29" s="13">
        <f t="shared" si="4"/>
        <v>0.0008612216730912668</v>
      </c>
      <c r="P29" s="13">
        <f t="shared" si="5"/>
        <v>8.612216730912668E-05</v>
      </c>
      <c r="Q29" s="5"/>
      <c r="R29" s="13"/>
      <c r="S29" s="5"/>
      <c r="T29" s="13"/>
      <c r="U29" s="5"/>
      <c r="V29" s="13"/>
      <c r="W29" s="5"/>
      <c r="X29" s="13"/>
      <c r="Y29" s="5"/>
      <c r="Z29" s="13"/>
      <c r="AA29" s="5"/>
      <c r="AB29" s="14"/>
      <c r="AC29" s="5"/>
      <c r="AD29" s="14"/>
      <c r="AE29" s="5"/>
      <c r="AF29" s="14"/>
      <c r="AG29" s="5"/>
      <c r="AH29" s="14"/>
      <c r="AI29" s="5"/>
      <c r="AJ29" s="14"/>
      <c r="AK29" s="5"/>
      <c r="AL29" s="14"/>
      <c r="AM29" s="5"/>
      <c r="AN29" s="14"/>
      <c r="AO29" s="5"/>
      <c r="AP29" s="14"/>
    </row>
    <row r="30" spans="1:42" s="6" customFormat="1" ht="12.75">
      <c r="A30" s="6" t="s">
        <v>0</v>
      </c>
      <c r="B30" s="6">
        <v>26</v>
      </c>
      <c r="C30" s="6" t="s">
        <v>82</v>
      </c>
      <c r="D30" s="12">
        <v>0.1</v>
      </c>
      <c r="E30" s="5">
        <v>1</v>
      </c>
      <c r="F30" s="13">
        <v>0.009357307371997114</v>
      </c>
      <c r="G30" s="13">
        <f t="shared" si="0"/>
        <v>0.004678653685998557</v>
      </c>
      <c r="H30" s="13">
        <f t="shared" si="1"/>
        <v>0.00046786536859985575</v>
      </c>
      <c r="I30" s="5">
        <v>1</v>
      </c>
      <c r="J30" s="13">
        <v>0.007161590506717433</v>
      </c>
      <c r="K30" s="13">
        <f t="shared" si="2"/>
        <v>0.0035807952533587163</v>
      </c>
      <c r="L30" s="13">
        <f t="shared" si="3"/>
        <v>0.00035807952533587167</v>
      </c>
      <c r="M30" s="5">
        <v>1</v>
      </c>
      <c r="N30" s="13">
        <v>0.006151583379223333</v>
      </c>
      <c r="O30" s="13">
        <f t="shared" si="4"/>
        <v>0.0030757916896116664</v>
      </c>
      <c r="P30" s="13">
        <f t="shared" si="5"/>
        <v>0.00030757916896116666</v>
      </c>
      <c r="Q30" s="5"/>
      <c r="R30" s="13"/>
      <c r="S30" s="5"/>
      <c r="T30" s="13"/>
      <c r="U30" s="5"/>
      <c r="V30" s="13"/>
      <c r="W30" s="5"/>
      <c r="X30" s="13"/>
      <c r="Y30" s="5"/>
      <c r="Z30" s="13"/>
      <c r="AA30" s="5"/>
      <c r="AB30" s="14"/>
      <c r="AC30" s="5"/>
      <c r="AD30" s="14"/>
      <c r="AE30" s="5"/>
      <c r="AF30" s="14"/>
      <c r="AG30" s="5"/>
      <c r="AH30" s="14"/>
      <c r="AI30" s="5"/>
      <c r="AJ30" s="14"/>
      <c r="AK30" s="5"/>
      <c r="AL30" s="14"/>
      <c r="AM30" s="5"/>
      <c r="AN30" s="14"/>
      <c r="AO30" s="5"/>
      <c r="AP30" s="14"/>
    </row>
    <row r="31" spans="1:42" s="6" customFormat="1" ht="12.75">
      <c r="A31" s="6" t="s">
        <v>0</v>
      </c>
      <c r="B31" s="6">
        <v>27</v>
      </c>
      <c r="C31" s="6" t="s">
        <v>83</v>
      </c>
      <c r="D31" s="12">
        <v>0</v>
      </c>
      <c r="E31" s="5"/>
      <c r="F31" s="13">
        <v>0.4388162593216</v>
      </c>
      <c r="G31" s="13">
        <f t="shared" si="0"/>
        <v>0.4388162593216</v>
      </c>
      <c r="H31" s="13">
        <f t="shared" si="1"/>
        <v>0</v>
      </c>
      <c r="I31" s="5"/>
      <c r="J31" s="13">
        <v>-0.0138027886236734</v>
      </c>
      <c r="K31" s="13">
        <f t="shared" si="2"/>
        <v>-0.0138027886236734</v>
      </c>
      <c r="L31" s="13">
        <f t="shared" si="3"/>
        <v>0</v>
      </c>
      <c r="M31" s="5"/>
      <c r="N31" s="13">
        <v>0.5452763507343562</v>
      </c>
      <c r="O31" s="13">
        <f t="shared" si="4"/>
        <v>0.5452763507343562</v>
      </c>
      <c r="P31" s="13">
        <f t="shared" si="5"/>
        <v>0</v>
      </c>
      <c r="Q31" s="5"/>
      <c r="R31" s="13"/>
      <c r="S31" s="5"/>
      <c r="T31" s="13"/>
      <c r="U31" s="5"/>
      <c r="V31" s="13"/>
      <c r="W31" s="5"/>
      <c r="X31" s="13"/>
      <c r="Y31" s="5"/>
      <c r="Z31" s="13"/>
      <c r="AA31" s="5"/>
      <c r="AB31" s="14"/>
      <c r="AC31" s="5"/>
      <c r="AD31" s="14"/>
      <c r="AE31" s="5"/>
      <c r="AF31" s="14"/>
      <c r="AG31" s="5"/>
      <c r="AH31" s="14"/>
      <c r="AI31" s="5"/>
      <c r="AJ31" s="14"/>
      <c r="AK31" s="5"/>
      <c r="AL31" s="14"/>
      <c r="AM31" s="5"/>
      <c r="AN31" s="14"/>
      <c r="AO31" s="5"/>
      <c r="AP31" s="14"/>
    </row>
    <row r="32" spans="1:42" s="6" customFormat="1" ht="12.75">
      <c r="A32" s="6" t="s">
        <v>0</v>
      </c>
      <c r="B32" s="6">
        <v>28</v>
      </c>
      <c r="C32" s="6" t="s">
        <v>84</v>
      </c>
      <c r="D32" s="12">
        <v>0</v>
      </c>
      <c r="E32" s="5"/>
      <c r="F32" s="13">
        <v>0.7414777740342018</v>
      </c>
      <c r="G32" s="13">
        <f t="shared" si="0"/>
        <v>0.7414777740342018</v>
      </c>
      <c r="H32" s="13">
        <f t="shared" si="1"/>
        <v>0</v>
      </c>
      <c r="I32" s="5"/>
      <c r="J32" s="13">
        <v>0.016107383492617</v>
      </c>
      <c r="K32" s="13">
        <f t="shared" si="2"/>
        <v>0.016107383492617</v>
      </c>
      <c r="L32" s="13">
        <f t="shared" si="3"/>
        <v>0</v>
      </c>
      <c r="M32" s="5"/>
      <c r="N32" s="13">
        <v>0.71506005200092</v>
      </c>
      <c r="O32" s="13">
        <f t="shared" si="4"/>
        <v>0.71506005200092</v>
      </c>
      <c r="P32" s="13">
        <f t="shared" si="5"/>
        <v>0</v>
      </c>
      <c r="Q32" s="5"/>
      <c r="R32" s="13"/>
      <c r="S32" s="5"/>
      <c r="T32" s="13"/>
      <c r="U32" s="5"/>
      <c r="V32" s="13"/>
      <c r="W32" s="5"/>
      <c r="X32" s="13"/>
      <c r="Y32" s="5"/>
      <c r="Z32" s="13"/>
      <c r="AA32" s="5"/>
      <c r="AB32" s="14"/>
      <c r="AC32" s="5"/>
      <c r="AD32" s="14"/>
      <c r="AE32" s="5"/>
      <c r="AF32" s="14"/>
      <c r="AG32" s="5"/>
      <c r="AH32" s="14"/>
      <c r="AI32" s="5"/>
      <c r="AJ32" s="14"/>
      <c r="AK32" s="5"/>
      <c r="AL32" s="14"/>
      <c r="AM32" s="5"/>
      <c r="AN32" s="14"/>
      <c r="AO32" s="5"/>
      <c r="AP32" s="14"/>
    </row>
    <row r="33" spans="1:42" s="6" customFormat="1" ht="12.75">
      <c r="A33" s="6" t="s">
        <v>0</v>
      </c>
      <c r="B33" s="6">
        <v>29</v>
      </c>
      <c r="C33" s="6" t="s">
        <v>85</v>
      </c>
      <c r="D33" s="12">
        <v>0.01</v>
      </c>
      <c r="E33" s="5"/>
      <c r="F33" s="13">
        <v>0.13473338146388253</v>
      </c>
      <c r="G33" s="13">
        <f t="shared" si="0"/>
        <v>0.13473338146388253</v>
      </c>
      <c r="H33" s="13">
        <f t="shared" si="1"/>
        <v>0.0013473338146388254</v>
      </c>
      <c r="I33" s="5"/>
      <c r="J33" s="13">
        <v>0.015611771692844235</v>
      </c>
      <c r="K33" s="13">
        <f t="shared" si="2"/>
        <v>0.015611771692844235</v>
      </c>
      <c r="L33" s="13">
        <f t="shared" si="3"/>
        <v>0.00015611771692844236</v>
      </c>
      <c r="M33" s="5"/>
      <c r="N33" s="13">
        <v>0.1065454241281481</v>
      </c>
      <c r="O33" s="13">
        <f t="shared" si="4"/>
        <v>0.1065454241281481</v>
      </c>
      <c r="P33" s="13">
        <f t="shared" si="5"/>
        <v>0.001065454241281481</v>
      </c>
      <c r="Q33" s="5"/>
      <c r="R33" s="13"/>
      <c r="S33" s="5"/>
      <c r="T33" s="13"/>
      <c r="U33" s="5"/>
      <c r="V33" s="13"/>
      <c r="W33" s="5"/>
      <c r="X33" s="13"/>
      <c r="Y33" s="5"/>
      <c r="Z33" s="13"/>
      <c r="AA33" s="5"/>
      <c r="AB33" s="14"/>
      <c r="AC33" s="5"/>
      <c r="AD33" s="14"/>
      <c r="AE33" s="5"/>
      <c r="AF33" s="14"/>
      <c r="AG33" s="5"/>
      <c r="AH33" s="14"/>
      <c r="AI33" s="5"/>
      <c r="AJ33" s="14"/>
      <c r="AK33" s="5"/>
      <c r="AL33" s="14"/>
      <c r="AM33" s="5"/>
      <c r="AN33" s="14"/>
      <c r="AO33" s="5"/>
      <c r="AP33" s="14"/>
    </row>
    <row r="34" spans="1:42" s="6" customFormat="1" ht="12.75">
      <c r="A34" s="6" t="s">
        <v>0</v>
      </c>
      <c r="B34" s="6">
        <v>30</v>
      </c>
      <c r="C34" s="6" t="s">
        <v>86</v>
      </c>
      <c r="D34" s="12">
        <v>0.01</v>
      </c>
      <c r="E34" s="5">
        <v>1</v>
      </c>
      <c r="F34" s="13">
        <v>0.009475754300756572</v>
      </c>
      <c r="G34" s="13">
        <f t="shared" si="0"/>
        <v>0.004737877150378286</v>
      </c>
      <c r="H34" s="13">
        <f t="shared" si="1"/>
        <v>4.737877150378286E-05</v>
      </c>
      <c r="I34" s="5">
        <v>1</v>
      </c>
      <c r="J34" s="13">
        <v>0.0032958184684893383</v>
      </c>
      <c r="K34" s="13">
        <f t="shared" si="2"/>
        <v>0.0016479092342446692</v>
      </c>
      <c r="L34" s="13">
        <f t="shared" si="3"/>
        <v>1.647909234244669E-05</v>
      </c>
      <c r="M34" s="5">
        <v>1</v>
      </c>
      <c r="N34" s="13">
        <v>0.003444886692365067</v>
      </c>
      <c r="O34" s="13">
        <f t="shared" si="4"/>
        <v>0.0017224433461825335</v>
      </c>
      <c r="P34" s="13">
        <f t="shared" si="5"/>
        <v>1.7224433461825335E-05</v>
      </c>
      <c r="Q34" s="5"/>
      <c r="R34" s="13"/>
      <c r="S34" s="5"/>
      <c r="T34" s="13"/>
      <c r="U34" s="5"/>
      <c r="V34" s="13"/>
      <c r="W34" s="5"/>
      <c r="X34" s="13"/>
      <c r="Y34" s="5"/>
      <c r="Z34" s="13"/>
      <c r="AA34" s="5"/>
      <c r="AB34" s="14"/>
      <c r="AC34" s="5"/>
      <c r="AD34" s="14"/>
      <c r="AE34" s="5"/>
      <c r="AF34" s="14"/>
      <c r="AG34" s="5"/>
      <c r="AH34" s="14"/>
      <c r="AI34" s="5"/>
      <c r="AJ34" s="14"/>
      <c r="AK34" s="5"/>
      <c r="AL34" s="14"/>
      <c r="AM34" s="5"/>
      <c r="AN34" s="14"/>
      <c r="AO34" s="5"/>
      <c r="AP34" s="14"/>
    </row>
    <row r="35" spans="1:42" s="6" customFormat="1" ht="12.75">
      <c r="A35" s="6" t="s">
        <v>0</v>
      </c>
      <c r="B35" s="6">
        <v>31</v>
      </c>
      <c r="C35" s="6" t="s">
        <v>87</v>
      </c>
      <c r="D35" s="12">
        <v>0</v>
      </c>
      <c r="E35" s="5"/>
      <c r="F35" s="13">
        <v>-0.008587402335060668</v>
      </c>
      <c r="G35" s="13">
        <f t="shared" si="0"/>
        <v>-0.008587402335060668</v>
      </c>
      <c r="H35" s="13">
        <f t="shared" si="1"/>
        <v>0</v>
      </c>
      <c r="I35" s="5"/>
      <c r="J35" s="13">
        <v>-0.0032958184684893383</v>
      </c>
      <c r="K35" s="13">
        <f t="shared" si="2"/>
        <v>-0.0032958184684893383</v>
      </c>
      <c r="L35" s="13">
        <f t="shared" si="3"/>
        <v>0</v>
      </c>
      <c r="M35" s="5"/>
      <c r="N35" s="13">
        <v>0.008858280066081622</v>
      </c>
      <c r="O35" s="13">
        <f t="shared" si="4"/>
        <v>0.008858280066081622</v>
      </c>
      <c r="P35" s="13">
        <f t="shared" si="5"/>
        <v>0</v>
      </c>
      <c r="Q35" s="5"/>
      <c r="R35" s="13"/>
      <c r="S35" s="5"/>
      <c r="T35" s="13"/>
      <c r="U35" s="5"/>
      <c r="V35" s="13"/>
      <c r="W35" s="5"/>
      <c r="X35" s="13"/>
      <c r="Y35" s="5"/>
      <c r="Z35" s="13"/>
      <c r="AA35" s="5"/>
      <c r="AB35" s="14"/>
      <c r="AC35" s="5"/>
      <c r="AD35" s="14"/>
      <c r="AE35" s="5"/>
      <c r="AF35" s="14"/>
      <c r="AG35" s="5"/>
      <c r="AH35" s="14"/>
      <c r="AI35" s="5"/>
      <c r="AJ35" s="14"/>
      <c r="AK35" s="5"/>
      <c r="AL35" s="14"/>
      <c r="AM35" s="5"/>
      <c r="AN35" s="14"/>
      <c r="AO35" s="5"/>
      <c r="AP35" s="14"/>
    </row>
    <row r="36" spans="1:42" s="6" customFormat="1" ht="12.75">
      <c r="A36" s="6" t="s">
        <v>0</v>
      </c>
      <c r="B36" s="6">
        <v>32</v>
      </c>
      <c r="C36" s="6" t="s">
        <v>88</v>
      </c>
      <c r="D36" s="12">
        <v>0</v>
      </c>
      <c r="E36" s="5"/>
      <c r="F36" s="13">
        <v>0.13562173342957842</v>
      </c>
      <c r="G36" s="13">
        <f t="shared" si="0"/>
        <v>0.13562173342957842</v>
      </c>
      <c r="H36" s="13">
        <f t="shared" si="1"/>
        <v>0</v>
      </c>
      <c r="I36" s="5"/>
      <c r="J36" s="13">
        <v>0.015611771692844235</v>
      </c>
      <c r="K36" s="13">
        <f t="shared" si="2"/>
        <v>0.015611771692844235</v>
      </c>
      <c r="L36" s="13">
        <f t="shared" si="3"/>
        <v>0</v>
      </c>
      <c r="M36" s="5"/>
      <c r="N36" s="13">
        <v>0.11884859088659479</v>
      </c>
      <c r="O36" s="13">
        <f t="shared" si="4"/>
        <v>0.11884859088659479</v>
      </c>
      <c r="P36" s="13">
        <f t="shared" si="5"/>
        <v>0</v>
      </c>
      <c r="Q36" s="5"/>
      <c r="R36" s="13"/>
      <c r="S36" s="5"/>
      <c r="T36" s="13"/>
      <c r="U36" s="5"/>
      <c r="V36" s="13"/>
      <c r="W36" s="5"/>
      <c r="X36" s="13"/>
      <c r="Y36" s="5"/>
      <c r="Z36" s="13"/>
      <c r="AA36" s="5"/>
      <c r="AB36" s="14"/>
      <c r="AC36" s="5"/>
      <c r="AD36" s="14"/>
      <c r="AE36" s="5"/>
      <c r="AF36" s="14"/>
      <c r="AG36" s="5"/>
      <c r="AH36" s="14"/>
      <c r="AI36" s="5"/>
      <c r="AJ36" s="14"/>
      <c r="AK36" s="5"/>
      <c r="AL36" s="14"/>
      <c r="AM36" s="5"/>
      <c r="AN36" s="14"/>
      <c r="AO36" s="5"/>
      <c r="AP36" s="14"/>
    </row>
    <row r="37" spans="1:42" s="6" customFormat="1" ht="12.75">
      <c r="A37" s="6" t="s">
        <v>0</v>
      </c>
      <c r="B37" s="6">
        <v>33</v>
      </c>
      <c r="C37" s="6" t="s">
        <v>89</v>
      </c>
      <c r="D37" s="12">
        <v>0.001</v>
      </c>
      <c r="E37" s="5">
        <v>1</v>
      </c>
      <c r="F37" s="13">
        <v>0.021616564498601</v>
      </c>
      <c r="G37" s="13">
        <f t="shared" si="0"/>
        <v>0.0108082822493005</v>
      </c>
      <c r="H37" s="13">
        <f t="shared" si="1"/>
        <v>1.0808282249300499E-05</v>
      </c>
      <c r="I37" s="5">
        <v>1</v>
      </c>
      <c r="J37" s="13">
        <v>0.010160041895343</v>
      </c>
      <c r="K37" s="13">
        <f t="shared" si="2"/>
        <v>0.0050800209476715</v>
      </c>
      <c r="L37" s="13">
        <f t="shared" si="3"/>
        <v>5.0800209476715E-06</v>
      </c>
      <c r="M37" s="5">
        <v>1</v>
      </c>
      <c r="N37" s="13">
        <v>0.010580723412264131</v>
      </c>
      <c r="O37" s="13">
        <f t="shared" si="4"/>
        <v>0.0052903617061320655</v>
      </c>
      <c r="P37" s="13">
        <f t="shared" si="5"/>
        <v>5.290361706132066E-06</v>
      </c>
      <c r="Q37" s="5"/>
      <c r="R37" s="13"/>
      <c r="S37" s="5"/>
      <c r="T37" s="13"/>
      <c r="U37" s="5"/>
      <c r="V37" s="13"/>
      <c r="W37" s="5"/>
      <c r="X37" s="13"/>
      <c r="Y37" s="5"/>
      <c r="Z37" s="13"/>
      <c r="AA37" s="5"/>
      <c r="AB37" s="14"/>
      <c r="AC37" s="5"/>
      <c r="AD37" s="14"/>
      <c r="AE37" s="5"/>
      <c r="AF37" s="14"/>
      <c r="AG37" s="5"/>
      <c r="AH37" s="14"/>
      <c r="AI37" s="5"/>
      <c r="AJ37" s="14"/>
      <c r="AK37" s="5"/>
      <c r="AL37" s="14"/>
      <c r="AM37" s="5"/>
      <c r="AN37" s="14"/>
      <c r="AO37" s="5"/>
      <c r="AP37" s="14"/>
    </row>
    <row r="38" spans="1:42" s="6" customFormat="1" ht="12.75">
      <c r="A38" s="6" t="s">
        <v>0</v>
      </c>
      <c r="B38" s="6">
        <v>34</v>
      </c>
      <c r="C38" s="6" t="s">
        <v>90</v>
      </c>
      <c r="D38" s="12"/>
      <c r="E38" s="5"/>
      <c r="F38" s="13">
        <v>3.0038437250720236</v>
      </c>
      <c r="G38" s="13">
        <f>SUM(G37,G36,G32,G26,G22,G19,G18,G15,G10,G7)</f>
        <v>2.964593374054358</v>
      </c>
      <c r="H38" s="13"/>
      <c r="I38" s="5"/>
      <c r="J38" s="13">
        <v>0.10549097158164747</v>
      </c>
      <c r="K38" s="13">
        <f>SUM(K37,K36,K32,K26,K22,K19,K18,K15,K10,K7)</f>
        <v>0.08830563242452442</v>
      </c>
      <c r="L38" s="13"/>
      <c r="M38" s="5"/>
      <c r="N38" s="13">
        <v>3.0059343087572</v>
      </c>
      <c r="O38" s="13">
        <f>SUM(O37,O36,O32,O26,O22,O19,O18,O15,O10,O7)</f>
        <v>2.987836350455531</v>
      </c>
      <c r="P38" s="13"/>
      <c r="Q38" s="5"/>
      <c r="R38" s="13"/>
      <c r="S38" s="5"/>
      <c r="T38" s="13"/>
      <c r="U38" s="5"/>
      <c r="V38" s="13"/>
      <c r="W38" s="5"/>
      <c r="X38" s="13"/>
      <c r="Y38" s="5"/>
      <c r="Z38" s="13"/>
      <c r="AA38" s="5"/>
      <c r="AB38" s="14"/>
      <c r="AC38" s="5"/>
      <c r="AD38" s="14"/>
      <c r="AE38" s="5"/>
      <c r="AF38" s="14"/>
      <c r="AG38" s="5"/>
      <c r="AH38" s="14"/>
      <c r="AI38" s="5"/>
      <c r="AJ38" s="14"/>
      <c r="AK38" s="5"/>
      <c r="AL38" s="14"/>
      <c r="AM38" s="5"/>
      <c r="AN38" s="14"/>
      <c r="AO38" s="5"/>
      <c r="AP38" s="14"/>
    </row>
    <row r="39" spans="1:42" s="6" customFormat="1" ht="12.75">
      <c r="A39" s="6" t="s">
        <v>0</v>
      </c>
      <c r="B39" s="6">
        <v>35</v>
      </c>
      <c r="C39" s="6" t="s">
        <v>53</v>
      </c>
      <c r="D39" s="12"/>
      <c r="E39" s="27">
        <f>(F39-H39)*2/F39*100</f>
        <v>55.0436135073596</v>
      </c>
      <c r="F39" s="13">
        <v>0.073870611590123</v>
      </c>
      <c r="G39" s="13"/>
      <c r="H39" s="13">
        <f>SUM(H5:H37)</f>
        <v>0.05354008462052795</v>
      </c>
      <c r="I39" s="27">
        <f>(J39-L39)*2/J39*100</f>
        <v>98.65551239916341</v>
      </c>
      <c r="J39" s="13">
        <v>0.0116116888568777</v>
      </c>
      <c r="K39" s="13"/>
      <c r="L39" s="13">
        <f>SUM(L5:L37)</f>
        <v>0.005883903286903072</v>
      </c>
      <c r="M39" s="27">
        <f>(N39-P39)*2/N39*100</f>
        <v>19.12688147856568</v>
      </c>
      <c r="N39" s="13">
        <v>0.0525089314717097</v>
      </c>
      <c r="O39" s="13"/>
      <c r="P39" s="13">
        <f>SUM(P5:P37)</f>
        <v>0.047487270927582106</v>
      </c>
      <c r="Q39" s="5"/>
      <c r="R39" s="13"/>
      <c r="S39" s="5"/>
      <c r="T39" s="13"/>
      <c r="U39" s="5"/>
      <c r="V39" s="13"/>
      <c r="W39" s="5"/>
      <c r="X39" s="13"/>
      <c r="Y39" s="5"/>
      <c r="Z39" s="13"/>
      <c r="AA39" s="5"/>
      <c r="AB39" s="14"/>
      <c r="AC39" s="5"/>
      <c r="AD39" s="14"/>
      <c r="AE39" s="5"/>
      <c r="AF39" s="14"/>
      <c r="AG39" s="5"/>
      <c r="AH39" s="14"/>
      <c r="AI39" s="5"/>
      <c r="AJ39" s="14"/>
      <c r="AK39" s="5"/>
      <c r="AL39" s="14"/>
      <c r="AM39" s="5"/>
      <c r="AN39" s="14"/>
      <c r="AO39" s="5"/>
      <c r="AP39" s="14"/>
    </row>
  </sheetData>
  <mergeCells count="3">
    <mergeCell ref="F2:H2"/>
    <mergeCell ref="J2:L2"/>
    <mergeCell ref="N2:P2"/>
  </mergeCells>
  <printOptions headings="1" horizontalCentered="1"/>
  <pageMargins left="0.25" right="0.25" top="0.5" bottom="0.5" header="0.25" footer="0.25"/>
  <pageSetup horizontalDpi="600" verticalDpi="600" orientation="landscape" pageOrder="overThenDown" scale="80" r:id="rId1"/>
  <headerFooter alignWithMargins="0">
    <oddFooter>&amp;C&amp;P, &amp;A, &amp;F</oddFooter>
  </headerFooter>
</worksheet>
</file>

<file path=xl/worksheets/sheet8.xml><?xml version="1.0" encoding="utf-8"?>
<worksheet xmlns="http://schemas.openxmlformats.org/spreadsheetml/2006/main" xmlns:r="http://schemas.openxmlformats.org/officeDocument/2006/relationships">
  <dimension ref="A1:AP39"/>
  <sheetViews>
    <sheetView workbookViewId="0" topLeftCell="C10">
      <selection activeCell="P33" sqref="P33"/>
    </sheetView>
  </sheetViews>
  <sheetFormatPr defaultColWidth="9.140625" defaultRowHeight="12.75"/>
  <cols>
    <col min="1" max="1" width="9.140625" style="0" hidden="1" customWidth="1"/>
    <col min="2" max="2" width="3.8515625" style="0" hidden="1" customWidth="1"/>
    <col min="3" max="3" width="15.7109375" style="0" customWidth="1"/>
    <col min="4" max="4" width="7.00390625" style="10" customWidth="1"/>
    <col min="5" max="5" width="5.28125" style="0" customWidth="1"/>
    <col min="7" max="7" width="7.7109375" style="11" customWidth="1"/>
    <col min="8" max="8" width="8.28125" style="11" customWidth="1"/>
    <col min="9" max="9" width="4.57421875" style="0" customWidth="1"/>
    <col min="11" max="11" width="7.7109375" style="11" customWidth="1"/>
    <col min="12" max="12" width="8.28125" style="11" customWidth="1"/>
    <col min="13" max="13" width="4.8515625" style="0" customWidth="1"/>
    <col min="15" max="15" width="7.7109375" style="11" customWidth="1"/>
    <col min="16" max="16" width="8.28125" style="11" customWidth="1"/>
  </cols>
  <sheetData>
    <row r="1" ht="12.75">
      <c r="C1" s="7" t="s">
        <v>149</v>
      </c>
    </row>
    <row r="2" spans="6:16" ht="12.75">
      <c r="F2" s="29" t="s">
        <v>1</v>
      </c>
      <c r="G2" s="29"/>
      <c r="H2" s="29"/>
      <c r="J2" s="29" t="s">
        <v>14</v>
      </c>
      <c r="K2" s="29"/>
      <c r="L2" s="29"/>
      <c r="N2" s="29" t="s">
        <v>25</v>
      </c>
      <c r="O2" s="29"/>
      <c r="P2" s="29"/>
    </row>
    <row r="3" spans="3:16" ht="12.75">
      <c r="C3" t="s">
        <v>104</v>
      </c>
      <c r="D3" s="10" t="s">
        <v>52</v>
      </c>
      <c r="F3" s="19" t="s">
        <v>50</v>
      </c>
      <c r="G3" s="31" t="s">
        <v>50</v>
      </c>
      <c r="H3" s="31" t="s">
        <v>53</v>
      </c>
      <c r="I3" s="19"/>
      <c r="J3" s="19" t="s">
        <v>50</v>
      </c>
      <c r="K3" s="31" t="s">
        <v>50</v>
      </c>
      <c r="L3" s="31" t="s">
        <v>53</v>
      </c>
      <c r="M3" s="19"/>
      <c r="N3" s="19" t="s">
        <v>50</v>
      </c>
      <c r="O3" s="31" t="s">
        <v>50</v>
      </c>
      <c r="P3" s="31" t="s">
        <v>53</v>
      </c>
    </row>
    <row r="4" spans="4:16" ht="12.75">
      <c r="D4" s="10" t="s">
        <v>54</v>
      </c>
      <c r="F4" s="19" t="s">
        <v>55</v>
      </c>
      <c r="G4" s="31" t="s">
        <v>56</v>
      </c>
      <c r="H4" s="31" t="s">
        <v>56</v>
      </c>
      <c r="I4" s="19"/>
      <c r="J4" s="19" t="s">
        <v>55</v>
      </c>
      <c r="K4" s="31" t="s">
        <v>56</v>
      </c>
      <c r="L4" s="31" t="s">
        <v>56</v>
      </c>
      <c r="M4" s="19"/>
      <c r="N4" s="19" t="s">
        <v>55</v>
      </c>
      <c r="O4" s="31" t="s">
        <v>56</v>
      </c>
      <c r="P4" s="31" t="s">
        <v>56</v>
      </c>
    </row>
    <row r="5" spans="1:42" s="6" customFormat="1" ht="12.75">
      <c r="A5" s="6" t="s">
        <v>0</v>
      </c>
      <c r="B5" s="6">
        <v>1</v>
      </c>
      <c r="C5" s="6" t="s">
        <v>57</v>
      </c>
      <c r="D5" s="12">
        <v>1</v>
      </c>
      <c r="E5"/>
      <c r="F5"/>
      <c r="G5" s="13"/>
      <c r="H5" s="13"/>
      <c r="I5"/>
      <c r="J5"/>
      <c r="K5" s="13"/>
      <c r="L5" s="13"/>
      <c r="M5"/>
      <c r="N5"/>
      <c r="O5" s="13"/>
      <c r="P5" s="13"/>
      <c r="Q5" s="5"/>
      <c r="R5" s="13"/>
      <c r="S5" s="5"/>
      <c r="T5" s="13"/>
      <c r="U5" s="5"/>
      <c r="V5" s="13"/>
      <c r="W5" s="5"/>
      <c r="X5" s="13"/>
      <c r="Y5" s="5"/>
      <c r="Z5" s="13"/>
      <c r="AA5" s="5"/>
      <c r="AB5" s="14"/>
      <c r="AC5" s="5"/>
      <c r="AD5" s="14"/>
      <c r="AE5" s="5"/>
      <c r="AF5" s="14"/>
      <c r="AG5" s="5"/>
      <c r="AH5" s="14"/>
      <c r="AI5" s="5"/>
      <c r="AJ5" s="14"/>
      <c r="AK5" s="5"/>
      <c r="AL5" s="14"/>
      <c r="AM5" s="5"/>
      <c r="AN5" s="14"/>
      <c r="AO5" s="5"/>
      <c r="AP5" s="14"/>
    </row>
    <row r="6" spans="1:42" s="6" customFormat="1" ht="12.75">
      <c r="A6" s="6" t="s">
        <v>0</v>
      </c>
      <c r="B6" s="6">
        <v>2</v>
      </c>
      <c r="C6" s="6" t="s">
        <v>58</v>
      </c>
      <c r="D6" s="12">
        <v>0</v>
      </c>
      <c r="E6"/>
      <c r="F6"/>
      <c r="G6" s="13"/>
      <c r="H6" s="13"/>
      <c r="I6"/>
      <c r="J6"/>
      <c r="K6" s="13"/>
      <c r="L6" s="13"/>
      <c r="M6"/>
      <c r="N6"/>
      <c r="O6" s="13"/>
      <c r="P6" s="13"/>
      <c r="Q6" s="5"/>
      <c r="R6" s="13"/>
      <c r="S6" s="5"/>
      <c r="T6" s="13"/>
      <c r="U6" s="5"/>
      <c r="V6" s="13"/>
      <c r="W6" s="5"/>
      <c r="X6" s="13"/>
      <c r="Y6" s="5"/>
      <c r="Z6" s="13"/>
      <c r="AA6" s="5"/>
      <c r="AB6" s="14"/>
      <c r="AC6" s="5"/>
      <c r="AD6" s="14"/>
      <c r="AE6" s="5"/>
      <c r="AF6" s="14"/>
      <c r="AG6" s="5"/>
      <c r="AH6" s="14"/>
      <c r="AI6" s="5"/>
      <c r="AJ6" s="14"/>
      <c r="AK6" s="5"/>
      <c r="AL6" s="14"/>
      <c r="AM6" s="5"/>
      <c r="AN6" s="14"/>
      <c r="AO6" s="5"/>
      <c r="AP6" s="14"/>
    </row>
    <row r="7" spans="1:42" s="6" customFormat="1" ht="12.75">
      <c r="A7" s="6" t="s">
        <v>0</v>
      </c>
      <c r="B7" s="6">
        <v>3</v>
      </c>
      <c r="C7" s="6" t="s">
        <v>59</v>
      </c>
      <c r="D7" s="12">
        <v>0</v>
      </c>
      <c r="E7"/>
      <c r="F7"/>
      <c r="G7" s="13"/>
      <c r="H7" s="13"/>
      <c r="I7"/>
      <c r="J7"/>
      <c r="K7" s="13"/>
      <c r="L7" s="13"/>
      <c r="M7"/>
      <c r="N7"/>
      <c r="O7" s="13"/>
      <c r="P7" s="13"/>
      <c r="Q7" s="5"/>
      <c r="R7" s="13"/>
      <c r="S7" s="5"/>
      <c r="T7" s="13"/>
      <c r="U7" s="5"/>
      <c r="V7" s="13"/>
      <c r="W7" s="5"/>
      <c r="X7" s="13"/>
      <c r="Y7" s="5"/>
      <c r="Z7" s="13"/>
      <c r="AA7" s="5"/>
      <c r="AB7" s="14"/>
      <c r="AC7" s="5"/>
      <c r="AD7" s="14"/>
      <c r="AE7" s="5"/>
      <c r="AF7" s="14"/>
      <c r="AG7" s="5"/>
      <c r="AH7" s="14"/>
      <c r="AI7" s="5"/>
      <c r="AJ7" s="14"/>
      <c r="AK7" s="5"/>
      <c r="AL7" s="14"/>
      <c r="AM7" s="5"/>
      <c r="AN7" s="14"/>
      <c r="AO7" s="5"/>
      <c r="AP7" s="14"/>
    </row>
    <row r="8" spans="1:42" s="6" customFormat="1" ht="12.75">
      <c r="A8" s="6" t="s">
        <v>0</v>
      </c>
      <c r="B8" s="6">
        <v>4</v>
      </c>
      <c r="C8" s="6" t="s">
        <v>60</v>
      </c>
      <c r="D8" s="12">
        <v>0.5</v>
      </c>
      <c r="E8"/>
      <c r="F8"/>
      <c r="G8" s="13"/>
      <c r="H8" s="13"/>
      <c r="I8"/>
      <c r="J8"/>
      <c r="K8" s="13"/>
      <c r="L8" s="13"/>
      <c r="M8"/>
      <c r="N8"/>
      <c r="O8" s="13"/>
      <c r="P8" s="13"/>
      <c r="Q8" s="5"/>
      <c r="R8" s="13"/>
      <c r="S8" s="5"/>
      <c r="T8" s="13"/>
      <c r="U8" s="5"/>
      <c r="V8" s="13"/>
      <c r="W8" s="5"/>
      <c r="X8" s="13"/>
      <c r="Y8" s="5"/>
      <c r="Z8" s="13"/>
      <c r="AA8" s="5"/>
      <c r="AB8" s="14"/>
      <c r="AC8" s="5"/>
      <c r="AD8" s="14"/>
      <c r="AE8" s="5"/>
      <c r="AF8" s="14"/>
      <c r="AG8" s="5"/>
      <c r="AH8" s="14"/>
      <c r="AI8" s="5"/>
      <c r="AJ8" s="14"/>
      <c r="AK8" s="5"/>
      <c r="AL8" s="14"/>
      <c r="AM8" s="5"/>
      <c r="AN8" s="14"/>
      <c r="AO8" s="5"/>
      <c r="AP8" s="14"/>
    </row>
    <row r="9" spans="1:42" s="6" customFormat="1" ht="12.75">
      <c r="A9" s="6" t="s">
        <v>0</v>
      </c>
      <c r="B9" s="6">
        <v>5</v>
      </c>
      <c r="C9" s="6" t="s">
        <v>61</v>
      </c>
      <c r="D9" s="12">
        <v>0</v>
      </c>
      <c r="E9"/>
      <c r="F9"/>
      <c r="G9" s="13"/>
      <c r="H9" s="13"/>
      <c r="I9"/>
      <c r="J9"/>
      <c r="K9" s="13"/>
      <c r="L9" s="13"/>
      <c r="M9"/>
      <c r="N9"/>
      <c r="O9" s="13"/>
      <c r="P9" s="13"/>
      <c r="Q9" s="5"/>
      <c r="R9" s="13"/>
      <c r="S9" s="5"/>
      <c r="T9" s="13"/>
      <c r="U9" s="5"/>
      <c r="V9" s="13"/>
      <c r="W9" s="5"/>
      <c r="X9" s="13"/>
      <c r="Y9" s="5"/>
      <c r="Z9" s="13"/>
      <c r="AA9" s="5"/>
      <c r="AB9" s="14"/>
      <c r="AC9" s="5"/>
      <c r="AD9" s="14"/>
      <c r="AE9" s="5"/>
      <c r="AF9" s="14"/>
      <c r="AG9" s="5"/>
      <c r="AH9" s="14"/>
      <c r="AI9" s="5"/>
      <c r="AJ9" s="14"/>
      <c r="AK9" s="5"/>
      <c r="AL9" s="14"/>
      <c r="AM9" s="5"/>
      <c r="AN9" s="14"/>
      <c r="AO9" s="5"/>
      <c r="AP9" s="14"/>
    </row>
    <row r="10" spans="1:42" s="6" customFormat="1" ht="12.75">
      <c r="A10" s="6" t="s">
        <v>0</v>
      </c>
      <c r="B10" s="6">
        <v>6</v>
      </c>
      <c r="C10" s="6" t="s">
        <v>62</v>
      </c>
      <c r="D10" s="12">
        <v>0</v>
      </c>
      <c r="E10"/>
      <c r="F10"/>
      <c r="G10" s="13"/>
      <c r="H10" s="13"/>
      <c r="I10"/>
      <c r="J10"/>
      <c r="K10" s="13"/>
      <c r="L10" s="13"/>
      <c r="M10"/>
      <c r="N10"/>
      <c r="O10" s="13"/>
      <c r="P10" s="13"/>
      <c r="Q10" s="5"/>
      <c r="R10" s="13"/>
      <c r="S10" s="5"/>
      <c r="T10" s="13"/>
      <c r="U10" s="5"/>
      <c r="V10" s="13"/>
      <c r="W10" s="5"/>
      <c r="X10" s="13"/>
      <c r="Y10" s="5"/>
      <c r="Z10" s="13"/>
      <c r="AA10" s="5"/>
      <c r="AB10" s="14"/>
      <c r="AC10" s="5"/>
      <c r="AD10" s="14"/>
      <c r="AE10" s="5"/>
      <c r="AF10" s="14"/>
      <c r="AG10" s="5"/>
      <c r="AH10" s="14"/>
      <c r="AI10" s="5"/>
      <c r="AJ10" s="14"/>
      <c r="AK10" s="5"/>
      <c r="AL10" s="14"/>
      <c r="AM10" s="5"/>
      <c r="AN10" s="14"/>
      <c r="AO10" s="5"/>
      <c r="AP10" s="14"/>
    </row>
    <row r="11" spans="1:42" s="6" customFormat="1" ht="12.75">
      <c r="A11" s="6" t="s">
        <v>0</v>
      </c>
      <c r="B11" s="6">
        <v>7</v>
      </c>
      <c r="C11" s="6" t="s">
        <v>63</v>
      </c>
      <c r="D11" s="12">
        <v>0.1</v>
      </c>
      <c r="E11"/>
      <c r="F11"/>
      <c r="G11" s="13"/>
      <c r="H11" s="13"/>
      <c r="I11"/>
      <c r="J11"/>
      <c r="K11" s="13"/>
      <c r="L11" s="13"/>
      <c r="M11"/>
      <c r="N11"/>
      <c r="O11" s="13"/>
      <c r="P11" s="13"/>
      <c r="Q11" s="5"/>
      <c r="R11" s="13"/>
      <c r="S11" s="5"/>
      <c r="T11" s="13"/>
      <c r="U11" s="5"/>
      <c r="V11" s="13"/>
      <c r="W11" s="5"/>
      <c r="X11" s="13"/>
      <c r="Y11" s="5"/>
      <c r="Z11" s="13"/>
      <c r="AA11" s="5"/>
      <c r="AB11" s="14"/>
      <c r="AC11" s="5"/>
      <c r="AD11" s="14"/>
      <c r="AE11" s="5"/>
      <c r="AF11" s="14"/>
      <c r="AG11" s="5"/>
      <c r="AH11" s="14"/>
      <c r="AI11" s="5"/>
      <c r="AJ11" s="14"/>
      <c r="AK11" s="5"/>
      <c r="AL11" s="14"/>
      <c r="AM11" s="5"/>
      <c r="AN11" s="14"/>
      <c r="AO11" s="5"/>
      <c r="AP11" s="14"/>
    </row>
    <row r="12" spans="1:42" s="6" customFormat="1" ht="12.75">
      <c r="A12" s="6" t="s">
        <v>0</v>
      </c>
      <c r="B12" s="6">
        <v>8</v>
      </c>
      <c r="C12" s="6" t="s">
        <v>64</v>
      </c>
      <c r="D12" s="12">
        <v>0.1</v>
      </c>
      <c r="E12"/>
      <c r="F12"/>
      <c r="G12" s="13"/>
      <c r="H12" s="13"/>
      <c r="I12"/>
      <c r="J12"/>
      <c r="K12" s="13"/>
      <c r="L12" s="13"/>
      <c r="M12"/>
      <c r="N12"/>
      <c r="O12" s="13"/>
      <c r="P12" s="13"/>
      <c r="Q12" s="5"/>
      <c r="R12" s="13"/>
      <c r="S12" s="5"/>
      <c r="T12" s="13"/>
      <c r="U12" s="5"/>
      <c r="V12" s="13"/>
      <c r="W12" s="5"/>
      <c r="X12" s="13"/>
      <c r="Y12" s="5"/>
      <c r="Z12" s="13"/>
      <c r="AA12" s="5"/>
      <c r="AB12" s="14"/>
      <c r="AC12" s="5"/>
      <c r="AD12" s="14"/>
      <c r="AE12" s="5"/>
      <c r="AF12" s="14"/>
      <c r="AG12" s="5"/>
      <c r="AH12" s="14"/>
      <c r="AI12" s="5"/>
      <c r="AJ12" s="14"/>
      <c r="AK12" s="5"/>
      <c r="AL12" s="14"/>
      <c r="AM12" s="5"/>
      <c r="AN12" s="14"/>
      <c r="AO12" s="5"/>
      <c r="AP12" s="14"/>
    </row>
    <row r="13" spans="1:42" s="6" customFormat="1" ht="12.75">
      <c r="A13" s="6" t="s">
        <v>0</v>
      </c>
      <c r="B13" s="6">
        <v>9</v>
      </c>
      <c r="C13" s="6" t="s">
        <v>65</v>
      </c>
      <c r="D13" s="12">
        <v>0.1</v>
      </c>
      <c r="E13"/>
      <c r="F13"/>
      <c r="G13" s="13"/>
      <c r="H13" s="13"/>
      <c r="I13"/>
      <c r="J13"/>
      <c r="K13" s="13"/>
      <c r="L13" s="13"/>
      <c r="M13"/>
      <c r="N13"/>
      <c r="O13" s="13"/>
      <c r="P13" s="13"/>
      <c r="Q13" s="5"/>
      <c r="R13" s="13"/>
      <c r="S13" s="5"/>
      <c r="T13" s="13"/>
      <c r="U13" s="5"/>
      <c r="V13" s="13"/>
      <c r="W13" s="5"/>
      <c r="X13" s="13"/>
      <c r="Y13" s="5"/>
      <c r="Z13" s="13"/>
      <c r="AA13" s="5"/>
      <c r="AB13" s="14"/>
      <c r="AC13" s="5"/>
      <c r="AD13" s="14"/>
      <c r="AE13" s="5"/>
      <c r="AF13" s="14"/>
      <c r="AG13" s="5"/>
      <c r="AH13" s="14"/>
      <c r="AI13" s="5"/>
      <c r="AJ13" s="14"/>
      <c r="AK13" s="5"/>
      <c r="AL13" s="14"/>
      <c r="AM13" s="5"/>
      <c r="AN13" s="14"/>
      <c r="AO13" s="5"/>
      <c r="AP13" s="14"/>
    </row>
    <row r="14" spans="1:42" s="6" customFormat="1" ht="12.75">
      <c r="A14" s="6" t="s">
        <v>0</v>
      </c>
      <c r="B14" s="6">
        <v>10</v>
      </c>
      <c r="C14" s="6" t="s">
        <v>66</v>
      </c>
      <c r="D14" s="12">
        <v>0</v>
      </c>
      <c r="E14"/>
      <c r="F14"/>
      <c r="G14" s="13"/>
      <c r="H14" s="13"/>
      <c r="I14"/>
      <c r="J14"/>
      <c r="K14" s="13"/>
      <c r="L14" s="13"/>
      <c r="M14"/>
      <c r="N14"/>
      <c r="O14" s="13"/>
      <c r="P14" s="13"/>
      <c r="Q14" s="5"/>
      <c r="R14" s="13"/>
      <c r="S14" s="5"/>
      <c r="T14" s="13"/>
      <c r="U14" s="5"/>
      <c r="V14" s="13"/>
      <c r="W14" s="5"/>
      <c r="X14" s="13"/>
      <c r="Y14" s="5"/>
      <c r="Z14" s="13"/>
      <c r="AA14" s="5"/>
      <c r="AB14" s="14"/>
      <c r="AC14" s="5"/>
      <c r="AD14" s="14"/>
      <c r="AE14" s="5"/>
      <c r="AF14" s="14"/>
      <c r="AG14" s="5"/>
      <c r="AH14" s="14"/>
      <c r="AI14" s="5"/>
      <c r="AJ14" s="14"/>
      <c r="AK14" s="5"/>
      <c r="AL14" s="14"/>
      <c r="AM14" s="5"/>
      <c r="AN14" s="14"/>
      <c r="AO14" s="5"/>
      <c r="AP14" s="14"/>
    </row>
    <row r="15" spans="1:42" s="6" customFormat="1" ht="12.75">
      <c r="A15" s="6" t="s">
        <v>0</v>
      </c>
      <c r="B15" s="6">
        <v>11</v>
      </c>
      <c r="C15" s="6" t="s">
        <v>67</v>
      </c>
      <c r="D15" s="12">
        <v>0</v>
      </c>
      <c r="E15"/>
      <c r="F15"/>
      <c r="G15" s="13"/>
      <c r="H15" s="13"/>
      <c r="I15"/>
      <c r="J15"/>
      <c r="K15" s="13"/>
      <c r="L15" s="13"/>
      <c r="M15"/>
      <c r="N15"/>
      <c r="O15" s="13"/>
      <c r="P15" s="13"/>
      <c r="Q15" s="5"/>
      <c r="R15" s="13"/>
      <c r="S15" s="5"/>
      <c r="T15" s="13"/>
      <c r="U15" s="5"/>
      <c r="V15" s="13"/>
      <c r="W15" s="5"/>
      <c r="X15" s="13"/>
      <c r="Y15" s="5"/>
      <c r="Z15" s="13"/>
      <c r="AA15" s="5"/>
      <c r="AB15" s="14"/>
      <c r="AC15" s="5"/>
      <c r="AD15" s="14"/>
      <c r="AE15" s="5"/>
      <c r="AF15" s="14"/>
      <c r="AG15" s="5"/>
      <c r="AH15" s="14"/>
      <c r="AI15" s="5"/>
      <c r="AJ15" s="14"/>
      <c r="AK15" s="5"/>
      <c r="AL15" s="14"/>
      <c r="AM15" s="5"/>
      <c r="AN15" s="14"/>
      <c r="AO15" s="5"/>
      <c r="AP15" s="14"/>
    </row>
    <row r="16" spans="1:42" s="6" customFormat="1" ht="12.75">
      <c r="A16" s="6" t="s">
        <v>0</v>
      </c>
      <c r="B16" s="6">
        <v>12</v>
      </c>
      <c r="C16" s="6" t="s">
        <v>68</v>
      </c>
      <c r="D16" s="12">
        <v>0.01</v>
      </c>
      <c r="E16"/>
      <c r="F16"/>
      <c r="G16" s="13"/>
      <c r="H16" s="13"/>
      <c r="I16"/>
      <c r="J16"/>
      <c r="K16" s="13"/>
      <c r="L16" s="13"/>
      <c r="M16"/>
      <c r="N16"/>
      <c r="O16" s="13"/>
      <c r="P16" s="13"/>
      <c r="Q16" s="5"/>
      <c r="R16" s="13"/>
      <c r="S16" s="5"/>
      <c r="T16" s="13"/>
      <c r="U16" s="5"/>
      <c r="V16" s="13"/>
      <c r="W16" s="5"/>
      <c r="X16" s="13"/>
      <c r="Y16" s="5"/>
      <c r="Z16" s="13"/>
      <c r="AA16" s="5"/>
      <c r="AB16" s="14"/>
      <c r="AC16" s="5"/>
      <c r="AD16" s="14"/>
      <c r="AE16" s="5"/>
      <c r="AF16" s="14"/>
      <c r="AG16" s="5"/>
      <c r="AH16" s="14"/>
      <c r="AI16" s="5"/>
      <c r="AJ16" s="14"/>
      <c r="AK16" s="5"/>
      <c r="AL16" s="14"/>
      <c r="AM16" s="5"/>
      <c r="AN16" s="14"/>
      <c r="AO16" s="5"/>
      <c r="AP16" s="14"/>
    </row>
    <row r="17" spans="1:42" s="6" customFormat="1" ht="12.75">
      <c r="A17" s="6" t="s">
        <v>0</v>
      </c>
      <c r="B17" s="6">
        <v>13</v>
      </c>
      <c r="C17" s="6" t="s">
        <v>69</v>
      </c>
      <c r="D17" s="12">
        <v>0</v>
      </c>
      <c r="E17"/>
      <c r="F17"/>
      <c r="G17" s="13"/>
      <c r="H17" s="13"/>
      <c r="I17"/>
      <c r="J17"/>
      <c r="K17" s="13"/>
      <c r="L17" s="13"/>
      <c r="M17"/>
      <c r="N17"/>
      <c r="O17" s="13"/>
      <c r="P17" s="13"/>
      <c r="Q17" s="5"/>
      <c r="R17" s="13"/>
      <c r="S17" s="5"/>
      <c r="T17" s="13"/>
      <c r="U17" s="5"/>
      <c r="V17" s="13"/>
      <c r="W17" s="5"/>
      <c r="X17" s="13"/>
      <c r="Y17" s="5"/>
      <c r="Z17" s="13"/>
      <c r="AA17" s="5"/>
      <c r="AB17" s="14"/>
      <c r="AC17" s="5"/>
      <c r="AD17" s="14"/>
      <c r="AE17" s="5"/>
      <c r="AF17" s="14"/>
      <c r="AG17" s="5"/>
      <c r="AH17" s="14"/>
      <c r="AI17" s="5"/>
      <c r="AJ17" s="14"/>
      <c r="AK17" s="5"/>
      <c r="AL17" s="14"/>
      <c r="AM17" s="5"/>
      <c r="AN17" s="14"/>
      <c r="AO17" s="5"/>
      <c r="AP17" s="14"/>
    </row>
    <row r="18" spans="1:42" s="6" customFormat="1" ht="12.75">
      <c r="A18" s="6" t="s">
        <v>0</v>
      </c>
      <c r="B18" s="6">
        <v>14</v>
      </c>
      <c r="C18" s="6" t="s">
        <v>70</v>
      </c>
      <c r="D18" s="12">
        <v>0</v>
      </c>
      <c r="E18"/>
      <c r="F18"/>
      <c r="G18" s="13"/>
      <c r="H18" s="13"/>
      <c r="I18"/>
      <c r="J18"/>
      <c r="K18" s="13"/>
      <c r="L18" s="13"/>
      <c r="M18"/>
      <c r="N18"/>
      <c r="O18" s="13"/>
      <c r="P18" s="13"/>
      <c r="Q18" s="5"/>
      <c r="R18" s="13"/>
      <c r="S18" s="5"/>
      <c r="T18" s="13"/>
      <c r="U18" s="5"/>
      <c r="V18" s="13"/>
      <c r="W18" s="5"/>
      <c r="X18" s="13"/>
      <c r="Y18" s="5"/>
      <c r="Z18" s="13"/>
      <c r="AA18" s="5"/>
      <c r="AB18" s="14"/>
      <c r="AC18" s="5"/>
      <c r="AD18" s="14"/>
      <c r="AE18" s="5"/>
      <c r="AF18" s="14"/>
      <c r="AG18" s="5"/>
      <c r="AH18" s="14"/>
      <c r="AI18" s="5"/>
      <c r="AJ18" s="14"/>
      <c r="AK18" s="5"/>
      <c r="AL18" s="14"/>
      <c r="AM18" s="5"/>
      <c r="AN18" s="14"/>
      <c r="AO18" s="5"/>
      <c r="AP18" s="14"/>
    </row>
    <row r="19" spans="1:42" s="6" customFormat="1" ht="12.75">
      <c r="A19" s="6" t="s">
        <v>0</v>
      </c>
      <c r="B19" s="6">
        <v>15</v>
      </c>
      <c r="C19" s="6" t="s">
        <v>71</v>
      </c>
      <c r="D19" s="12">
        <v>0.001</v>
      </c>
      <c r="E19"/>
      <c r="F19"/>
      <c r="G19" s="13"/>
      <c r="H19" s="13"/>
      <c r="I19"/>
      <c r="J19"/>
      <c r="K19" s="13"/>
      <c r="L19" s="13"/>
      <c r="M19"/>
      <c r="N19"/>
      <c r="O19" s="13"/>
      <c r="P19" s="13"/>
      <c r="Q19" s="5"/>
      <c r="R19" s="13"/>
      <c r="S19" s="5"/>
      <c r="T19" s="13"/>
      <c r="U19" s="5"/>
      <c r="V19" s="13"/>
      <c r="W19" s="5"/>
      <c r="X19" s="13"/>
      <c r="Y19" s="5"/>
      <c r="Z19" s="13"/>
      <c r="AA19" s="5"/>
      <c r="AB19" s="14"/>
      <c r="AC19" s="5"/>
      <c r="AD19" s="14"/>
      <c r="AE19" s="5"/>
      <c r="AF19" s="14"/>
      <c r="AG19" s="5"/>
      <c r="AH19" s="14"/>
      <c r="AI19" s="5"/>
      <c r="AJ19" s="14"/>
      <c r="AK19" s="5"/>
      <c r="AL19" s="14"/>
      <c r="AM19" s="5"/>
      <c r="AN19" s="14"/>
      <c r="AO19" s="5"/>
      <c r="AP19" s="14"/>
    </row>
    <row r="20" spans="1:42" s="6" customFormat="1" ht="12.75">
      <c r="A20" s="6" t="s">
        <v>0</v>
      </c>
      <c r="B20" s="6">
        <v>16</v>
      </c>
      <c r="C20" s="6" t="s">
        <v>72</v>
      </c>
      <c r="D20" s="12">
        <v>0.1</v>
      </c>
      <c r="E20"/>
      <c r="F20"/>
      <c r="G20" s="13"/>
      <c r="H20" s="13"/>
      <c r="I20"/>
      <c r="J20"/>
      <c r="K20" s="13"/>
      <c r="L20" s="13"/>
      <c r="M20"/>
      <c r="N20"/>
      <c r="O20" s="13"/>
      <c r="P20" s="13"/>
      <c r="Q20" s="5"/>
      <c r="R20" s="13"/>
      <c r="S20" s="5"/>
      <c r="T20" s="13"/>
      <c r="U20" s="5"/>
      <c r="V20" s="13"/>
      <c r="W20" s="5"/>
      <c r="X20" s="13"/>
      <c r="Y20" s="5"/>
      <c r="Z20" s="13"/>
      <c r="AA20" s="5"/>
      <c r="AB20" s="14"/>
      <c r="AC20" s="5"/>
      <c r="AD20" s="14"/>
      <c r="AE20" s="5"/>
      <c r="AF20" s="14"/>
      <c r="AG20" s="5"/>
      <c r="AH20" s="14"/>
      <c r="AI20" s="5"/>
      <c r="AJ20" s="14"/>
      <c r="AK20" s="5"/>
      <c r="AL20" s="14"/>
      <c r="AM20" s="5"/>
      <c r="AN20" s="14"/>
      <c r="AO20" s="5"/>
      <c r="AP20" s="14"/>
    </row>
    <row r="21" spans="1:42" s="6" customFormat="1" ht="12.75">
      <c r="A21" s="6" t="s">
        <v>0</v>
      </c>
      <c r="B21" s="6">
        <v>17</v>
      </c>
      <c r="C21" s="6" t="s">
        <v>73</v>
      </c>
      <c r="D21" s="12">
        <v>0</v>
      </c>
      <c r="E21"/>
      <c r="F21"/>
      <c r="G21" s="13"/>
      <c r="H21" s="13"/>
      <c r="I21"/>
      <c r="J21"/>
      <c r="K21" s="13"/>
      <c r="L21" s="13"/>
      <c r="M21"/>
      <c r="N21"/>
      <c r="O21" s="13"/>
      <c r="P21" s="13"/>
      <c r="Q21" s="5"/>
      <c r="R21" s="13"/>
      <c r="S21" s="5"/>
      <c r="T21" s="13"/>
      <c r="U21" s="5"/>
      <c r="V21" s="13"/>
      <c r="W21" s="5"/>
      <c r="X21" s="13"/>
      <c r="Y21" s="5"/>
      <c r="Z21" s="13"/>
      <c r="AA21" s="5"/>
      <c r="AB21" s="14"/>
      <c r="AC21" s="5"/>
      <c r="AD21" s="14"/>
      <c r="AE21" s="5"/>
      <c r="AF21" s="14"/>
      <c r="AG21" s="5"/>
      <c r="AH21" s="14"/>
      <c r="AI21" s="5"/>
      <c r="AJ21" s="14"/>
      <c r="AK21" s="5"/>
      <c r="AL21" s="14"/>
      <c r="AM21" s="5"/>
      <c r="AN21" s="14"/>
      <c r="AO21" s="5"/>
      <c r="AP21" s="14"/>
    </row>
    <row r="22" spans="1:42" s="6" customFormat="1" ht="12.75">
      <c r="A22" s="6" t="s">
        <v>0</v>
      </c>
      <c r="B22" s="6">
        <v>18</v>
      </c>
      <c r="C22" s="6" t="s">
        <v>74</v>
      </c>
      <c r="D22" s="12">
        <v>0</v>
      </c>
      <c r="E22"/>
      <c r="F22"/>
      <c r="G22" s="13"/>
      <c r="H22" s="13"/>
      <c r="I22"/>
      <c r="J22"/>
      <c r="K22" s="13"/>
      <c r="L22" s="13"/>
      <c r="M22"/>
      <c r="N22"/>
      <c r="O22" s="13"/>
      <c r="P22" s="13"/>
      <c r="Q22" s="5"/>
      <c r="R22" s="13"/>
      <c r="S22" s="5"/>
      <c r="T22" s="13"/>
      <c r="U22" s="5"/>
      <c r="V22" s="13"/>
      <c r="W22" s="5"/>
      <c r="X22" s="13"/>
      <c r="Y22" s="5"/>
      <c r="Z22" s="13"/>
      <c r="AA22" s="5"/>
      <c r="AB22" s="14"/>
      <c r="AC22" s="5"/>
      <c r="AD22" s="14"/>
      <c r="AE22" s="5"/>
      <c r="AF22" s="14"/>
      <c r="AG22" s="5"/>
      <c r="AH22" s="14"/>
      <c r="AI22" s="5"/>
      <c r="AJ22" s="14"/>
      <c r="AK22" s="5"/>
      <c r="AL22" s="14"/>
      <c r="AM22" s="5"/>
      <c r="AN22" s="14"/>
      <c r="AO22" s="5"/>
      <c r="AP22" s="14"/>
    </row>
    <row r="23" spans="1:42" s="6" customFormat="1" ht="12.75">
      <c r="A23" s="6" t="s">
        <v>0</v>
      </c>
      <c r="B23" s="6">
        <v>19</v>
      </c>
      <c r="C23" s="6" t="s">
        <v>75</v>
      </c>
      <c r="D23" s="12">
        <v>0.05</v>
      </c>
      <c r="E23"/>
      <c r="F23"/>
      <c r="G23" s="13"/>
      <c r="H23" s="13"/>
      <c r="I23"/>
      <c r="J23"/>
      <c r="K23" s="13"/>
      <c r="L23" s="13"/>
      <c r="M23"/>
      <c r="N23"/>
      <c r="O23" s="13"/>
      <c r="P23" s="13"/>
      <c r="Q23" s="5"/>
      <c r="R23" s="13"/>
      <c r="S23" s="5"/>
      <c r="T23" s="13"/>
      <c r="U23" s="5"/>
      <c r="V23" s="13"/>
      <c r="W23" s="5"/>
      <c r="X23" s="13"/>
      <c r="Y23" s="5"/>
      <c r="Z23" s="13"/>
      <c r="AA23" s="5"/>
      <c r="AB23" s="14"/>
      <c r="AC23" s="5"/>
      <c r="AD23" s="14"/>
      <c r="AE23" s="5"/>
      <c r="AF23" s="14"/>
      <c r="AG23" s="5"/>
      <c r="AH23" s="14"/>
      <c r="AI23" s="5"/>
      <c r="AJ23" s="14"/>
      <c r="AK23" s="5"/>
      <c r="AL23" s="14"/>
      <c r="AM23" s="5"/>
      <c r="AN23" s="14"/>
      <c r="AO23" s="5"/>
      <c r="AP23" s="14"/>
    </row>
    <row r="24" spans="1:42" s="6" customFormat="1" ht="12.75">
      <c r="A24" s="6" t="s">
        <v>0</v>
      </c>
      <c r="B24" s="6">
        <v>20</v>
      </c>
      <c r="C24" s="6" t="s">
        <v>76</v>
      </c>
      <c r="D24" s="12">
        <v>0.5</v>
      </c>
      <c r="E24"/>
      <c r="F24"/>
      <c r="G24" s="13"/>
      <c r="H24" s="13"/>
      <c r="I24"/>
      <c r="J24"/>
      <c r="K24" s="13"/>
      <c r="L24" s="13"/>
      <c r="M24"/>
      <c r="N24"/>
      <c r="O24" s="13"/>
      <c r="P24" s="13"/>
      <c r="Q24" s="5"/>
      <c r="R24" s="13"/>
      <c r="S24" s="5"/>
      <c r="T24" s="13"/>
      <c r="U24" s="5"/>
      <c r="V24" s="13"/>
      <c r="W24" s="5"/>
      <c r="X24" s="13"/>
      <c r="Y24" s="5"/>
      <c r="Z24" s="13"/>
      <c r="AA24" s="5"/>
      <c r="AB24" s="14"/>
      <c r="AC24" s="5"/>
      <c r="AD24" s="14"/>
      <c r="AE24" s="5"/>
      <c r="AF24" s="14"/>
      <c r="AG24" s="5"/>
      <c r="AH24" s="14"/>
      <c r="AI24" s="5"/>
      <c r="AJ24" s="14"/>
      <c r="AK24" s="5"/>
      <c r="AL24" s="14"/>
      <c r="AM24" s="5"/>
      <c r="AN24" s="14"/>
      <c r="AO24" s="5"/>
      <c r="AP24" s="14"/>
    </row>
    <row r="25" spans="1:42" s="6" customFormat="1" ht="12.75">
      <c r="A25" s="6" t="s">
        <v>0</v>
      </c>
      <c r="B25" s="6">
        <v>21</v>
      </c>
      <c r="C25" s="6" t="s">
        <v>77</v>
      </c>
      <c r="D25" s="12">
        <v>0</v>
      </c>
      <c r="E25"/>
      <c r="F25"/>
      <c r="G25" s="13"/>
      <c r="H25" s="13"/>
      <c r="I25"/>
      <c r="J25"/>
      <c r="K25" s="13"/>
      <c r="L25" s="13"/>
      <c r="M25"/>
      <c r="N25"/>
      <c r="O25" s="13"/>
      <c r="P25" s="13"/>
      <c r="Q25" s="5"/>
      <c r="R25" s="13"/>
      <c r="S25" s="5"/>
      <c r="T25" s="13"/>
      <c r="U25" s="5"/>
      <c r="V25" s="13"/>
      <c r="W25" s="5"/>
      <c r="X25" s="13"/>
      <c r="Y25" s="5"/>
      <c r="Z25" s="13"/>
      <c r="AA25" s="5"/>
      <c r="AB25" s="14"/>
      <c r="AC25" s="5"/>
      <c r="AD25" s="14"/>
      <c r="AE25" s="5"/>
      <c r="AF25" s="14"/>
      <c r="AG25" s="5"/>
      <c r="AH25" s="14"/>
      <c r="AI25" s="5"/>
      <c r="AJ25" s="14"/>
      <c r="AK25" s="5"/>
      <c r="AL25" s="14"/>
      <c r="AM25" s="5"/>
      <c r="AN25" s="14"/>
      <c r="AO25" s="5"/>
      <c r="AP25" s="14"/>
    </row>
    <row r="26" spans="1:42" s="6" customFormat="1" ht="12.75">
      <c r="A26" s="6" t="s">
        <v>0</v>
      </c>
      <c r="B26" s="6">
        <v>22</v>
      </c>
      <c r="C26" s="6" t="s">
        <v>78</v>
      </c>
      <c r="D26" s="12">
        <v>0</v>
      </c>
      <c r="E26"/>
      <c r="F26"/>
      <c r="G26" s="13"/>
      <c r="H26" s="13"/>
      <c r="I26"/>
      <c r="J26"/>
      <c r="K26" s="13"/>
      <c r="L26" s="13"/>
      <c r="M26"/>
      <c r="N26"/>
      <c r="O26" s="13"/>
      <c r="P26" s="13"/>
      <c r="Q26" s="5"/>
      <c r="R26" s="13"/>
      <c r="S26" s="5"/>
      <c r="T26" s="13"/>
      <c r="U26" s="5"/>
      <c r="V26" s="13"/>
      <c r="W26" s="5"/>
      <c r="X26" s="13"/>
      <c r="Y26" s="5"/>
      <c r="Z26" s="13"/>
      <c r="AA26" s="5"/>
      <c r="AB26" s="14"/>
      <c r="AC26" s="5"/>
      <c r="AD26" s="14"/>
      <c r="AE26" s="5"/>
      <c r="AF26" s="14"/>
      <c r="AG26" s="5"/>
      <c r="AH26" s="14"/>
      <c r="AI26" s="5"/>
      <c r="AJ26" s="14"/>
      <c r="AK26" s="5"/>
      <c r="AL26" s="14"/>
      <c r="AM26" s="5"/>
      <c r="AN26" s="14"/>
      <c r="AO26" s="5"/>
      <c r="AP26" s="14"/>
    </row>
    <row r="27" spans="1:42" s="6" customFormat="1" ht="12.75">
      <c r="A27" s="6" t="s">
        <v>0</v>
      </c>
      <c r="B27" s="6">
        <v>23</v>
      </c>
      <c r="C27" s="6" t="s">
        <v>79</v>
      </c>
      <c r="D27" s="12">
        <v>0.1</v>
      </c>
      <c r="E27"/>
      <c r="F27"/>
      <c r="G27" s="13"/>
      <c r="H27" s="13"/>
      <c r="I27"/>
      <c r="J27"/>
      <c r="K27" s="13"/>
      <c r="L27" s="13"/>
      <c r="M27"/>
      <c r="N27"/>
      <c r="O27" s="13"/>
      <c r="P27" s="13"/>
      <c r="Q27" s="5"/>
      <c r="R27" s="13"/>
      <c r="S27" s="5"/>
      <c r="T27" s="13"/>
      <c r="U27" s="5"/>
      <c r="V27" s="13"/>
      <c r="W27" s="5"/>
      <c r="X27" s="13"/>
      <c r="Y27" s="5"/>
      <c r="Z27" s="13"/>
      <c r="AA27" s="5"/>
      <c r="AB27" s="14"/>
      <c r="AC27" s="5"/>
      <c r="AD27" s="14"/>
      <c r="AE27" s="5"/>
      <c r="AF27" s="14"/>
      <c r="AG27" s="5"/>
      <c r="AH27" s="14"/>
      <c r="AI27" s="5"/>
      <c r="AJ27" s="14"/>
      <c r="AK27" s="5"/>
      <c r="AL27" s="14"/>
      <c r="AM27" s="5"/>
      <c r="AN27" s="14"/>
      <c r="AO27" s="5"/>
      <c r="AP27" s="14"/>
    </row>
    <row r="28" spans="1:42" s="6" customFormat="1" ht="12.75">
      <c r="A28" s="6" t="s">
        <v>0</v>
      </c>
      <c r="B28" s="6">
        <v>24</v>
      </c>
      <c r="C28" s="6" t="s">
        <v>80</v>
      </c>
      <c r="D28" s="12">
        <v>0.1</v>
      </c>
      <c r="E28"/>
      <c r="F28"/>
      <c r="G28" s="13"/>
      <c r="H28" s="13"/>
      <c r="I28"/>
      <c r="J28"/>
      <c r="K28" s="13"/>
      <c r="L28" s="13"/>
      <c r="M28"/>
      <c r="N28"/>
      <c r="O28" s="13"/>
      <c r="P28" s="13"/>
      <c r="Q28" s="5"/>
      <c r="R28" s="13"/>
      <c r="S28" s="5"/>
      <c r="T28" s="13"/>
      <c r="U28" s="5"/>
      <c r="V28" s="13"/>
      <c r="W28" s="5"/>
      <c r="X28" s="13"/>
      <c r="Y28" s="5"/>
      <c r="Z28" s="13"/>
      <c r="AA28" s="5"/>
      <c r="AB28" s="14"/>
      <c r="AC28" s="5"/>
      <c r="AD28" s="14"/>
      <c r="AE28" s="5"/>
      <c r="AF28" s="14"/>
      <c r="AG28" s="5"/>
      <c r="AH28" s="14"/>
      <c r="AI28" s="5"/>
      <c r="AJ28" s="14"/>
      <c r="AK28" s="5"/>
      <c r="AL28" s="14"/>
      <c r="AM28" s="5"/>
      <c r="AN28" s="14"/>
      <c r="AO28" s="5"/>
      <c r="AP28" s="14"/>
    </row>
    <row r="29" spans="1:42" s="6" customFormat="1" ht="12.75">
      <c r="A29" s="6" t="s">
        <v>0</v>
      </c>
      <c r="B29" s="6">
        <v>25</v>
      </c>
      <c r="C29" s="6" t="s">
        <v>81</v>
      </c>
      <c r="D29" s="12">
        <v>0.1</v>
      </c>
      <c r="E29"/>
      <c r="F29"/>
      <c r="G29" s="13"/>
      <c r="H29" s="13"/>
      <c r="I29"/>
      <c r="J29"/>
      <c r="K29" s="13"/>
      <c r="L29" s="13"/>
      <c r="M29"/>
      <c r="N29"/>
      <c r="O29" s="13"/>
      <c r="P29" s="13"/>
      <c r="Q29" s="5"/>
      <c r="R29" s="13"/>
      <c r="S29" s="5"/>
      <c r="T29" s="13"/>
      <c r="U29" s="5"/>
      <c r="V29" s="13"/>
      <c r="W29" s="5"/>
      <c r="X29" s="13"/>
      <c r="Y29" s="5"/>
      <c r="Z29" s="13"/>
      <c r="AA29" s="5"/>
      <c r="AB29" s="14"/>
      <c r="AC29" s="5"/>
      <c r="AD29" s="14"/>
      <c r="AE29" s="5"/>
      <c r="AF29" s="14"/>
      <c r="AG29" s="5"/>
      <c r="AH29" s="14"/>
      <c r="AI29" s="5"/>
      <c r="AJ29" s="14"/>
      <c r="AK29" s="5"/>
      <c r="AL29" s="14"/>
      <c r="AM29" s="5"/>
      <c r="AN29" s="14"/>
      <c r="AO29" s="5"/>
      <c r="AP29" s="14"/>
    </row>
    <row r="30" spans="1:42" s="6" customFormat="1" ht="12.75">
      <c r="A30" s="6" t="s">
        <v>0</v>
      </c>
      <c r="B30" s="6">
        <v>26</v>
      </c>
      <c r="C30" s="6" t="s">
        <v>82</v>
      </c>
      <c r="D30" s="12">
        <v>0.1</v>
      </c>
      <c r="E30"/>
      <c r="F30"/>
      <c r="G30" s="13"/>
      <c r="H30" s="13"/>
      <c r="I30"/>
      <c r="J30"/>
      <c r="K30" s="13"/>
      <c r="L30" s="13"/>
      <c r="M30"/>
      <c r="N30"/>
      <c r="O30" s="13"/>
      <c r="P30" s="13"/>
      <c r="Q30" s="5"/>
      <c r="R30" s="13"/>
      <c r="S30" s="5"/>
      <c r="T30" s="13"/>
      <c r="U30" s="5"/>
      <c r="V30" s="13"/>
      <c r="W30" s="5"/>
      <c r="X30" s="13"/>
      <c r="Y30" s="5"/>
      <c r="Z30" s="13"/>
      <c r="AA30" s="5"/>
      <c r="AB30" s="14"/>
      <c r="AC30" s="5"/>
      <c r="AD30" s="14"/>
      <c r="AE30" s="5"/>
      <c r="AF30" s="14"/>
      <c r="AG30" s="5"/>
      <c r="AH30" s="14"/>
      <c r="AI30" s="5"/>
      <c r="AJ30" s="14"/>
      <c r="AK30" s="5"/>
      <c r="AL30" s="14"/>
      <c r="AM30" s="5"/>
      <c r="AN30" s="14"/>
      <c r="AO30" s="5"/>
      <c r="AP30" s="14"/>
    </row>
    <row r="31" spans="1:42" s="6" customFormat="1" ht="12.75">
      <c r="A31" s="6" t="s">
        <v>0</v>
      </c>
      <c r="B31" s="6">
        <v>27</v>
      </c>
      <c r="C31" s="6" t="s">
        <v>83</v>
      </c>
      <c r="D31" s="12">
        <v>0</v>
      </c>
      <c r="E31"/>
      <c r="F31"/>
      <c r="G31" s="13"/>
      <c r="H31" s="13"/>
      <c r="I31"/>
      <c r="J31"/>
      <c r="K31" s="13"/>
      <c r="L31" s="13"/>
      <c r="M31"/>
      <c r="N31"/>
      <c r="O31" s="13"/>
      <c r="P31" s="13"/>
      <c r="Q31" s="5"/>
      <c r="R31" s="13"/>
      <c r="S31" s="5"/>
      <c r="T31" s="13"/>
      <c r="U31" s="5"/>
      <c r="V31" s="13"/>
      <c r="W31" s="5"/>
      <c r="X31" s="13"/>
      <c r="Y31" s="5"/>
      <c r="Z31" s="13"/>
      <c r="AA31" s="5"/>
      <c r="AB31" s="14"/>
      <c r="AC31" s="5"/>
      <c r="AD31" s="14"/>
      <c r="AE31" s="5"/>
      <c r="AF31" s="14"/>
      <c r="AG31" s="5"/>
      <c r="AH31" s="14"/>
      <c r="AI31" s="5"/>
      <c r="AJ31" s="14"/>
      <c r="AK31" s="5"/>
      <c r="AL31" s="14"/>
      <c r="AM31" s="5"/>
      <c r="AN31" s="14"/>
      <c r="AO31" s="5"/>
      <c r="AP31" s="14"/>
    </row>
    <row r="32" spans="1:42" s="6" customFormat="1" ht="12.75">
      <c r="A32" s="6" t="s">
        <v>0</v>
      </c>
      <c r="B32" s="6">
        <v>28</v>
      </c>
      <c r="C32" s="6" t="s">
        <v>84</v>
      </c>
      <c r="D32" s="12">
        <v>0</v>
      </c>
      <c r="E32"/>
      <c r="F32"/>
      <c r="G32" s="13"/>
      <c r="H32" s="13"/>
      <c r="I32"/>
      <c r="J32"/>
      <c r="K32" s="13"/>
      <c r="L32" s="13"/>
      <c r="M32"/>
      <c r="N32"/>
      <c r="O32" s="13"/>
      <c r="P32" s="13"/>
      <c r="Q32" s="5"/>
      <c r="R32" s="13"/>
      <c r="S32" s="5"/>
      <c r="T32" s="13"/>
      <c r="U32" s="5"/>
      <c r="V32" s="13"/>
      <c r="W32" s="5"/>
      <c r="X32" s="13"/>
      <c r="Y32" s="5"/>
      <c r="Z32" s="13"/>
      <c r="AA32" s="5"/>
      <c r="AB32" s="14"/>
      <c r="AC32" s="5"/>
      <c r="AD32" s="14"/>
      <c r="AE32" s="5"/>
      <c r="AF32" s="14"/>
      <c r="AG32" s="5"/>
      <c r="AH32" s="14"/>
      <c r="AI32" s="5"/>
      <c r="AJ32" s="14"/>
      <c r="AK32" s="5"/>
      <c r="AL32" s="14"/>
      <c r="AM32" s="5"/>
      <c r="AN32" s="14"/>
      <c r="AO32" s="5"/>
      <c r="AP32" s="14"/>
    </row>
    <row r="33" spans="1:42" s="6" customFormat="1" ht="12.75">
      <c r="A33" s="6" t="s">
        <v>0</v>
      </c>
      <c r="B33" s="6">
        <v>29</v>
      </c>
      <c r="C33" s="6" t="s">
        <v>85</v>
      </c>
      <c r="D33" s="12">
        <v>0.01</v>
      </c>
      <c r="E33"/>
      <c r="F33"/>
      <c r="G33" s="13"/>
      <c r="H33" s="13"/>
      <c r="I33"/>
      <c r="J33"/>
      <c r="K33" s="13"/>
      <c r="L33" s="13"/>
      <c r="M33"/>
      <c r="N33"/>
      <c r="O33" s="13"/>
      <c r="P33" s="13"/>
      <c r="Q33" s="5"/>
      <c r="R33" s="13"/>
      <c r="S33" s="5"/>
      <c r="T33" s="13"/>
      <c r="U33" s="5"/>
      <c r="V33" s="13"/>
      <c r="W33" s="5"/>
      <c r="X33" s="13"/>
      <c r="Y33" s="5"/>
      <c r="Z33" s="13"/>
      <c r="AA33" s="5"/>
      <c r="AB33" s="14"/>
      <c r="AC33" s="5"/>
      <c r="AD33" s="14"/>
      <c r="AE33" s="5"/>
      <c r="AF33" s="14"/>
      <c r="AG33" s="5"/>
      <c r="AH33" s="14"/>
      <c r="AI33" s="5"/>
      <c r="AJ33" s="14"/>
      <c r="AK33" s="5"/>
      <c r="AL33" s="14"/>
      <c r="AM33" s="5"/>
      <c r="AN33" s="14"/>
      <c r="AO33" s="5"/>
      <c r="AP33" s="14"/>
    </row>
    <row r="34" spans="1:42" s="6" customFormat="1" ht="12.75">
      <c r="A34" s="6" t="s">
        <v>0</v>
      </c>
      <c r="B34" s="6">
        <v>30</v>
      </c>
      <c r="C34" s="6" t="s">
        <v>86</v>
      </c>
      <c r="D34" s="12">
        <v>0.01</v>
      </c>
      <c r="E34"/>
      <c r="F34"/>
      <c r="G34" s="13"/>
      <c r="H34" s="13"/>
      <c r="I34"/>
      <c r="J34"/>
      <c r="K34" s="13"/>
      <c r="L34" s="13"/>
      <c r="M34"/>
      <c r="N34"/>
      <c r="O34" s="13"/>
      <c r="P34" s="13"/>
      <c r="Q34" s="5"/>
      <c r="R34" s="13"/>
      <c r="S34" s="5"/>
      <c r="T34" s="13"/>
      <c r="U34" s="5"/>
      <c r="V34" s="13"/>
      <c r="W34" s="5"/>
      <c r="X34" s="13"/>
      <c r="Y34" s="5"/>
      <c r="Z34" s="13"/>
      <c r="AA34" s="5"/>
      <c r="AB34" s="14"/>
      <c r="AC34" s="5"/>
      <c r="AD34" s="14"/>
      <c r="AE34" s="5"/>
      <c r="AF34" s="14"/>
      <c r="AG34" s="5"/>
      <c r="AH34" s="14"/>
      <c r="AI34" s="5"/>
      <c r="AJ34" s="14"/>
      <c r="AK34" s="5"/>
      <c r="AL34" s="14"/>
      <c r="AM34" s="5"/>
      <c r="AN34" s="14"/>
      <c r="AO34" s="5"/>
      <c r="AP34" s="14"/>
    </row>
    <row r="35" spans="1:42" s="6" customFormat="1" ht="12.75">
      <c r="A35" s="6" t="s">
        <v>0</v>
      </c>
      <c r="B35" s="6">
        <v>31</v>
      </c>
      <c r="C35" s="6" t="s">
        <v>87</v>
      </c>
      <c r="D35" s="12">
        <v>0</v>
      </c>
      <c r="E35"/>
      <c r="F35"/>
      <c r="G35" s="13"/>
      <c r="H35" s="13"/>
      <c r="I35"/>
      <c r="J35"/>
      <c r="K35" s="13"/>
      <c r="L35" s="13"/>
      <c r="M35"/>
      <c r="N35"/>
      <c r="O35" s="13"/>
      <c r="P35" s="13"/>
      <c r="Q35" s="5"/>
      <c r="R35" s="13"/>
      <c r="S35" s="5"/>
      <c r="T35" s="13"/>
      <c r="U35" s="5"/>
      <c r="V35" s="13"/>
      <c r="W35" s="5"/>
      <c r="X35" s="13"/>
      <c r="Y35" s="5"/>
      <c r="Z35" s="13"/>
      <c r="AA35" s="5"/>
      <c r="AB35" s="14"/>
      <c r="AC35" s="5"/>
      <c r="AD35" s="14"/>
      <c r="AE35" s="5"/>
      <c r="AF35" s="14"/>
      <c r="AG35" s="5"/>
      <c r="AH35" s="14"/>
      <c r="AI35" s="5"/>
      <c r="AJ35" s="14"/>
      <c r="AK35" s="5"/>
      <c r="AL35" s="14"/>
      <c r="AM35" s="5"/>
      <c r="AN35" s="14"/>
      <c r="AO35" s="5"/>
      <c r="AP35" s="14"/>
    </row>
    <row r="36" spans="1:42" s="6" customFormat="1" ht="12.75">
      <c r="A36" s="6" t="s">
        <v>0</v>
      </c>
      <c r="B36" s="6">
        <v>32</v>
      </c>
      <c r="C36" s="6" t="s">
        <v>88</v>
      </c>
      <c r="D36" s="12">
        <v>0</v>
      </c>
      <c r="E36"/>
      <c r="F36"/>
      <c r="G36" s="13"/>
      <c r="H36" s="13"/>
      <c r="I36"/>
      <c r="J36"/>
      <c r="K36" s="13"/>
      <c r="L36" s="13"/>
      <c r="M36"/>
      <c r="N36"/>
      <c r="O36" s="13"/>
      <c r="P36" s="13"/>
      <c r="Q36" s="5"/>
      <c r="R36" s="13"/>
      <c r="S36" s="5"/>
      <c r="T36" s="13"/>
      <c r="U36" s="5"/>
      <c r="V36" s="13"/>
      <c r="W36" s="5"/>
      <c r="X36" s="13"/>
      <c r="Y36" s="5"/>
      <c r="Z36" s="13"/>
      <c r="AA36" s="5"/>
      <c r="AB36" s="14"/>
      <c r="AC36" s="5"/>
      <c r="AD36" s="14"/>
      <c r="AE36" s="5"/>
      <c r="AF36" s="14"/>
      <c r="AG36" s="5"/>
      <c r="AH36" s="14"/>
      <c r="AI36" s="5"/>
      <c r="AJ36" s="14"/>
      <c r="AK36" s="5"/>
      <c r="AL36" s="14"/>
      <c r="AM36" s="5"/>
      <c r="AN36" s="14"/>
      <c r="AO36" s="5"/>
      <c r="AP36" s="14"/>
    </row>
    <row r="37" spans="1:42" s="6" customFormat="1" ht="12.75">
      <c r="A37" s="6" t="s">
        <v>0</v>
      </c>
      <c r="B37" s="6">
        <v>33</v>
      </c>
      <c r="C37" s="6" t="s">
        <v>89</v>
      </c>
      <c r="D37" s="12">
        <v>0.001</v>
      </c>
      <c r="E37"/>
      <c r="F37"/>
      <c r="G37" s="13"/>
      <c r="H37" s="13"/>
      <c r="I37"/>
      <c r="J37"/>
      <c r="K37" s="13"/>
      <c r="L37" s="13"/>
      <c r="M37"/>
      <c r="N37"/>
      <c r="O37" s="13"/>
      <c r="P37" s="13"/>
      <c r="Q37" s="5"/>
      <c r="R37" s="13"/>
      <c r="S37" s="5"/>
      <c r="T37" s="13"/>
      <c r="U37" s="5"/>
      <c r="V37" s="13"/>
      <c r="W37" s="5"/>
      <c r="X37" s="13"/>
      <c r="Y37" s="5"/>
      <c r="Z37" s="13"/>
      <c r="AA37" s="5"/>
      <c r="AB37" s="14"/>
      <c r="AC37" s="5"/>
      <c r="AD37" s="14"/>
      <c r="AE37" s="5"/>
      <c r="AF37" s="14"/>
      <c r="AG37" s="5"/>
      <c r="AH37" s="14"/>
      <c r="AI37" s="5"/>
      <c r="AJ37" s="14"/>
      <c r="AK37" s="5"/>
      <c r="AL37" s="14"/>
      <c r="AM37" s="5"/>
      <c r="AN37" s="14"/>
      <c r="AO37" s="5"/>
      <c r="AP37" s="14"/>
    </row>
    <row r="38" spans="1:42" s="6" customFormat="1" ht="12.75">
      <c r="A38" s="6" t="s">
        <v>0</v>
      </c>
      <c r="B38" s="6">
        <v>34</v>
      </c>
      <c r="C38" s="6" t="s">
        <v>90</v>
      </c>
      <c r="D38" s="12"/>
      <c r="E38"/>
      <c r="F38"/>
      <c r="G38" s="13"/>
      <c r="H38" s="13"/>
      <c r="I38"/>
      <c r="J38"/>
      <c r="K38" s="13"/>
      <c r="L38" s="13"/>
      <c r="M38"/>
      <c r="N38"/>
      <c r="O38" s="13"/>
      <c r="P38" s="13"/>
      <c r="Q38" s="5"/>
      <c r="R38" s="13"/>
      <c r="S38" s="5"/>
      <c r="T38" s="13"/>
      <c r="U38" s="5"/>
      <c r="V38" s="13"/>
      <c r="W38" s="5"/>
      <c r="X38" s="13"/>
      <c r="Y38" s="5"/>
      <c r="Z38" s="13"/>
      <c r="AA38" s="5"/>
      <c r="AB38" s="14"/>
      <c r="AC38" s="5"/>
      <c r="AD38" s="14"/>
      <c r="AE38" s="5"/>
      <c r="AF38" s="14"/>
      <c r="AG38" s="5"/>
      <c r="AH38" s="14"/>
      <c r="AI38" s="5"/>
      <c r="AJ38" s="14"/>
      <c r="AK38" s="5"/>
      <c r="AL38" s="14"/>
      <c r="AM38" s="5"/>
      <c r="AN38" s="14"/>
      <c r="AO38" s="5"/>
      <c r="AP38" s="14"/>
    </row>
    <row r="39" spans="1:42" s="6" customFormat="1" ht="12.75">
      <c r="A39" s="6" t="s">
        <v>0</v>
      </c>
      <c r="B39" s="6">
        <v>35</v>
      </c>
      <c r="C39" s="6" t="s">
        <v>53</v>
      </c>
      <c r="D39" s="12"/>
      <c r="E39"/>
      <c r="F39" s="28">
        <v>0.007</v>
      </c>
      <c r="G39" s="13"/>
      <c r="H39" s="13"/>
      <c r="I39"/>
      <c r="J39" s="28">
        <v>0.008</v>
      </c>
      <c r="K39" s="13"/>
      <c r="L39" s="13"/>
      <c r="M39"/>
      <c r="N39" s="28">
        <v>0.0075</v>
      </c>
      <c r="O39" s="13"/>
      <c r="P39" s="13"/>
      <c r="Q39" s="5"/>
      <c r="R39" s="13"/>
      <c r="S39" s="5"/>
      <c r="T39" s="13"/>
      <c r="U39" s="5"/>
      <c r="V39" s="13"/>
      <c r="W39" s="5"/>
      <c r="X39" s="13"/>
      <c r="Y39" s="5"/>
      <c r="Z39" s="13"/>
      <c r="AA39" s="5"/>
      <c r="AB39" s="14"/>
      <c r="AC39" s="5"/>
      <c r="AD39" s="14"/>
      <c r="AE39" s="5"/>
      <c r="AF39" s="14"/>
      <c r="AG39" s="5"/>
      <c r="AH39" s="14"/>
      <c r="AI39" s="5"/>
      <c r="AJ39" s="14"/>
      <c r="AK39" s="5"/>
      <c r="AL39" s="14"/>
      <c r="AM39" s="5"/>
      <c r="AN39" s="14"/>
      <c r="AO39" s="5"/>
      <c r="AP39" s="14"/>
    </row>
  </sheetData>
  <mergeCells count="3">
    <mergeCell ref="F2:H2"/>
    <mergeCell ref="J2:L2"/>
    <mergeCell ref="N2:P2"/>
  </mergeCells>
  <printOptions headings="1" horizontalCentered="1"/>
  <pageMargins left="0.75" right="0.75" top="1" bottom="1" header="0.5" footer="0.5"/>
  <pageSetup horizontalDpi="1200" verticalDpi="1200" orientation="landscape" scale="80" r:id="rId1"/>
  <headerFooter alignWithMargins="0">
    <oddFooter>&amp;C&amp;P, &amp;A,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Springsteen</dc:creator>
  <cp:keywords/>
  <dc:description/>
  <cp:lastModifiedBy>Alan Nguyen</cp:lastModifiedBy>
  <cp:lastPrinted>2004-02-23T22:46:11Z</cp:lastPrinted>
  <dcterms:created xsi:type="dcterms:W3CDTF">2002-05-23T17:52:53Z</dcterms:created>
  <dcterms:modified xsi:type="dcterms:W3CDTF">2004-02-23T22:47:16Z</dcterms:modified>
  <cp:category/>
  <cp:version/>
  <cp:contentType/>
  <cp:contentStatus/>
</cp:coreProperties>
</file>