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activeTab="5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<sst xmlns="http://schemas.openxmlformats.org/spreadsheetml/2006/main" count="252" uniqueCount="123">
  <si>
    <t>468C1</t>
  </si>
  <si>
    <t>R1</t>
  </si>
  <si>
    <t>Chlorine</t>
  </si>
  <si>
    <t>Ash</t>
  </si>
  <si>
    <t>Heating value</t>
  </si>
  <si>
    <t>R2</t>
  </si>
  <si>
    <t>R3</t>
  </si>
  <si>
    <t>R4</t>
  </si>
  <si>
    <t>PM</t>
  </si>
  <si>
    <t>y</t>
  </si>
  <si>
    <t/>
  </si>
  <si>
    <t>HCl</t>
  </si>
  <si>
    <t>Oxygen</t>
  </si>
  <si>
    <t>Particulate</t>
  </si>
  <si>
    <t>SVOC</t>
  </si>
  <si>
    <t>lb/hr</t>
  </si>
  <si>
    <t>Btu/lb</t>
  </si>
  <si>
    <t>wt %</t>
  </si>
  <si>
    <t>ppmw</t>
  </si>
  <si>
    <t>Solvent</t>
  </si>
  <si>
    <t>Aqueous</t>
  </si>
  <si>
    <t>Sampling Train</t>
  </si>
  <si>
    <t>Cond Avg</t>
  </si>
  <si>
    <t>Gas flowrate</t>
  </si>
  <si>
    <t>dscfm</t>
  </si>
  <si>
    <t>%</t>
  </si>
  <si>
    <t>Feedrate MTECs</t>
  </si>
  <si>
    <t>ug/dscm</t>
  </si>
  <si>
    <t>Total</t>
  </si>
  <si>
    <t>August 28-31, 1984</t>
  </si>
  <si>
    <t>Trial burn</t>
  </si>
  <si>
    <t>Cond Descr</t>
  </si>
  <si>
    <t>Chloroform</t>
  </si>
  <si>
    <t>Tetrachloroethene</t>
  </si>
  <si>
    <t>Toluene</t>
  </si>
  <si>
    <t>Condition Description</t>
  </si>
  <si>
    <t>468</t>
  </si>
  <si>
    <t>PAD980550412</t>
  </si>
  <si>
    <t>LONZA CHEMICALS-RIVERISIDE (SMITHKLINE)</t>
  </si>
  <si>
    <t>CONSHOHOCKEN</t>
  </si>
  <si>
    <t>PA</t>
  </si>
  <si>
    <t>LIQUID INCINERATOR</t>
  </si>
  <si>
    <t>Q/VS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</si>
  <si>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</si>
  <si>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</si>
  <si>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</si>
  <si>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</si>
  <si>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</si>
  <si>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</si>
  <si>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</si>
  <si>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</si>
  <si>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</si>
  <si>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</si>
  <si>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</si>
  <si>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</si>
  <si>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</si>
  <si>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</si>
  <si>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</si>
  <si>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</si>
  <si>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</si>
  <si>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</si>
  <si>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</si>
  <si>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</si>
  <si>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</si>
  <si>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</si>
  <si>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</si>
  <si>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Type</t>
  </si>
  <si>
    <t>Combustor Class</t>
  </si>
  <si>
    <t>John Zink</t>
  </si>
  <si>
    <t>Liquid injection</t>
  </si>
  <si>
    <t>Quench, venturi scrubber</t>
  </si>
  <si>
    <t>Report Name/Date</t>
  </si>
  <si>
    <t>Report Prepare</t>
  </si>
  <si>
    <t>Testing Firm</t>
  </si>
  <si>
    <t>Final Report on RCRA Trial Burn Test Results to SmithKline Chemicals from Batelle Columbus Labratories, November 12, 1984</t>
  </si>
  <si>
    <t>Stack Gas Emissions</t>
  </si>
  <si>
    <t>Feedstream 2</t>
  </si>
  <si>
    <t>46810</t>
  </si>
  <si>
    <t>Combustion Temperature</t>
  </si>
  <si>
    <t>F</t>
  </si>
  <si>
    <t>46811</t>
  </si>
  <si>
    <t>in H2O</t>
  </si>
  <si>
    <t>VS Pressure Drop</t>
  </si>
  <si>
    <t>Process Information 2</t>
  </si>
  <si>
    <t>Feedstream description</t>
  </si>
  <si>
    <t>Feed Rate</t>
  </si>
  <si>
    <t>Feedstream Class</t>
  </si>
  <si>
    <t>E1</t>
  </si>
  <si>
    <t>E2</t>
  </si>
  <si>
    <t>Batelle</t>
  </si>
  <si>
    <t>Liq</t>
  </si>
  <si>
    <t>WQ, HEWS</t>
  </si>
  <si>
    <t>Testing Dates</t>
  </si>
  <si>
    <t>Cond Dates</t>
  </si>
  <si>
    <t>Number of Sister Facilities</t>
  </si>
  <si>
    <t>source</t>
  </si>
  <si>
    <t>cond</t>
  </si>
  <si>
    <t>emiss 2</t>
  </si>
  <si>
    <t>feed 2</t>
  </si>
  <si>
    <t>process 2</t>
  </si>
  <si>
    <t>Onsite incinerator</t>
  </si>
  <si>
    <t>CO (RA)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</si>
  <si>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</si>
  <si>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</si>
  <si>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</si>
  <si>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</si>
  <si>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</si>
  <si>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Thermal Feedrate</t>
  </si>
  <si>
    <t>MMBtu/hr</t>
  </si>
  <si>
    <t>Feedstream Number</t>
  </si>
  <si>
    <t>F1</t>
  </si>
  <si>
    <t>Liq HW</t>
  </si>
  <si>
    <t>F2</t>
  </si>
  <si>
    <t>F3</t>
  </si>
  <si>
    <t>Feed Class 2</t>
  </si>
  <si>
    <t>HW</t>
  </si>
  <si>
    <t>Estimated Firing Rate</t>
  </si>
  <si>
    <t>Total Chlorine</t>
  </si>
  <si>
    <t>ppmv</t>
  </si>
  <si>
    <t>gr/dscf</t>
  </si>
  <si>
    <t>DRE</t>
  </si>
  <si>
    <t>APCS Detailed Acronym</t>
  </si>
  <si>
    <t>APCS General Class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</si>
</sst>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m/dd/yy"/>
    <numFmt numFmtId="168" formatCode="0.00000000"/>
    <numFmt numFmtId="169" formatCode="0.0000000"/>
    <numFmt numFmtId="170" formatCode="0.000000"/>
    <numFmt numFmtId="171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  <row r="5" ht="12.75">
      <c r="A5" t="s">
        <v>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17" sqref="B17"/>
    </sheetView>
  </sheetViews>
  <sheetFormatPr defaultColWidth="9.140625" defaultRowHeight="12.75"/>
  <cols>
    <col min="1" max="1" width="1.421875" style="0" hidden="1" customWidth="1"/>
    <col min="2" max="2" width="27.28125" style="0" customWidth="1"/>
    <col min="3" max="3" width="60.28125" style="0" customWidth="1"/>
  </cols>
  <sheetData>
    <row r="1" ht="12.75">
      <c r="B1" s="7" t="s">
        <v>65</v>
      </c>
    </row>
    <row r="3" spans="2:3" ht="12.75">
      <c r="B3" t="s">
        <v>43</v>
      </c>
      <c r="C3" t="s">
        <v>36</v>
      </c>
    </row>
    <row r="4" spans="2:3" ht="12.75">
      <c r="B4" t="s">
        <v>44</v>
      </c>
      <c r="C4" t="s">
        <v>37</v>
      </c>
    </row>
    <row r="5" spans="2:3" ht="12.75">
      <c r="B5" t="s">
        <v>45</v>
      </c>
      <c r="C5" t="s">
        <v>38</v>
      </c>
    </row>
    <row r="6" ht="12.75">
      <c r="B6" t="s">
        <v>46</v>
      </c>
    </row>
    <row r="7" spans="2:3" ht="12.75">
      <c r="B7" t="s">
        <v>47</v>
      </c>
      <c r="C7" t="s">
        <v>39</v>
      </c>
    </row>
    <row r="8" spans="2:3" ht="12.75">
      <c r="B8" t="s">
        <v>48</v>
      </c>
      <c r="C8" t="s">
        <v>40</v>
      </c>
    </row>
    <row r="9" spans="2:3" ht="12.75">
      <c r="B9" t="s">
        <v>49</v>
      </c>
      <c r="C9" t="s">
        <v>41</v>
      </c>
    </row>
    <row r="10" ht="12.75">
      <c r="B10" t="s">
        <v>50</v>
      </c>
    </row>
    <row r="11" spans="2:3" ht="12.75">
      <c r="B11" s="10" t="s">
        <v>94</v>
      </c>
      <c r="C11" s="18">
        <v>0</v>
      </c>
    </row>
    <row r="12" spans="2:3" ht="12.75">
      <c r="B12" t="s">
        <v>67</v>
      </c>
      <c r="C12" t="s">
        <v>100</v>
      </c>
    </row>
    <row r="13" spans="2:3" ht="12.75">
      <c r="B13" t="s">
        <v>66</v>
      </c>
      <c r="C13" t="s">
        <v>69</v>
      </c>
    </row>
    <row r="14" spans="2:3" ht="12.75">
      <c r="B14" t="s">
        <v>51</v>
      </c>
      <c r="C14" t="s">
        <v>68</v>
      </c>
    </row>
    <row r="15" ht="12.75">
      <c r="B15" t="s">
        <v>52</v>
      </c>
    </row>
    <row r="16" ht="12.75">
      <c r="B16" t="s">
        <v>53</v>
      </c>
    </row>
    <row r="17" spans="2:3" ht="12.75">
      <c r="B17" t="s">
        <v>121</v>
      </c>
      <c r="C17" t="s">
        <v>42</v>
      </c>
    </row>
    <row r="18" spans="2:3" ht="12.75">
      <c r="B18" t="s">
        <v>122</v>
      </c>
      <c r="C18" t="s">
        <v>91</v>
      </c>
    </row>
    <row r="19" spans="2:3" ht="12.75">
      <c r="B19" t="s">
        <v>54</v>
      </c>
      <c r="C19" t="s">
        <v>70</v>
      </c>
    </row>
    <row r="20" spans="2:3" ht="12.75">
      <c r="B20" t="s">
        <v>55</v>
      </c>
      <c r="C20" t="s">
        <v>90</v>
      </c>
    </row>
    <row r="21" ht="12.75">
      <c r="B21" t="s">
        <v>56</v>
      </c>
    </row>
    <row r="22" ht="12.75">
      <c r="B22" t="s">
        <v>57</v>
      </c>
    </row>
    <row r="24" ht="12.75">
      <c r="B24" t="s">
        <v>58</v>
      </c>
    </row>
    <row r="25" spans="2:3" ht="12.75">
      <c r="B25" t="s">
        <v>59</v>
      </c>
      <c r="C25" s="14">
        <v>2.666536539685039</v>
      </c>
    </row>
    <row r="26" spans="2:3" ht="12.75">
      <c r="B26" t="s">
        <v>60</v>
      </c>
      <c r="C26" s="14">
        <v>73.99638897637794</v>
      </c>
    </row>
    <row r="27" spans="2:3" ht="12.75">
      <c r="B27" t="s">
        <v>61</v>
      </c>
      <c r="C27" s="14">
        <v>4.793999365914439</v>
      </c>
    </row>
    <row r="28" spans="2:3" ht="12.75">
      <c r="B28" t="s">
        <v>62</v>
      </c>
      <c r="C28" s="14">
        <v>184.7</v>
      </c>
    </row>
    <row r="30" ht="12.75">
      <c r="B30" t="s">
        <v>63</v>
      </c>
    </row>
    <row r="31" ht="12.75">
      <c r="B31" t="s">
        <v>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B1">
      <selection activeCell="C16" sqref="C16:C17"/>
    </sheetView>
  </sheetViews>
  <sheetFormatPr defaultColWidth="9.140625" defaultRowHeight="12.75"/>
  <cols>
    <col min="1" max="1" width="0.9921875" style="0" hidden="1" customWidth="1"/>
    <col min="2" max="2" width="20.7109375" style="0" customWidth="1"/>
    <col min="3" max="3" width="61.28125" style="0" customWidth="1"/>
  </cols>
  <sheetData>
    <row r="1" ht="12.75">
      <c r="B1" s="7" t="s">
        <v>35</v>
      </c>
    </row>
    <row r="3" ht="12.75">
      <c r="B3" s="7" t="s">
        <v>0</v>
      </c>
    </row>
    <row r="5" spans="2:3" s="11" customFormat="1" ht="25.5">
      <c r="B5" s="12" t="s">
        <v>71</v>
      </c>
      <c r="C5" s="13" t="s">
        <v>74</v>
      </c>
    </row>
    <row r="6" spans="2:3" ht="12.75">
      <c r="B6" s="10" t="s">
        <v>72</v>
      </c>
      <c r="C6" s="10" t="s">
        <v>89</v>
      </c>
    </row>
    <row r="7" spans="2:3" ht="12.75">
      <c r="B7" s="10" t="s">
        <v>73</v>
      </c>
      <c r="C7" s="10"/>
    </row>
    <row r="8" spans="1:3" ht="12.75">
      <c r="A8" t="s">
        <v>0</v>
      </c>
      <c r="B8" t="s">
        <v>31</v>
      </c>
      <c r="C8" t="s">
        <v>30</v>
      </c>
    </row>
    <row r="9" spans="1:3" ht="12.75">
      <c r="A9" t="s">
        <v>0</v>
      </c>
      <c r="B9" t="s">
        <v>92</v>
      </c>
      <c r="C9" t="s">
        <v>29</v>
      </c>
    </row>
    <row r="10" spans="1:3" ht="12.75">
      <c r="A10" t="s">
        <v>0</v>
      </c>
      <c r="B10" t="s">
        <v>93</v>
      </c>
      <c r="C10" s="17">
        <v>30906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B1">
      <selection activeCell="C13" sqref="C13"/>
    </sheetView>
  </sheetViews>
  <sheetFormatPr defaultColWidth="9.140625" defaultRowHeight="12.75"/>
  <cols>
    <col min="1" max="1" width="1.57421875" style="0" hidden="1" customWidth="1"/>
    <col min="2" max="2" width="19.57421875" style="0" customWidth="1"/>
    <col min="3" max="3" width="10.140625" style="0" customWidth="1"/>
    <col min="5" max="5" width="3.8515625" style="0" customWidth="1"/>
    <col min="6" max="6" width="2.28125" style="0" customWidth="1"/>
    <col min="7" max="7" width="10.421875" style="0" customWidth="1"/>
    <col min="8" max="8" width="2.28125" style="0" customWidth="1"/>
    <col min="9" max="9" width="10.140625" style="0" customWidth="1"/>
    <col min="10" max="10" width="2.57421875" style="0" customWidth="1"/>
    <col min="11" max="11" width="10.140625" style="0" customWidth="1"/>
    <col min="12" max="12" width="2.421875" style="0" customWidth="1"/>
    <col min="13" max="13" width="9.8515625" style="0" customWidth="1"/>
    <col min="14" max="14" width="2.57421875" style="0" customWidth="1"/>
    <col min="15" max="15" width="11.00390625" style="0" customWidth="1"/>
    <col min="16" max="16" width="2.140625" style="0" hidden="1" customWidth="1"/>
    <col min="17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75</v>
      </c>
    </row>
    <row r="2" ht="12.75">
      <c r="B2" s="7"/>
    </row>
    <row r="3" ht="12.75">
      <c r="B3" s="7"/>
    </row>
    <row r="4" spans="2:15" ht="12.75">
      <c r="B4" s="7" t="s">
        <v>0</v>
      </c>
      <c r="G4" s="15" t="s">
        <v>1</v>
      </c>
      <c r="H4" s="15"/>
      <c r="I4" s="15" t="s">
        <v>5</v>
      </c>
      <c r="J4" s="15"/>
      <c r="K4" s="15" t="s">
        <v>6</v>
      </c>
      <c r="L4" s="15"/>
      <c r="M4" s="15" t="s">
        <v>7</v>
      </c>
      <c r="N4" s="15"/>
      <c r="O4" s="15" t="s">
        <v>22</v>
      </c>
    </row>
    <row r="6" spans="1:24" s="1" customFormat="1" ht="12.75">
      <c r="A6" s="1" t="s">
        <v>0</v>
      </c>
      <c r="B6" s="1" t="s">
        <v>8</v>
      </c>
      <c r="C6" s="1" t="s">
        <v>87</v>
      </c>
      <c r="D6" s="1" t="s">
        <v>119</v>
      </c>
      <c r="E6" s="1" t="s">
        <v>9</v>
      </c>
      <c r="F6" s="2" t="s">
        <v>10</v>
      </c>
      <c r="G6" s="3"/>
      <c r="H6" s="3" t="s">
        <v>10</v>
      </c>
      <c r="I6" s="3">
        <v>0.0573805692096</v>
      </c>
      <c r="J6" s="3" t="s">
        <v>10</v>
      </c>
      <c r="K6" s="3">
        <v>0.0273302711136</v>
      </c>
      <c r="L6" s="3" t="s">
        <v>10</v>
      </c>
      <c r="M6" s="3">
        <v>0.0300202977984</v>
      </c>
      <c r="N6" s="3" t="s">
        <v>10</v>
      </c>
      <c r="O6" s="3">
        <f>AVERAGE(I6,K6,M6)</f>
        <v>0.0382437127072</v>
      </c>
      <c r="P6" s="3" t="s">
        <v>10</v>
      </c>
      <c r="Q6" s="3"/>
      <c r="R6" s="3" t="s">
        <v>10</v>
      </c>
      <c r="S6" s="3"/>
      <c r="T6" s="3" t="s">
        <v>10</v>
      </c>
      <c r="U6" s="3"/>
      <c r="V6" s="2" t="s">
        <v>10</v>
      </c>
      <c r="W6" s="2"/>
      <c r="X6" s="1">
        <v>0.0382437127072</v>
      </c>
    </row>
    <row r="7" spans="1:24" s="1" customFormat="1" ht="12.75">
      <c r="A7" s="1" t="s">
        <v>0</v>
      </c>
      <c r="B7" s="1" t="s">
        <v>101</v>
      </c>
      <c r="C7" s="1" t="s">
        <v>87</v>
      </c>
      <c r="D7" s="1" t="s">
        <v>118</v>
      </c>
      <c r="E7" s="1" t="s">
        <v>9</v>
      </c>
      <c r="F7" s="2" t="s">
        <v>10</v>
      </c>
      <c r="G7" s="4">
        <v>493.42657342657344</v>
      </c>
      <c r="H7" s="4" t="s">
        <v>10</v>
      </c>
      <c r="I7" s="4">
        <v>246.55555555555557</v>
      </c>
      <c r="J7" s="4" t="s">
        <v>10</v>
      </c>
      <c r="K7" s="4">
        <v>711.4163090128754</v>
      </c>
      <c r="L7" s="2" t="s">
        <v>10</v>
      </c>
      <c r="M7" s="4">
        <v>873.939393939394</v>
      </c>
      <c r="N7" s="2" t="s">
        <v>10</v>
      </c>
      <c r="O7" s="4">
        <f>AVERAGE(M7,K7,I7)</f>
        <v>610.637086169275</v>
      </c>
      <c r="P7" s="2" t="s">
        <v>10</v>
      </c>
      <c r="Q7" s="2"/>
      <c r="R7" s="2" t="s">
        <v>10</v>
      </c>
      <c r="S7" s="2"/>
      <c r="T7" s="2" t="s">
        <v>10</v>
      </c>
      <c r="U7" s="2"/>
      <c r="V7" s="2" t="s">
        <v>10</v>
      </c>
      <c r="W7" s="2"/>
      <c r="X7" s="1">
        <v>581.3344579835996</v>
      </c>
    </row>
    <row r="8" spans="1:24" s="1" customFormat="1" ht="12.75">
      <c r="A8" s="1" t="s">
        <v>0</v>
      </c>
      <c r="B8" s="1" t="s">
        <v>11</v>
      </c>
      <c r="C8" s="1" t="s">
        <v>87</v>
      </c>
      <c r="D8" s="1" t="s">
        <v>118</v>
      </c>
      <c r="E8" s="1" t="s">
        <v>9</v>
      </c>
      <c r="F8" s="2" t="s">
        <v>10</v>
      </c>
      <c r="G8" s="4"/>
      <c r="H8" s="4" t="s">
        <v>10</v>
      </c>
      <c r="I8" s="4">
        <v>25.394176355068822</v>
      </c>
      <c r="J8" s="4" t="s">
        <v>10</v>
      </c>
      <c r="K8" s="4">
        <v>9.167783569524836</v>
      </c>
      <c r="L8" s="2" t="s">
        <v>10</v>
      </c>
      <c r="M8" s="4">
        <v>31.897647247212483</v>
      </c>
      <c r="N8" s="2" t="s">
        <v>10</v>
      </c>
      <c r="O8" s="4">
        <f>AVERAGE(M8,K8,I8)</f>
        <v>22.153202390602047</v>
      </c>
      <c r="P8" s="2" t="s">
        <v>10</v>
      </c>
      <c r="Q8" s="2"/>
      <c r="R8" s="2" t="s">
        <v>10</v>
      </c>
      <c r="S8" s="2"/>
      <c r="T8" s="2" t="s">
        <v>10</v>
      </c>
      <c r="U8" s="2"/>
      <c r="V8" s="2" t="s">
        <v>10</v>
      </c>
      <c r="W8" s="2"/>
      <c r="X8" s="1">
        <v>22.153202390602047</v>
      </c>
    </row>
    <row r="9" spans="2:23" s="1" customFormat="1" ht="12.75">
      <c r="B9" s="1" t="s">
        <v>117</v>
      </c>
      <c r="C9" s="1" t="s">
        <v>87</v>
      </c>
      <c r="D9" s="1" t="s">
        <v>118</v>
      </c>
      <c r="E9" s="1" t="s">
        <v>9</v>
      </c>
      <c r="F9" s="2"/>
      <c r="G9" s="4"/>
      <c r="H9" s="4"/>
      <c r="I9" s="4">
        <f>I8</f>
        <v>25.394176355068822</v>
      </c>
      <c r="J9" s="4"/>
      <c r="K9" s="4">
        <f>K8</f>
        <v>9.167783569524836</v>
      </c>
      <c r="L9" s="2"/>
      <c r="M9" s="4">
        <f>M8</f>
        <v>31.897647247212483</v>
      </c>
      <c r="N9" s="2"/>
      <c r="O9" s="4">
        <f>AVERAGE(M9,K9,I9)</f>
        <v>22.153202390602047</v>
      </c>
      <c r="P9" s="2"/>
      <c r="Q9" s="2"/>
      <c r="R9" s="2"/>
      <c r="S9" s="2"/>
      <c r="T9" s="2"/>
      <c r="U9" s="2"/>
      <c r="V9" s="2"/>
      <c r="W9" s="2"/>
    </row>
    <row r="11" spans="2:4" ht="12.75">
      <c r="B11" t="s">
        <v>21</v>
      </c>
      <c r="C11" s="1" t="s">
        <v>13</v>
      </c>
      <c r="D11" t="s">
        <v>87</v>
      </c>
    </row>
    <row r="12" spans="2:63" s="1" customFormat="1" ht="12.75">
      <c r="B12" s="10" t="s">
        <v>102</v>
      </c>
      <c r="C12" s="10"/>
      <c r="D12" s="10" t="s">
        <v>24</v>
      </c>
      <c r="G12" s="4"/>
      <c r="H12" s="4"/>
      <c r="I12" s="4">
        <v>2974</v>
      </c>
      <c r="J12" s="4"/>
      <c r="K12" s="4">
        <v>2777</v>
      </c>
      <c r="L12" s="4"/>
      <c r="M12" s="4">
        <v>2775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2:63" s="1" customFormat="1" ht="12.75">
      <c r="B13" s="10" t="s">
        <v>103</v>
      </c>
      <c r="C13" s="10"/>
      <c r="D13" s="10" t="s">
        <v>25</v>
      </c>
      <c r="G13" s="4"/>
      <c r="H13" s="4"/>
      <c r="I13" s="4">
        <v>3</v>
      </c>
      <c r="J13" s="4"/>
      <c r="K13" s="4">
        <v>3.525</v>
      </c>
      <c r="L13" s="4"/>
      <c r="M13" s="4">
        <v>2.85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1" customFormat="1" ht="12.75">
      <c r="A14" s="1" t="s">
        <v>0</v>
      </c>
      <c r="B14" s="10" t="s">
        <v>104</v>
      </c>
      <c r="C14" s="10"/>
      <c r="D14" s="10" t="s">
        <v>25</v>
      </c>
      <c r="G14" s="4"/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2:63" s="1" customFormat="1" ht="12.75">
      <c r="B15" s="10" t="s">
        <v>105</v>
      </c>
      <c r="C15" s="10"/>
      <c r="D15" s="10" t="s">
        <v>106</v>
      </c>
      <c r="G15" s="4"/>
      <c r="H15" s="4"/>
      <c r="I15" s="4">
        <v>185.5</v>
      </c>
      <c r="J15" s="4"/>
      <c r="K15" s="4">
        <v>184.5</v>
      </c>
      <c r="L15" s="4"/>
      <c r="M15" s="4">
        <v>184.1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7:63" s="1" customFormat="1" ht="12.7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2:63" s="1" customFormat="1" ht="12.75">
      <c r="B17" t="s">
        <v>21</v>
      </c>
      <c r="C17" s="1" t="s">
        <v>14</v>
      </c>
      <c r="D17" s="1" t="s">
        <v>88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2:63" s="1" customFormat="1" ht="12.75">
      <c r="B18" s="10" t="s">
        <v>102</v>
      </c>
      <c r="C18" s="10"/>
      <c r="D18" s="10" t="s">
        <v>24</v>
      </c>
      <c r="G18" s="4">
        <v>2700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2.75">
      <c r="B19" s="10" t="s">
        <v>103</v>
      </c>
      <c r="C19" s="10"/>
      <c r="D19" s="10" t="s">
        <v>25</v>
      </c>
      <c r="G19" s="4">
        <v>3.125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2.75">
      <c r="B20" s="10" t="s">
        <v>104</v>
      </c>
      <c r="C20" s="10"/>
      <c r="D20" s="10" t="s">
        <v>25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2.75">
      <c r="B21" s="10" t="s">
        <v>105</v>
      </c>
      <c r="C21" s="10"/>
      <c r="D21" s="10" t="s">
        <v>106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3" spans="1:57" s="5" customFormat="1" ht="12.75">
      <c r="A23" s="5" t="s">
        <v>0</v>
      </c>
      <c r="B23" s="5" t="s">
        <v>32</v>
      </c>
      <c r="C23" s="5" t="s">
        <v>120</v>
      </c>
      <c r="D23" s="5" t="s">
        <v>25</v>
      </c>
      <c r="G23" s="6"/>
      <c r="H23" s="6"/>
      <c r="I23" s="6">
        <v>99.99999</v>
      </c>
      <c r="J23" s="6"/>
      <c r="K23" s="6">
        <v>99.99999</v>
      </c>
      <c r="L23" s="6"/>
      <c r="M23" s="6">
        <v>99.99999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5" customFormat="1" ht="12.75">
      <c r="A24" s="5" t="s">
        <v>0</v>
      </c>
      <c r="B24" s="5" t="s">
        <v>33</v>
      </c>
      <c r="C24" s="5" t="s">
        <v>120</v>
      </c>
      <c r="D24" s="5" t="s">
        <v>25</v>
      </c>
      <c r="G24" s="6"/>
      <c r="H24" s="6"/>
      <c r="I24" s="6">
        <v>99.99997</v>
      </c>
      <c r="J24" s="6"/>
      <c r="K24" s="6">
        <v>99.99999</v>
      </c>
      <c r="L24" s="6"/>
      <c r="M24" s="6">
        <v>99.99999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5" customFormat="1" ht="12.75">
      <c r="A25" s="5" t="s">
        <v>0</v>
      </c>
      <c r="B25" s="5" t="s">
        <v>34</v>
      </c>
      <c r="C25" s="5" t="s">
        <v>120</v>
      </c>
      <c r="D25" s="5" t="s">
        <v>25</v>
      </c>
      <c r="G25" s="6"/>
      <c r="H25" s="6"/>
      <c r="I25" s="6">
        <v>99.997</v>
      </c>
      <c r="J25" s="6"/>
      <c r="K25" s="6">
        <v>99.99953</v>
      </c>
      <c r="L25" s="6"/>
      <c r="M25" s="6">
        <v>99.9982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B1">
      <selection activeCell="AB27" sqref="AB27"/>
    </sheetView>
  </sheetViews>
  <sheetFormatPr defaultColWidth="9.140625" defaultRowHeight="12.75"/>
  <cols>
    <col min="1" max="1" width="9.140625" style="5" hidden="1" customWidth="1"/>
    <col min="2" max="2" width="20.00390625" style="5" customWidth="1"/>
    <col min="3" max="3" width="2.00390625" style="5" customWidth="1"/>
    <col min="4" max="4" width="9.421875" style="5" customWidth="1"/>
    <col min="5" max="5" width="2.00390625" style="5" customWidth="1"/>
    <col min="6" max="6" width="6.8515625" style="5" customWidth="1"/>
    <col min="7" max="7" width="2.28125" style="5" customWidth="1"/>
    <col min="8" max="8" width="8.57421875" style="5" customWidth="1"/>
    <col min="9" max="9" width="2.00390625" style="5" customWidth="1"/>
    <col min="10" max="10" width="8.57421875" style="5" customWidth="1"/>
    <col min="11" max="11" width="2.00390625" style="5" customWidth="1"/>
    <col min="12" max="12" width="8.28125" style="5" customWidth="1"/>
    <col min="13" max="13" width="1.421875" style="5" customWidth="1"/>
    <col min="14" max="14" width="6.00390625" style="5" bestFit="1" customWidth="1"/>
    <col min="15" max="15" width="1.8515625" style="5" customWidth="1"/>
    <col min="16" max="16" width="8.421875" style="5" customWidth="1"/>
    <col min="17" max="17" width="1.7109375" style="5" customWidth="1"/>
    <col min="18" max="18" width="8.00390625" style="5" customWidth="1"/>
    <col min="19" max="19" width="2.00390625" style="5" customWidth="1"/>
    <col min="20" max="20" width="8.140625" style="5" customWidth="1"/>
    <col min="21" max="21" width="1.7109375" style="5" customWidth="1"/>
    <col min="22" max="22" width="6.57421875" style="5" customWidth="1"/>
    <col min="23" max="23" width="1.7109375" style="5" customWidth="1"/>
    <col min="24" max="24" width="8.140625" style="5" customWidth="1"/>
    <col min="25" max="25" width="1.7109375" style="5" customWidth="1"/>
    <col min="26" max="26" width="8.140625" style="5" customWidth="1"/>
    <col min="27" max="27" width="1.7109375" style="5" customWidth="1"/>
    <col min="28" max="28" width="8.140625" style="5" customWidth="1"/>
    <col min="29" max="29" width="1.7109375" style="5" customWidth="1"/>
    <col min="30" max="30" width="9.140625" style="5" customWidth="1"/>
    <col min="31" max="31" width="1.8515625" style="5" customWidth="1"/>
    <col min="32" max="32" width="9.140625" style="5" customWidth="1"/>
    <col min="33" max="33" width="1.8515625" style="5" customWidth="1"/>
    <col min="34" max="34" width="9.140625" style="5" customWidth="1"/>
    <col min="35" max="35" width="2.140625" style="5" customWidth="1"/>
    <col min="36" max="16384" width="9.140625" style="5" customWidth="1"/>
  </cols>
  <sheetData>
    <row r="1" spans="2:3" ht="12.75">
      <c r="B1" s="9" t="s">
        <v>76</v>
      </c>
      <c r="C1" s="9"/>
    </row>
    <row r="4" spans="2:36" ht="12.75">
      <c r="B4" s="9" t="s">
        <v>0</v>
      </c>
      <c r="C4" s="9"/>
      <c r="F4" s="16" t="s">
        <v>1</v>
      </c>
      <c r="G4" s="16"/>
      <c r="H4" s="16" t="s">
        <v>5</v>
      </c>
      <c r="I4" s="16"/>
      <c r="J4" s="16" t="s">
        <v>6</v>
      </c>
      <c r="K4" s="16"/>
      <c r="L4" s="16" t="s">
        <v>7</v>
      </c>
      <c r="M4" s="16"/>
      <c r="N4" s="16" t="s">
        <v>1</v>
      </c>
      <c r="O4" s="16"/>
      <c r="P4" s="16" t="s">
        <v>5</v>
      </c>
      <c r="Q4" s="16"/>
      <c r="R4" s="16" t="s">
        <v>6</v>
      </c>
      <c r="S4" s="16"/>
      <c r="T4" s="16" t="s">
        <v>7</v>
      </c>
      <c r="U4" s="16"/>
      <c r="V4" s="16" t="s">
        <v>1</v>
      </c>
      <c r="W4" s="16"/>
      <c r="X4" s="16" t="s">
        <v>5</v>
      </c>
      <c r="Y4" s="16"/>
      <c r="Z4" s="16" t="s">
        <v>6</v>
      </c>
      <c r="AA4" s="16"/>
      <c r="AB4" s="16" t="s">
        <v>7</v>
      </c>
      <c r="AC4" s="16"/>
      <c r="AD4" s="16" t="s">
        <v>5</v>
      </c>
      <c r="AE4" s="16"/>
      <c r="AF4" s="16" t="s">
        <v>6</v>
      </c>
      <c r="AG4" s="16"/>
      <c r="AH4" s="16" t="s">
        <v>7</v>
      </c>
      <c r="AI4" s="16"/>
      <c r="AJ4" s="16" t="s">
        <v>22</v>
      </c>
    </row>
    <row r="6" spans="2:36" ht="12.75">
      <c r="B6" s="5" t="s">
        <v>109</v>
      </c>
      <c r="F6" s="5" t="s">
        <v>110</v>
      </c>
      <c r="H6" s="5" t="s">
        <v>110</v>
      </c>
      <c r="J6" s="5" t="s">
        <v>110</v>
      </c>
      <c r="L6" s="5" t="s">
        <v>110</v>
      </c>
      <c r="N6" s="5" t="s">
        <v>112</v>
      </c>
      <c r="P6" s="5" t="s">
        <v>112</v>
      </c>
      <c r="R6" s="5" t="s">
        <v>112</v>
      </c>
      <c r="T6" s="5" t="s">
        <v>112</v>
      </c>
      <c r="AD6" s="5" t="s">
        <v>113</v>
      </c>
      <c r="AF6" s="5" t="s">
        <v>113</v>
      </c>
      <c r="AH6" s="5" t="s">
        <v>113</v>
      </c>
      <c r="AJ6" s="5" t="s">
        <v>113</v>
      </c>
    </row>
    <row r="7" spans="2:36" ht="12.75">
      <c r="B7" s="5" t="s">
        <v>86</v>
      </c>
      <c r="F7" s="5" t="s">
        <v>111</v>
      </c>
      <c r="H7" s="5" t="s">
        <v>111</v>
      </c>
      <c r="J7" s="5" t="s">
        <v>111</v>
      </c>
      <c r="L7" s="5" t="s">
        <v>111</v>
      </c>
      <c r="N7" s="5" t="s">
        <v>111</v>
      </c>
      <c r="P7" s="5" t="s">
        <v>111</v>
      </c>
      <c r="R7" s="5" t="s">
        <v>111</v>
      </c>
      <c r="T7" s="5" t="s">
        <v>111</v>
      </c>
      <c r="AD7" s="5" t="s">
        <v>28</v>
      </c>
      <c r="AF7" s="5" t="s">
        <v>28</v>
      </c>
      <c r="AH7" s="5" t="s">
        <v>28</v>
      </c>
      <c r="AJ7" s="5" t="s">
        <v>28</v>
      </c>
    </row>
    <row r="8" spans="2:36" ht="12.75">
      <c r="B8" s="5" t="s">
        <v>114</v>
      </c>
      <c r="V8" s="5" t="s">
        <v>115</v>
      </c>
      <c r="X8" s="5" t="s">
        <v>115</v>
      </c>
      <c r="Z8" s="5" t="s">
        <v>115</v>
      </c>
      <c r="AB8" s="5" t="s">
        <v>115</v>
      </c>
      <c r="AD8" s="5" t="s">
        <v>28</v>
      </c>
      <c r="AF8" s="5" t="s">
        <v>28</v>
      </c>
      <c r="AH8" s="5" t="s">
        <v>28</v>
      </c>
      <c r="AJ8" s="5" t="s">
        <v>28</v>
      </c>
    </row>
    <row r="9" spans="2:36" ht="12.75">
      <c r="B9" s="5" t="s">
        <v>84</v>
      </c>
      <c r="F9" s="5" t="s">
        <v>19</v>
      </c>
      <c r="H9" s="5" t="s">
        <v>19</v>
      </c>
      <c r="J9" s="5" t="s">
        <v>19</v>
      </c>
      <c r="L9" s="5" t="s">
        <v>19</v>
      </c>
      <c r="N9" s="5" t="s">
        <v>20</v>
      </c>
      <c r="P9" s="5" t="s">
        <v>20</v>
      </c>
      <c r="R9" s="5" t="s">
        <v>20</v>
      </c>
      <c r="T9" s="5" t="s">
        <v>20</v>
      </c>
      <c r="AD9" s="5" t="s">
        <v>28</v>
      </c>
      <c r="AF9" s="5" t="s">
        <v>28</v>
      </c>
      <c r="AH9" s="5" t="s">
        <v>28</v>
      </c>
      <c r="AJ9" s="5" t="s">
        <v>28</v>
      </c>
    </row>
    <row r="10" spans="1:28" ht="12.75">
      <c r="A10" s="5" t="s">
        <v>0</v>
      </c>
      <c r="B10" s="5" t="s">
        <v>85</v>
      </c>
      <c r="D10" s="5" t="s">
        <v>15</v>
      </c>
      <c r="F10" s="6">
        <v>632.8</v>
      </c>
      <c r="G10" s="6"/>
      <c r="H10" s="6">
        <v>981.3</v>
      </c>
      <c r="I10" s="6"/>
      <c r="J10" s="6">
        <v>1277.5</v>
      </c>
      <c r="K10" s="6"/>
      <c r="L10" s="6">
        <v>1018.5</v>
      </c>
      <c r="M10" s="6"/>
      <c r="N10" s="6">
        <v>3663</v>
      </c>
      <c r="O10" s="6"/>
      <c r="P10" s="6">
        <v>2247</v>
      </c>
      <c r="Q10" s="6"/>
      <c r="R10" s="6">
        <v>3689</v>
      </c>
      <c r="S10" s="6"/>
      <c r="T10" s="6">
        <v>3709</v>
      </c>
      <c r="U10" s="6"/>
      <c r="V10" s="6"/>
      <c r="W10" s="6"/>
      <c r="X10" s="6"/>
      <c r="Y10" s="6"/>
      <c r="Z10" s="6"/>
      <c r="AA10" s="6"/>
      <c r="AB10" s="6"/>
    </row>
    <row r="11" spans="1:28" ht="12.75">
      <c r="A11" s="5" t="s">
        <v>0</v>
      </c>
      <c r="B11" s="5" t="s">
        <v>4</v>
      </c>
      <c r="D11" s="5" t="s">
        <v>16</v>
      </c>
      <c r="F11" s="6">
        <v>11867</v>
      </c>
      <c r="G11" s="6"/>
      <c r="H11" s="6">
        <v>11100</v>
      </c>
      <c r="I11" s="6"/>
      <c r="J11" s="6">
        <v>11145</v>
      </c>
      <c r="K11" s="6"/>
      <c r="L11" s="6">
        <v>11208</v>
      </c>
      <c r="M11" s="6"/>
      <c r="N11" s="6">
        <v>280</v>
      </c>
      <c r="O11" s="6"/>
      <c r="P11" s="6">
        <v>310</v>
      </c>
      <c r="Q11" s="6"/>
      <c r="R11" s="6">
        <v>310</v>
      </c>
      <c r="S11" s="6"/>
      <c r="T11" s="6">
        <v>310</v>
      </c>
      <c r="U11" s="6"/>
      <c r="V11" s="6"/>
      <c r="W11" s="6"/>
      <c r="X11" s="6"/>
      <c r="Y11" s="6"/>
      <c r="Z11" s="6"/>
      <c r="AA11" s="6"/>
      <c r="AB11" s="6"/>
    </row>
    <row r="12" spans="2:36" ht="12.75">
      <c r="B12" s="5" t="s">
        <v>107</v>
      </c>
      <c r="D12" s="5" t="s">
        <v>108</v>
      </c>
      <c r="F12" s="8">
        <f>F10*F11/1000000</f>
        <v>7.5094376</v>
      </c>
      <c r="G12" s="6"/>
      <c r="H12" s="8">
        <f>H10*H11/1000000</f>
        <v>10.89243</v>
      </c>
      <c r="I12" s="6"/>
      <c r="J12" s="8">
        <f>J10*J11/1000000</f>
        <v>14.2377375</v>
      </c>
      <c r="K12" s="6"/>
      <c r="L12" s="8">
        <f>L10*L11/1000000</f>
        <v>11.415348</v>
      </c>
      <c r="M12" s="6"/>
      <c r="N12" s="8">
        <f>N10*N11/1000000</f>
        <v>1.02564</v>
      </c>
      <c r="O12" s="6"/>
      <c r="P12" s="8">
        <f>P10*P11/1000000</f>
        <v>0.69657</v>
      </c>
      <c r="Q12" s="6"/>
      <c r="R12" s="8">
        <f>R10*R11/1000000</f>
        <v>1.14359</v>
      </c>
      <c r="S12" s="6"/>
      <c r="T12" s="8">
        <f>T10*T11/1000000</f>
        <v>1.14979</v>
      </c>
      <c r="U12" s="6"/>
      <c r="V12" s="8"/>
      <c r="W12" s="6"/>
      <c r="X12" s="8"/>
      <c r="Y12" s="6"/>
      <c r="Z12" s="8"/>
      <c r="AA12" s="6"/>
      <c r="AB12" s="8"/>
      <c r="AD12" s="8">
        <f>H12+P12</f>
        <v>11.588999999999999</v>
      </c>
      <c r="AF12" s="8">
        <f>J12+R12</f>
        <v>15.3813275</v>
      </c>
      <c r="AH12" s="8">
        <f>L12+T12</f>
        <v>12.565138</v>
      </c>
      <c r="AJ12" s="8">
        <f>AVERAGE(AD12,AF12,AH12)</f>
        <v>13.178488499999998</v>
      </c>
    </row>
    <row r="13" spans="1:28" ht="12.75">
      <c r="A13" s="5" t="s">
        <v>0</v>
      </c>
      <c r="B13" s="5" t="s">
        <v>3</v>
      </c>
      <c r="D13" s="5" t="s">
        <v>17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5" t="s">
        <v>0</v>
      </c>
      <c r="B14" s="5" t="s">
        <v>2</v>
      </c>
      <c r="D14" s="5" t="s">
        <v>18</v>
      </c>
      <c r="F14" s="6">
        <v>83800</v>
      </c>
      <c r="G14" s="6"/>
      <c r="H14" s="6">
        <v>68200</v>
      </c>
      <c r="I14" s="6"/>
      <c r="J14" s="6">
        <v>53800</v>
      </c>
      <c r="K14" s="6"/>
      <c r="L14" s="6">
        <v>75100</v>
      </c>
      <c r="M14" s="6"/>
      <c r="N14" s="6">
        <v>12300</v>
      </c>
      <c r="O14" s="6"/>
      <c r="P14" s="6">
        <v>13200</v>
      </c>
      <c r="Q14" s="6"/>
      <c r="R14" s="6">
        <v>13400</v>
      </c>
      <c r="S14" s="6"/>
      <c r="T14" s="6">
        <v>12300</v>
      </c>
      <c r="U14" s="6"/>
      <c r="V14" s="6"/>
      <c r="W14" s="6"/>
      <c r="X14" s="6"/>
      <c r="Y14" s="6"/>
      <c r="Z14" s="6"/>
      <c r="AA14" s="6"/>
      <c r="AB14" s="6"/>
    </row>
    <row r="16" spans="2:36" ht="12.75">
      <c r="B16" s="5" t="s">
        <v>23</v>
      </c>
      <c r="D16" s="5" t="s">
        <v>24</v>
      </c>
      <c r="H16" s="5">
        <f>'emiss 2'!$I$12</f>
        <v>2974</v>
      </c>
      <c r="J16" s="5">
        <f>'emiss 2'!$K$12</f>
        <v>2777</v>
      </c>
      <c r="L16" s="5">
        <f>'emiss 2'!$M$12</f>
        <v>2775</v>
      </c>
      <c r="P16" s="5">
        <f>'emiss 2'!$I$12</f>
        <v>2974</v>
      </c>
      <c r="R16" s="5">
        <f>'emiss 2'!$K$12</f>
        <v>2777</v>
      </c>
      <c r="T16" s="5">
        <f>'emiss 2'!$M$12</f>
        <v>2775</v>
      </c>
      <c r="AD16" s="5">
        <f>'emiss 2'!$I$12</f>
        <v>2974</v>
      </c>
      <c r="AF16" s="5">
        <f>'emiss 2'!$K$12</f>
        <v>2777</v>
      </c>
      <c r="AH16" s="5">
        <f>'emiss 2'!$M$12</f>
        <v>2775</v>
      </c>
      <c r="AJ16" s="5">
        <f>AVERAGE(AD16,AF16,AH16)</f>
        <v>2842</v>
      </c>
    </row>
    <row r="17" spans="2:36" ht="12.75">
      <c r="B17" s="5" t="s">
        <v>12</v>
      </c>
      <c r="D17" s="5" t="s">
        <v>25</v>
      </c>
      <c r="H17" s="5">
        <f>'emiss 2'!$I$13</f>
        <v>3</v>
      </c>
      <c r="J17" s="8">
        <f>'emiss 2'!$K$13</f>
        <v>3.525</v>
      </c>
      <c r="K17" s="8"/>
      <c r="L17" s="8">
        <f>'emiss 2'!$M$13</f>
        <v>2.85</v>
      </c>
      <c r="P17" s="5">
        <f>'emiss 2'!$I$13</f>
        <v>3</v>
      </c>
      <c r="R17" s="8">
        <f>'emiss 2'!$K$13</f>
        <v>3.525</v>
      </c>
      <c r="S17" s="8"/>
      <c r="T17" s="8">
        <f>'emiss 2'!$M$13</f>
        <v>2.85</v>
      </c>
      <c r="U17" s="8"/>
      <c r="V17" s="8"/>
      <c r="W17" s="8"/>
      <c r="X17" s="8"/>
      <c r="Y17" s="8"/>
      <c r="Z17" s="8"/>
      <c r="AA17" s="8"/>
      <c r="AB17" s="8"/>
      <c r="AD17" s="5">
        <f>'emiss 2'!$I$13</f>
        <v>3</v>
      </c>
      <c r="AF17" s="8">
        <f>'emiss 2'!$K$13</f>
        <v>3.525</v>
      </c>
      <c r="AG17" s="8"/>
      <c r="AH17" s="8">
        <f>'emiss 2'!$M$13</f>
        <v>2.85</v>
      </c>
      <c r="AJ17" s="5">
        <f>AVERAGE(AD17,AF17,AH17)</f>
        <v>3.125</v>
      </c>
    </row>
    <row r="18" spans="10:34" ht="12.75">
      <c r="J18" s="8"/>
      <c r="K18" s="8"/>
      <c r="L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F18" s="8"/>
      <c r="AG18" s="8"/>
      <c r="AH18" s="8"/>
    </row>
    <row r="19" spans="2:36" ht="12.75">
      <c r="B19" s="19" t="s">
        <v>116</v>
      </c>
      <c r="C19" s="19"/>
      <c r="D19" s="19" t="s">
        <v>108</v>
      </c>
      <c r="J19" s="8"/>
      <c r="K19" s="8"/>
      <c r="L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D19" s="20">
        <f>AD16/9000*60*(21-AD17)/21</f>
        <v>16.994285714285713</v>
      </c>
      <c r="AF19" s="20">
        <f>AF16/9000*60*(21-AF17)/21</f>
        <v>15.4057380952381</v>
      </c>
      <c r="AG19" s="8"/>
      <c r="AH19" s="20">
        <f>AH16/9000*60*(21-AH17)/21</f>
        <v>15.989285714285714</v>
      </c>
      <c r="AJ19" s="20">
        <f>AJ16/9000*60*(21-AJ17)/21</f>
        <v>16.12722222222222</v>
      </c>
    </row>
    <row r="21" ht="12.75">
      <c r="B21" s="5" t="s">
        <v>26</v>
      </c>
    </row>
    <row r="22" spans="2:36" ht="12.75">
      <c r="B22" s="5" t="s">
        <v>2</v>
      </c>
      <c r="D22" s="5" t="s">
        <v>27</v>
      </c>
      <c r="H22" s="21">
        <f>H10*H14*454/0.0283/60*14/(21-H17)/H16</f>
        <v>4679709.6337344805</v>
      </c>
      <c r="I22" s="21"/>
      <c r="J22" s="21">
        <f>J10*J14*454/0.0283/60*14/(21-J17)/J16</f>
        <v>5301470.1803154675</v>
      </c>
      <c r="K22" s="21"/>
      <c r="L22" s="21">
        <f>L10*L14*454/0.0283/60*14/(21-L17)/L16</f>
        <v>5684700.073726737</v>
      </c>
      <c r="P22" s="5">
        <f>P10*P14*454/0.0283/60*14/(21-P17)/P16</f>
        <v>2074004.7035041822</v>
      </c>
      <c r="R22" s="5">
        <f>R10*R14*454/0.0283/60*14/(21-R17)/R16</f>
        <v>3812998.1279576067</v>
      </c>
      <c r="T22" s="5">
        <f>T10*T14*454/0.0283/60*14/(21-T17)/T16</f>
        <v>3390537.3317130473</v>
      </c>
      <c r="X22" s="5">
        <f>H22+P22</f>
        <v>6753714.337238663</v>
      </c>
      <c r="Z22" s="5">
        <f>J22+R22</f>
        <v>9114468.308273073</v>
      </c>
      <c r="AB22" s="5">
        <f>L22+T22</f>
        <v>9075237.405439785</v>
      </c>
      <c r="AD22" s="5">
        <f>H22+P22</f>
        <v>6753714.337238663</v>
      </c>
      <c r="AF22" s="5">
        <f>J22+R22</f>
        <v>9114468.308273073</v>
      </c>
      <c r="AH22" s="5">
        <f>L22+T22</f>
        <v>9075237.405439785</v>
      </c>
      <c r="AJ22" s="5">
        <f>AVERAGE(AD22,AF22,AH22)</f>
        <v>8314473.350317173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"/>
  <sheetViews>
    <sheetView tabSelected="1" workbookViewId="0" topLeftCell="C1">
      <selection activeCell="J23" sqref="J23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3.7109375" style="0" customWidth="1"/>
  </cols>
  <sheetData>
    <row r="1" ht="12.75">
      <c r="C1" s="7" t="s">
        <v>83</v>
      </c>
    </row>
    <row r="3" spans="3:8" ht="12.75">
      <c r="C3" s="9" t="s">
        <v>0</v>
      </c>
      <c r="E3" s="15" t="s">
        <v>1</v>
      </c>
      <c r="F3" s="15" t="s">
        <v>5</v>
      </c>
      <c r="G3" s="15" t="s">
        <v>6</v>
      </c>
      <c r="H3" s="15" t="s">
        <v>7</v>
      </c>
    </row>
    <row r="5" spans="1:31" s="5" customFormat="1" ht="12.75">
      <c r="A5" s="5" t="s">
        <v>0</v>
      </c>
      <c r="B5" s="5" t="s">
        <v>77</v>
      </c>
      <c r="C5" s="5" t="s">
        <v>78</v>
      </c>
      <c r="D5" s="5" t="s">
        <v>79</v>
      </c>
      <c r="E5" s="6">
        <v>1691</v>
      </c>
      <c r="F5" s="6">
        <v>1638</v>
      </c>
      <c r="G5" s="6">
        <v>1684</v>
      </c>
      <c r="H5" s="6">
        <v>1709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23" s="5" customFormat="1" ht="12.75">
      <c r="A6" s="5" t="s">
        <v>0</v>
      </c>
      <c r="B6" s="5" t="s">
        <v>80</v>
      </c>
      <c r="C6" s="5" t="s">
        <v>82</v>
      </c>
      <c r="D6" s="5" t="s">
        <v>81</v>
      </c>
      <c r="E6" s="6">
        <v>78</v>
      </c>
      <c r="F6" s="6">
        <v>81</v>
      </c>
      <c r="G6" s="6">
        <v>83</v>
      </c>
      <c r="H6" s="6">
        <v>82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2004-02-23T18:29:22Z</cp:lastPrinted>
  <dcterms:created xsi:type="dcterms:W3CDTF">2002-05-23T17:36:13Z</dcterms:created>
  <dcterms:modified xsi:type="dcterms:W3CDTF">2004-02-23T18:29:32Z</dcterms:modified>
  <cp:category/>
  <cp:version/>
  <cp:contentType/>
  <cp:contentStatus/>
</cp:coreProperties>
</file>