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2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<sst xmlns="http://schemas.openxmlformats.org/spreadsheetml/2006/main" count="259" uniqueCount="116">
  <si>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</si>
  <si>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</si>
  <si>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</si>
  <si>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</si>
  <si>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</si>
  <si>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</si>
  <si>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</si>
  <si>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</si>
  <si>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</si>
  <si>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</si>
  <si>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</si>
  <si>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</si>
  <si>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</si>
  <si>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</si>
  <si>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</si>
  <si>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</si>
  <si>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</si>
  <si>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</si>
  <si>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</si>
  <si>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</si>
  <si>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</si>
  <si>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Cond Avg</t>
  </si>
  <si>
    <t>Feedstream Description</t>
  </si>
  <si>
    <t>Ash</t>
  </si>
  <si>
    <t>HCl</t>
  </si>
  <si>
    <t>lb/hr</t>
  </si>
  <si>
    <t>ug/dscm</t>
  </si>
  <si>
    <t>mg/dscm</t>
  </si>
  <si>
    <t>Stack Gas Emissions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</si>
  <si>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</si>
  <si>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</si>
  <si>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</si>
  <si>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</si>
  <si>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</si>
  <si>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</si>
  <si>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</si>
  <si>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</si>
  <si>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</si>
  <si>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</si>
  <si>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</si>
  <si>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</si>
  <si>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</si>
  <si>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</si>
  <si>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</si>
  <si>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</si>
  <si>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Sampling Train</t>
  </si>
  <si>
    <t>*</t>
  </si>
  <si>
    <t>Feed Rate</t>
  </si>
  <si>
    <t>HWC Burn Status (Date if Terminated)</t>
  </si>
  <si>
    <t>Phase I ID No.</t>
  </si>
  <si>
    <t>Stack Gas Flowrate</t>
  </si>
  <si>
    <t>Oxygen</t>
  </si>
  <si>
    <t>Feedrate MTEC Calculations</t>
  </si>
  <si>
    <t>3007C1</t>
  </si>
  <si>
    <t>Chlorine</t>
  </si>
  <si>
    <t>Heating Value</t>
  </si>
  <si>
    <t>Btu/lb</t>
  </si>
  <si>
    <t>Thermal Feedrate</t>
  </si>
  <si>
    <t>MMBtu/hr</t>
  </si>
  <si>
    <t>Estimated Firing Rate</t>
  </si>
  <si>
    <t>POHC DRE</t>
  </si>
  <si>
    <t>POHC Feedrate</t>
  </si>
  <si>
    <t>POHC Emissions</t>
  </si>
  <si>
    <t>Carbon Tetrachloride</t>
  </si>
  <si>
    <t>&gt;</t>
  </si>
  <si>
    <t>Eli Lilly and Company</t>
  </si>
  <si>
    <t>Clinton</t>
  </si>
  <si>
    <t>TO4</t>
  </si>
  <si>
    <t>Liquid injection</t>
  </si>
  <si>
    <t>No</t>
  </si>
  <si>
    <t>QT/VS</t>
  </si>
  <si>
    <t>Quench, venturi scrubber</t>
  </si>
  <si>
    <t>Liquid</t>
  </si>
  <si>
    <t>Nat gas</t>
  </si>
  <si>
    <t>No. 5133E/5307B, Eli Lilly and Company, Clinton, Indiana, RCRA Hazardous Waste Incineration Testing, Condition 6 and Normal Waste Feed, TO3 Incinerator Stack, June 19 and September 30, 1986</t>
  </si>
  <si>
    <t>Entropy, Inc.</t>
  </si>
  <si>
    <t>3033C1</t>
  </si>
  <si>
    <t>Methylene Chloride</t>
  </si>
  <si>
    <t>3033C2</t>
  </si>
  <si>
    <t>Main liquid waste</t>
  </si>
  <si>
    <t>Secondary liquid waste</t>
  </si>
  <si>
    <t>wt %</t>
  </si>
  <si>
    <t>Feedrate</t>
  </si>
  <si>
    <t>R1</t>
  </si>
  <si>
    <t>R2</t>
  </si>
  <si>
    <t>R3</t>
  </si>
  <si>
    <t>&lt;</t>
  </si>
  <si>
    <t>TO3, T49 at Lafayette IN Lilly Site</t>
  </si>
  <si>
    <t>source</t>
  </si>
  <si>
    <t>cond</t>
  </si>
  <si>
    <t>emiss</t>
  </si>
  <si>
    <t>feed</t>
  </si>
  <si>
    <t>process</t>
  </si>
  <si>
    <t>IND072040348</t>
  </si>
  <si>
    <t>Condition Descr</t>
  </si>
  <si>
    <t xml:space="preserve">     Report Name/Date</t>
  </si>
  <si>
    <t xml:space="preserve">     Report Prepar</t>
  </si>
  <si>
    <t xml:space="preserve">     Testing Firm</t>
  </si>
  <si>
    <t xml:space="preserve">     Testing Dates</t>
  </si>
  <si>
    <t xml:space="preserve">     Cond Dates</t>
  </si>
  <si>
    <t xml:space="preserve">     Cond Description</t>
  </si>
  <si>
    <t xml:space="preserve">     Content</t>
  </si>
  <si>
    <t>Trial burn, POHC DRE demo, max chlorine</t>
  </si>
  <si>
    <t>Normal operations</t>
  </si>
  <si>
    <t>POHC, HCl</t>
  </si>
  <si>
    <t>E1</t>
  </si>
  <si>
    <t>Total Chlorine</t>
  </si>
  <si>
    <t>Feed Class 2</t>
  </si>
  <si>
    <t>Combustor Type</t>
  </si>
  <si>
    <t>Combustor Class</t>
  </si>
  <si>
    <t>APCS General Class</t>
  </si>
  <si>
    <t>APCS Detailed Acronym</t>
  </si>
  <si>
    <t>WQ, HEWS</t>
  </si>
  <si>
    <t>Onsite Incinerator</t>
  </si>
  <si>
    <t>CO (RA)</t>
  </si>
  <si>
    <t>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</si>
</sst>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88</v>
      </c>
    </row>
    <row r="2" ht="12.75">
      <c r="A2" t="s">
        <v>89</v>
      </c>
    </row>
    <row r="3" ht="12.75">
      <c r="A3" t="s">
        <v>90</v>
      </c>
    </row>
    <row r="4" ht="12.75">
      <c r="A4" t="s">
        <v>91</v>
      </c>
    </row>
    <row r="5" ht="12.75">
      <c r="A5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0"/>
  <sheetViews>
    <sheetView workbookViewId="0" topLeftCell="B1">
      <selection activeCell="C29" sqref="C29"/>
    </sheetView>
  </sheetViews>
  <sheetFormatPr defaultColWidth="9.140625" defaultRowHeight="12.75"/>
  <cols>
    <col min="1" max="1" width="2.00390625" style="1" hidden="1" customWidth="1"/>
    <col min="2" max="2" width="23.8515625" style="1" customWidth="1"/>
    <col min="3" max="3" width="58.421875" style="1" customWidth="1"/>
    <col min="4" max="16384" width="8.8515625" style="1" customWidth="1"/>
  </cols>
  <sheetData>
    <row r="1" spans="2:12" ht="12.75">
      <c r="B1" s="3" t="s">
        <v>37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2.75">
      <c r="B3" s="7" t="s">
        <v>49</v>
      </c>
      <c r="C3" s="8">
        <v>3033</v>
      </c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 t="s">
        <v>0</v>
      </c>
      <c r="C4" t="s">
        <v>93</v>
      </c>
      <c r="D4" s="7"/>
      <c r="E4" s="7"/>
      <c r="F4" s="7"/>
      <c r="G4" s="7"/>
      <c r="H4" s="7"/>
      <c r="I4" s="7"/>
      <c r="J4" s="7"/>
      <c r="K4" s="7"/>
      <c r="L4" s="7"/>
    </row>
    <row r="5" spans="2:12" ht="12.75">
      <c r="B5" s="7" t="s">
        <v>1</v>
      </c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</row>
    <row r="6" spans="2:12" ht="12.75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2.75">
      <c r="B7" s="7" t="s">
        <v>3</v>
      </c>
      <c r="C7" s="7" t="s">
        <v>66</v>
      </c>
      <c r="D7" s="7"/>
      <c r="E7" s="7"/>
      <c r="F7" s="7"/>
      <c r="G7" s="7"/>
      <c r="H7" s="7"/>
      <c r="I7" s="7"/>
      <c r="J7" s="7"/>
      <c r="K7" s="7"/>
      <c r="L7" s="7"/>
    </row>
    <row r="8" spans="2:12" ht="12.75">
      <c r="B8" s="7" t="s">
        <v>4</v>
      </c>
      <c r="C8" s="7" t="s">
        <v>115</v>
      </c>
      <c r="D8" s="7"/>
      <c r="E8" s="7"/>
      <c r="F8" s="7"/>
      <c r="G8" s="7"/>
      <c r="H8" s="7"/>
      <c r="I8" s="7"/>
      <c r="J8" s="7"/>
      <c r="K8" s="7"/>
      <c r="L8" s="7"/>
    </row>
    <row r="9" spans="2:12" ht="12.75">
      <c r="B9" s="7" t="s">
        <v>5</v>
      </c>
      <c r="C9" s="7" t="s">
        <v>67</v>
      </c>
      <c r="D9" s="7"/>
      <c r="E9" s="7"/>
      <c r="F9" s="7"/>
      <c r="G9" s="7"/>
      <c r="H9" s="7"/>
      <c r="I9" s="7"/>
      <c r="J9" s="7"/>
      <c r="K9" s="7"/>
      <c r="L9" s="7"/>
    </row>
    <row r="10" spans="2:12" ht="12.75">
      <c r="B10" s="7" t="s">
        <v>6</v>
      </c>
      <c r="C10" s="7" t="s">
        <v>87</v>
      </c>
      <c r="D10" s="7"/>
      <c r="E10" s="7"/>
      <c r="F10" s="7"/>
      <c r="G10" s="7"/>
      <c r="H10" s="7"/>
      <c r="I10" s="7"/>
      <c r="J10" s="7"/>
      <c r="K10" s="7"/>
      <c r="L10" s="7"/>
    </row>
    <row r="11" spans="2:12" ht="12.75">
      <c r="B11" s="7" t="s">
        <v>109</v>
      </c>
      <c r="C11" s="7" t="s">
        <v>113</v>
      </c>
      <c r="D11" s="7"/>
      <c r="E11" s="7"/>
      <c r="F11" s="7"/>
      <c r="G11" s="7"/>
      <c r="H11" s="7"/>
      <c r="I11" s="7"/>
      <c r="J11" s="7"/>
      <c r="K11" s="7"/>
      <c r="L11" s="7"/>
    </row>
    <row r="12" spans="2:12" ht="12.75">
      <c r="B12" s="7" t="s">
        <v>108</v>
      </c>
      <c r="C12" s="7" t="s">
        <v>68</v>
      </c>
      <c r="D12" s="7"/>
      <c r="E12" s="7"/>
      <c r="F12" s="7"/>
      <c r="G12" s="7"/>
      <c r="H12" s="7"/>
      <c r="I12" s="7"/>
      <c r="J12" s="7"/>
      <c r="K12" s="7"/>
      <c r="L12" s="7"/>
    </row>
    <row r="13" spans="2:12" s="26" customFormat="1" ht="12.75">
      <c r="B13" s="25" t="s">
        <v>29</v>
      </c>
      <c r="C13" s="25" t="s">
        <v>68</v>
      </c>
      <c r="D13" s="25"/>
      <c r="E13" s="25"/>
      <c r="F13" s="25"/>
      <c r="G13" s="25"/>
      <c r="H13" s="25"/>
      <c r="I13" s="25"/>
      <c r="J13" s="25"/>
      <c r="K13" s="25"/>
      <c r="L13" s="25"/>
    </row>
    <row r="14" spans="2:12" s="26" customFormat="1" ht="12.7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2:12" s="26" customFormat="1" ht="12.75">
      <c r="B15" s="25" t="s">
        <v>34</v>
      </c>
      <c r="C15" s="27">
        <v>75</v>
      </c>
      <c r="D15" s="25"/>
      <c r="E15" s="25"/>
      <c r="F15" s="25"/>
      <c r="G15" s="25"/>
      <c r="H15" s="25"/>
      <c r="I15" s="25"/>
      <c r="J15" s="25"/>
      <c r="K15" s="25"/>
      <c r="L15" s="25"/>
    </row>
    <row r="16" spans="2:12" s="26" customFormat="1" ht="12.75">
      <c r="B16" s="7" t="s">
        <v>38</v>
      </c>
      <c r="C16" s="25" t="s">
        <v>69</v>
      </c>
      <c r="F16" s="25"/>
      <c r="G16" s="25"/>
      <c r="H16" s="25"/>
      <c r="I16" s="25"/>
      <c r="J16" s="25"/>
      <c r="K16" s="25"/>
      <c r="L16" s="25"/>
    </row>
    <row r="17" spans="2:12" s="26" customFormat="1" ht="12.75">
      <c r="B17" s="25" t="s">
        <v>111</v>
      </c>
      <c r="C17" s="25" t="s">
        <v>70</v>
      </c>
      <c r="D17" s="25"/>
      <c r="E17" s="25"/>
      <c r="F17" s="25"/>
      <c r="G17" s="25"/>
      <c r="H17" s="25"/>
      <c r="I17" s="25"/>
      <c r="J17" s="25"/>
      <c r="K17" s="25"/>
      <c r="L17" s="25"/>
    </row>
    <row r="18" spans="2:12" s="26" customFormat="1" ht="12.75">
      <c r="B18" s="25" t="s">
        <v>110</v>
      </c>
      <c r="C18" s="25" t="s">
        <v>112</v>
      </c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12.75">
      <c r="B19" s="25" t="s">
        <v>7</v>
      </c>
      <c r="C19" s="25" t="s">
        <v>71</v>
      </c>
      <c r="D19" s="7"/>
      <c r="E19" s="7"/>
      <c r="F19" s="7"/>
      <c r="G19" s="7"/>
      <c r="H19" s="7"/>
      <c r="I19" s="7"/>
      <c r="J19" s="7"/>
      <c r="K19" s="7"/>
      <c r="L19" s="7"/>
    </row>
    <row r="20" spans="2:12" ht="12.75">
      <c r="B20" s="7" t="s">
        <v>32</v>
      </c>
      <c r="C20" s="7" t="s">
        <v>72</v>
      </c>
      <c r="D20" s="7"/>
      <c r="E20" s="7"/>
      <c r="F20" s="7"/>
      <c r="G20" s="7"/>
      <c r="H20" s="7"/>
      <c r="I20" s="7"/>
      <c r="J20" s="7"/>
      <c r="K20" s="7"/>
      <c r="L20" s="7"/>
    </row>
    <row r="21" spans="2:12" ht="12.75">
      <c r="B21" s="7" t="s">
        <v>39</v>
      </c>
      <c r="C21" s="30"/>
      <c r="D21" s="7"/>
      <c r="E21" s="7"/>
      <c r="F21" s="7"/>
      <c r="G21" s="7"/>
      <c r="H21" s="7"/>
      <c r="I21" s="7"/>
      <c r="J21" s="7"/>
      <c r="K21" s="7"/>
      <c r="L21" s="7"/>
    </row>
    <row r="22" spans="2:12" ht="12.75">
      <c r="B22" s="7" t="s">
        <v>33</v>
      </c>
      <c r="C22" s="25" t="s">
        <v>73</v>
      </c>
      <c r="D22" s="7"/>
      <c r="E22" s="7"/>
      <c r="F22" s="7"/>
      <c r="G22" s="7"/>
      <c r="H22" s="7"/>
      <c r="I22" s="7"/>
      <c r="J22" s="7"/>
      <c r="K22" s="7"/>
      <c r="L22" s="7"/>
    </row>
    <row r="23" spans="2:12" ht="12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ht="12.75">
      <c r="B24" s="7" t="s">
        <v>8</v>
      </c>
      <c r="C24" s="8"/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7" t="s">
        <v>9</v>
      </c>
      <c r="C25" s="29">
        <v>2.5</v>
      </c>
      <c r="D25" s="7"/>
      <c r="E25" s="7"/>
      <c r="F25" s="7"/>
      <c r="G25" s="7"/>
      <c r="H25" s="7"/>
      <c r="I25" s="7"/>
      <c r="J25" s="7"/>
      <c r="K25" s="7"/>
      <c r="L25" s="7"/>
    </row>
    <row r="26" spans="2:12" ht="12.75">
      <c r="B26" s="7" t="s">
        <v>10</v>
      </c>
      <c r="C26" s="8">
        <v>80</v>
      </c>
      <c r="D26" s="7"/>
      <c r="E26" s="7"/>
      <c r="F26" s="7"/>
      <c r="G26" s="7"/>
      <c r="H26" s="7"/>
      <c r="I26" s="7"/>
      <c r="J26" s="7"/>
      <c r="K26" s="7"/>
      <c r="L26" s="7"/>
    </row>
    <row r="27" spans="2:12" ht="12.75">
      <c r="B27" s="7" t="s">
        <v>35</v>
      </c>
      <c r="C27" s="9"/>
      <c r="D27" s="7"/>
      <c r="E27" s="7"/>
      <c r="F27" s="7"/>
      <c r="G27" s="7"/>
      <c r="H27" s="7"/>
      <c r="I27" s="7"/>
      <c r="J27" s="7"/>
      <c r="K27" s="7"/>
      <c r="L27" s="7"/>
    </row>
    <row r="28" spans="2:12" ht="14.25" customHeight="1">
      <c r="B28" s="7" t="s">
        <v>36</v>
      </c>
      <c r="C28" s="8"/>
      <c r="D28" s="7"/>
      <c r="E28" s="7"/>
      <c r="F28" s="7"/>
      <c r="G28" s="7"/>
      <c r="H28" s="7"/>
      <c r="I28" s="7"/>
      <c r="J28" s="7"/>
      <c r="K28" s="7"/>
      <c r="L28" s="7"/>
    </row>
    <row r="29" spans="2:12" ht="12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ht="12.75">
      <c r="B30" s="7" t="s">
        <v>11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 ht="12.75"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2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2:12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3:12" ht="12.75"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 ht="12.75">
      <c r="B35"/>
      <c r="C35"/>
      <c r="D35" s="7"/>
      <c r="E35" s="7"/>
      <c r="F35" s="7"/>
      <c r="G35" s="7"/>
      <c r="H35" s="7"/>
      <c r="I35" s="7"/>
      <c r="J35" s="7"/>
      <c r="K35" s="7"/>
      <c r="L35" s="7"/>
    </row>
    <row r="36" spans="2:12" ht="12.75">
      <c r="B36"/>
      <c r="C36"/>
      <c r="D36" s="7"/>
      <c r="E36" s="7"/>
      <c r="F36" s="7"/>
      <c r="G36" s="7"/>
      <c r="H36" s="7"/>
      <c r="I36" s="7"/>
      <c r="J36" s="7"/>
      <c r="K36" s="7"/>
      <c r="L36" s="7"/>
    </row>
    <row r="37" spans="2:12" ht="12.75">
      <c r="B37"/>
      <c r="C37"/>
      <c r="D37" s="7"/>
      <c r="E37" s="7"/>
      <c r="F37" s="7"/>
      <c r="G37" s="7"/>
      <c r="H37" s="7"/>
      <c r="I37" s="7"/>
      <c r="J37" s="7"/>
      <c r="K37" s="7"/>
      <c r="L37" s="7"/>
    </row>
    <row r="38" spans="2:12" ht="12.75">
      <c r="B38"/>
      <c r="C38"/>
      <c r="D38" s="7"/>
      <c r="E38" s="7"/>
      <c r="F38" s="7"/>
      <c r="G38" s="7"/>
      <c r="H38" s="7"/>
      <c r="I38" s="7"/>
      <c r="J38" s="7"/>
      <c r="K38" s="7"/>
      <c r="L38" s="7"/>
    </row>
    <row r="39" spans="2:12" ht="12.75">
      <c r="B39"/>
      <c r="C39"/>
      <c r="D39" s="7"/>
      <c r="E39" s="7"/>
      <c r="F39" s="7"/>
      <c r="G39" s="7"/>
      <c r="H39" s="7"/>
      <c r="I39" s="7"/>
      <c r="J39" s="7"/>
      <c r="K39" s="7"/>
      <c r="L39" s="7"/>
    </row>
    <row r="40" spans="2:12" ht="12.75">
      <c r="B40"/>
      <c r="C40"/>
      <c r="D40" s="7"/>
      <c r="E40" s="7"/>
      <c r="F40" s="7"/>
      <c r="G40" s="7"/>
      <c r="H40" s="7"/>
      <c r="I40" s="7"/>
      <c r="J40" s="7"/>
      <c r="K40" s="7"/>
      <c r="L40" s="7"/>
    </row>
    <row r="41" spans="2:12" ht="12.75">
      <c r="B41"/>
      <c r="C41"/>
      <c r="D41" s="7"/>
      <c r="E41" s="7"/>
      <c r="F41" s="7"/>
      <c r="G41" s="7"/>
      <c r="H41" s="7"/>
      <c r="I41" s="7"/>
      <c r="J41" s="7"/>
      <c r="K41" s="7"/>
      <c r="L41" s="7"/>
    </row>
    <row r="42" spans="2:12" ht="12.75">
      <c r="B42"/>
      <c r="C42"/>
      <c r="D42" s="7"/>
      <c r="E42" s="7"/>
      <c r="F42" s="7"/>
      <c r="G42" s="7"/>
      <c r="H42" s="7"/>
      <c r="I42" s="7"/>
      <c r="J42" s="7"/>
      <c r="K42" s="7"/>
      <c r="L42" s="7"/>
    </row>
    <row r="43" spans="2:12" ht="12.75">
      <c r="B43"/>
      <c r="C43"/>
      <c r="D43" s="7"/>
      <c r="E43" s="7"/>
      <c r="F43" s="7"/>
      <c r="G43" s="7"/>
      <c r="H43" s="7"/>
      <c r="I43" s="7"/>
      <c r="J43" s="7"/>
      <c r="K43" s="7"/>
      <c r="L43" s="7"/>
    </row>
    <row r="44" spans="2:12" ht="12.75">
      <c r="B44"/>
      <c r="C44"/>
      <c r="D44" s="7"/>
      <c r="E44" s="7"/>
      <c r="F44" s="7"/>
      <c r="G44" s="7"/>
      <c r="H44" s="7"/>
      <c r="I44" s="7"/>
      <c r="J44" s="7"/>
      <c r="K44" s="7"/>
      <c r="L44" s="7"/>
    </row>
    <row r="45" spans="2:12" ht="12.75">
      <c r="B45"/>
      <c r="C45"/>
      <c r="D45" s="7"/>
      <c r="E45" s="7"/>
      <c r="F45" s="7"/>
      <c r="G45" s="7"/>
      <c r="H45" s="7"/>
      <c r="I45" s="7"/>
      <c r="J45" s="7"/>
      <c r="K45" s="7"/>
      <c r="L45" s="7"/>
    </row>
    <row r="46" spans="2:12" ht="12.75">
      <c r="B46"/>
      <c r="C46"/>
      <c r="D46" s="7"/>
      <c r="E46" s="7"/>
      <c r="F46" s="7"/>
      <c r="G46" s="7"/>
      <c r="H46" s="7"/>
      <c r="I46" s="7"/>
      <c r="J46" s="7"/>
      <c r="K46" s="7"/>
      <c r="L46" s="7"/>
    </row>
    <row r="47" spans="2:12" ht="12.75">
      <c r="B47"/>
      <c r="C47"/>
      <c r="D47" s="7"/>
      <c r="E47" s="7"/>
      <c r="F47" s="7"/>
      <c r="G47" s="7"/>
      <c r="H47" s="7"/>
      <c r="I47" s="7"/>
      <c r="J47" s="7"/>
      <c r="K47" s="7"/>
      <c r="L47" s="7"/>
    </row>
    <row r="48" spans="2:12" ht="12.75">
      <c r="B48"/>
      <c r="C48"/>
      <c r="D48" s="7"/>
      <c r="E48" s="7"/>
      <c r="F48" s="7"/>
      <c r="G48" s="7"/>
      <c r="H48" s="7"/>
      <c r="I48" s="7"/>
      <c r="J48" s="7"/>
      <c r="K48" s="7"/>
      <c r="L48" s="7"/>
    </row>
    <row r="49" spans="2:12" ht="12.75">
      <c r="B49"/>
      <c r="C49"/>
      <c r="D49" s="7"/>
      <c r="E49" s="7"/>
      <c r="F49" s="7"/>
      <c r="G49" s="7"/>
      <c r="H49" s="7"/>
      <c r="I49" s="7"/>
      <c r="J49" s="7"/>
      <c r="K49" s="7"/>
      <c r="L49" s="7"/>
    </row>
    <row r="50" spans="2:12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2:12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2:12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12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2:12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2:12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2:12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2:12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2:12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2:12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2:12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2:12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2:12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2:12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2:12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2:12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2:12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2:12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2:12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2:12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2:12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2:12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2:12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2:12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2:12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2:12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2:12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2:12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2:12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2:12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2:12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2:12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2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2:12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2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2:12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2:12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2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2:12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2:12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2:12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2:12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2:12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2:12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2:12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2:12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2:12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2:12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2:12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2:12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2:12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2:12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2:12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2:12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2:12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2:12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2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2:12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2:12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2:12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2:12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2:12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2:12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2:12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2:12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2:12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2:12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2:12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2:12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2:12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2:12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2:12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2:12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2:12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2:12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2:12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2:12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2:12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2:12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2:12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2:12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2:12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2:12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2:12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2:12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2:12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2:12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2:12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2:12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2:12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2:12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2:12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2:12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2:12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2:12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2:12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2:12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2:12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2:12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2:12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2:12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2:12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2:12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2:12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2:12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2:12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2:12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2:12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2:12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2:12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2:12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2:12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2:12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2:12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2:12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2:12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2:12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2:12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2:12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2:12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2:12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2:12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2:12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2:12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2:12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2:12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2:12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2:12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2:12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2:12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2:12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2:12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2:12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2:12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2:12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2:12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2:12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2:12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2:12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2:12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2:12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2:12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2:12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2:12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2:12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2:12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2:12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2:12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2:12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2:12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2:12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2:12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2:12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2:12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2:12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2:12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2:12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2:12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2:12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2:12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2:12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2:12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2:12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2:12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2:12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2:12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2:12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2:12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2:12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2:12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2:12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2:12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2:12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2:12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2:12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2:12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2:12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2:12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2:12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2:12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2:12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2:12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2:12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2:12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2:12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2:12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2:12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2:12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2:12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2:12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2:12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2:12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2:12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2:12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2:12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2:12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2:12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2:12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2:12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2:12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2:12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2:12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2:12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2:12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2:12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2:12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2:12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2:12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2:12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2:12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2:12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2:12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2:12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2:12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2:12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2:12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2:12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2:12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2:12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2:12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2:12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1"/>
  <sheetViews>
    <sheetView tabSelected="1" workbookViewId="0" topLeftCell="B1">
      <selection activeCell="C18" sqref="C18"/>
    </sheetView>
  </sheetViews>
  <sheetFormatPr defaultColWidth="9.140625" defaultRowHeight="12.75"/>
  <cols>
    <col min="1" max="1" width="1.8515625" style="0" hidden="1" customWidth="1"/>
    <col min="2" max="2" width="21.00390625" style="0" customWidth="1"/>
    <col min="3" max="3" width="67.00390625" style="0" customWidth="1"/>
  </cols>
  <sheetData>
    <row r="1" ht="12.75">
      <c r="B1" s="3" t="s">
        <v>94</v>
      </c>
    </row>
    <row r="3" ht="12.75">
      <c r="B3" s="3" t="s">
        <v>76</v>
      </c>
    </row>
    <row r="5" spans="2:3" ht="38.25">
      <c r="B5" s="25" t="s">
        <v>95</v>
      </c>
      <c r="C5" s="35" t="s">
        <v>74</v>
      </c>
    </row>
    <row r="6" spans="2:3" ht="12.75">
      <c r="B6" s="7" t="s">
        <v>96</v>
      </c>
      <c r="C6" t="s">
        <v>75</v>
      </c>
    </row>
    <row r="7" spans="2:3" ht="12.75">
      <c r="B7" s="7" t="s">
        <v>97</v>
      </c>
      <c r="C7" t="s">
        <v>75</v>
      </c>
    </row>
    <row r="8" spans="2:4" ht="12.75">
      <c r="B8" s="7" t="s">
        <v>98</v>
      </c>
      <c r="C8" s="37">
        <v>31582</v>
      </c>
      <c r="D8" s="7"/>
    </row>
    <row r="9" spans="2:4" ht="12.75">
      <c r="B9" s="7" t="s">
        <v>99</v>
      </c>
      <c r="C9" s="36">
        <v>31656</v>
      </c>
      <c r="D9" s="7"/>
    </row>
    <row r="10" spans="2:3" ht="12.75">
      <c r="B10" s="7" t="s">
        <v>100</v>
      </c>
      <c r="C10" t="s">
        <v>102</v>
      </c>
    </row>
    <row r="11" spans="2:3" ht="12.75">
      <c r="B11" s="7" t="s">
        <v>101</v>
      </c>
      <c r="C11" t="s">
        <v>104</v>
      </c>
    </row>
    <row r="13" ht="12.75">
      <c r="B13" s="3" t="s">
        <v>78</v>
      </c>
    </row>
    <row r="15" spans="2:3" ht="38.25">
      <c r="B15" s="25" t="s">
        <v>95</v>
      </c>
      <c r="C15" s="35" t="s">
        <v>74</v>
      </c>
    </row>
    <row r="16" spans="2:3" ht="12.75">
      <c r="B16" s="7" t="s">
        <v>96</v>
      </c>
      <c r="C16" t="s">
        <v>75</v>
      </c>
    </row>
    <row r="17" spans="2:3" ht="12.75">
      <c r="B17" s="7" t="s">
        <v>97</v>
      </c>
      <c r="C17" t="s">
        <v>75</v>
      </c>
    </row>
    <row r="18" spans="2:3" ht="12.75">
      <c r="B18" s="7" t="s">
        <v>98</v>
      </c>
      <c r="C18" s="37">
        <v>31685</v>
      </c>
    </row>
    <row r="19" spans="2:3" ht="12.75">
      <c r="B19" s="7" t="s">
        <v>99</v>
      </c>
      <c r="C19" s="36">
        <v>31656</v>
      </c>
    </row>
    <row r="20" spans="2:3" ht="12.75">
      <c r="B20" s="7" t="s">
        <v>100</v>
      </c>
      <c r="C20" t="s">
        <v>103</v>
      </c>
    </row>
    <row r="21" spans="2:3" ht="12.75">
      <c r="B21" s="7" t="s">
        <v>101</v>
      </c>
      <c r="C21" t="s">
        <v>13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B1">
      <pane ySplit="1125" topLeftCell="BM1" activePane="bottomLeft" state="split"/>
      <selection pane="topLeft" activeCell="N1" sqref="M1:N16384"/>
      <selection pane="bottomLeft" activeCell="O21" sqref="O21"/>
    </sheetView>
  </sheetViews>
  <sheetFormatPr defaultColWidth="9.140625" defaultRowHeight="12.75"/>
  <cols>
    <col min="1" max="1" width="3.00390625" style="11" hidden="1" customWidth="1"/>
    <col min="2" max="2" width="21.140625" style="11" customWidth="1"/>
    <col min="3" max="3" width="11.140625" style="11" customWidth="1"/>
    <col min="4" max="4" width="8.8515625" style="4" customWidth="1"/>
    <col min="5" max="5" width="6.140625" style="4" customWidth="1"/>
    <col min="6" max="6" width="3.7109375" style="4" customWidth="1"/>
    <col min="7" max="7" width="11.28125" style="11" customWidth="1"/>
    <col min="8" max="8" width="3.421875" style="11" customWidth="1"/>
    <col min="9" max="9" width="11.00390625" style="12" customWidth="1"/>
    <col min="10" max="10" width="3.57421875" style="11" customWidth="1"/>
    <col min="11" max="11" width="10.7109375" style="11" customWidth="1"/>
    <col min="12" max="12" width="3.421875" style="11" customWidth="1"/>
    <col min="13" max="13" width="10.8515625" style="11" customWidth="1"/>
    <col min="14" max="14" width="2.140625" style="11" customWidth="1"/>
    <col min="15" max="16384" width="8.8515625" style="11" customWidth="1"/>
  </cols>
  <sheetData>
    <row r="1" spans="2:3" ht="12.75">
      <c r="B1" s="10" t="s">
        <v>28</v>
      </c>
      <c r="C1" s="10"/>
    </row>
    <row r="2" spans="2:12" ht="12.75">
      <c r="B2" s="13"/>
      <c r="C2" s="13"/>
      <c r="G2" s="13"/>
      <c r="H2" s="13"/>
      <c r="I2" s="14"/>
      <c r="J2" s="13"/>
      <c r="K2" s="13"/>
      <c r="L2" s="13"/>
    </row>
    <row r="3" spans="2:5" ht="12.75">
      <c r="B3" s="7"/>
      <c r="C3" s="7" t="s">
        <v>42</v>
      </c>
      <c r="D3" s="4" t="s">
        <v>12</v>
      </c>
      <c r="E3" s="4" t="s">
        <v>30</v>
      </c>
    </row>
    <row r="4" spans="2:12" ht="12.75">
      <c r="B4" s="7"/>
      <c r="C4" s="7"/>
      <c r="G4" s="13"/>
      <c r="H4" s="13"/>
      <c r="I4" s="14"/>
      <c r="J4" s="13"/>
      <c r="K4" s="13"/>
      <c r="L4" s="13"/>
    </row>
    <row r="5" spans="1:13" ht="12.75">
      <c r="A5" s="11">
        <v>10</v>
      </c>
      <c r="B5" s="15" t="s">
        <v>76</v>
      </c>
      <c r="C5" s="15"/>
      <c r="G5" s="13" t="s">
        <v>83</v>
      </c>
      <c r="H5" s="13"/>
      <c r="I5" s="14" t="s">
        <v>84</v>
      </c>
      <c r="J5" s="13"/>
      <c r="K5" s="13" t="s">
        <v>85</v>
      </c>
      <c r="L5" s="13"/>
      <c r="M5" s="11" t="s">
        <v>21</v>
      </c>
    </row>
    <row r="6" spans="2:12" ht="12.75">
      <c r="B6" s="4"/>
      <c r="C6" s="4"/>
      <c r="D6" s="7"/>
      <c r="E6" s="7"/>
      <c r="F6" s="7"/>
      <c r="G6" s="7"/>
      <c r="H6" s="7"/>
      <c r="I6" s="16"/>
      <c r="J6" s="7"/>
      <c r="K6" s="7"/>
      <c r="L6" s="7"/>
    </row>
    <row r="7" spans="2:13" ht="12.75">
      <c r="B7" s="4" t="s">
        <v>114</v>
      </c>
      <c r="C7" s="4" t="s">
        <v>105</v>
      </c>
      <c r="D7" s="7" t="s">
        <v>16</v>
      </c>
      <c r="E7" s="7" t="s">
        <v>15</v>
      </c>
      <c r="F7" s="7"/>
      <c r="G7" s="24">
        <f>0.416*(21-7)/(21-G23)</f>
        <v>0.37574193548387097</v>
      </c>
      <c r="H7" s="7"/>
      <c r="I7" s="24">
        <f>2.62*(21-7)/(21-I23)</f>
        <v>2.1576470588235295</v>
      </c>
      <c r="J7" s="7"/>
      <c r="K7" s="24">
        <f>0.835*(21-7)/(21-K23)</f>
        <v>0.691715976331361</v>
      </c>
      <c r="L7" s="7"/>
      <c r="M7" s="38">
        <f>AVERAGE(I7,G7,K7)</f>
        <v>1.0750349902129204</v>
      </c>
    </row>
    <row r="8" spans="2:13" ht="12.75">
      <c r="B8" s="4" t="s">
        <v>24</v>
      </c>
      <c r="C8" s="4" t="s">
        <v>105</v>
      </c>
      <c r="D8" s="7" t="s">
        <v>16</v>
      </c>
      <c r="E8" s="7" t="s">
        <v>15</v>
      </c>
      <c r="F8"/>
      <c r="G8">
        <v>107</v>
      </c>
      <c r="H8"/>
      <c r="I8">
        <v>100</v>
      </c>
      <c r="J8"/>
      <c r="K8">
        <v>82</v>
      </c>
      <c r="L8"/>
      <c r="M8" s="33">
        <f>AVERAGE(I8,G8,K8)</f>
        <v>96.33333333333333</v>
      </c>
    </row>
    <row r="9" spans="2:13" ht="12.75">
      <c r="B9" s="4" t="s">
        <v>106</v>
      </c>
      <c r="C9" s="4" t="s">
        <v>105</v>
      </c>
      <c r="D9" s="7" t="s">
        <v>16</v>
      </c>
      <c r="E9" s="7" t="s">
        <v>15</v>
      </c>
      <c r="F9"/>
      <c r="G9">
        <f>G8</f>
        <v>107</v>
      </c>
      <c r="H9"/>
      <c r="I9">
        <f>I8</f>
        <v>100</v>
      </c>
      <c r="J9"/>
      <c r="K9">
        <f>K8</f>
        <v>82</v>
      </c>
      <c r="L9"/>
      <c r="M9" s="2">
        <f>M8</f>
        <v>96.33333333333333</v>
      </c>
    </row>
    <row r="10" spans="2:13" ht="12.75">
      <c r="B10" s="4"/>
      <c r="C10" s="4"/>
      <c r="F10"/>
      <c r="G10"/>
      <c r="H10"/>
      <c r="I10"/>
      <c r="J10"/>
      <c r="K10"/>
      <c r="L10"/>
      <c r="M10" s="2"/>
    </row>
    <row r="11" spans="2:13" ht="12.75">
      <c r="B11" s="11" t="s">
        <v>60</v>
      </c>
      <c r="C11" s="4" t="s">
        <v>63</v>
      </c>
      <c r="F11"/>
      <c r="G11"/>
      <c r="H11"/>
      <c r="I11"/>
      <c r="J11"/>
      <c r="K11"/>
      <c r="L11"/>
      <c r="M11" s="2"/>
    </row>
    <row r="12" spans="2:13" ht="12.75">
      <c r="B12" s="4" t="s">
        <v>61</v>
      </c>
      <c r="C12" s="4"/>
      <c r="D12" s="4" t="s">
        <v>25</v>
      </c>
      <c r="F12"/>
      <c r="G12">
        <v>264</v>
      </c>
      <c r="H12"/>
      <c r="I12">
        <v>258</v>
      </c>
      <c r="J12"/>
      <c r="K12">
        <v>267</v>
      </c>
      <c r="L12"/>
      <c r="M12" s="2"/>
    </row>
    <row r="13" spans="2:13" ht="12.75">
      <c r="B13" s="4" t="s">
        <v>62</v>
      </c>
      <c r="C13" s="4"/>
      <c r="D13" s="4" t="s">
        <v>25</v>
      </c>
      <c r="F13"/>
      <c r="G13">
        <v>0.00155</v>
      </c>
      <c r="H13"/>
      <c r="I13">
        <v>0.00173</v>
      </c>
      <c r="J13"/>
      <c r="K13">
        <v>0.00184</v>
      </c>
      <c r="L13"/>
      <c r="M13" s="2"/>
    </row>
    <row r="14" spans="2:13" ht="12.75">
      <c r="B14" s="4" t="s">
        <v>60</v>
      </c>
      <c r="C14" s="4"/>
      <c r="D14" s="4" t="s">
        <v>18</v>
      </c>
      <c r="F14"/>
      <c r="G14">
        <v>99.9994</v>
      </c>
      <c r="H14"/>
      <c r="I14">
        <v>99.9994</v>
      </c>
      <c r="J14"/>
      <c r="K14">
        <v>99.9993</v>
      </c>
      <c r="L14"/>
      <c r="M14" s="2"/>
    </row>
    <row r="15" spans="2:13" ht="12.75">
      <c r="B15" s="4"/>
      <c r="C15" s="4"/>
      <c r="F15"/>
      <c r="G15"/>
      <c r="H15"/>
      <c r="I15"/>
      <c r="J15"/>
      <c r="K15"/>
      <c r="L15"/>
      <c r="M15" s="2"/>
    </row>
    <row r="16" spans="2:13" ht="12.75">
      <c r="B16" s="4" t="s">
        <v>60</v>
      </c>
      <c r="C16" s="4" t="s">
        <v>77</v>
      </c>
      <c r="F16"/>
      <c r="G16"/>
      <c r="H16"/>
      <c r="I16"/>
      <c r="J16"/>
      <c r="K16"/>
      <c r="L16"/>
      <c r="M16" s="2"/>
    </row>
    <row r="17" spans="2:13" ht="12.75">
      <c r="B17" s="4" t="s">
        <v>61</v>
      </c>
      <c r="C17" s="4"/>
      <c r="D17" s="4" t="s">
        <v>25</v>
      </c>
      <c r="F17"/>
      <c r="G17">
        <v>1622</v>
      </c>
      <c r="H17"/>
      <c r="I17">
        <v>1588</v>
      </c>
      <c r="J17"/>
      <c r="K17">
        <v>1645</v>
      </c>
      <c r="L17"/>
      <c r="M17" s="2"/>
    </row>
    <row r="18" spans="2:13" ht="12.75">
      <c r="B18" s="4" t="s">
        <v>62</v>
      </c>
      <c r="C18" s="4"/>
      <c r="D18" s="4" t="s">
        <v>25</v>
      </c>
      <c r="F18"/>
      <c r="G18">
        <v>0.00359</v>
      </c>
      <c r="H18"/>
      <c r="I18">
        <v>0.00638</v>
      </c>
      <c r="J18" t="s">
        <v>86</v>
      </c>
      <c r="K18">
        <v>0.00761</v>
      </c>
      <c r="L18"/>
      <c r="M18" s="2"/>
    </row>
    <row r="19" spans="2:13" ht="12.75">
      <c r="B19" s="4" t="s">
        <v>60</v>
      </c>
      <c r="C19" s="4"/>
      <c r="D19" s="4" t="s">
        <v>18</v>
      </c>
      <c r="F19"/>
      <c r="G19">
        <v>99.9998</v>
      </c>
      <c r="H19"/>
      <c r="I19">
        <v>99.9996</v>
      </c>
      <c r="J19" t="s">
        <v>64</v>
      </c>
      <c r="K19">
        <v>99.999</v>
      </c>
      <c r="L19"/>
      <c r="M19" s="2"/>
    </row>
    <row r="20" spans="2:13" ht="12.75">
      <c r="B20" s="4"/>
      <c r="C20" s="4"/>
      <c r="F20"/>
      <c r="G20"/>
      <c r="H20"/>
      <c r="I20"/>
      <c r="J20"/>
      <c r="K20"/>
      <c r="L20"/>
      <c r="M20"/>
    </row>
    <row r="21" spans="2:13" ht="12.75">
      <c r="B21" s="4" t="s">
        <v>45</v>
      </c>
      <c r="C21" s="4" t="s">
        <v>24</v>
      </c>
      <c r="D21" s="4" t="s">
        <v>105</v>
      </c>
      <c r="F21"/>
      <c r="G21"/>
      <c r="H21"/>
      <c r="I21"/>
      <c r="J21"/>
      <c r="K21"/>
      <c r="L21"/>
      <c r="M21"/>
    </row>
    <row r="22" spans="2:13" ht="12.75">
      <c r="B22" s="4" t="s">
        <v>41</v>
      </c>
      <c r="C22" s="4"/>
      <c r="D22" s="4" t="s">
        <v>17</v>
      </c>
      <c r="F22"/>
      <c r="G22">
        <v>12718</v>
      </c>
      <c r="H22"/>
      <c r="I22">
        <v>12072</v>
      </c>
      <c r="J22"/>
      <c r="K22">
        <v>11853</v>
      </c>
      <c r="L22"/>
      <c r="M22" s="2">
        <f>AVERAGE(G22,I22,K22)</f>
        <v>12214.333333333334</v>
      </c>
    </row>
    <row r="23" spans="2:13" ht="12.75">
      <c r="B23" s="4" t="s">
        <v>43</v>
      </c>
      <c r="C23" s="4"/>
      <c r="D23" s="4" t="s">
        <v>18</v>
      </c>
      <c r="F23"/>
      <c r="G23">
        <v>5.5</v>
      </c>
      <c r="H23"/>
      <c r="I23">
        <v>4</v>
      </c>
      <c r="J23"/>
      <c r="K23">
        <v>4.1</v>
      </c>
      <c r="L23"/>
      <c r="M23" s="2">
        <f>AVERAGE(G23,I23,K23)</f>
        <v>4.533333333333333</v>
      </c>
    </row>
    <row r="24" spans="2:13" ht="12.75">
      <c r="B24" s="4" t="s">
        <v>44</v>
      </c>
      <c r="C24" s="4"/>
      <c r="D24" s="4" t="s">
        <v>18</v>
      </c>
      <c r="F24"/>
      <c r="G24">
        <v>41.3</v>
      </c>
      <c r="H24"/>
      <c r="I24">
        <v>32.7</v>
      </c>
      <c r="J24"/>
      <c r="K24">
        <v>33.4</v>
      </c>
      <c r="L24"/>
      <c r="M24" s="2">
        <f>AVERAGE(G24,I24,K24)</f>
        <v>35.800000000000004</v>
      </c>
    </row>
    <row r="25" spans="2:13" ht="12.75">
      <c r="B25" s="4" t="s">
        <v>40</v>
      </c>
      <c r="C25" s="4"/>
      <c r="D25" s="4" t="s">
        <v>19</v>
      </c>
      <c r="F25"/>
      <c r="G25">
        <v>170</v>
      </c>
      <c r="H25"/>
      <c r="I25">
        <v>160</v>
      </c>
      <c r="J25"/>
      <c r="K25">
        <v>161</v>
      </c>
      <c r="L25"/>
      <c r="M25" s="2">
        <f>AVERAGE(G25,I25,K25)</f>
        <v>163.66666666666666</v>
      </c>
    </row>
    <row r="26" ht="12.75"/>
    <row r="27" spans="1:13" ht="12.75">
      <c r="A27" s="11">
        <v>11</v>
      </c>
      <c r="B27" s="15" t="s">
        <v>78</v>
      </c>
      <c r="C27" s="15"/>
      <c r="G27" s="13" t="s">
        <v>83</v>
      </c>
      <c r="H27" s="13"/>
      <c r="I27" s="14" t="s">
        <v>84</v>
      </c>
      <c r="J27" s="13"/>
      <c r="K27" s="13" t="s">
        <v>85</v>
      </c>
      <c r="L27" s="13"/>
      <c r="M27" s="11" t="s">
        <v>21</v>
      </c>
    </row>
    <row r="28" spans="2:13" ht="12.75">
      <c r="B28" s="4"/>
      <c r="C28" s="4"/>
      <c r="D28" s="7"/>
      <c r="E28" s="7"/>
      <c r="F28"/>
      <c r="G28"/>
      <c r="H28"/>
      <c r="I28"/>
      <c r="J28"/>
      <c r="K28"/>
      <c r="L28"/>
      <c r="M28"/>
    </row>
    <row r="29" spans="2:13" ht="12.75">
      <c r="B29" s="4" t="s">
        <v>13</v>
      </c>
      <c r="C29" s="4" t="s">
        <v>105</v>
      </c>
      <c r="D29" s="4" t="s">
        <v>14</v>
      </c>
      <c r="E29" s="4" t="s">
        <v>15</v>
      </c>
      <c r="F29"/>
      <c r="G29">
        <v>0.0385</v>
      </c>
      <c r="H29"/>
      <c r="I29">
        <v>0.0174</v>
      </c>
      <c r="J29"/>
      <c r="K29">
        <v>0.0431</v>
      </c>
      <c r="L29"/>
      <c r="M29" s="34">
        <f>AVERAGE(I29,G29,K29)</f>
        <v>0.033</v>
      </c>
    </row>
    <row r="30" spans="2:13" ht="12.75">
      <c r="B30" s="4"/>
      <c r="C30" s="4"/>
      <c r="F30"/>
      <c r="G30"/>
      <c r="H30"/>
      <c r="I30"/>
      <c r="J30"/>
      <c r="K30"/>
      <c r="L30"/>
      <c r="M30"/>
    </row>
    <row r="31" spans="2:13" ht="12.75">
      <c r="B31" s="4" t="s">
        <v>45</v>
      </c>
      <c r="C31" s="4" t="s">
        <v>13</v>
      </c>
      <c r="D31" s="4" t="s">
        <v>105</v>
      </c>
      <c r="F31"/>
      <c r="G31"/>
      <c r="H31"/>
      <c r="I31"/>
      <c r="J31"/>
      <c r="K31"/>
      <c r="L31"/>
      <c r="M31"/>
    </row>
    <row r="32" spans="2:13" ht="12.75">
      <c r="B32" s="4" t="s">
        <v>41</v>
      </c>
      <c r="C32" s="4"/>
      <c r="D32" s="4" t="s">
        <v>17</v>
      </c>
      <c r="F32"/>
      <c r="G32">
        <v>11902</v>
      </c>
      <c r="H32"/>
      <c r="I32">
        <v>11581</v>
      </c>
      <c r="J32"/>
      <c r="K32">
        <v>11016</v>
      </c>
      <c r="L32"/>
      <c r="M32" s="2">
        <f>AVERAGE(G32,I32,K32)</f>
        <v>11499.666666666666</v>
      </c>
    </row>
    <row r="33" spans="2:13" ht="12.75">
      <c r="B33" s="4" t="s">
        <v>43</v>
      </c>
      <c r="C33" s="4"/>
      <c r="D33" s="4" t="s">
        <v>18</v>
      </c>
      <c r="F33"/>
      <c r="G33">
        <v>4.5</v>
      </c>
      <c r="H33"/>
      <c r="I33">
        <v>7.4</v>
      </c>
      <c r="J33"/>
      <c r="K33">
        <v>4.1</v>
      </c>
      <c r="L33"/>
      <c r="M33" s="2">
        <f>AVERAGE(G33,I33,K33)</f>
        <v>5.333333333333333</v>
      </c>
    </row>
    <row r="34" spans="2:13" ht="12.75">
      <c r="B34" s="4" t="s">
        <v>44</v>
      </c>
      <c r="C34" s="4"/>
      <c r="D34" s="4" t="s">
        <v>18</v>
      </c>
      <c r="F34"/>
      <c r="G34">
        <v>35.7</v>
      </c>
      <c r="H34"/>
      <c r="I34">
        <v>38.7</v>
      </c>
      <c r="J34"/>
      <c r="K34">
        <v>39.8</v>
      </c>
      <c r="L34"/>
      <c r="M34" s="2">
        <f>AVERAGE(G34,I34,K34)</f>
        <v>38.06666666666667</v>
      </c>
    </row>
    <row r="35" spans="2:13" ht="12.75">
      <c r="B35" s="4" t="s">
        <v>40</v>
      </c>
      <c r="C35" s="4"/>
      <c r="D35" s="4" t="s">
        <v>19</v>
      </c>
      <c r="F35"/>
      <c r="G35">
        <v>163</v>
      </c>
      <c r="H35"/>
      <c r="I35">
        <v>169</v>
      </c>
      <c r="J35"/>
      <c r="K35">
        <v>169</v>
      </c>
      <c r="L35"/>
      <c r="M35" s="2">
        <f>AVERAGE(G35,I35,K35)</f>
        <v>167</v>
      </c>
    </row>
    <row r="36" ht="12.75"/>
    <row r="37" spans="2:3" ht="12.75">
      <c r="B37" s="4"/>
      <c r="C37" s="4"/>
    </row>
    <row r="38" spans="2:12" ht="12.75">
      <c r="B38" s="15"/>
      <c r="C38" s="15"/>
      <c r="G38" s="13"/>
      <c r="H38" s="13"/>
      <c r="I38" s="14"/>
      <c r="J38" s="13"/>
      <c r="K38" s="13"/>
      <c r="L38" s="13"/>
    </row>
    <row r="39" spans="2:12" ht="12.75">
      <c r="B39" s="4"/>
      <c r="C39" s="4"/>
      <c r="D39" s="7"/>
      <c r="E39" s="7"/>
      <c r="F39" s="7"/>
      <c r="G39" s="7"/>
      <c r="H39" s="7"/>
      <c r="I39" s="16"/>
      <c r="J39" s="7"/>
      <c r="K39" s="7"/>
      <c r="L39" s="7"/>
    </row>
    <row r="40" spans="2:12" ht="12.75">
      <c r="B40" s="4"/>
      <c r="C40" s="4"/>
      <c r="G40" s="17"/>
      <c r="H40" s="17"/>
      <c r="I40" s="18"/>
      <c r="J40" s="17"/>
      <c r="K40" s="17"/>
      <c r="L40" s="17"/>
    </row>
    <row r="41" spans="2:12" ht="12.75">
      <c r="B41" s="4"/>
      <c r="C41" s="4"/>
      <c r="G41" s="17"/>
      <c r="H41" s="17"/>
      <c r="I41" s="18"/>
      <c r="J41" s="17"/>
      <c r="K41" s="17"/>
      <c r="L41" s="17"/>
    </row>
    <row r="42" spans="2:12" ht="12.75">
      <c r="B42" s="4"/>
      <c r="C42" s="4"/>
      <c r="G42" s="17"/>
      <c r="H42" s="17"/>
      <c r="I42" s="18"/>
      <c r="J42" s="17"/>
      <c r="K42" s="17"/>
      <c r="L42" s="17"/>
    </row>
    <row r="43" spans="2:12" ht="12.75">
      <c r="B43" s="4"/>
      <c r="C43" s="4"/>
      <c r="G43" s="17"/>
      <c r="H43" s="17"/>
      <c r="I43" s="18"/>
      <c r="J43" s="17"/>
      <c r="K43" s="17"/>
      <c r="L43" s="17"/>
    </row>
    <row r="44" spans="2:12" ht="12.75">
      <c r="B44" s="4"/>
      <c r="C44" s="4"/>
      <c r="G44" s="17"/>
      <c r="H44" s="17"/>
      <c r="I44" s="18"/>
      <c r="J44" s="17"/>
      <c r="K44" s="17"/>
      <c r="L44" s="17"/>
    </row>
    <row r="45" spans="2:12" ht="12.75">
      <c r="B45" s="4"/>
      <c r="C45" s="4"/>
      <c r="G45" s="17"/>
      <c r="H45" s="17"/>
      <c r="I45" s="18"/>
      <c r="J45" s="17"/>
      <c r="K45" s="17"/>
      <c r="L45" s="17"/>
    </row>
    <row r="46" spans="2:12" ht="12.75">
      <c r="B46" s="4"/>
      <c r="C46" s="4"/>
      <c r="G46" s="17"/>
      <c r="H46" s="17"/>
      <c r="I46" s="18"/>
      <c r="J46" s="17"/>
      <c r="K46" s="17"/>
      <c r="L46" s="17"/>
    </row>
    <row r="47" spans="2:12" ht="12.75">
      <c r="B47" s="4"/>
      <c r="C47" s="4"/>
      <c r="G47" s="17"/>
      <c r="H47" s="17"/>
      <c r="I47" s="18"/>
      <c r="J47" s="17"/>
      <c r="K47" s="17"/>
      <c r="L47" s="17"/>
    </row>
    <row r="48" spans="2:12" ht="12.75">
      <c r="B48" s="4"/>
      <c r="C48" s="4"/>
      <c r="G48" s="17"/>
      <c r="H48" s="17"/>
      <c r="I48" s="18"/>
      <c r="J48" s="5"/>
      <c r="K48" s="17"/>
      <c r="L48" s="17"/>
    </row>
    <row r="49" spans="2:12" ht="12.75">
      <c r="B49" s="4"/>
      <c r="C49" s="4"/>
      <c r="G49" s="17"/>
      <c r="H49" s="17"/>
      <c r="I49" s="18"/>
      <c r="J49" s="17"/>
      <c r="K49" s="17"/>
      <c r="L49" s="17"/>
    </row>
    <row r="50" spans="2:12" ht="12.75">
      <c r="B50" s="4"/>
      <c r="C50" s="4"/>
      <c r="G50" s="17"/>
      <c r="H50" s="17"/>
      <c r="I50" s="18"/>
      <c r="J50" s="17"/>
      <c r="K50" s="17"/>
      <c r="L50" s="17"/>
    </row>
    <row r="51" spans="2:12" ht="12.75">
      <c r="B51" s="4"/>
      <c r="C51" s="4"/>
      <c r="G51" s="17"/>
      <c r="H51" s="17"/>
      <c r="I51" s="18"/>
      <c r="J51" s="17"/>
      <c r="K51" s="17"/>
      <c r="L51" s="17"/>
    </row>
    <row r="52" spans="2:3" ht="12.75">
      <c r="B52" s="4"/>
      <c r="C52" s="4"/>
    </row>
    <row r="53" spans="2:12" ht="12.75">
      <c r="B53" s="4"/>
      <c r="C53" s="4"/>
      <c r="G53" s="17"/>
      <c r="H53" s="17"/>
      <c r="I53" s="18"/>
      <c r="J53" s="17"/>
      <c r="K53" s="17"/>
      <c r="L53" s="17"/>
    </row>
    <row r="54" spans="2:12" ht="12.75">
      <c r="B54" s="4"/>
      <c r="C54" s="4"/>
      <c r="G54" s="17"/>
      <c r="H54" s="17"/>
      <c r="I54" s="18"/>
      <c r="J54" s="5"/>
      <c r="K54" s="17"/>
      <c r="L54" s="17"/>
    </row>
    <row r="55" spans="2:12" ht="12.75">
      <c r="B55" s="4"/>
      <c r="C55" s="4"/>
      <c r="G55" s="17"/>
      <c r="H55" s="17"/>
      <c r="I55" s="18"/>
      <c r="J55" s="17"/>
      <c r="K55" s="17"/>
      <c r="L55" s="17"/>
    </row>
    <row r="56" spans="2:12" ht="12.75">
      <c r="B56" s="4"/>
      <c r="C56" s="4"/>
      <c r="G56" s="17"/>
      <c r="H56" s="17"/>
      <c r="I56" s="18"/>
      <c r="J56" s="17"/>
      <c r="K56" s="17"/>
      <c r="L56" s="17"/>
    </row>
    <row r="57" spans="2:12" ht="12.75">
      <c r="B57" s="4"/>
      <c r="C57" s="4"/>
      <c r="G57" s="17"/>
      <c r="H57" s="17"/>
      <c r="I57" s="18"/>
      <c r="J57" s="17"/>
      <c r="K57" s="17"/>
      <c r="L57" s="17"/>
    </row>
    <row r="58" spans="7:12" ht="12.75">
      <c r="G58" s="19"/>
      <c r="K58" s="19"/>
      <c r="L58" s="19"/>
    </row>
    <row r="60" spans="2:3" ht="12.75">
      <c r="B60" s="10"/>
      <c r="C60" s="10"/>
    </row>
    <row r="61" spans="2:3" ht="12.75">
      <c r="B61" s="4"/>
      <c r="C61" s="4"/>
    </row>
    <row r="62" spans="2:3" ht="12.75">
      <c r="B62" s="15"/>
      <c r="C62" s="15"/>
    </row>
    <row r="63" spans="2:3" ht="12.75">
      <c r="B63" s="4"/>
      <c r="C63" s="4"/>
    </row>
    <row r="64" spans="2:9" ht="12.75">
      <c r="B64" s="4"/>
      <c r="C64" s="4"/>
      <c r="G64" s="17"/>
      <c r="I64" s="18"/>
    </row>
    <row r="65" spans="2:9" ht="12.75">
      <c r="B65" s="4"/>
      <c r="C65" s="4"/>
      <c r="G65" s="17"/>
      <c r="I65" s="18"/>
    </row>
    <row r="66" spans="7:9" ht="12.75">
      <c r="G66" s="17"/>
      <c r="I66" s="18"/>
    </row>
    <row r="67" spans="2:12" ht="12.75">
      <c r="B67" s="4"/>
      <c r="C67" s="4"/>
      <c r="G67" s="17"/>
      <c r="H67" s="13"/>
      <c r="I67" s="18"/>
      <c r="J67" s="13"/>
      <c r="K67" s="17"/>
      <c r="L67" s="17"/>
    </row>
    <row r="68" spans="7:9" ht="12.75">
      <c r="G68" s="17"/>
      <c r="I68" s="18"/>
    </row>
    <row r="69" spans="2:9" ht="12.75">
      <c r="B69" s="4"/>
      <c r="C69" s="4"/>
      <c r="G69" s="17"/>
      <c r="I69" s="18"/>
    </row>
    <row r="70" spans="2:9" ht="12.75">
      <c r="B70" s="4"/>
      <c r="C70" s="4"/>
      <c r="G70" s="17"/>
      <c r="I70" s="18"/>
    </row>
    <row r="71" spans="2:9" ht="12.75">
      <c r="B71" s="4"/>
      <c r="C71" s="4"/>
      <c r="G71" s="17"/>
      <c r="I71" s="18"/>
    </row>
    <row r="72" spans="2:9" ht="12.75">
      <c r="B72" s="4"/>
      <c r="C72" s="4"/>
      <c r="G72" s="17"/>
      <c r="I72" s="18"/>
    </row>
    <row r="73" spans="7:9" ht="12.75">
      <c r="G73" s="17"/>
      <c r="I73" s="18"/>
    </row>
    <row r="74" spans="2:12" ht="12.75">
      <c r="B74" s="10"/>
      <c r="C74" s="10"/>
      <c r="G74" s="13"/>
      <c r="H74" s="13"/>
      <c r="I74" s="14"/>
      <c r="J74" s="13"/>
      <c r="K74" s="13"/>
      <c r="L74" s="13"/>
    </row>
    <row r="77" spans="7:12" ht="12.75">
      <c r="G77" s="19"/>
      <c r="K77" s="19"/>
      <c r="L77" s="19"/>
    </row>
    <row r="78" spans="7:12" ht="12.75">
      <c r="G78" s="19"/>
      <c r="K78" s="19"/>
      <c r="L78" s="19"/>
    </row>
    <row r="79" spans="7:12" ht="12.75">
      <c r="G79" s="19"/>
      <c r="K79" s="19"/>
      <c r="L79" s="19"/>
    </row>
    <row r="80" spans="7:12" ht="12.75">
      <c r="G80" s="19"/>
      <c r="K80" s="19"/>
      <c r="L80" s="19"/>
    </row>
    <row r="81" spans="7:12" ht="12.75">
      <c r="G81" s="19"/>
      <c r="K81" s="19"/>
      <c r="L81" s="19"/>
    </row>
    <row r="82" spans="7:12" ht="12.75">
      <c r="G82" s="19"/>
      <c r="K82" s="19"/>
      <c r="L82" s="19"/>
    </row>
    <row r="83" spans="7:12" ht="12.75">
      <c r="G83" s="19"/>
      <c r="K83" s="19"/>
      <c r="L83" s="19"/>
    </row>
    <row r="84" spans="7:12" ht="12.75">
      <c r="G84" s="19"/>
      <c r="K84" s="19"/>
      <c r="L84" s="19"/>
    </row>
    <row r="85" spans="7:12" ht="12.75">
      <c r="G85" s="19"/>
      <c r="K85" s="19"/>
      <c r="L85" s="19"/>
    </row>
    <row r="86" spans="7:12" ht="12.75">
      <c r="G86" s="19"/>
      <c r="K86" s="19"/>
      <c r="L86" s="19"/>
    </row>
    <row r="87" spans="7:12" ht="12.75">
      <c r="G87" s="19"/>
      <c r="K87" s="19"/>
      <c r="L87" s="19"/>
    </row>
    <row r="88" spans="7:12" ht="12.75">
      <c r="G88" s="19"/>
      <c r="K88" s="19"/>
      <c r="L88" s="19"/>
    </row>
    <row r="90" spans="7:12" ht="12.75">
      <c r="G90" s="19"/>
      <c r="K90" s="19"/>
      <c r="L90" s="19"/>
    </row>
  </sheetData>
  <printOptions headings="1" horizontalCentered="1"/>
  <pageMargins left="0.25" right="0.25" top="0.5" bottom="0.5" header="0.25" footer="0.25"/>
  <pageSetup horizontalDpi="200" verticalDpi="2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B1">
      <pane ySplit="1530" topLeftCell="BM19" activePane="bottomLeft" state="split"/>
      <selection pane="topLeft" activeCell="P1" sqref="P1"/>
      <selection pane="bottomLeft" activeCell="L31" sqref="L31"/>
    </sheetView>
  </sheetViews>
  <sheetFormatPr defaultColWidth="9.140625" defaultRowHeight="12.75"/>
  <cols>
    <col min="1" max="1" width="2.57421875" style="21" hidden="1" customWidth="1"/>
    <col min="2" max="2" width="25.140625" style="6" customWidth="1"/>
    <col min="3" max="3" width="5.7109375" style="6" customWidth="1"/>
    <col min="4" max="4" width="9.28125" style="6" customWidth="1"/>
    <col min="5" max="5" width="2.8515625" style="21" customWidth="1"/>
    <col min="6" max="6" width="12.28125" style="22" customWidth="1"/>
    <col min="7" max="7" width="3.28125" style="22" customWidth="1"/>
    <col min="8" max="8" width="10.7109375" style="21" customWidth="1"/>
    <col min="9" max="9" width="2.7109375" style="21" customWidth="1"/>
    <col min="10" max="10" width="10.7109375" style="21" customWidth="1"/>
    <col min="11" max="11" width="2.7109375" style="21" customWidth="1"/>
    <col min="12" max="12" width="11.7109375" style="21" customWidth="1"/>
    <col min="13" max="13" width="2.8515625" style="21" customWidth="1"/>
    <col min="14" max="14" width="13.421875" style="21" customWidth="1"/>
    <col min="15" max="15" width="2.57421875" style="21" customWidth="1"/>
    <col min="16" max="16" width="12.57421875" style="21" customWidth="1"/>
    <col min="17" max="17" width="3.28125" style="21" customWidth="1"/>
    <col min="18" max="18" width="12.28125" style="21" customWidth="1"/>
    <col min="19" max="19" width="2.8515625" style="21" customWidth="1"/>
    <col min="20" max="20" width="14.28125" style="21" customWidth="1"/>
    <col min="21" max="21" width="3.28125" style="21" customWidth="1"/>
    <col min="22" max="22" width="13.57421875" style="21" customWidth="1"/>
    <col min="23" max="23" width="3.00390625" style="21" customWidth="1"/>
    <col min="24" max="24" width="12.421875" style="21" customWidth="1"/>
    <col min="25" max="25" width="2.7109375" style="21" customWidth="1"/>
    <col min="26" max="26" width="8.8515625" style="21" customWidth="1"/>
    <col min="27" max="27" width="3.00390625" style="21" customWidth="1"/>
    <col min="28" max="28" width="11.8515625" style="21" customWidth="1"/>
    <col min="29" max="16384" width="8.8515625" style="21" customWidth="1"/>
  </cols>
  <sheetData>
    <row r="1" spans="2:3" ht="12.75">
      <c r="B1" s="20" t="s">
        <v>82</v>
      </c>
      <c r="C1" s="20"/>
    </row>
    <row r="4" spans="1:28" ht="12.75">
      <c r="A4" s="21" t="s">
        <v>46</v>
      </c>
      <c r="B4" s="20" t="s">
        <v>76</v>
      </c>
      <c r="C4" s="20"/>
      <c r="F4" s="23" t="s">
        <v>83</v>
      </c>
      <c r="G4" s="23"/>
      <c r="H4" s="23" t="s">
        <v>84</v>
      </c>
      <c r="I4" s="23"/>
      <c r="J4" s="23" t="s">
        <v>85</v>
      </c>
      <c r="K4" s="23"/>
      <c r="L4" s="23" t="s">
        <v>21</v>
      </c>
      <c r="M4" s="23"/>
      <c r="N4" s="23" t="s">
        <v>83</v>
      </c>
      <c r="O4" s="23"/>
      <c r="P4" s="23" t="s">
        <v>84</v>
      </c>
      <c r="Q4" s="23"/>
      <c r="R4" s="23" t="s">
        <v>85</v>
      </c>
      <c r="S4" s="23"/>
      <c r="T4" s="23" t="s">
        <v>21</v>
      </c>
      <c r="U4" s="31"/>
      <c r="V4" s="23" t="s">
        <v>83</v>
      </c>
      <c r="W4" s="23"/>
      <c r="X4" s="23" t="s">
        <v>84</v>
      </c>
      <c r="Y4" s="23"/>
      <c r="Z4" s="23" t="s">
        <v>85</v>
      </c>
      <c r="AA4" s="23"/>
      <c r="AB4" s="23" t="s">
        <v>21</v>
      </c>
    </row>
    <row r="6" spans="2:28" s="32" customFormat="1" ht="25.5">
      <c r="B6" s="32" t="s">
        <v>22</v>
      </c>
      <c r="E6" s="25"/>
      <c r="F6" s="25" t="s">
        <v>79</v>
      </c>
      <c r="G6" s="25"/>
      <c r="H6" s="25" t="s">
        <v>79</v>
      </c>
      <c r="I6" s="25"/>
      <c r="J6" s="25" t="s">
        <v>79</v>
      </c>
      <c r="K6" s="25"/>
      <c r="L6" s="25" t="s">
        <v>79</v>
      </c>
      <c r="M6" s="25"/>
      <c r="N6" s="25" t="s">
        <v>80</v>
      </c>
      <c r="O6" s="25"/>
      <c r="P6" s="25" t="s">
        <v>80</v>
      </c>
      <c r="Q6" s="25"/>
      <c r="R6" s="25" t="s">
        <v>80</v>
      </c>
      <c r="S6" s="25"/>
      <c r="T6" s="25" t="s">
        <v>80</v>
      </c>
      <c r="U6" s="25"/>
      <c r="V6" s="32" t="s">
        <v>20</v>
      </c>
      <c r="X6" s="32" t="s">
        <v>20</v>
      </c>
      <c r="Z6" s="32" t="s">
        <v>20</v>
      </c>
      <c r="AB6" s="32" t="s">
        <v>20</v>
      </c>
    </row>
    <row r="7" spans="2:28" s="32" customFormat="1" ht="12.75">
      <c r="B7" s="32" t="s">
        <v>107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32" t="s">
        <v>20</v>
      </c>
      <c r="X7" s="32" t="s">
        <v>20</v>
      </c>
      <c r="Z7" s="32" t="s">
        <v>20</v>
      </c>
      <c r="AB7" s="32" t="s">
        <v>20</v>
      </c>
    </row>
    <row r="8" spans="2:21" ht="12.75">
      <c r="B8" s="6" t="s">
        <v>47</v>
      </c>
      <c r="D8" s="6" t="s">
        <v>25</v>
      </c>
      <c r="E8" s="7"/>
      <c r="F8" s="7">
        <v>6205</v>
      </c>
      <c r="G8" s="7"/>
      <c r="H8" s="7">
        <v>5955</v>
      </c>
      <c r="I8" s="7"/>
      <c r="J8" s="7">
        <v>6055</v>
      </c>
      <c r="K8" s="7"/>
      <c r="L8" s="39">
        <f>AVERAGE(F8,H8,J8)</f>
        <v>6071.666666666667</v>
      </c>
      <c r="M8" s="7"/>
      <c r="N8" s="7">
        <v>13010</v>
      </c>
      <c r="O8" s="7"/>
      <c r="P8" s="7">
        <v>13010</v>
      </c>
      <c r="Q8" s="7"/>
      <c r="R8" s="21">
        <v>13010</v>
      </c>
      <c r="S8" s="7"/>
      <c r="T8" s="7">
        <f>AVERAGE(N8,P8,R8)</f>
        <v>13010</v>
      </c>
      <c r="U8" s="7"/>
    </row>
    <row r="9" spans="2:21" ht="12.75">
      <c r="B9" s="6" t="s">
        <v>55</v>
      </c>
      <c r="D9" s="6" t="s">
        <v>56</v>
      </c>
      <c r="E9" s="7"/>
      <c r="F9" s="7">
        <v>3600</v>
      </c>
      <c r="G9" s="7"/>
      <c r="H9" s="7">
        <v>3600</v>
      </c>
      <c r="I9" s="7"/>
      <c r="J9" s="7">
        <v>3600</v>
      </c>
      <c r="K9" s="7"/>
      <c r="L9" s="39">
        <f>AVERAGE(F9,H9,J9)</f>
        <v>3600</v>
      </c>
      <c r="N9" s="7">
        <v>500</v>
      </c>
      <c r="O9" s="7"/>
      <c r="P9" s="7">
        <v>500</v>
      </c>
      <c r="Q9" s="7"/>
      <c r="R9" s="7">
        <v>500</v>
      </c>
      <c r="S9" s="7"/>
      <c r="T9" s="7">
        <f>AVERAGE(N9,P9,R9)</f>
        <v>500</v>
      </c>
      <c r="U9" s="7"/>
    </row>
    <row r="10" spans="2:21" ht="12.75">
      <c r="B10" s="6" t="s">
        <v>54</v>
      </c>
      <c r="D10" s="6" t="s">
        <v>81</v>
      </c>
      <c r="E10" s="7"/>
      <c r="F10" s="7">
        <v>39.6</v>
      </c>
      <c r="G10" s="7"/>
      <c r="H10" s="7">
        <v>39.1</v>
      </c>
      <c r="I10" s="7"/>
      <c r="J10" s="7">
        <v>36.4</v>
      </c>
      <c r="K10" s="7"/>
      <c r="L10" s="39">
        <f>AVERAGE(F10,H10,J10)</f>
        <v>38.36666666666667</v>
      </c>
      <c r="N10" s="7">
        <v>5.6</v>
      </c>
      <c r="O10" s="7"/>
      <c r="P10" s="7">
        <v>5.6</v>
      </c>
      <c r="Q10" s="7"/>
      <c r="R10" s="7">
        <v>5.6</v>
      </c>
      <c r="S10" s="7"/>
      <c r="T10" s="7">
        <f>AVERAGE(N10,P10,R10)</f>
        <v>5.599999999999999</v>
      </c>
      <c r="U10" s="7"/>
    </row>
    <row r="11" spans="2:21" ht="12.75">
      <c r="B11" s="6" t="s">
        <v>23</v>
      </c>
      <c r="D11" s="6" t="s">
        <v>81</v>
      </c>
      <c r="E11" s="7"/>
      <c r="F11" s="7">
        <v>2.9</v>
      </c>
      <c r="G11" s="7"/>
      <c r="H11" s="7">
        <v>2.9</v>
      </c>
      <c r="I11" s="7"/>
      <c r="J11" s="7">
        <v>2.9</v>
      </c>
      <c r="K11" s="7"/>
      <c r="L11" s="39">
        <f>AVERAGE(F11,H11,J11)</f>
        <v>2.9</v>
      </c>
      <c r="M11" s="7"/>
      <c r="N11" s="7">
        <v>9</v>
      </c>
      <c r="O11" s="7"/>
      <c r="P11" s="7">
        <v>9</v>
      </c>
      <c r="Q11" s="7"/>
      <c r="R11" s="7">
        <v>9</v>
      </c>
      <c r="S11" s="7"/>
      <c r="T11" s="7">
        <f>AVERAGE(N11,P11,R11)</f>
        <v>9</v>
      </c>
      <c r="U11" s="7"/>
    </row>
    <row r="12" spans="6:21" ht="12.75"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ht="12.75">
      <c r="B13" s="6" t="s">
        <v>50</v>
      </c>
      <c r="D13" s="6" t="s">
        <v>17</v>
      </c>
      <c r="E13" s="23"/>
      <c r="F13" s="7">
        <f>emiss!$G$22</f>
        <v>12718</v>
      </c>
      <c r="G13" s="7"/>
      <c r="H13" s="7">
        <f>emiss!$I$22</f>
        <v>12072</v>
      </c>
      <c r="I13" s="7"/>
      <c r="J13" s="7">
        <f>emiss!$K$22</f>
        <v>11853</v>
      </c>
      <c r="K13" s="7"/>
      <c r="L13" s="39">
        <f>emiss!$M$22</f>
        <v>12214.333333333334</v>
      </c>
      <c r="M13" s="7"/>
      <c r="N13" s="7">
        <f>emiss!$G$22</f>
        <v>12718</v>
      </c>
      <c r="O13" s="7"/>
      <c r="P13" s="7">
        <f>emiss!$I$22</f>
        <v>12072</v>
      </c>
      <c r="Q13" s="7"/>
      <c r="R13" s="7">
        <f>emiss!$K$22</f>
        <v>11853</v>
      </c>
      <c r="S13" s="7"/>
      <c r="T13" s="39">
        <f>emiss!$M$22</f>
        <v>12214.333333333334</v>
      </c>
      <c r="U13" s="7"/>
    </row>
    <row r="14" spans="2:21" ht="12.75">
      <c r="B14" s="6" t="s">
        <v>51</v>
      </c>
      <c r="D14" s="6" t="s">
        <v>18</v>
      </c>
      <c r="E14" s="23"/>
      <c r="F14" s="7">
        <f>emiss!$G$23</f>
        <v>5.5</v>
      </c>
      <c r="G14" s="7"/>
      <c r="H14" s="7">
        <f>emiss!$I$23</f>
        <v>4</v>
      </c>
      <c r="I14" s="7"/>
      <c r="J14" s="7">
        <f>emiss!$K$23</f>
        <v>4.1</v>
      </c>
      <c r="K14" s="7"/>
      <c r="L14" s="39">
        <f>emiss!$M$23</f>
        <v>4.533333333333333</v>
      </c>
      <c r="M14" s="7"/>
      <c r="N14" s="7">
        <f>emiss!$G$23</f>
        <v>5.5</v>
      </c>
      <c r="O14" s="7"/>
      <c r="P14" s="7">
        <f>emiss!$I$23</f>
        <v>4</v>
      </c>
      <c r="Q14" s="7"/>
      <c r="R14" s="7">
        <f>emiss!$K$23</f>
        <v>4.1</v>
      </c>
      <c r="S14" s="7"/>
      <c r="T14" s="39">
        <f>emiss!$M$23</f>
        <v>4.533333333333333</v>
      </c>
      <c r="U14" s="7"/>
    </row>
    <row r="15" spans="5:21" ht="12.75">
      <c r="E15" s="2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2.75">
      <c r="B16" s="6" t="s">
        <v>57</v>
      </c>
      <c r="D16" s="6" t="s">
        <v>58</v>
      </c>
      <c r="E16" s="23"/>
      <c r="F16" s="39">
        <f>F9*F8/1000000</f>
        <v>22.338</v>
      </c>
      <c r="G16" s="7"/>
      <c r="H16" s="39">
        <f>H9*H8/1000000</f>
        <v>21.438</v>
      </c>
      <c r="I16" s="7"/>
      <c r="J16" s="39">
        <f>J9*J8/1000000</f>
        <v>21.798</v>
      </c>
      <c r="K16" s="7"/>
      <c r="L16" s="39">
        <f>L9*L8/1000000</f>
        <v>21.858</v>
      </c>
      <c r="M16" s="7"/>
      <c r="N16" s="39">
        <f>N9*N8/1000000</f>
        <v>6.505</v>
      </c>
      <c r="O16" s="7"/>
      <c r="P16" s="39">
        <f>P9*P8/1000000</f>
        <v>6.505</v>
      </c>
      <c r="Q16" s="7"/>
      <c r="R16" s="39">
        <f>R9*R8/1000000</f>
        <v>6.505</v>
      </c>
      <c r="S16" s="7"/>
      <c r="T16" s="39">
        <f>T9*T8/1000000</f>
        <v>6.505</v>
      </c>
      <c r="U16" s="7"/>
    </row>
    <row r="17" spans="2:21" ht="12.75">
      <c r="B17" s="6" t="s">
        <v>59</v>
      </c>
      <c r="D17" s="6" t="s">
        <v>58</v>
      </c>
      <c r="E17" s="2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5:21" ht="12.75">
      <c r="E18" s="2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ht="12.75">
      <c r="B19" s="28" t="s">
        <v>52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8" ht="12.75">
      <c r="B20" s="6" t="s">
        <v>54</v>
      </c>
      <c r="D20" s="6" t="s">
        <v>26</v>
      </c>
      <c r="E20" s="21" t="s">
        <v>15</v>
      </c>
      <c r="F20" s="40">
        <f>F8*F10/100*454/60/F13/0.0283*14/(21-F14)*1000000</f>
        <v>46658702.278988734</v>
      </c>
      <c r="G20" s="7"/>
      <c r="H20" s="40">
        <f>H8*H10/100*454/60/H13/0.0283*14/(21-H14)*1000000</f>
        <v>42469444.229792036</v>
      </c>
      <c r="I20" s="7"/>
      <c r="J20" s="40">
        <f>J8*J10/100*454/60/J13/0.0283*14/(21-J14)*1000000</f>
        <v>41185727.786874525</v>
      </c>
      <c r="K20" s="7"/>
      <c r="L20" s="40">
        <f>AVERAGE(F20,H20,J20)</f>
        <v>43437958.09855177</v>
      </c>
      <c r="M20" s="7"/>
      <c r="N20" s="40">
        <f>N8*N10/100*454/60/N13/0.0283*14/(21-N14)*1000000</f>
        <v>13834421.626571938</v>
      </c>
      <c r="O20" s="7"/>
      <c r="P20" s="40">
        <f>P8*P10/100*454/60/P13/0.0283*14/(21-P14)*1000000</f>
        <v>13288726.956030969</v>
      </c>
      <c r="Q20" s="7"/>
      <c r="R20" s="40">
        <f>R8*R10/100*454/60/R13/0.0283*14/(21-R14)*1000000</f>
        <v>13614338.27116147</v>
      </c>
      <c r="S20" s="7"/>
      <c r="T20" s="40">
        <f>AVERAGE(N20,P20,R20)</f>
        <v>13579162.284588126</v>
      </c>
      <c r="U20" s="7"/>
      <c r="V20" s="41">
        <f>N20+F20</f>
        <v>60493123.90556067</v>
      </c>
      <c r="X20" s="41">
        <f>P20+H20</f>
        <v>55758171.18582301</v>
      </c>
      <c r="Z20" s="41">
        <f>R20+J20</f>
        <v>54800066.058036</v>
      </c>
      <c r="AB20" s="41">
        <f>T20+L20</f>
        <v>57017120.3831399</v>
      </c>
    </row>
    <row r="21" spans="2:28" ht="12.75">
      <c r="B21" s="6" t="s">
        <v>23</v>
      </c>
      <c r="D21" s="6" t="s">
        <v>26</v>
      </c>
      <c r="E21" s="21" t="s">
        <v>15</v>
      </c>
      <c r="F21" s="40">
        <f>F8*F11/100*454/60/F13/0.0283*14/(21-F14)*1000</f>
        <v>3416.92516689564</v>
      </c>
      <c r="G21" s="7"/>
      <c r="H21" s="40">
        <f>H8*H11/100*454/60/H13/0.0283*14/(21-H14)*1000</f>
        <v>3149.907628296596</v>
      </c>
      <c r="I21" s="7"/>
      <c r="J21" s="40">
        <f>J8*J11/100*454/60/J13/0.0283*14/(21-J14)*1000</f>
        <v>3281.280510492751</v>
      </c>
      <c r="K21" s="7"/>
      <c r="L21" s="40">
        <f>AVERAGE(F21,H21,J21)</f>
        <v>3282.7044352283287</v>
      </c>
      <c r="M21" s="7"/>
      <c r="N21" s="40">
        <f>N8*N11/100*454/60/N13/0.0283*14/(21-N14)*1000</f>
        <v>22233.89189984776</v>
      </c>
      <c r="O21" s="7"/>
      <c r="P21" s="40">
        <f>P8*P11/100*454/60/P13/0.0283*14/(21-P14)*1000</f>
        <v>21356.88260790692</v>
      </c>
      <c r="Q21" s="7"/>
      <c r="R21" s="40">
        <f>R8*R11/100*454/60/R13/0.0283*14/(21-R14)*1000</f>
        <v>21880.186507223792</v>
      </c>
      <c r="S21" s="7"/>
      <c r="T21" s="40">
        <f>AVERAGE(N21,P21,R21)</f>
        <v>21823.65367165949</v>
      </c>
      <c r="U21" s="7"/>
      <c r="V21" s="41">
        <f>N21+F21</f>
        <v>25650.8170667434</v>
      </c>
      <c r="X21" s="41">
        <f>P21+H21</f>
        <v>24506.790236203517</v>
      </c>
      <c r="Z21" s="41">
        <f>R21+J21</f>
        <v>25161.467017716543</v>
      </c>
      <c r="AB21" s="41">
        <f>T21+L21</f>
        <v>25106.35810688782</v>
      </c>
    </row>
    <row r="22" spans="6:21" ht="12.7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6:21" ht="12.75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8" ht="12.75">
      <c r="A24" s="21" t="s">
        <v>46</v>
      </c>
      <c r="B24" s="20" t="s">
        <v>78</v>
      </c>
      <c r="C24" s="20"/>
      <c r="F24" s="23" t="s">
        <v>83</v>
      </c>
      <c r="G24" s="23"/>
      <c r="H24" s="23" t="s">
        <v>84</v>
      </c>
      <c r="I24" s="23"/>
      <c r="J24" s="23" t="s">
        <v>85</v>
      </c>
      <c r="K24" s="23"/>
      <c r="L24" s="23" t="s">
        <v>21</v>
      </c>
      <c r="N24" s="23" t="s">
        <v>83</v>
      </c>
      <c r="O24" s="23"/>
      <c r="P24" s="23" t="s">
        <v>84</v>
      </c>
      <c r="Q24" s="23"/>
      <c r="R24" s="23" t="s">
        <v>85</v>
      </c>
      <c r="S24" s="23"/>
      <c r="T24" s="23" t="s">
        <v>21</v>
      </c>
      <c r="V24" s="23" t="s">
        <v>83</v>
      </c>
      <c r="W24" s="23"/>
      <c r="X24" s="23" t="s">
        <v>84</v>
      </c>
      <c r="Y24" s="23"/>
      <c r="Z24" s="23" t="s">
        <v>85</v>
      </c>
      <c r="AA24" s="23"/>
      <c r="AB24" s="23" t="s">
        <v>21</v>
      </c>
    </row>
    <row r="25" spans="6:21" ht="12.75">
      <c r="F25" s="23"/>
      <c r="G25" s="23"/>
      <c r="H25" s="23"/>
      <c r="I25" s="23"/>
      <c r="J25" s="23"/>
      <c r="K25" s="23"/>
      <c r="L25" s="23"/>
      <c r="M25" s="23"/>
      <c r="T25" s="31"/>
      <c r="U25" s="31"/>
    </row>
    <row r="26" spans="2:28" s="32" customFormat="1" ht="25.5">
      <c r="B26" s="32" t="s">
        <v>22</v>
      </c>
      <c r="E26" s="25"/>
      <c r="F26" s="25" t="s">
        <v>79</v>
      </c>
      <c r="G26" s="25"/>
      <c r="H26" s="25" t="s">
        <v>79</v>
      </c>
      <c r="I26" s="25"/>
      <c r="J26" s="25" t="s">
        <v>79</v>
      </c>
      <c r="K26" s="25"/>
      <c r="L26" s="25" t="s">
        <v>79</v>
      </c>
      <c r="M26" s="25"/>
      <c r="N26" s="25" t="s">
        <v>80</v>
      </c>
      <c r="O26" s="25"/>
      <c r="P26" s="25" t="s">
        <v>80</v>
      </c>
      <c r="Q26" s="25"/>
      <c r="R26" s="25" t="s">
        <v>80</v>
      </c>
      <c r="S26" s="25"/>
      <c r="T26" s="25" t="s">
        <v>80</v>
      </c>
      <c r="U26" s="25"/>
      <c r="V26" s="32" t="s">
        <v>20</v>
      </c>
      <c r="X26" s="32" t="s">
        <v>20</v>
      </c>
      <c r="Z26" s="32" t="s">
        <v>20</v>
      </c>
      <c r="AB26" s="32" t="s">
        <v>20</v>
      </c>
    </row>
    <row r="27" spans="2:28" s="32" customFormat="1" ht="12.75">
      <c r="B27" s="32" t="s">
        <v>107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32" t="s">
        <v>20</v>
      </c>
      <c r="X27" s="32" t="s">
        <v>20</v>
      </c>
      <c r="Z27" s="32" t="s">
        <v>20</v>
      </c>
      <c r="AB27" s="32" t="s">
        <v>20</v>
      </c>
    </row>
    <row r="28" spans="2:21" ht="12.75">
      <c r="B28" s="6" t="s">
        <v>47</v>
      </c>
      <c r="D28" s="6" t="s">
        <v>25</v>
      </c>
      <c r="E28" s="7"/>
      <c r="F28" s="7">
        <v>4403</v>
      </c>
      <c r="G28" s="7"/>
      <c r="H28" s="7">
        <v>4353</v>
      </c>
      <c r="I28" s="7"/>
      <c r="J28" s="7">
        <v>4353</v>
      </c>
      <c r="K28" s="7"/>
      <c r="L28" s="42">
        <f>AVERAGE(F28,H28,J28)</f>
        <v>4369.666666666667</v>
      </c>
      <c r="N28" s="7">
        <v>13260</v>
      </c>
      <c r="O28" s="7"/>
      <c r="P28" s="7">
        <v>13511</v>
      </c>
      <c r="Q28" s="7"/>
      <c r="R28" s="7">
        <v>13511</v>
      </c>
      <c r="S28" s="7"/>
      <c r="T28" s="42">
        <f>AVERAGE(N28,P28,R28)</f>
        <v>13427.333333333334</v>
      </c>
      <c r="U28" s="7"/>
    </row>
    <row r="29" spans="2:21" ht="12.75">
      <c r="B29" s="6" t="s">
        <v>55</v>
      </c>
      <c r="D29" s="6" t="s">
        <v>56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ht="12.75">
      <c r="B30" s="6" t="s">
        <v>54</v>
      </c>
      <c r="D30" s="6" t="s">
        <v>25</v>
      </c>
      <c r="E30" s="7"/>
      <c r="F30" s="7">
        <v>38.6</v>
      </c>
      <c r="G30" s="7"/>
      <c r="H30" s="7">
        <v>39.6</v>
      </c>
      <c r="I30" s="7"/>
      <c r="J30" s="7">
        <v>38</v>
      </c>
      <c r="K30" s="7"/>
      <c r="L30" s="42">
        <f>AVERAGE(F30,H30,J30)</f>
        <v>38.733333333333334</v>
      </c>
      <c r="M30" s="7"/>
      <c r="N30" s="7">
        <v>7.32</v>
      </c>
      <c r="O30" s="7"/>
      <c r="P30" s="7">
        <v>7.45</v>
      </c>
      <c r="Q30" s="7"/>
      <c r="R30" s="7">
        <v>7.42</v>
      </c>
      <c r="S30" s="7"/>
      <c r="T30" s="42">
        <f>AVERAGE(N30,P30,R30)</f>
        <v>7.396666666666666</v>
      </c>
      <c r="U30" s="7"/>
    </row>
    <row r="31" spans="2:21" ht="12.75">
      <c r="B31" s="6" t="s">
        <v>23</v>
      </c>
      <c r="D31" s="6" t="s">
        <v>25</v>
      </c>
      <c r="E31" s="7"/>
      <c r="F31" s="7">
        <v>3</v>
      </c>
      <c r="G31" s="7"/>
      <c r="H31" s="7">
        <v>3</v>
      </c>
      <c r="I31" s="7"/>
      <c r="J31" s="7">
        <v>3</v>
      </c>
      <c r="K31" s="7"/>
      <c r="L31" s="42">
        <f>AVERAGE(F31,H31,J31)</f>
        <v>3</v>
      </c>
      <c r="M31" s="7"/>
      <c r="N31" s="7">
        <v>9.9</v>
      </c>
      <c r="O31" s="7"/>
      <c r="P31" s="7">
        <v>9.9</v>
      </c>
      <c r="Q31" s="7"/>
      <c r="R31" s="7">
        <v>9.9</v>
      </c>
      <c r="S31" s="7"/>
      <c r="T31" s="42">
        <f>AVERAGE(N31,P31,R31)</f>
        <v>9.9</v>
      </c>
      <c r="U31" s="7"/>
    </row>
    <row r="32" spans="6:21" ht="12.7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8" ht="12.75">
      <c r="B33" s="6" t="s">
        <v>50</v>
      </c>
      <c r="D33" s="6" t="s">
        <v>17</v>
      </c>
      <c r="E33" s="23"/>
      <c r="F33" s="7">
        <f>emiss!$G$32</f>
        <v>11902</v>
      </c>
      <c r="G33" s="7"/>
      <c r="H33" s="7">
        <f>emiss!$I$32</f>
        <v>11581</v>
      </c>
      <c r="I33" s="7"/>
      <c r="J33" s="7">
        <f>emiss!$K$32</f>
        <v>11016</v>
      </c>
      <c r="K33" s="7"/>
      <c r="L33" s="39">
        <f>emiss!$M$32</f>
        <v>11499.666666666666</v>
      </c>
      <c r="M33" s="7"/>
      <c r="N33" s="7">
        <f>emiss!$G$32</f>
        <v>11902</v>
      </c>
      <c r="O33" s="7"/>
      <c r="P33" s="7">
        <f>emiss!$I$32</f>
        <v>11581</v>
      </c>
      <c r="Q33" s="7"/>
      <c r="R33" s="7">
        <f>emiss!$K$32</f>
        <v>11016</v>
      </c>
      <c r="S33" s="7"/>
      <c r="T33" s="39">
        <f>emiss!$M$32</f>
        <v>11499.666666666666</v>
      </c>
      <c r="U33" s="7"/>
      <c r="V33" s="7">
        <f>emiss!$G$32</f>
        <v>11902</v>
      </c>
      <c r="W33" s="7"/>
      <c r="X33" s="7">
        <f>emiss!$I$32</f>
        <v>11581</v>
      </c>
      <c r="Y33" s="7"/>
      <c r="Z33" s="7">
        <f>emiss!$K$32</f>
        <v>11016</v>
      </c>
      <c r="AA33" s="7"/>
      <c r="AB33" s="39">
        <f>emiss!$M$32</f>
        <v>11499.666666666666</v>
      </c>
    </row>
    <row r="34" spans="2:28" ht="12.75">
      <c r="B34" s="6" t="s">
        <v>51</v>
      </c>
      <c r="D34" s="6" t="s">
        <v>18</v>
      </c>
      <c r="E34" s="23"/>
      <c r="F34" s="7">
        <f>emiss!$G$33</f>
        <v>4.5</v>
      </c>
      <c r="G34" s="7"/>
      <c r="H34" s="7">
        <f>emiss!$I$33</f>
        <v>7.4</v>
      </c>
      <c r="I34" s="7"/>
      <c r="J34" s="7">
        <f>emiss!$K$33</f>
        <v>4.1</v>
      </c>
      <c r="K34" s="7"/>
      <c r="L34" s="39">
        <f>emiss!$M$33</f>
        <v>5.333333333333333</v>
      </c>
      <c r="M34" s="7"/>
      <c r="N34" s="7">
        <f>emiss!$G$33</f>
        <v>4.5</v>
      </c>
      <c r="O34" s="7"/>
      <c r="P34" s="7">
        <f>emiss!$I$33</f>
        <v>7.4</v>
      </c>
      <c r="Q34" s="7"/>
      <c r="R34" s="7">
        <f>emiss!$K$33</f>
        <v>4.1</v>
      </c>
      <c r="S34" s="7"/>
      <c r="T34" s="39">
        <f>emiss!$M$33</f>
        <v>5.333333333333333</v>
      </c>
      <c r="U34" s="7"/>
      <c r="V34" s="7">
        <f>emiss!$G$33</f>
        <v>4.5</v>
      </c>
      <c r="W34" s="7"/>
      <c r="X34" s="7">
        <f>emiss!$I$33</f>
        <v>7.4</v>
      </c>
      <c r="Y34" s="7"/>
      <c r="Z34" s="7">
        <f>emiss!$K$33</f>
        <v>4.1</v>
      </c>
      <c r="AA34" s="7"/>
      <c r="AB34" s="39">
        <f>emiss!$M$33</f>
        <v>5.333333333333333</v>
      </c>
    </row>
    <row r="35" spans="5:21" ht="12.75">
      <c r="E35" s="2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ht="12.75">
      <c r="B36" s="6" t="s">
        <v>57</v>
      </c>
      <c r="D36" s="6" t="s">
        <v>58</v>
      </c>
      <c r="E36" s="2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ht="12.75">
      <c r="B37" s="6" t="s">
        <v>59</v>
      </c>
      <c r="D37" s="6" t="s">
        <v>58</v>
      </c>
      <c r="E37" s="2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5:21" ht="12.75">
      <c r="E38" s="2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ht="12.75">
      <c r="B39" s="28" t="s">
        <v>52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8" ht="12.75">
      <c r="B40" s="6" t="s">
        <v>54</v>
      </c>
      <c r="D40" s="6" t="s">
        <v>26</v>
      </c>
      <c r="E40" s="21" t="s">
        <v>15</v>
      </c>
      <c r="F40" s="40">
        <f>F28*F30/100*454/60/F33/0.0283*14/(21-F34)*1000000</f>
        <v>32395023.745305464</v>
      </c>
      <c r="G40" s="7"/>
      <c r="H40" s="40">
        <f>H28*H30/100*454/60/H33/0.0283*14/(21-H34)*1000000</f>
        <v>40968030.459942974</v>
      </c>
      <c r="I40" s="7"/>
      <c r="J40" s="40">
        <f>J28*J30/100*454/60/J33/0.0283*14/(21-J34)*1000000</f>
        <v>33258896.41677714</v>
      </c>
      <c r="K40" s="7"/>
      <c r="L40" s="41">
        <f>AVERAGE(F40,H40,J40)</f>
        <v>35540650.20734186</v>
      </c>
      <c r="M40" s="7"/>
      <c r="N40" s="40">
        <f>N28*N30/100*454/60/N33/0.0283*14/(21-N34)*1000000</f>
        <v>18501073.036609124</v>
      </c>
      <c r="O40" s="7"/>
      <c r="P40" s="40">
        <f>P28*P30/100*454/60/P33/0.0283*14/(21-P34)*1000000</f>
        <v>23922413.85602496</v>
      </c>
      <c r="Q40" s="7"/>
      <c r="R40" s="40">
        <f>R28*R30/100*454/60/R33/0.0283*14/(21-R34)*1000000</f>
        <v>20157049.857896566</v>
      </c>
      <c r="S40" s="7"/>
      <c r="T40" s="41">
        <f>AVERAGE(N40,P40,R40)</f>
        <v>20860178.91684355</v>
      </c>
      <c r="U40" s="7"/>
      <c r="V40" s="41">
        <f>N40+F40</f>
        <v>50896096.78191459</v>
      </c>
      <c r="X40" s="41">
        <f>P40+H40</f>
        <v>64890444.31596793</v>
      </c>
      <c r="Z40" s="41">
        <f>R40+J40</f>
        <v>53415946.27467371</v>
      </c>
      <c r="AB40" s="41">
        <f>T40+L40</f>
        <v>56400829.124185406</v>
      </c>
    </row>
    <row r="41" spans="2:28" ht="12.75">
      <c r="B41" s="6" t="s">
        <v>23</v>
      </c>
      <c r="D41" s="6" t="s">
        <v>27</v>
      </c>
      <c r="E41" s="21" t="s">
        <v>15</v>
      </c>
      <c r="F41" s="40">
        <f>F28*F31/100*454/60/F33/0.0283*14/(21-F34)*1000</f>
        <v>2517.747959479699</v>
      </c>
      <c r="G41" s="7"/>
      <c r="H41" s="40">
        <f>H28*H31/100*454/60/H33/0.0283*14/(21-H34)*1000</f>
        <v>3103.6386712078</v>
      </c>
      <c r="I41" s="7"/>
      <c r="J41" s="40">
        <f>J28*J31/100*454/60/J33/0.0283*14/(21-J34)*1000</f>
        <v>2625.7023486929315</v>
      </c>
      <c r="K41" s="7"/>
      <c r="L41" s="41">
        <f>AVERAGE(F41,H41,J41)</f>
        <v>2749.029659793477</v>
      </c>
      <c r="M41" s="7"/>
      <c r="N41" s="40">
        <f>N28*N31/100*454/60/N33/0.0283*14/(21-N34)*1000</f>
        <v>25021.94304131562</v>
      </c>
      <c r="O41" s="7"/>
      <c r="P41" s="40">
        <f>P28*P31/100*454/60/P33/0.0283*14/(21-P34)*1000</f>
        <v>31789.51639928149</v>
      </c>
      <c r="Q41" s="7"/>
      <c r="R41" s="40">
        <f>R28*R31/100*454/60/R33/0.0283*14/(21-R34)*1000</f>
        <v>26894.177034120756</v>
      </c>
      <c r="S41" s="7"/>
      <c r="T41" s="41">
        <f>AVERAGE(N41,P41,R41)</f>
        <v>27901.878824905954</v>
      </c>
      <c r="U41" s="7"/>
      <c r="V41" s="41">
        <f>N41+F41</f>
        <v>27539.69100079532</v>
      </c>
      <c r="X41" s="41">
        <f>P41+H41</f>
        <v>34893.15507048929</v>
      </c>
      <c r="Z41" s="41">
        <f>R41+J41</f>
        <v>29519.879382813688</v>
      </c>
      <c r="AB41" s="41">
        <f>T41+L41</f>
        <v>30650.90848469943</v>
      </c>
    </row>
  </sheetData>
  <printOptions headings="1" horizontalCentered="1"/>
  <pageMargins left="0.5" right="0.5" top="0.25" bottom="0.2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B1">
      <selection activeCell="J25" sqref="J25:J26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3" t="s">
        <v>31</v>
      </c>
      <c r="C1" s="7"/>
      <c r="D1" s="7"/>
      <c r="E1" s="7"/>
      <c r="F1" s="7"/>
    </row>
    <row r="2" spans="2:6" ht="12.75">
      <c r="B2" s="7"/>
      <c r="C2" s="7"/>
      <c r="D2" s="7"/>
      <c r="E2" s="7"/>
      <c r="F2" s="7"/>
    </row>
    <row r="3" spans="1:6" ht="12.75">
      <c r="A3" t="s">
        <v>46</v>
      </c>
      <c r="B3" s="3" t="s">
        <v>53</v>
      </c>
      <c r="C3" s="7"/>
      <c r="D3" s="7"/>
      <c r="E3" s="7"/>
      <c r="F3" s="7"/>
    </row>
    <row r="4" spans="2:6" ht="12.75">
      <c r="B4" s="7"/>
      <c r="C4" s="7"/>
      <c r="D4" s="7"/>
      <c r="E4" t="s">
        <v>21</v>
      </c>
      <c r="F4" s="7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2004-02-24T01:18:41Z</cp:lastPrinted>
  <dcterms:created xsi:type="dcterms:W3CDTF">2000-01-10T00:44:42Z</dcterms:created>
  <dcterms:modified xsi:type="dcterms:W3CDTF">2004-02-24T01:19:30Z</dcterms:modified>
  <cp:category/>
  <cp:version/>
  <cp:contentType/>
  <cp:contentStatus/>
</cp:coreProperties>
</file>