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15" yWindow="577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<sst xmlns="http://schemas.openxmlformats.org/spreadsheetml/2006/main" count="375" uniqueCount="149">
  <si>
    <t>Stack Gas Emissions</t>
  </si>
  <si>
    <t>HW</t>
  </si>
  <si>
    <t>PM</t>
  </si>
  <si>
    <t>SVM</t>
  </si>
  <si>
    <t>LVM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</si>
  <si>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</si>
  <si>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</si>
  <si>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</si>
  <si>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</si>
  <si>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</si>
  <si>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</si>
  <si>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</si>
  <si>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</si>
  <si>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</si>
  <si>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</si>
  <si>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</si>
  <si>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</si>
  <si>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</si>
  <si>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</si>
  <si>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</si>
  <si>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</si>
  <si>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</si>
  <si>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</si>
  <si>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</si>
  <si>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</si>
  <si>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</si>
  <si>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</si>
  <si>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Cond. Description</t>
  </si>
  <si>
    <t xml:space="preserve">     Content</t>
  </si>
  <si>
    <t>Units</t>
  </si>
  <si>
    <t>Cond Avg</t>
  </si>
  <si>
    <t>y</t>
  </si>
  <si>
    <t>nd</t>
  </si>
  <si>
    <t xml:space="preserve">   Stack Gas Flowrate</t>
  </si>
  <si>
    <t xml:space="preserve">   Temperature</t>
  </si>
  <si>
    <t>lb/hr</t>
  </si>
  <si>
    <t>Feedstreams</t>
  </si>
  <si>
    <t>Liquid waste</t>
  </si>
  <si>
    <t>g/hr</t>
  </si>
  <si>
    <t>Chlorine</t>
  </si>
  <si>
    <t>Stack Gas Flowrate</t>
  </si>
  <si>
    <t>Process Information</t>
  </si>
  <si>
    <t>Liq</t>
  </si>
  <si>
    <t>soot blow</t>
  </si>
  <si>
    <t>Port Neches</t>
  </si>
  <si>
    <t>1006C1</t>
  </si>
  <si>
    <t>Cubix Corp</t>
  </si>
  <si>
    <t>TXD000201202</t>
  </si>
  <si>
    <t>klb/hr</t>
  </si>
  <si>
    <t>CoC; max feedrate</t>
  </si>
  <si>
    <t>Hazardous Wastes</t>
  </si>
  <si>
    <t>Haz Waste Description</t>
  </si>
  <si>
    <t>None</t>
  </si>
  <si>
    <t>TX</t>
  </si>
  <si>
    <t>Unit # 2 (H-K2-002) - identical</t>
  </si>
  <si>
    <t>Huntsman Corp. (formerly Texaco)</t>
  </si>
  <si>
    <t>Estimated Firing Rate</t>
  </si>
  <si>
    <t>Nat Gas</t>
  </si>
  <si>
    <t>Vent Gas</t>
  </si>
  <si>
    <t>Steam Production Rate</t>
  </si>
  <si>
    <t>Supplemental Fuel</t>
  </si>
  <si>
    <t>RMT, Jones and Neuse, Inc.</t>
  </si>
  <si>
    <t>BIF Certification of Compliance Units H-K2-001 and H-K2-002, Dec. 1996</t>
  </si>
  <si>
    <t>CoC; min comb temp</t>
  </si>
  <si>
    <t>CO/HC</t>
  </si>
  <si>
    <t>1006C2</t>
  </si>
  <si>
    <t xml:space="preserve">HW liquids (ignitable, D001) fed up to 12,022 lb/hr, steam atomized at 150 psig </t>
  </si>
  <si>
    <t>PM, CO/HC</t>
  </si>
  <si>
    <t>1006C3</t>
  </si>
  <si>
    <t>PM, CO/HC; metals, Cl, ash in feed</t>
  </si>
  <si>
    <t>not enough info</t>
  </si>
  <si>
    <t>Re-Certification of Compliance of Boiler - PO/MTBE Steam Generators; 11/97</t>
  </si>
  <si>
    <t>Capacity (MMBtu/hr)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</si>
  <si>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</si>
  <si>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</si>
  <si>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</si>
  <si>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</si>
  <si>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</si>
  <si>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</si>
  <si>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</si>
  <si>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</si>
  <si>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</si>
  <si>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</si>
  <si>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</si>
  <si>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Phase II ID No.</t>
  </si>
  <si>
    <t>Feedrate MTEC Calculations</t>
  </si>
  <si>
    <t>Source Description</t>
  </si>
  <si>
    <t xml:space="preserve">     Cond Description</t>
  </si>
  <si>
    <t>PO/MTBE steam generator # 1 (H-K2-001) (Propylene oxide/methyl tertiary butyl ether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</si>
  <si>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</si>
  <si>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</si>
  <si>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</si>
  <si>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</si>
  <si>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</si>
  <si>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</si>
  <si>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</si>
  <si>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</si>
  <si>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(Max feedrates)</t>
  </si>
  <si>
    <t xml:space="preserve">PM </t>
  </si>
  <si>
    <t xml:space="preserve">   O2</t>
  </si>
  <si>
    <t xml:space="preserve">   Moisture</t>
  </si>
  <si>
    <t>HC (RA)</t>
  </si>
  <si>
    <t>CO (RA)</t>
  </si>
  <si>
    <t>CO (MHRA)</t>
  </si>
  <si>
    <t>Sampling Train</t>
  </si>
  <si>
    <t>*</t>
  </si>
  <si>
    <t>Thermal Feedrate</t>
  </si>
  <si>
    <t>Feed Rate</t>
  </si>
  <si>
    <t>Feedstream Description</t>
  </si>
  <si>
    <t>Tier I for metals and chlorine</t>
  </si>
  <si>
    <t>HWC Burn Status (Date if Terminated)</t>
  </si>
  <si>
    <t>R1</t>
  </si>
  <si>
    <t>R2</t>
  </si>
  <si>
    <t>R3</t>
  </si>
  <si>
    <t xml:space="preserve">    Cond Dates</t>
  </si>
  <si>
    <t xml:space="preserve">Watertube package boiler. Foster Wheeler AG-5175-XMRW, 225 MMBtu/hr, 175,000 lb/hr steam @ 500 psig and 563 F  </t>
  </si>
  <si>
    <t>Liquid-fired boiler</t>
  </si>
  <si>
    <t>Cond Description</t>
  </si>
  <si>
    <t>Feedstream Number</t>
  </si>
  <si>
    <t>Feed Class</t>
  </si>
  <si>
    <t>Liq HW</t>
  </si>
  <si>
    <t>E1</t>
  </si>
  <si>
    <t>Natural Gas</t>
  </si>
  <si>
    <t>Misc Fuel</t>
  </si>
  <si>
    <t>Combustor Class</t>
  </si>
  <si>
    <t>Number of Sister Facilities</t>
  </si>
  <si>
    <t>Natural gas</t>
  </si>
  <si>
    <t>Process vapors</t>
  </si>
  <si>
    <t>APCS Detailed Acronym</t>
  </si>
  <si>
    <t>APCS General Class</t>
  </si>
  <si>
    <t>Combustor Type</t>
  </si>
  <si>
    <t>source</t>
  </si>
  <si>
    <t>cond</t>
  </si>
  <si>
    <t>emiss</t>
  </si>
  <si>
    <t>feed</t>
  </si>
  <si>
    <t>process</t>
  </si>
  <si>
    <t>Liquid injection</t>
  </si>
  <si>
    <t>PM (total)</t>
  </si>
  <si>
    <t>F1</t>
  </si>
  <si>
    <t>F2</t>
  </si>
  <si>
    <t>F3</t>
  </si>
  <si>
    <t>F4</t>
  </si>
  <si>
    <t>Total</t>
  </si>
  <si>
    <t>Feed Class 2</t>
  </si>
  <si>
    <t>7% O2</t>
  </si>
  <si>
    <t>MMBtu/hr</t>
  </si>
  <si>
    <t>MF</t>
  </si>
  <si>
    <t>Heating Value</t>
  </si>
  <si>
    <t>Btu/lb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</si>
</sst>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16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69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3" sqref="C23"/>
    </sheetView>
  </sheetViews>
  <sheetFormatPr defaultColWidth="9.140625" defaultRowHeight="12.75"/>
  <sheetData>
    <row r="1" ht="12.75">
      <c r="A1" t="s">
        <v>131</v>
      </c>
    </row>
    <row r="2" ht="12.75">
      <c r="A2" t="s">
        <v>132</v>
      </c>
    </row>
    <row r="3" ht="12.75">
      <c r="A3" t="s">
        <v>133</v>
      </c>
    </row>
    <row r="4" ht="12.75">
      <c r="A4" t="s">
        <v>134</v>
      </c>
    </row>
    <row r="5" ht="12.75">
      <c r="A5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workbookViewId="0" topLeftCell="B1">
      <selection activeCell="A1" sqref="A1"/>
    </sheetView>
  </sheetViews>
  <sheetFormatPr defaultColWidth="9.140625" defaultRowHeight="12.75"/>
  <cols>
    <col min="1" max="1" width="9.140625" style="2" hidden="1" customWidth="1"/>
    <col min="2" max="2" width="24.00390625" style="2" customWidth="1"/>
    <col min="3" max="3" width="58.8515625" style="2" customWidth="1"/>
    <col min="4" max="4" width="9.00390625" style="2" customWidth="1"/>
    <col min="5" max="16384" width="11.421875" style="2" customWidth="1"/>
  </cols>
  <sheetData>
    <row r="1" ht="12.75">
      <c r="B1" s="1" t="s">
        <v>86</v>
      </c>
    </row>
    <row r="3" spans="2:3" ht="12.75">
      <c r="B3" s="2" t="s">
        <v>84</v>
      </c>
      <c r="C3" s="3">
        <v>1006</v>
      </c>
    </row>
    <row r="4" spans="2:3" ht="12.75">
      <c r="B4" s="2" t="s">
        <v>14</v>
      </c>
      <c r="C4" s="2" t="s">
        <v>47</v>
      </c>
    </row>
    <row r="5" spans="2:3" ht="12.75">
      <c r="B5" s="2" t="s">
        <v>15</v>
      </c>
      <c r="C5" s="2" t="s">
        <v>55</v>
      </c>
    </row>
    <row r="6" ht="12.75">
      <c r="B6" s="2" t="s">
        <v>16</v>
      </c>
    </row>
    <row r="7" spans="2:3" ht="12.75">
      <c r="B7" s="2" t="s">
        <v>90</v>
      </c>
      <c r="C7" s="2" t="s">
        <v>44</v>
      </c>
    </row>
    <row r="8" spans="2:3" ht="12.75">
      <c r="B8" s="2" t="s">
        <v>91</v>
      </c>
      <c r="C8" s="2" t="s">
        <v>53</v>
      </c>
    </row>
    <row r="9" spans="2:3" ht="25.5" customHeight="1">
      <c r="B9" s="2" t="s">
        <v>17</v>
      </c>
      <c r="C9" s="21" t="s">
        <v>88</v>
      </c>
    </row>
    <row r="10" spans="2:3" ht="12.75">
      <c r="B10" s="2" t="s">
        <v>18</v>
      </c>
      <c r="C10" s="2" t="s">
        <v>54</v>
      </c>
    </row>
    <row r="11" spans="2:3" ht="12.75">
      <c r="B11" s="2" t="s">
        <v>125</v>
      </c>
      <c r="C11" s="3">
        <v>1</v>
      </c>
    </row>
    <row r="12" spans="2:3" ht="12.75">
      <c r="B12" s="2" t="s">
        <v>124</v>
      </c>
      <c r="C12" s="2" t="s">
        <v>116</v>
      </c>
    </row>
    <row r="13" spans="2:3" ht="12.75">
      <c r="B13" s="2" t="s">
        <v>130</v>
      </c>
      <c r="C13" s="2" t="s">
        <v>136</v>
      </c>
    </row>
    <row r="14" spans="2:3" s="4" customFormat="1" ht="25.5">
      <c r="B14" s="4" t="s">
        <v>19</v>
      </c>
      <c r="C14" s="4" t="s">
        <v>115</v>
      </c>
    </row>
    <row r="15" spans="2:3" s="4" customFormat="1" ht="12.75">
      <c r="B15" s="4" t="s">
        <v>72</v>
      </c>
      <c r="C15" s="5">
        <v>225</v>
      </c>
    </row>
    <row r="16" spans="2:3" s="4" customFormat="1" ht="12.75">
      <c r="B16" s="4" t="s">
        <v>89</v>
      </c>
      <c r="C16" s="5"/>
    </row>
    <row r="17" spans="2:3" s="4" customFormat="1" ht="12.75">
      <c r="B17" s="2" t="s">
        <v>128</v>
      </c>
      <c r="C17" s="4" t="s">
        <v>52</v>
      </c>
    </row>
    <row r="18" s="4" customFormat="1" ht="12.75">
      <c r="B18" s="2" t="s">
        <v>129</v>
      </c>
    </row>
    <row r="19" s="4" customFormat="1" ht="12.75">
      <c r="B19" s="4" t="s">
        <v>20</v>
      </c>
    </row>
    <row r="20" spans="2:3" s="4" customFormat="1" ht="12.75">
      <c r="B20" s="4" t="s">
        <v>50</v>
      </c>
      <c r="C20" s="4" t="s">
        <v>42</v>
      </c>
    </row>
    <row r="21" spans="2:3" s="4" customFormat="1" ht="25.5">
      <c r="B21" s="4" t="s">
        <v>51</v>
      </c>
      <c r="C21" s="4" t="s">
        <v>66</v>
      </c>
    </row>
    <row r="22" spans="2:3" s="4" customFormat="1" ht="12.75">
      <c r="B22" s="4" t="s">
        <v>60</v>
      </c>
      <c r="C22" s="4" t="s">
        <v>126</v>
      </c>
    </row>
    <row r="23" s="4" customFormat="1" ht="12.75" customHeight="1">
      <c r="C23" s="4" t="s">
        <v>127</v>
      </c>
    </row>
    <row r="24" s="4" customFormat="1" ht="12.75" customHeight="1"/>
    <row r="25" s="4" customFormat="1" ht="12.75">
      <c r="B25" s="4" t="s">
        <v>21</v>
      </c>
    </row>
    <row r="26" spans="2:3" s="4" customFormat="1" ht="12.75">
      <c r="B26" s="4" t="s">
        <v>92</v>
      </c>
      <c r="C26" s="5">
        <v>5</v>
      </c>
    </row>
    <row r="27" spans="2:3" s="4" customFormat="1" ht="12.75">
      <c r="B27" s="4" t="s">
        <v>93</v>
      </c>
      <c r="C27" s="5">
        <v>100</v>
      </c>
    </row>
    <row r="28" spans="2:3" s="4" customFormat="1" ht="12.75">
      <c r="B28" s="4" t="s">
        <v>94</v>
      </c>
      <c r="C28" s="5">
        <v>59</v>
      </c>
    </row>
    <row r="29" spans="2:3" s="4" customFormat="1" ht="12.75">
      <c r="B29" s="4" t="s">
        <v>95</v>
      </c>
      <c r="C29" s="5">
        <v>400</v>
      </c>
    </row>
    <row r="30" s="4" customFormat="1" ht="12.75" customHeight="1"/>
    <row r="31" spans="2:3" s="4" customFormat="1" ht="12.75">
      <c r="B31" s="4" t="s">
        <v>22</v>
      </c>
      <c r="C31" s="4" t="s">
        <v>109</v>
      </c>
    </row>
    <row r="32" s="4" customFormat="1" ht="25.5">
      <c r="B32" s="4" t="s">
        <v>110</v>
      </c>
    </row>
    <row r="33" s="4" customFormat="1" ht="12.75"/>
    <row r="61" ht="12.75">
      <c r="C61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A1" sqref="A1"/>
    </sheetView>
  </sheetViews>
  <sheetFormatPr defaultColWidth="9.140625" defaultRowHeight="12.75"/>
  <cols>
    <col min="1" max="1" width="9.140625" style="0" hidden="1" customWidth="1"/>
    <col min="2" max="2" width="20.57421875" style="0" customWidth="1"/>
    <col min="3" max="3" width="55.7109375" style="0" customWidth="1"/>
  </cols>
  <sheetData>
    <row r="1" ht="12.75">
      <c r="B1" s="25" t="s">
        <v>117</v>
      </c>
    </row>
    <row r="3" ht="12.75">
      <c r="B3" s="26" t="s">
        <v>45</v>
      </c>
    </row>
    <row r="4" ht="12.75">
      <c r="B4" s="26"/>
    </row>
    <row r="5" spans="2:3" s="4" customFormat="1" ht="25.5">
      <c r="B5" s="4" t="s">
        <v>23</v>
      </c>
      <c r="C5" s="4" t="s">
        <v>62</v>
      </c>
    </row>
    <row r="6" spans="2:3" s="4" customFormat="1" ht="12.75">
      <c r="B6" s="4" t="s">
        <v>24</v>
      </c>
      <c r="C6" s="4" t="s">
        <v>61</v>
      </c>
    </row>
    <row r="7" spans="2:3" s="4" customFormat="1" ht="12.75">
      <c r="B7" s="4" t="s">
        <v>25</v>
      </c>
      <c r="C7" s="4" t="s">
        <v>61</v>
      </c>
    </row>
    <row r="8" spans="2:3" s="4" customFormat="1" ht="12.75">
      <c r="B8" s="4" t="s">
        <v>26</v>
      </c>
      <c r="C8" s="6">
        <v>33156</v>
      </c>
    </row>
    <row r="9" spans="2:3" s="4" customFormat="1" ht="12.75">
      <c r="B9" s="4" t="s">
        <v>114</v>
      </c>
      <c r="C9" s="24">
        <v>33146</v>
      </c>
    </row>
    <row r="10" spans="2:3" s="4" customFormat="1" ht="12.75">
      <c r="B10" s="4" t="s">
        <v>87</v>
      </c>
      <c r="C10" s="4" t="s">
        <v>49</v>
      </c>
    </row>
    <row r="11" spans="2:3" s="4" customFormat="1" ht="12.75">
      <c r="B11" s="4" t="s">
        <v>28</v>
      </c>
      <c r="C11" s="4" t="s">
        <v>67</v>
      </c>
    </row>
    <row r="12" s="4" customFormat="1" ht="12.75"/>
    <row r="13" s="4" customFormat="1" ht="12.75">
      <c r="B13" s="26" t="s">
        <v>65</v>
      </c>
    </row>
    <row r="14" ht="12.75">
      <c r="B14" s="26"/>
    </row>
    <row r="15" spans="2:3" s="4" customFormat="1" ht="25.5">
      <c r="B15" s="4" t="s">
        <v>23</v>
      </c>
      <c r="C15" s="4" t="s">
        <v>62</v>
      </c>
    </row>
    <row r="16" spans="2:3" s="4" customFormat="1" ht="12.75">
      <c r="B16" s="4" t="s">
        <v>24</v>
      </c>
      <c r="C16" s="4" t="s">
        <v>61</v>
      </c>
    </row>
    <row r="17" spans="2:3" s="4" customFormat="1" ht="12.75">
      <c r="B17" s="4" t="s">
        <v>25</v>
      </c>
      <c r="C17" s="4" t="s">
        <v>61</v>
      </c>
    </row>
    <row r="18" spans="2:3" s="4" customFormat="1" ht="12.75">
      <c r="B18" s="4" t="s">
        <v>26</v>
      </c>
      <c r="C18" s="6">
        <v>33157</v>
      </c>
    </row>
    <row r="19" spans="2:3" s="4" customFormat="1" ht="12.75">
      <c r="B19" s="4" t="s">
        <v>114</v>
      </c>
      <c r="C19" s="24">
        <v>33146</v>
      </c>
    </row>
    <row r="20" spans="2:3" s="4" customFormat="1" ht="12.75">
      <c r="B20" s="4" t="s">
        <v>87</v>
      </c>
      <c r="C20" s="4" t="s">
        <v>63</v>
      </c>
    </row>
    <row r="21" spans="2:3" s="4" customFormat="1" ht="12.75">
      <c r="B21" s="4" t="s">
        <v>28</v>
      </c>
      <c r="C21" s="4" t="s">
        <v>64</v>
      </c>
    </row>
    <row r="22" s="2" customFormat="1" ht="12.75" customHeight="1"/>
    <row r="23" s="2" customFormat="1" ht="12.75">
      <c r="B23" s="26" t="s">
        <v>68</v>
      </c>
    </row>
    <row r="24" s="2" customFormat="1" ht="12.75">
      <c r="B24" s="26"/>
    </row>
    <row r="25" spans="2:3" s="7" customFormat="1" ht="25.5">
      <c r="B25" s="7" t="s">
        <v>23</v>
      </c>
      <c r="C25" s="7" t="s">
        <v>71</v>
      </c>
    </row>
    <row r="26" spans="2:3" s="2" customFormat="1" ht="12.75">
      <c r="B26" s="2" t="s">
        <v>24</v>
      </c>
      <c r="C26" s="2" t="s">
        <v>46</v>
      </c>
    </row>
    <row r="27" spans="2:3" s="2" customFormat="1" ht="12.75">
      <c r="B27" s="2" t="s">
        <v>25</v>
      </c>
      <c r="C27" s="2" t="s">
        <v>46</v>
      </c>
    </row>
    <row r="28" spans="2:3" s="2" customFormat="1" ht="12.75">
      <c r="B28" s="2" t="s">
        <v>26</v>
      </c>
      <c r="C28" s="8">
        <v>34193</v>
      </c>
    </row>
    <row r="29" spans="2:3" s="4" customFormat="1" ht="12.75">
      <c r="B29" s="4" t="s">
        <v>114</v>
      </c>
      <c r="C29" s="24">
        <v>34181</v>
      </c>
    </row>
    <row r="30" spans="2:3" s="2" customFormat="1" ht="12.75">
      <c r="B30" s="2" t="s">
        <v>27</v>
      </c>
      <c r="C30" s="2" t="s">
        <v>49</v>
      </c>
    </row>
    <row r="31" spans="2:3" s="2" customFormat="1" ht="12.75">
      <c r="B31" s="2" t="s">
        <v>28</v>
      </c>
      <c r="C31" s="2" t="s">
        <v>69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B14">
      <selection activeCell="A1" sqref="A1"/>
    </sheetView>
  </sheetViews>
  <sheetFormatPr defaultColWidth="9.140625" defaultRowHeight="12.75"/>
  <cols>
    <col min="1" max="1" width="13.00390625" style="2" hidden="1" customWidth="1"/>
    <col min="2" max="2" width="23.28125" style="2" customWidth="1"/>
    <col min="3" max="3" width="9.28125" style="2" customWidth="1"/>
    <col min="4" max="4" width="7.57421875" style="2" customWidth="1"/>
    <col min="5" max="5" width="6.140625" style="2" customWidth="1"/>
    <col min="6" max="6" width="2.421875" style="2" customWidth="1"/>
    <col min="7" max="7" width="9.8515625" style="2" customWidth="1"/>
    <col min="8" max="8" width="2.28125" style="2" customWidth="1"/>
    <col min="9" max="9" width="10.140625" style="2" customWidth="1"/>
    <col min="10" max="10" width="2.7109375" style="2" customWidth="1"/>
    <col min="11" max="11" width="9.8515625" style="2" customWidth="1"/>
    <col min="12" max="12" width="2.710937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5" ht="12.75">
      <c r="C3" s="10" t="s">
        <v>96</v>
      </c>
      <c r="D3" s="10" t="s">
        <v>29</v>
      </c>
      <c r="E3" s="10" t="s">
        <v>144</v>
      </c>
      <c r="G3" s="10"/>
      <c r="H3" s="10"/>
      <c r="I3" s="10"/>
      <c r="J3" s="10"/>
      <c r="K3" s="10"/>
      <c r="L3" s="11"/>
      <c r="O3" s="10"/>
    </row>
    <row r="4" spans="7:12" ht="12.75">
      <c r="G4" s="10"/>
      <c r="H4" s="10"/>
      <c r="I4" s="10"/>
      <c r="J4" s="10"/>
      <c r="K4" s="10"/>
      <c r="L4" s="10"/>
    </row>
    <row r="5" spans="7:12" ht="12.75">
      <c r="G5" s="10"/>
      <c r="H5" s="10"/>
      <c r="I5" s="10"/>
      <c r="J5" s="10"/>
      <c r="K5" s="10" t="s">
        <v>43</v>
      </c>
      <c r="L5" s="10"/>
    </row>
    <row r="6" spans="1:13" ht="12.75">
      <c r="A6" s="2">
        <v>1</v>
      </c>
      <c r="B6" s="1" t="s">
        <v>45</v>
      </c>
      <c r="C6" s="1" t="s">
        <v>97</v>
      </c>
      <c r="G6" s="10" t="s">
        <v>111</v>
      </c>
      <c r="H6" s="10"/>
      <c r="I6" s="10" t="s">
        <v>112</v>
      </c>
      <c r="J6" s="10"/>
      <c r="K6" s="10" t="s">
        <v>113</v>
      </c>
      <c r="L6" s="10"/>
      <c r="M6" s="10" t="s">
        <v>30</v>
      </c>
    </row>
    <row r="7" spans="2:12" ht="12.75" customHeight="1">
      <c r="B7" s="1"/>
      <c r="C7" s="1"/>
      <c r="G7" s="10"/>
      <c r="H7" s="10"/>
      <c r="I7" s="10"/>
      <c r="J7" s="10"/>
      <c r="K7" s="10"/>
      <c r="L7" s="10"/>
    </row>
    <row r="8" spans="2:13" ht="12.75">
      <c r="B8" s="2" t="s">
        <v>2</v>
      </c>
      <c r="C8" s="2" t="s">
        <v>121</v>
      </c>
      <c r="D8" s="2" t="s">
        <v>7</v>
      </c>
      <c r="E8" s="2" t="s">
        <v>31</v>
      </c>
      <c r="G8" s="2">
        <v>0.0124</v>
      </c>
      <c r="I8" s="2">
        <v>0.0095</v>
      </c>
      <c r="K8" s="2">
        <v>0.0098</v>
      </c>
      <c r="M8" s="12">
        <f>AVERAGE(K8,I8,G8)</f>
        <v>0.010566666666666667</v>
      </c>
    </row>
    <row r="9" spans="2:13" ht="12.75">
      <c r="B9" s="2" t="s">
        <v>102</v>
      </c>
      <c r="C9" s="2" t="s">
        <v>121</v>
      </c>
      <c r="D9" s="2" t="s">
        <v>8</v>
      </c>
      <c r="E9" s="2" t="s">
        <v>31</v>
      </c>
      <c r="M9" s="13">
        <v>1.17</v>
      </c>
    </row>
    <row r="10" spans="2:13" ht="12.75">
      <c r="B10" s="2" t="s">
        <v>103</v>
      </c>
      <c r="C10" s="2" t="s">
        <v>121</v>
      </c>
      <c r="D10" s="2" t="s">
        <v>8</v>
      </c>
      <c r="E10" s="2" t="s">
        <v>31</v>
      </c>
      <c r="M10" s="13">
        <v>1.5</v>
      </c>
    </row>
    <row r="11" spans="2:13" ht="12.75">
      <c r="B11" s="2" t="s">
        <v>101</v>
      </c>
      <c r="C11" s="2" t="s">
        <v>121</v>
      </c>
      <c r="D11" s="2" t="s">
        <v>8</v>
      </c>
      <c r="E11" s="2" t="s">
        <v>31</v>
      </c>
      <c r="M11" s="15">
        <v>1</v>
      </c>
    </row>
    <row r="12" ht="12.75" customHeight="1"/>
    <row r="13" spans="2:4" ht="12" customHeight="1">
      <c r="B13" s="2" t="s">
        <v>104</v>
      </c>
      <c r="C13" s="2" t="s">
        <v>98</v>
      </c>
      <c r="D13" s="2" t="s">
        <v>121</v>
      </c>
    </row>
    <row r="14" spans="2:13" ht="12.75">
      <c r="B14" s="2" t="s">
        <v>33</v>
      </c>
      <c r="D14" s="2" t="s">
        <v>11</v>
      </c>
      <c r="G14" s="14">
        <v>36167</v>
      </c>
      <c r="I14" s="2">
        <v>35500</v>
      </c>
      <c r="K14" s="2">
        <v>34100</v>
      </c>
      <c r="M14" s="14">
        <f>AVERAGE(K14,I14,G14)</f>
        <v>35255.666666666664</v>
      </c>
    </row>
    <row r="15" spans="2:13" ht="12.75">
      <c r="B15" s="2" t="s">
        <v>99</v>
      </c>
      <c r="D15" s="2" t="s">
        <v>12</v>
      </c>
      <c r="G15" s="2">
        <v>3.8</v>
      </c>
      <c r="I15" s="2">
        <v>3.7</v>
      </c>
      <c r="K15" s="2">
        <v>3.6</v>
      </c>
      <c r="M15" s="15">
        <f>AVERAGE(K15,I15,G15)</f>
        <v>3.7000000000000006</v>
      </c>
    </row>
    <row r="16" spans="2:13" ht="12.75">
      <c r="B16" s="2" t="s">
        <v>100</v>
      </c>
      <c r="D16" s="2" t="s">
        <v>12</v>
      </c>
      <c r="G16" s="2">
        <v>19.2</v>
      </c>
      <c r="I16" s="2">
        <v>14.6</v>
      </c>
      <c r="K16" s="2">
        <v>15.8</v>
      </c>
      <c r="M16" s="15">
        <f>AVERAGE(K16,I16,G16)</f>
        <v>16.53333333333333</v>
      </c>
    </row>
    <row r="17" spans="2:13" ht="12.75">
      <c r="B17" s="2" t="s">
        <v>34</v>
      </c>
      <c r="D17" s="2" t="s">
        <v>13</v>
      </c>
      <c r="G17" s="2">
        <v>402</v>
      </c>
      <c r="I17" s="2">
        <v>401</v>
      </c>
      <c r="K17" s="2">
        <v>398</v>
      </c>
      <c r="M17" s="15">
        <f>AVERAGE(K17,I17,G17)</f>
        <v>400.3333333333333</v>
      </c>
    </row>
    <row r="19" spans="1:13" ht="12.75">
      <c r="A19" s="2">
        <v>2</v>
      </c>
      <c r="B19" s="1" t="s">
        <v>65</v>
      </c>
      <c r="C19" s="1"/>
      <c r="G19" s="10" t="s">
        <v>111</v>
      </c>
      <c r="H19" s="10"/>
      <c r="I19" s="10" t="s">
        <v>112</v>
      </c>
      <c r="J19" s="10"/>
      <c r="K19" s="10" t="s">
        <v>113</v>
      </c>
      <c r="L19" s="10"/>
      <c r="M19" s="10" t="s">
        <v>30</v>
      </c>
    </row>
    <row r="20" spans="7:13" ht="12.75">
      <c r="G20" s="13"/>
      <c r="I20" s="13"/>
      <c r="K20" s="13"/>
      <c r="M20" s="13"/>
    </row>
    <row r="21" spans="2:13" ht="12.75">
      <c r="B21" s="2" t="s">
        <v>102</v>
      </c>
      <c r="C21" s="2" t="s">
        <v>121</v>
      </c>
      <c r="D21" s="2" t="s">
        <v>8</v>
      </c>
      <c r="E21" s="2" t="s">
        <v>31</v>
      </c>
      <c r="G21" s="13"/>
      <c r="H21" s="13"/>
      <c r="I21" s="13">
        <v>2.54</v>
      </c>
      <c r="J21" s="13"/>
      <c r="K21" s="13">
        <v>1.7</v>
      </c>
      <c r="M21" s="15">
        <f>AVERAGE(K21,I21,G21)</f>
        <v>2.12</v>
      </c>
    </row>
    <row r="22" spans="2:13" ht="12.75">
      <c r="B22" s="2" t="s">
        <v>103</v>
      </c>
      <c r="C22" s="2" t="s">
        <v>121</v>
      </c>
      <c r="D22" s="2" t="s">
        <v>8</v>
      </c>
      <c r="E22" s="2" t="s">
        <v>31</v>
      </c>
      <c r="I22" s="2">
        <v>5.4</v>
      </c>
      <c r="K22" s="2">
        <v>2.12</v>
      </c>
      <c r="M22" s="15">
        <f>AVERAGE(K22,I22,G22)</f>
        <v>3.7600000000000002</v>
      </c>
    </row>
    <row r="23" spans="2:13" ht="12.75">
      <c r="B23" s="2" t="s">
        <v>101</v>
      </c>
      <c r="C23" s="2" t="s">
        <v>121</v>
      </c>
      <c r="D23" s="2" t="s">
        <v>8</v>
      </c>
      <c r="E23" s="2" t="s">
        <v>31</v>
      </c>
      <c r="I23" s="15">
        <v>1</v>
      </c>
      <c r="J23" s="15"/>
      <c r="K23" s="15">
        <v>1</v>
      </c>
      <c r="L23" s="15"/>
      <c r="M23" s="15">
        <v>1</v>
      </c>
    </row>
    <row r="25" spans="1:13" ht="12.75">
      <c r="A25" s="2">
        <v>3</v>
      </c>
      <c r="B25" s="1" t="s">
        <v>68</v>
      </c>
      <c r="C25" s="1"/>
      <c r="G25" s="10" t="s">
        <v>111</v>
      </c>
      <c r="H25" s="10"/>
      <c r="I25" s="10" t="s">
        <v>112</v>
      </c>
      <c r="J25" s="10"/>
      <c r="K25" s="10" t="s">
        <v>113</v>
      </c>
      <c r="L25" s="10"/>
      <c r="M25" s="10" t="s">
        <v>30</v>
      </c>
    </row>
    <row r="27" spans="2:13" ht="12.75">
      <c r="B27" s="2" t="s">
        <v>2</v>
      </c>
      <c r="C27" s="2" t="s">
        <v>121</v>
      </c>
      <c r="D27" s="2" t="s">
        <v>7</v>
      </c>
      <c r="E27" s="2" t="s">
        <v>31</v>
      </c>
      <c r="G27" s="2">
        <v>0.009</v>
      </c>
      <c r="I27" s="2">
        <v>0.005</v>
      </c>
      <c r="K27" s="2">
        <v>0.009</v>
      </c>
      <c r="M27" s="12">
        <f>AVERAGE(K27,I27,G27)</f>
        <v>0.007666666666666666</v>
      </c>
    </row>
    <row r="28" spans="2:13" ht="12.75">
      <c r="B28" s="2" t="s">
        <v>137</v>
      </c>
      <c r="C28" s="2" t="s">
        <v>121</v>
      </c>
      <c r="D28" s="2" t="s">
        <v>7</v>
      </c>
      <c r="E28" s="2" t="s">
        <v>31</v>
      </c>
      <c r="G28" s="2">
        <v>0.016</v>
      </c>
      <c r="I28" s="2">
        <v>0.011</v>
      </c>
      <c r="K28" s="2">
        <v>0.02</v>
      </c>
      <c r="M28" s="12">
        <f>AVERAGE(K28,I28,G28)</f>
        <v>0.015666666666666666</v>
      </c>
    </row>
    <row r="29" spans="2:13" ht="12.75">
      <c r="B29" s="2" t="s">
        <v>102</v>
      </c>
      <c r="C29" s="2" t="s">
        <v>121</v>
      </c>
      <c r="D29" s="2" t="s">
        <v>8</v>
      </c>
      <c r="E29" s="2" t="s">
        <v>31</v>
      </c>
      <c r="G29" s="2">
        <v>7.18</v>
      </c>
      <c r="I29" s="2">
        <v>8.58</v>
      </c>
      <c r="K29" s="2">
        <v>8.92</v>
      </c>
      <c r="M29" s="13">
        <f>AVERAGE(K29,I29,G29)</f>
        <v>8.226666666666667</v>
      </c>
    </row>
    <row r="30" spans="2:13" ht="12.75">
      <c r="B30" s="2" t="s">
        <v>103</v>
      </c>
      <c r="C30" s="2" t="s">
        <v>121</v>
      </c>
      <c r="D30" s="2" t="s">
        <v>8</v>
      </c>
      <c r="E30" s="2" t="s">
        <v>31</v>
      </c>
      <c r="G30" s="2">
        <v>21.45</v>
      </c>
      <c r="I30" s="2">
        <v>11.64</v>
      </c>
      <c r="K30" s="2">
        <v>7.76</v>
      </c>
      <c r="M30" s="13">
        <f>AVERAGE(K30,I30,G30)</f>
        <v>13.616666666666665</v>
      </c>
    </row>
    <row r="31" spans="2:13" ht="12.75">
      <c r="B31" s="2" t="s">
        <v>101</v>
      </c>
      <c r="C31" s="2" t="s">
        <v>121</v>
      </c>
      <c r="D31" s="2" t="s">
        <v>8</v>
      </c>
      <c r="E31" s="2" t="s">
        <v>31</v>
      </c>
      <c r="G31" s="2">
        <v>5.79</v>
      </c>
      <c r="I31" s="2">
        <v>2.89</v>
      </c>
      <c r="K31" s="2">
        <v>2.63</v>
      </c>
      <c r="M31" s="2">
        <f>AVERAGE(K31,I31,G31)</f>
        <v>3.7699999999999996</v>
      </c>
    </row>
    <row r="32" ht="12.75" customHeight="1"/>
    <row r="33" spans="2:4" ht="12.75" customHeight="1">
      <c r="B33" s="2" t="s">
        <v>104</v>
      </c>
      <c r="C33" s="2" t="s">
        <v>2</v>
      </c>
      <c r="D33" s="2" t="s">
        <v>121</v>
      </c>
    </row>
    <row r="34" spans="2:13" ht="12.75" customHeight="1">
      <c r="B34" s="2" t="s">
        <v>33</v>
      </c>
      <c r="D34" s="2" t="s">
        <v>11</v>
      </c>
      <c r="G34" s="14">
        <v>36167</v>
      </c>
      <c r="I34" s="2">
        <v>34330</v>
      </c>
      <c r="K34" s="2">
        <v>32830</v>
      </c>
      <c r="M34" s="14">
        <f>AVERAGE(K34,I34,G34)</f>
        <v>34442.333333333336</v>
      </c>
    </row>
    <row r="35" spans="2:13" ht="12.75">
      <c r="B35" s="2" t="s">
        <v>99</v>
      </c>
      <c r="D35" s="2" t="s">
        <v>12</v>
      </c>
      <c r="G35" s="2">
        <v>3.04</v>
      </c>
      <c r="I35" s="2">
        <v>2.71</v>
      </c>
      <c r="K35" s="2">
        <v>2.58</v>
      </c>
      <c r="M35" s="15">
        <f>AVERAGE(K35,I35,G35)</f>
        <v>2.776666666666667</v>
      </c>
    </row>
    <row r="36" spans="2:13" ht="12.75">
      <c r="B36" s="2" t="s">
        <v>100</v>
      </c>
      <c r="D36" s="2" t="s">
        <v>12</v>
      </c>
      <c r="G36" s="2">
        <v>16.36</v>
      </c>
      <c r="I36" s="2">
        <v>18.78</v>
      </c>
      <c r="K36" s="2">
        <v>18.44</v>
      </c>
      <c r="M36" s="15">
        <f>AVERAGE(K36,I36,G36)</f>
        <v>17.86</v>
      </c>
    </row>
    <row r="37" spans="2:13" ht="12.75">
      <c r="B37" s="2" t="s">
        <v>34</v>
      </c>
      <c r="D37" s="2" t="s">
        <v>13</v>
      </c>
      <c r="M37" s="15"/>
    </row>
    <row r="40" spans="2:12" ht="12.75">
      <c r="B40" s="1"/>
      <c r="C40" s="1"/>
      <c r="G40" s="10"/>
      <c r="H40" s="10"/>
      <c r="I40" s="10"/>
      <c r="J40" s="10"/>
      <c r="K40" s="10"/>
      <c r="L40" s="10"/>
    </row>
    <row r="41" spans="2:12" ht="12.75">
      <c r="B41" s="1"/>
      <c r="C41" s="1"/>
      <c r="G41" s="10"/>
      <c r="H41" s="10"/>
      <c r="I41" s="10"/>
      <c r="J41" s="10"/>
      <c r="K41" s="10"/>
      <c r="L41" s="10"/>
    </row>
    <row r="42" ht="12.75">
      <c r="M42" s="12"/>
    </row>
    <row r="44" ht="12.75">
      <c r="M44" s="13"/>
    </row>
    <row r="45" spans="7:13" ht="12.75">
      <c r="G45" s="16"/>
      <c r="I45" s="16"/>
      <c r="K45" s="16"/>
      <c r="M45" s="13"/>
    </row>
    <row r="46" spans="7:13" ht="12.75">
      <c r="G46" s="13"/>
      <c r="H46" s="13"/>
      <c r="I46" s="13"/>
      <c r="J46" s="13"/>
      <c r="K46" s="13"/>
      <c r="M46" s="13"/>
    </row>
    <row r="48" ht="12" customHeight="1"/>
    <row r="49" ht="12.75">
      <c r="M49" s="14"/>
    </row>
    <row r="50" ht="12.75">
      <c r="M50" s="15"/>
    </row>
    <row r="51" ht="12.75">
      <c r="M51" s="15"/>
    </row>
    <row r="52" ht="12.75">
      <c r="M52" s="15"/>
    </row>
    <row r="54" spans="7:13" ht="12.75">
      <c r="G54" s="13"/>
      <c r="H54" s="13"/>
      <c r="I54" s="13"/>
      <c r="J54" s="13"/>
      <c r="K54" s="13"/>
      <c r="M54" s="13"/>
    </row>
    <row r="55" spans="7:13" ht="12.75">
      <c r="G55" s="13"/>
      <c r="I55" s="13"/>
      <c r="K55" s="13"/>
      <c r="M55" s="13"/>
    </row>
    <row r="56" spans="7:13" ht="12.75">
      <c r="G56" s="13"/>
      <c r="I56" s="13"/>
      <c r="K56" s="13"/>
      <c r="M56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59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9.140625" style="2" hidden="1" customWidth="1"/>
    <col min="2" max="3" width="20.7109375" style="2" customWidth="1"/>
    <col min="4" max="4" width="9.421875" style="2" customWidth="1"/>
    <col min="5" max="5" width="4.421875" style="10" customWidth="1"/>
    <col min="6" max="6" width="11.421875" style="10" customWidth="1"/>
    <col min="7" max="7" width="5.00390625" style="10" customWidth="1"/>
    <col min="8" max="8" width="11.00390625" style="10" customWidth="1"/>
    <col min="9" max="9" width="4.8515625" style="10" customWidth="1"/>
    <col min="10" max="10" width="12.57421875" style="10" customWidth="1"/>
    <col min="11" max="11" width="5.28125" style="10" customWidth="1"/>
    <col min="12" max="12" width="12.28125" style="2" customWidth="1"/>
    <col min="13" max="13" width="3.140625" style="2" customWidth="1"/>
    <col min="14" max="14" width="8.28125" style="2" customWidth="1"/>
    <col min="15" max="15" width="3.140625" style="2" customWidth="1"/>
    <col min="16" max="16" width="7.00390625" style="2" customWidth="1"/>
    <col min="17" max="17" width="3.140625" style="2" customWidth="1"/>
    <col min="18" max="18" width="8.7109375" style="2" customWidth="1"/>
    <col min="19" max="19" width="3.140625" style="2" customWidth="1"/>
    <col min="20" max="20" width="9.8515625" style="2" customWidth="1"/>
    <col min="21" max="21" width="3.140625" style="2" customWidth="1"/>
    <col min="22" max="22" width="7.57421875" style="2" customWidth="1"/>
    <col min="23" max="23" width="3.140625" style="2" customWidth="1"/>
    <col min="24" max="24" width="8.140625" style="2" customWidth="1"/>
    <col min="25" max="25" width="3.140625" style="2" customWidth="1"/>
    <col min="26" max="26" width="10.00390625" style="2" customWidth="1"/>
    <col min="27" max="27" width="3.140625" style="2" customWidth="1"/>
    <col min="28" max="28" width="10.140625" style="2" customWidth="1"/>
    <col min="29" max="29" width="3.7109375" style="2" customWidth="1"/>
    <col min="30" max="30" width="11.421875" style="2" customWidth="1"/>
    <col min="31" max="31" width="4.140625" style="2" customWidth="1"/>
    <col min="32" max="32" width="11.421875" style="2" customWidth="1"/>
    <col min="33" max="33" width="4.8515625" style="2" customWidth="1"/>
    <col min="34" max="34" width="11.421875" style="2" customWidth="1"/>
    <col min="35" max="35" width="4.140625" style="2" customWidth="1"/>
    <col min="36" max="16384" width="11.421875" style="2" customWidth="1"/>
  </cols>
  <sheetData>
    <row r="1" spans="2:3" ht="12.75">
      <c r="B1" s="1" t="s">
        <v>36</v>
      </c>
      <c r="C1" s="1"/>
    </row>
    <row r="2" ht="12.75" customHeight="1"/>
    <row r="3" spans="14:27" ht="12.75">
      <c r="N3" s="10"/>
      <c r="O3" s="10"/>
      <c r="P3" s="10"/>
      <c r="Q3" s="10"/>
      <c r="R3" s="10"/>
      <c r="S3" s="10"/>
      <c r="V3" s="10"/>
      <c r="W3" s="10"/>
      <c r="X3" s="10"/>
      <c r="Y3" s="10"/>
      <c r="Z3" s="10"/>
      <c r="AA3" s="10"/>
    </row>
    <row r="4" spans="1:29" ht="12.75">
      <c r="A4" s="2" t="s">
        <v>105</v>
      </c>
      <c r="B4" s="1" t="s">
        <v>45</v>
      </c>
      <c r="C4" s="1"/>
      <c r="D4" s="2" t="s">
        <v>70</v>
      </c>
      <c r="AB4" s="10"/>
      <c r="AC4" s="10"/>
    </row>
    <row r="5" spans="2:29" ht="12.75">
      <c r="B5" s="1"/>
      <c r="C5" s="1"/>
      <c r="AB5" s="10"/>
      <c r="AC5" s="10"/>
    </row>
    <row r="6" spans="1:29" ht="12.75">
      <c r="A6" s="2" t="s">
        <v>105</v>
      </c>
      <c r="B6" s="1" t="s">
        <v>65</v>
      </c>
      <c r="C6" s="1"/>
      <c r="AB6" s="10"/>
      <c r="AC6" s="10"/>
    </row>
    <row r="7" spans="28:29" ht="12.75" customHeight="1">
      <c r="AB7" s="10"/>
      <c r="AC7" s="10"/>
    </row>
    <row r="8" spans="1:36" ht="12.75">
      <c r="A8" s="2" t="s">
        <v>105</v>
      </c>
      <c r="B8" s="1" t="s">
        <v>68</v>
      </c>
      <c r="C8" s="1"/>
      <c r="F8" s="10" t="s">
        <v>111</v>
      </c>
      <c r="H8" s="10" t="s">
        <v>112</v>
      </c>
      <c r="J8" s="10" t="s">
        <v>113</v>
      </c>
      <c r="L8" s="2" t="s">
        <v>30</v>
      </c>
      <c r="N8" s="10" t="s">
        <v>111</v>
      </c>
      <c r="O8" s="10"/>
      <c r="P8" s="10" t="s">
        <v>112</v>
      </c>
      <c r="Q8" s="10"/>
      <c r="R8" s="10" t="s">
        <v>113</v>
      </c>
      <c r="S8" s="10"/>
      <c r="T8" s="2" t="s">
        <v>30</v>
      </c>
      <c r="V8" s="10" t="s">
        <v>111</v>
      </c>
      <c r="W8" s="10"/>
      <c r="X8" s="10" t="s">
        <v>112</v>
      </c>
      <c r="Y8" s="10"/>
      <c r="Z8" s="10" t="s">
        <v>113</v>
      </c>
      <c r="AA8" s="10"/>
      <c r="AB8" s="10" t="s">
        <v>30</v>
      </c>
      <c r="AC8" s="10"/>
      <c r="AD8" s="10" t="s">
        <v>111</v>
      </c>
      <c r="AE8" s="10"/>
      <c r="AF8" s="10" t="s">
        <v>112</v>
      </c>
      <c r="AG8" s="10"/>
      <c r="AH8" s="10" t="s">
        <v>113</v>
      </c>
      <c r="AI8" s="10"/>
      <c r="AJ8" s="10" t="s">
        <v>30</v>
      </c>
    </row>
    <row r="9" spans="22:36" ht="12.75" customHeight="1"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2:36" ht="12.75" customHeight="1">
      <c r="B10" s="27" t="s">
        <v>118</v>
      </c>
      <c r="F10" s="10" t="s">
        <v>138</v>
      </c>
      <c r="H10" s="10" t="s">
        <v>138</v>
      </c>
      <c r="J10" s="10" t="s">
        <v>138</v>
      </c>
      <c r="L10" s="2" t="s">
        <v>138</v>
      </c>
      <c r="N10" s="2" t="s">
        <v>139</v>
      </c>
      <c r="P10" s="2" t="s">
        <v>139</v>
      </c>
      <c r="R10" s="2" t="s">
        <v>139</v>
      </c>
      <c r="T10" s="2" t="s">
        <v>139</v>
      </c>
      <c r="V10" s="10" t="s">
        <v>140</v>
      </c>
      <c r="W10" s="10"/>
      <c r="X10" s="10" t="s">
        <v>140</v>
      </c>
      <c r="Y10" s="10"/>
      <c r="Z10" s="10" t="s">
        <v>140</v>
      </c>
      <c r="AA10" s="10"/>
      <c r="AB10" s="10" t="s">
        <v>140</v>
      </c>
      <c r="AC10" s="10"/>
      <c r="AD10" s="10" t="s">
        <v>141</v>
      </c>
      <c r="AE10" s="10"/>
      <c r="AF10" s="10" t="s">
        <v>141</v>
      </c>
      <c r="AG10" s="10"/>
      <c r="AH10" s="10" t="s">
        <v>141</v>
      </c>
      <c r="AI10" s="10"/>
      <c r="AJ10" s="10" t="s">
        <v>141</v>
      </c>
    </row>
    <row r="11" spans="2:36" ht="12.75" customHeight="1">
      <c r="B11" s="27" t="s">
        <v>119</v>
      </c>
      <c r="F11" s="10" t="s">
        <v>120</v>
      </c>
      <c r="H11" s="10" t="s">
        <v>120</v>
      </c>
      <c r="J11" s="10" t="s">
        <v>120</v>
      </c>
      <c r="L11" s="10" t="s">
        <v>120</v>
      </c>
      <c r="N11" s="2" t="s">
        <v>122</v>
      </c>
      <c r="P11" s="2" t="s">
        <v>122</v>
      </c>
      <c r="R11" s="2" t="s">
        <v>122</v>
      </c>
      <c r="T11" s="2" t="s">
        <v>122</v>
      </c>
      <c r="V11" s="10" t="s">
        <v>123</v>
      </c>
      <c r="W11" s="10"/>
      <c r="X11" s="10" t="s">
        <v>123</v>
      </c>
      <c r="Y11" s="10"/>
      <c r="Z11" s="10" t="s">
        <v>123</v>
      </c>
      <c r="AA11" s="10"/>
      <c r="AB11" s="10" t="s">
        <v>123</v>
      </c>
      <c r="AC11" s="10"/>
      <c r="AD11" s="10" t="s">
        <v>142</v>
      </c>
      <c r="AE11" s="10"/>
      <c r="AF11" s="10" t="s">
        <v>142</v>
      </c>
      <c r="AG11" s="10"/>
      <c r="AH11" s="10" t="s">
        <v>142</v>
      </c>
      <c r="AI11" s="10"/>
      <c r="AJ11" s="10" t="s">
        <v>142</v>
      </c>
    </row>
    <row r="12" spans="2:36" ht="12.75" customHeight="1">
      <c r="B12" s="27" t="s">
        <v>143</v>
      </c>
      <c r="F12" s="10" t="s">
        <v>1</v>
      </c>
      <c r="H12" s="10" t="s">
        <v>1</v>
      </c>
      <c r="J12" s="10" t="s">
        <v>1</v>
      </c>
      <c r="L12" s="10" t="s">
        <v>1</v>
      </c>
      <c r="V12" s="10" t="s">
        <v>146</v>
      </c>
      <c r="W12" s="10"/>
      <c r="X12" s="10" t="s">
        <v>146</v>
      </c>
      <c r="Y12" s="10"/>
      <c r="Z12" s="10" t="s">
        <v>146</v>
      </c>
      <c r="AA12" s="10"/>
      <c r="AB12" s="10" t="s">
        <v>146</v>
      </c>
      <c r="AC12" s="10"/>
      <c r="AD12" s="10" t="s">
        <v>142</v>
      </c>
      <c r="AE12" s="10"/>
      <c r="AF12" s="10" t="s">
        <v>142</v>
      </c>
      <c r="AG12" s="10"/>
      <c r="AH12" s="10" t="s">
        <v>142</v>
      </c>
      <c r="AI12" s="10"/>
      <c r="AJ12" s="10" t="s">
        <v>142</v>
      </c>
    </row>
    <row r="13" spans="2:36" ht="12.75">
      <c r="B13" s="2" t="s">
        <v>108</v>
      </c>
      <c r="F13" s="2" t="s">
        <v>37</v>
      </c>
      <c r="H13" s="2" t="s">
        <v>37</v>
      </c>
      <c r="J13" s="2" t="s">
        <v>37</v>
      </c>
      <c r="L13" s="2" t="s">
        <v>37</v>
      </c>
      <c r="N13" s="2" t="s">
        <v>57</v>
      </c>
      <c r="P13" s="2" t="s">
        <v>57</v>
      </c>
      <c r="R13" s="2" t="s">
        <v>57</v>
      </c>
      <c r="T13" s="2" t="s">
        <v>57</v>
      </c>
      <c r="V13" s="10" t="s">
        <v>58</v>
      </c>
      <c r="W13" s="10"/>
      <c r="X13" s="10" t="s">
        <v>58</v>
      </c>
      <c r="Y13" s="10"/>
      <c r="Z13" s="10" t="s">
        <v>58</v>
      </c>
      <c r="AA13" s="10"/>
      <c r="AB13" s="10" t="s">
        <v>58</v>
      </c>
      <c r="AC13" s="10"/>
      <c r="AD13" s="10" t="s">
        <v>142</v>
      </c>
      <c r="AE13" s="10"/>
      <c r="AF13" s="10" t="s">
        <v>142</v>
      </c>
      <c r="AG13" s="10"/>
      <c r="AH13" s="10" t="s">
        <v>142</v>
      </c>
      <c r="AI13" s="10"/>
      <c r="AJ13" s="10" t="s">
        <v>142</v>
      </c>
    </row>
    <row r="14" spans="2:19" ht="12.75">
      <c r="B14" s="2" t="s">
        <v>107</v>
      </c>
      <c r="D14" s="2" t="s">
        <v>38</v>
      </c>
      <c r="F14" s="16">
        <v>5152896</v>
      </c>
      <c r="G14" s="16"/>
      <c r="H14" s="16">
        <v>5166504</v>
      </c>
      <c r="I14" s="16"/>
      <c r="J14" s="16">
        <v>5180112</v>
      </c>
      <c r="L14" s="14">
        <v>5166500</v>
      </c>
      <c r="M14" s="14"/>
      <c r="N14" s="14"/>
      <c r="O14" s="14"/>
      <c r="P14" s="14"/>
      <c r="Q14" s="14"/>
      <c r="R14" s="14"/>
      <c r="S14" s="14"/>
    </row>
    <row r="15" spans="2:28" ht="12.75">
      <c r="B15" s="2" t="s">
        <v>107</v>
      </c>
      <c r="D15" s="2" t="s">
        <v>35</v>
      </c>
      <c r="L15" s="14"/>
      <c r="M15" s="14"/>
      <c r="N15" s="2">
        <v>840</v>
      </c>
      <c r="O15" s="14"/>
      <c r="P15" s="2">
        <v>840</v>
      </c>
      <c r="Q15" s="14"/>
      <c r="R15" s="2">
        <v>840</v>
      </c>
      <c r="S15" s="14"/>
      <c r="T15" s="2">
        <v>840</v>
      </c>
      <c r="V15" s="2">
        <v>3510</v>
      </c>
      <c r="X15" s="2">
        <v>3510</v>
      </c>
      <c r="Z15" s="2">
        <v>3510</v>
      </c>
      <c r="AB15" s="2">
        <v>3510</v>
      </c>
    </row>
    <row r="16" spans="2:19" ht="12.75">
      <c r="B16" s="2" t="s">
        <v>5</v>
      </c>
      <c r="D16" s="2" t="s">
        <v>38</v>
      </c>
      <c r="E16" s="10" t="s">
        <v>32</v>
      </c>
      <c r="F16" s="28">
        <v>515.29</v>
      </c>
      <c r="G16" s="10" t="s">
        <v>32</v>
      </c>
      <c r="H16" s="28">
        <v>516.65</v>
      </c>
      <c r="I16" s="10" t="s">
        <v>32</v>
      </c>
      <c r="J16" s="28">
        <v>518.01</v>
      </c>
      <c r="L16" s="17">
        <v>516</v>
      </c>
      <c r="M16" s="17"/>
      <c r="N16" s="17"/>
      <c r="O16" s="17"/>
      <c r="P16" s="17"/>
      <c r="Q16" s="17"/>
      <c r="R16" s="17"/>
      <c r="S16" s="17"/>
    </row>
    <row r="17" spans="2:12" ht="12.75">
      <c r="B17" s="2" t="s">
        <v>39</v>
      </c>
      <c r="D17" s="2" t="s">
        <v>38</v>
      </c>
      <c r="F17" s="28">
        <v>870.84</v>
      </c>
      <c r="H17" s="28">
        <v>873.14</v>
      </c>
      <c r="J17" s="28">
        <v>875.44</v>
      </c>
      <c r="L17" s="2">
        <v>873</v>
      </c>
    </row>
    <row r="18" spans="2:12" ht="12.75">
      <c r="B18" s="2" t="s">
        <v>80</v>
      </c>
      <c r="D18" s="2" t="s">
        <v>38</v>
      </c>
      <c r="E18" s="10" t="s">
        <v>32</v>
      </c>
      <c r="F18" s="16">
        <v>0.52</v>
      </c>
      <c r="G18" s="10" t="s">
        <v>32</v>
      </c>
      <c r="H18" s="16">
        <v>0.52</v>
      </c>
      <c r="I18" s="10" t="s">
        <v>32</v>
      </c>
      <c r="J18" s="16">
        <v>0.52</v>
      </c>
      <c r="L18" s="2">
        <v>0.5</v>
      </c>
    </row>
    <row r="19" spans="2:12" ht="12.75">
      <c r="B19" s="2" t="s">
        <v>79</v>
      </c>
      <c r="D19" s="2" t="s">
        <v>38</v>
      </c>
      <c r="E19" s="10" t="s">
        <v>32</v>
      </c>
      <c r="F19" s="16">
        <v>2.58</v>
      </c>
      <c r="G19" s="10" t="s">
        <v>32</v>
      </c>
      <c r="H19" s="16">
        <v>2.58</v>
      </c>
      <c r="I19" s="10" t="s">
        <v>32</v>
      </c>
      <c r="J19" s="16">
        <v>2.58</v>
      </c>
      <c r="L19" s="2">
        <v>2.6</v>
      </c>
    </row>
    <row r="20" spans="2:12" ht="12.75">
      <c r="B20" s="2" t="s">
        <v>77</v>
      </c>
      <c r="D20" s="2" t="s">
        <v>38</v>
      </c>
      <c r="E20" s="10" t="s">
        <v>32</v>
      </c>
      <c r="F20" s="16">
        <v>2.58</v>
      </c>
      <c r="G20" s="10" t="s">
        <v>32</v>
      </c>
      <c r="H20" s="16">
        <v>2.58</v>
      </c>
      <c r="I20" s="10" t="s">
        <v>32</v>
      </c>
      <c r="J20" s="16">
        <v>2.58</v>
      </c>
      <c r="L20" s="2">
        <v>2.6</v>
      </c>
    </row>
    <row r="21" spans="2:12" ht="12.75">
      <c r="B21" s="2" t="s">
        <v>74</v>
      </c>
      <c r="D21" s="2" t="s">
        <v>38</v>
      </c>
      <c r="E21" s="10" t="s">
        <v>32</v>
      </c>
      <c r="F21" s="16">
        <v>2.58</v>
      </c>
      <c r="G21" s="10" t="s">
        <v>32</v>
      </c>
      <c r="H21" s="16">
        <v>2.58</v>
      </c>
      <c r="I21" s="10" t="s">
        <v>32</v>
      </c>
      <c r="J21" s="16">
        <v>2.58</v>
      </c>
      <c r="L21" s="2">
        <v>2.6</v>
      </c>
    </row>
    <row r="22" spans="2:12" ht="12.75">
      <c r="B22" s="2" t="s">
        <v>76</v>
      </c>
      <c r="D22" s="2" t="s">
        <v>38</v>
      </c>
      <c r="E22" s="10" t="s">
        <v>32</v>
      </c>
      <c r="F22" s="16">
        <v>2.58</v>
      </c>
      <c r="G22" s="10" t="s">
        <v>32</v>
      </c>
      <c r="H22" s="16">
        <v>2.58</v>
      </c>
      <c r="I22" s="10" t="s">
        <v>32</v>
      </c>
      <c r="J22" s="16">
        <v>2.58</v>
      </c>
      <c r="L22" s="2">
        <v>2.6</v>
      </c>
    </row>
    <row r="23" spans="2:12" ht="12.75">
      <c r="B23" s="2" t="s">
        <v>78</v>
      </c>
      <c r="D23" s="2" t="s">
        <v>38</v>
      </c>
      <c r="E23" s="10" t="s">
        <v>32</v>
      </c>
      <c r="F23" s="16">
        <v>2.58</v>
      </c>
      <c r="G23" s="10" t="s">
        <v>32</v>
      </c>
      <c r="H23" s="16">
        <v>2.58</v>
      </c>
      <c r="I23" s="10" t="s">
        <v>32</v>
      </c>
      <c r="J23" s="16">
        <v>2.58</v>
      </c>
      <c r="L23" s="2">
        <v>2.6</v>
      </c>
    </row>
    <row r="24" spans="2:12" ht="12.75">
      <c r="B24" s="2" t="s">
        <v>73</v>
      </c>
      <c r="D24" s="2" t="s">
        <v>38</v>
      </c>
      <c r="E24" s="10" t="s">
        <v>32</v>
      </c>
      <c r="F24" s="16">
        <v>2.58</v>
      </c>
      <c r="G24" s="10" t="s">
        <v>32</v>
      </c>
      <c r="H24" s="16">
        <v>2.58</v>
      </c>
      <c r="I24" s="10" t="s">
        <v>32</v>
      </c>
      <c r="J24" s="16">
        <v>2.58</v>
      </c>
      <c r="L24" s="2">
        <v>2.6</v>
      </c>
    </row>
    <row r="25" ht="12.75" customHeight="1"/>
    <row r="26" spans="2:12" ht="12.75">
      <c r="B26" s="2" t="s">
        <v>40</v>
      </c>
      <c r="D26" s="2" t="s">
        <v>11</v>
      </c>
      <c r="F26" s="22">
        <f>emiss!G34</f>
        <v>36167</v>
      </c>
      <c r="H26" s="22">
        <f>emiss!I34</f>
        <v>34330</v>
      </c>
      <c r="J26" s="22">
        <f>emiss!K34</f>
        <v>32830</v>
      </c>
      <c r="L26" s="2">
        <v>34450</v>
      </c>
    </row>
    <row r="27" spans="2:12" ht="12.75">
      <c r="B27" s="2" t="s">
        <v>6</v>
      </c>
      <c r="D27" s="2" t="s">
        <v>12</v>
      </c>
      <c r="F27" s="22">
        <f>emiss!G35</f>
        <v>3.04</v>
      </c>
      <c r="H27" s="22">
        <f>emiss!I35</f>
        <v>2.71</v>
      </c>
      <c r="J27" s="22">
        <f>emiss!K35</f>
        <v>2.58</v>
      </c>
      <c r="L27" s="2">
        <v>2.77</v>
      </c>
    </row>
    <row r="28" ht="12.75" customHeight="1"/>
    <row r="29" spans="2:36" ht="12.75">
      <c r="B29" s="2" t="s">
        <v>106</v>
      </c>
      <c r="D29" s="2" t="s">
        <v>145</v>
      </c>
      <c r="F29" s="15">
        <v>126</v>
      </c>
      <c r="H29" s="15">
        <v>126</v>
      </c>
      <c r="J29" s="15">
        <v>126</v>
      </c>
      <c r="L29" s="15">
        <v>126</v>
      </c>
      <c r="M29" s="15"/>
      <c r="N29" s="15">
        <v>40</v>
      </c>
      <c r="O29" s="15"/>
      <c r="P29" s="15">
        <v>40</v>
      </c>
      <c r="Q29" s="15"/>
      <c r="R29" s="15">
        <v>40</v>
      </c>
      <c r="S29" s="15"/>
      <c r="T29" s="15">
        <v>40</v>
      </c>
      <c r="U29" s="15"/>
      <c r="V29" s="15">
        <v>18</v>
      </c>
      <c r="W29" s="15"/>
      <c r="X29" s="15">
        <v>18</v>
      </c>
      <c r="Y29" s="15"/>
      <c r="Z29" s="15">
        <v>18</v>
      </c>
      <c r="AA29" s="15"/>
      <c r="AB29" s="15">
        <v>18</v>
      </c>
      <c r="AC29" s="15"/>
      <c r="AD29" s="15">
        <f>SUM(V29,N29,F29)</f>
        <v>184</v>
      </c>
      <c r="AF29" s="15">
        <f>SUM(X29,P29,H29)</f>
        <v>184</v>
      </c>
      <c r="AH29" s="15">
        <f>SUM(Z29,R29,J29)</f>
        <v>184</v>
      </c>
      <c r="AJ29" s="15">
        <f>SUM(AB29,T29,L29)</f>
        <v>184</v>
      </c>
    </row>
    <row r="30" spans="2:36" ht="12.75">
      <c r="B30" s="2" t="s">
        <v>147</v>
      </c>
      <c r="D30" s="2" t="s">
        <v>148</v>
      </c>
      <c r="F30" s="14">
        <f>F29*1000000/F14*454</f>
        <v>11101.33020344288</v>
      </c>
      <c r="G30" s="29"/>
      <c r="H30" s="14">
        <f>H29*1000000/H14*454</f>
        <v>11072.09052775339</v>
      </c>
      <c r="I30" s="29"/>
      <c r="J30" s="14">
        <f>J29*1000000/J14*454</f>
        <v>11043.004475578908</v>
      </c>
      <c r="K30" s="29"/>
      <c r="L30" s="14">
        <f>L29*1000000/L14*454</f>
        <v>11072.099099970967</v>
      </c>
      <c r="M30" s="14"/>
      <c r="N30" s="14">
        <f>N29*1000000/N15</f>
        <v>47619.04761904762</v>
      </c>
      <c r="O30" s="14"/>
      <c r="P30" s="14">
        <f>P29*1000000/P15</f>
        <v>47619.04761904762</v>
      </c>
      <c r="Q30" s="14"/>
      <c r="R30" s="14">
        <f>R29*1000000/R15</f>
        <v>47619.04761904762</v>
      </c>
      <c r="S30" s="14"/>
      <c r="T30" s="14">
        <f>T29*1000000/T15</f>
        <v>47619.04761904762</v>
      </c>
      <c r="U30" s="14"/>
      <c r="V30" s="14">
        <f>V29*1000000/V15</f>
        <v>5128.205128205128</v>
      </c>
      <c r="W30" s="14"/>
      <c r="X30" s="14">
        <f>X29*1000000/X15</f>
        <v>5128.205128205128</v>
      </c>
      <c r="Y30" s="14"/>
      <c r="Z30" s="14">
        <f>Z29*1000000/Z15</f>
        <v>5128.205128205128</v>
      </c>
      <c r="AA30" s="14"/>
      <c r="AB30" s="14">
        <f>AB29*1000000/AB15</f>
        <v>5128.205128205128</v>
      </c>
      <c r="AC30" s="14"/>
      <c r="AD30" s="14"/>
      <c r="AE30" s="14"/>
      <c r="AF30" s="14"/>
      <c r="AG30" s="14"/>
      <c r="AH30" s="14"/>
      <c r="AI30" s="14"/>
      <c r="AJ30" s="14"/>
    </row>
    <row r="31" spans="2:36" ht="12.75">
      <c r="B31" s="2" t="s">
        <v>56</v>
      </c>
      <c r="D31" s="2" t="s">
        <v>145</v>
      </c>
      <c r="F31" s="2"/>
      <c r="G31" s="2"/>
      <c r="H31" s="2"/>
      <c r="I31" s="2"/>
      <c r="J31" s="2"/>
      <c r="K31" s="2"/>
      <c r="M31" s="15"/>
      <c r="N31" s="15"/>
      <c r="O31" s="15"/>
      <c r="P31" s="15"/>
      <c r="Q31" s="15"/>
      <c r="R31" s="15"/>
      <c r="S31" s="15"/>
      <c r="AD31" s="15">
        <f>F26/9000*(21-F27)/21*60</f>
        <v>206.20930793650794</v>
      </c>
      <c r="AE31" s="10"/>
      <c r="AF31" s="15">
        <f>H26/9000*(21-H27)/21*60</f>
        <v>199.33196825396823</v>
      </c>
      <c r="AG31" s="10"/>
      <c r="AH31" s="15">
        <f>J26/9000*(21-J27)/21*60</f>
        <v>191.97733333333335</v>
      </c>
      <c r="AI31" s="10"/>
      <c r="AJ31" s="15">
        <f>L26/9000*(21-L27)/21*60</f>
        <v>199.3725396825397</v>
      </c>
    </row>
    <row r="32" spans="12:30" ht="12.75">
      <c r="L32" s="15"/>
      <c r="M32" s="15"/>
      <c r="N32" s="15"/>
      <c r="O32" s="15"/>
      <c r="P32" s="15"/>
      <c r="Q32" s="15"/>
      <c r="R32" s="15"/>
      <c r="S32" s="15"/>
      <c r="AD32" s="14"/>
    </row>
    <row r="33" spans="2:32" ht="12.75">
      <c r="B33" s="20" t="s">
        <v>85</v>
      </c>
      <c r="C33" s="20"/>
      <c r="L33" s="15"/>
      <c r="M33" s="15"/>
      <c r="N33" s="15"/>
      <c r="O33" s="15"/>
      <c r="P33" s="15"/>
      <c r="Q33" s="15"/>
      <c r="R33" s="15"/>
      <c r="S33" s="15"/>
      <c r="AD33" s="14"/>
      <c r="AF33" s="13"/>
    </row>
    <row r="34" spans="2:36" ht="12.75">
      <c r="B34" s="2" t="s">
        <v>5</v>
      </c>
      <c r="D34" s="2" t="s">
        <v>10</v>
      </c>
      <c r="E34" s="10">
        <v>100</v>
      </c>
      <c r="F34" s="23">
        <f>F16/60/0.0283/F26*(21-7)/(21-F27)*1000</f>
        <v>6.54068517608543</v>
      </c>
      <c r="G34" s="10">
        <v>100</v>
      </c>
      <c r="H34" s="23">
        <f>H16/60/0.0283/H26*(21-7)/(21-H27)*1000</f>
        <v>6.784209873236446</v>
      </c>
      <c r="I34" s="10">
        <v>100</v>
      </c>
      <c r="J34" s="23">
        <f>J16/60/0.0283/J26*(21-7)/(21-J27)*1000</f>
        <v>7.062654882360924</v>
      </c>
      <c r="K34" s="10">
        <v>100</v>
      </c>
      <c r="L34" s="15">
        <f>AVERAGE(J34,H34,F34)</f>
        <v>6.7958499772276</v>
      </c>
      <c r="M34" s="14"/>
      <c r="N34" s="14"/>
      <c r="O34" s="14"/>
      <c r="P34" s="14"/>
      <c r="Q34" s="14"/>
      <c r="R34" s="14"/>
      <c r="S34" s="14"/>
      <c r="AC34" s="10">
        <v>100</v>
      </c>
      <c r="AD34" s="13">
        <f>F34</f>
        <v>6.54068517608543</v>
      </c>
      <c r="AE34" s="10">
        <v>100</v>
      </c>
      <c r="AF34" s="13">
        <f>H34</f>
        <v>6.784209873236446</v>
      </c>
      <c r="AG34" s="10">
        <v>100</v>
      </c>
      <c r="AH34" s="13">
        <f>J34</f>
        <v>7.062654882360924</v>
      </c>
      <c r="AI34" s="10">
        <v>100</v>
      </c>
      <c r="AJ34" s="13">
        <f>L34</f>
        <v>6.7958499772276</v>
      </c>
    </row>
    <row r="35" spans="2:36" ht="12.75">
      <c r="B35" s="2" t="s">
        <v>39</v>
      </c>
      <c r="D35" s="2" t="s">
        <v>9</v>
      </c>
      <c r="F35" s="22">
        <f>F17/60/0.0283/F$26*(21-7)/(21-F$27)*1000000</f>
        <v>11053.756678263184</v>
      </c>
      <c r="G35" s="29"/>
      <c r="H35" s="22">
        <f>H17/60/0.0283/H$26*(21-7)/(21-H$27)*1000000</f>
        <v>11465.334382498153</v>
      </c>
      <c r="I35" s="29"/>
      <c r="J35" s="22">
        <f aca="true" t="shared" si="0" ref="J35:J42">J17/60/0.0283/J$26*(21-7)/(21-J$27)*1000000</f>
        <v>11935.92901722756</v>
      </c>
      <c r="K35" s="29"/>
      <c r="L35" s="14">
        <f aca="true" t="shared" si="1" ref="L35:L44">AVERAGE(J35,H35,F35)</f>
        <v>11485.006692662966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0"/>
      <c r="AD35" s="15">
        <f aca="true" t="shared" si="2" ref="AD35:AJ44">F35</f>
        <v>11053.756678263184</v>
      </c>
      <c r="AE35" s="30"/>
      <c r="AF35" s="15">
        <f t="shared" si="2"/>
        <v>11465.334382498153</v>
      </c>
      <c r="AG35" s="30"/>
      <c r="AH35" s="15">
        <f t="shared" si="2"/>
        <v>11935.92901722756</v>
      </c>
      <c r="AI35" s="30"/>
      <c r="AJ35" s="15">
        <f t="shared" si="2"/>
        <v>11485.006692662966</v>
      </c>
    </row>
    <row r="36" spans="2:36" ht="12.75">
      <c r="B36" s="2" t="s">
        <v>80</v>
      </c>
      <c r="D36" s="2" t="s">
        <v>9</v>
      </c>
      <c r="E36" s="10">
        <v>100</v>
      </c>
      <c r="F36" s="23">
        <f aca="true" t="shared" si="3" ref="F36:H42">F18/60/0.0283/F$26*(21-7)/(21-F$27)*1000000</f>
        <v>6.600470204281905</v>
      </c>
      <c r="G36" s="10">
        <v>100</v>
      </c>
      <c r="H36" s="23">
        <f t="shared" si="3"/>
        <v>6.82819923368422</v>
      </c>
      <c r="I36" s="10">
        <v>100</v>
      </c>
      <c r="J36" s="23">
        <f t="shared" si="0"/>
        <v>7.089786951656686</v>
      </c>
      <c r="K36" s="10">
        <v>100</v>
      </c>
      <c r="L36" s="15">
        <f t="shared" si="1"/>
        <v>6.8394854632076045</v>
      </c>
      <c r="M36" s="13"/>
      <c r="N36" s="13"/>
      <c r="O36" s="13"/>
      <c r="P36" s="13"/>
      <c r="Q36" s="13"/>
      <c r="R36" s="13"/>
      <c r="S36" s="13"/>
      <c r="AC36" s="10">
        <v>100</v>
      </c>
      <c r="AD36" s="13">
        <f t="shared" si="2"/>
        <v>6.600470204281905</v>
      </c>
      <c r="AE36" s="10">
        <v>100</v>
      </c>
      <c r="AF36" s="13">
        <f t="shared" si="2"/>
        <v>6.82819923368422</v>
      </c>
      <c r="AG36" s="10">
        <v>100</v>
      </c>
      <c r="AH36" s="13">
        <f t="shared" si="2"/>
        <v>7.089786951656686</v>
      </c>
      <c r="AI36" s="10">
        <v>100</v>
      </c>
      <c r="AJ36" s="13">
        <f t="shared" si="2"/>
        <v>6.8394854632076045</v>
      </c>
    </row>
    <row r="37" spans="2:36" ht="12.75">
      <c r="B37" s="2" t="s">
        <v>79</v>
      </c>
      <c r="D37" s="2" t="s">
        <v>9</v>
      </c>
      <c r="E37" s="10">
        <v>100</v>
      </c>
      <c r="F37" s="23">
        <f t="shared" si="3"/>
        <v>32.7484867827833</v>
      </c>
      <c r="G37" s="10">
        <v>100</v>
      </c>
      <c r="H37" s="23">
        <f t="shared" si="3"/>
        <v>33.87837312097171</v>
      </c>
      <c r="I37" s="10">
        <v>100</v>
      </c>
      <c r="J37" s="23">
        <f t="shared" si="0"/>
        <v>35.17625064475818</v>
      </c>
      <c r="K37" s="10">
        <v>100</v>
      </c>
      <c r="L37" s="15">
        <f t="shared" si="1"/>
        <v>33.93437018283773</v>
      </c>
      <c r="M37" s="13"/>
      <c r="N37" s="13"/>
      <c r="O37" s="13"/>
      <c r="P37" s="13"/>
      <c r="Q37" s="13"/>
      <c r="R37" s="13"/>
      <c r="S37" s="13"/>
      <c r="AC37" s="10">
        <v>100</v>
      </c>
      <c r="AD37" s="13">
        <f t="shared" si="2"/>
        <v>32.7484867827833</v>
      </c>
      <c r="AE37" s="10">
        <v>100</v>
      </c>
      <c r="AF37" s="13">
        <f t="shared" si="2"/>
        <v>33.87837312097171</v>
      </c>
      <c r="AG37" s="10">
        <v>100</v>
      </c>
      <c r="AH37" s="13">
        <f t="shared" si="2"/>
        <v>35.17625064475818</v>
      </c>
      <c r="AI37" s="10">
        <v>100</v>
      </c>
      <c r="AJ37" s="13">
        <f t="shared" si="2"/>
        <v>33.93437018283773</v>
      </c>
    </row>
    <row r="38" spans="2:36" ht="12.75">
      <c r="B38" s="2" t="s">
        <v>77</v>
      </c>
      <c r="D38" s="2" t="s">
        <v>9</v>
      </c>
      <c r="E38" s="10">
        <v>100</v>
      </c>
      <c r="F38" s="23">
        <f t="shared" si="3"/>
        <v>32.7484867827833</v>
      </c>
      <c r="G38" s="10">
        <v>100</v>
      </c>
      <c r="H38" s="23">
        <f t="shared" si="3"/>
        <v>33.87837312097171</v>
      </c>
      <c r="I38" s="10">
        <v>100</v>
      </c>
      <c r="J38" s="23">
        <f t="shared" si="0"/>
        <v>35.17625064475818</v>
      </c>
      <c r="K38" s="10">
        <v>100</v>
      </c>
      <c r="L38" s="15">
        <f t="shared" si="1"/>
        <v>33.93437018283773</v>
      </c>
      <c r="M38" s="13"/>
      <c r="N38" s="13"/>
      <c r="O38" s="13"/>
      <c r="P38" s="13"/>
      <c r="Q38" s="13"/>
      <c r="R38" s="13"/>
      <c r="S38" s="13"/>
      <c r="AC38" s="10">
        <v>100</v>
      </c>
      <c r="AD38" s="13">
        <f t="shared" si="2"/>
        <v>32.7484867827833</v>
      </c>
      <c r="AE38" s="10">
        <v>100</v>
      </c>
      <c r="AF38" s="13">
        <f t="shared" si="2"/>
        <v>33.87837312097171</v>
      </c>
      <c r="AG38" s="10">
        <v>100</v>
      </c>
      <c r="AH38" s="13">
        <f t="shared" si="2"/>
        <v>35.17625064475818</v>
      </c>
      <c r="AI38" s="10">
        <v>100</v>
      </c>
      <c r="AJ38" s="13">
        <f t="shared" si="2"/>
        <v>33.93437018283773</v>
      </c>
    </row>
    <row r="39" spans="2:36" ht="12.75">
      <c r="B39" s="2" t="s">
        <v>74</v>
      </c>
      <c r="D39" s="2" t="s">
        <v>9</v>
      </c>
      <c r="E39" s="10">
        <v>100</v>
      </c>
      <c r="F39" s="23">
        <f t="shared" si="3"/>
        <v>32.7484867827833</v>
      </c>
      <c r="G39" s="10">
        <v>100</v>
      </c>
      <c r="H39" s="23">
        <f t="shared" si="3"/>
        <v>33.87837312097171</v>
      </c>
      <c r="I39" s="10">
        <v>100</v>
      </c>
      <c r="J39" s="23">
        <f t="shared" si="0"/>
        <v>35.17625064475818</v>
      </c>
      <c r="K39" s="10">
        <v>100</v>
      </c>
      <c r="L39" s="15">
        <f t="shared" si="1"/>
        <v>33.93437018283773</v>
      </c>
      <c r="M39" s="13"/>
      <c r="N39" s="13"/>
      <c r="O39" s="13"/>
      <c r="P39" s="13"/>
      <c r="Q39" s="13"/>
      <c r="R39" s="13"/>
      <c r="S39" s="13"/>
      <c r="AC39" s="10">
        <v>100</v>
      </c>
      <c r="AD39" s="13">
        <f t="shared" si="2"/>
        <v>32.7484867827833</v>
      </c>
      <c r="AE39" s="10">
        <v>100</v>
      </c>
      <c r="AF39" s="13">
        <f t="shared" si="2"/>
        <v>33.87837312097171</v>
      </c>
      <c r="AG39" s="10">
        <v>100</v>
      </c>
      <c r="AH39" s="13">
        <f t="shared" si="2"/>
        <v>35.17625064475818</v>
      </c>
      <c r="AI39" s="10">
        <v>100</v>
      </c>
      <c r="AJ39" s="13">
        <f t="shared" si="2"/>
        <v>33.93437018283773</v>
      </c>
    </row>
    <row r="40" spans="2:36" ht="12.75">
      <c r="B40" s="2" t="s">
        <v>76</v>
      </c>
      <c r="D40" s="2" t="s">
        <v>9</v>
      </c>
      <c r="E40" s="10">
        <v>100</v>
      </c>
      <c r="F40" s="23">
        <f t="shared" si="3"/>
        <v>32.7484867827833</v>
      </c>
      <c r="G40" s="10">
        <v>100</v>
      </c>
      <c r="H40" s="23">
        <f t="shared" si="3"/>
        <v>33.87837312097171</v>
      </c>
      <c r="I40" s="10">
        <v>100</v>
      </c>
      <c r="J40" s="23">
        <f t="shared" si="0"/>
        <v>35.17625064475818</v>
      </c>
      <c r="K40" s="10">
        <v>100</v>
      </c>
      <c r="L40" s="15">
        <f t="shared" si="1"/>
        <v>33.93437018283773</v>
      </c>
      <c r="M40" s="13"/>
      <c r="N40" s="13"/>
      <c r="O40" s="13"/>
      <c r="P40" s="13"/>
      <c r="Q40" s="13"/>
      <c r="R40" s="13"/>
      <c r="S40" s="13"/>
      <c r="AC40" s="10">
        <v>100</v>
      </c>
      <c r="AD40" s="13">
        <f t="shared" si="2"/>
        <v>32.7484867827833</v>
      </c>
      <c r="AE40" s="10">
        <v>100</v>
      </c>
      <c r="AF40" s="13">
        <f t="shared" si="2"/>
        <v>33.87837312097171</v>
      </c>
      <c r="AG40" s="10">
        <v>100</v>
      </c>
      <c r="AH40" s="13">
        <f t="shared" si="2"/>
        <v>35.17625064475818</v>
      </c>
      <c r="AI40" s="10">
        <v>100</v>
      </c>
      <c r="AJ40" s="13">
        <f t="shared" si="2"/>
        <v>33.93437018283773</v>
      </c>
    </row>
    <row r="41" spans="2:36" ht="12.75">
      <c r="B41" s="2" t="s">
        <v>78</v>
      </c>
      <c r="D41" s="2" t="s">
        <v>9</v>
      </c>
      <c r="E41" s="10">
        <v>100</v>
      </c>
      <c r="F41" s="23">
        <f t="shared" si="3"/>
        <v>32.7484867827833</v>
      </c>
      <c r="G41" s="10">
        <v>100</v>
      </c>
      <c r="H41" s="23">
        <f t="shared" si="3"/>
        <v>33.87837312097171</v>
      </c>
      <c r="I41" s="10">
        <v>100</v>
      </c>
      <c r="J41" s="23">
        <f t="shared" si="0"/>
        <v>35.17625064475818</v>
      </c>
      <c r="K41" s="10">
        <v>100</v>
      </c>
      <c r="L41" s="15">
        <f t="shared" si="1"/>
        <v>33.93437018283773</v>
      </c>
      <c r="M41" s="13"/>
      <c r="N41" s="13"/>
      <c r="O41" s="13"/>
      <c r="P41" s="13"/>
      <c r="Q41" s="13"/>
      <c r="R41" s="13"/>
      <c r="S41" s="13"/>
      <c r="AC41" s="10">
        <v>100</v>
      </c>
      <c r="AD41" s="13">
        <f t="shared" si="2"/>
        <v>32.7484867827833</v>
      </c>
      <c r="AE41" s="10">
        <v>100</v>
      </c>
      <c r="AF41" s="13">
        <f t="shared" si="2"/>
        <v>33.87837312097171</v>
      </c>
      <c r="AG41" s="10">
        <v>100</v>
      </c>
      <c r="AH41" s="13">
        <f t="shared" si="2"/>
        <v>35.17625064475818</v>
      </c>
      <c r="AI41" s="10">
        <v>100</v>
      </c>
      <c r="AJ41" s="13">
        <f t="shared" si="2"/>
        <v>33.93437018283773</v>
      </c>
    </row>
    <row r="42" spans="2:36" ht="12.75">
      <c r="B42" s="2" t="s">
        <v>73</v>
      </c>
      <c r="D42" s="2" t="s">
        <v>9</v>
      </c>
      <c r="E42" s="10">
        <v>100</v>
      </c>
      <c r="F42" s="23">
        <f t="shared" si="3"/>
        <v>32.7484867827833</v>
      </c>
      <c r="G42" s="10">
        <v>100</v>
      </c>
      <c r="H42" s="23">
        <f t="shared" si="3"/>
        <v>33.87837312097171</v>
      </c>
      <c r="I42" s="10">
        <v>100</v>
      </c>
      <c r="J42" s="23">
        <f t="shared" si="0"/>
        <v>35.17625064475818</v>
      </c>
      <c r="K42" s="10">
        <v>100</v>
      </c>
      <c r="L42" s="15">
        <f t="shared" si="1"/>
        <v>33.93437018283773</v>
      </c>
      <c r="M42" s="13"/>
      <c r="N42" s="13"/>
      <c r="O42" s="13"/>
      <c r="P42" s="13"/>
      <c r="Q42" s="13"/>
      <c r="R42" s="13"/>
      <c r="S42" s="13"/>
      <c r="AC42" s="10">
        <v>100</v>
      </c>
      <c r="AD42" s="13">
        <f t="shared" si="2"/>
        <v>32.7484867827833</v>
      </c>
      <c r="AE42" s="10">
        <v>100</v>
      </c>
      <c r="AF42" s="13">
        <f t="shared" si="2"/>
        <v>33.87837312097171</v>
      </c>
      <c r="AG42" s="10">
        <v>100</v>
      </c>
      <c r="AH42" s="13">
        <f t="shared" si="2"/>
        <v>35.17625064475818</v>
      </c>
      <c r="AI42" s="10">
        <v>100</v>
      </c>
      <c r="AJ42" s="13">
        <f t="shared" si="2"/>
        <v>33.93437018283773</v>
      </c>
    </row>
    <row r="43" spans="2:36" ht="12.75">
      <c r="B43" s="2" t="s">
        <v>3</v>
      </c>
      <c r="D43" s="2" t="s">
        <v>9</v>
      </c>
      <c r="E43" s="10">
        <v>100</v>
      </c>
      <c r="F43" s="15">
        <f>SUM(F37:F38)</f>
        <v>65.4969735655666</v>
      </c>
      <c r="G43" s="10">
        <v>100</v>
      </c>
      <c r="H43" s="15">
        <f>SUM(H37:H38)</f>
        <v>67.75674624194342</v>
      </c>
      <c r="I43" s="10">
        <v>100</v>
      </c>
      <c r="J43" s="15">
        <f>SUM(J37:J38)</f>
        <v>70.35250128951635</v>
      </c>
      <c r="K43" s="10">
        <v>100</v>
      </c>
      <c r="L43" s="15">
        <f t="shared" si="1"/>
        <v>67.86874036567546</v>
      </c>
      <c r="M43" s="13"/>
      <c r="N43" s="13"/>
      <c r="O43" s="13"/>
      <c r="P43" s="13"/>
      <c r="Q43" s="13"/>
      <c r="R43" s="13"/>
      <c r="S43" s="13"/>
      <c r="AC43" s="10">
        <v>100</v>
      </c>
      <c r="AD43" s="13">
        <f t="shared" si="2"/>
        <v>65.4969735655666</v>
      </c>
      <c r="AE43" s="10">
        <v>100</v>
      </c>
      <c r="AF43" s="13">
        <f t="shared" si="2"/>
        <v>67.75674624194342</v>
      </c>
      <c r="AG43" s="10">
        <v>100</v>
      </c>
      <c r="AH43" s="13">
        <f t="shared" si="2"/>
        <v>70.35250128951635</v>
      </c>
      <c r="AI43" s="10">
        <v>100</v>
      </c>
      <c r="AJ43" s="13">
        <f t="shared" si="2"/>
        <v>67.86874036567546</v>
      </c>
    </row>
    <row r="44" spans="2:36" ht="12.75">
      <c r="B44" s="2" t="s">
        <v>4</v>
      </c>
      <c r="D44" s="2" t="s">
        <v>9</v>
      </c>
      <c r="E44" s="10">
        <v>100</v>
      </c>
      <c r="F44" s="15">
        <f>SUM(F39:F41)</f>
        <v>98.24546034834991</v>
      </c>
      <c r="G44" s="10">
        <v>100</v>
      </c>
      <c r="H44" s="15">
        <f>SUM(H39:H41)</f>
        <v>101.63511936291513</v>
      </c>
      <c r="I44" s="10">
        <v>100</v>
      </c>
      <c r="J44" s="15">
        <f>SUM(J39:J41)</f>
        <v>105.52875193427454</v>
      </c>
      <c r="K44" s="10">
        <v>100</v>
      </c>
      <c r="L44" s="15">
        <f t="shared" si="1"/>
        <v>101.80311054851319</v>
      </c>
      <c r="M44" s="13"/>
      <c r="N44" s="13"/>
      <c r="O44" s="13"/>
      <c r="P44" s="13"/>
      <c r="Q44" s="13"/>
      <c r="R44" s="13"/>
      <c r="S44" s="13"/>
      <c r="AC44" s="10">
        <v>100</v>
      </c>
      <c r="AD44" s="13">
        <f t="shared" si="2"/>
        <v>98.24546034834991</v>
      </c>
      <c r="AE44" s="10">
        <v>100</v>
      </c>
      <c r="AF44" s="13">
        <f t="shared" si="2"/>
        <v>101.63511936291513</v>
      </c>
      <c r="AG44" s="10">
        <v>100</v>
      </c>
      <c r="AH44" s="13">
        <f t="shared" si="2"/>
        <v>105.52875193427454</v>
      </c>
      <c r="AI44" s="10">
        <v>100</v>
      </c>
      <c r="AJ44" s="13">
        <f t="shared" si="2"/>
        <v>101.80311054851319</v>
      </c>
    </row>
    <row r="46" spans="2:3" ht="12.75">
      <c r="B46" s="1"/>
      <c r="C46" s="1"/>
    </row>
    <row r="47" spans="2:3" ht="12.75" customHeight="1">
      <c r="B47" s="1" t="s">
        <v>83</v>
      </c>
      <c r="C47" s="1"/>
    </row>
    <row r="49" spans="2:19" ht="12.75">
      <c r="B49" s="2" t="s">
        <v>73</v>
      </c>
      <c r="D49" s="2" t="s">
        <v>38</v>
      </c>
      <c r="L49" s="14">
        <v>2600</v>
      </c>
      <c r="M49" s="14"/>
      <c r="N49" s="14"/>
      <c r="O49" s="14"/>
      <c r="P49" s="14"/>
      <c r="Q49" s="14"/>
      <c r="R49" s="14"/>
      <c r="S49" s="14"/>
    </row>
    <row r="50" spans="2:19" ht="12.75">
      <c r="B50" s="2" t="s">
        <v>74</v>
      </c>
      <c r="D50" s="2" t="s">
        <v>38</v>
      </c>
      <c r="L50" s="14">
        <v>36</v>
      </c>
      <c r="M50" s="14"/>
      <c r="N50" s="14"/>
      <c r="O50" s="14"/>
      <c r="P50" s="14"/>
      <c r="Q50" s="14"/>
      <c r="R50" s="14"/>
      <c r="S50" s="14"/>
    </row>
    <row r="51" spans="2:19" ht="12.75">
      <c r="B51" s="2" t="s">
        <v>75</v>
      </c>
      <c r="D51" s="2" t="s">
        <v>38</v>
      </c>
      <c r="L51" s="14">
        <v>444000</v>
      </c>
      <c r="M51" s="14"/>
      <c r="N51" s="14"/>
      <c r="O51" s="14"/>
      <c r="P51" s="14"/>
      <c r="Q51" s="14"/>
      <c r="R51" s="14"/>
      <c r="S51" s="14"/>
    </row>
    <row r="52" spans="2:19" ht="12.75">
      <c r="B52" s="2" t="s">
        <v>76</v>
      </c>
      <c r="D52" s="2" t="s">
        <v>38</v>
      </c>
      <c r="L52" s="14">
        <v>20</v>
      </c>
      <c r="M52" s="14"/>
      <c r="N52" s="14"/>
      <c r="O52" s="14"/>
      <c r="P52" s="14"/>
      <c r="Q52" s="14"/>
      <c r="R52" s="14"/>
      <c r="S52" s="14"/>
    </row>
    <row r="53" spans="2:19" ht="12.75">
      <c r="B53" s="2" t="s">
        <v>77</v>
      </c>
      <c r="D53" s="2" t="s">
        <v>38</v>
      </c>
      <c r="L53" s="14">
        <v>50</v>
      </c>
      <c r="M53" s="14"/>
      <c r="N53" s="14"/>
      <c r="O53" s="14"/>
      <c r="P53" s="14"/>
      <c r="Q53" s="14"/>
      <c r="R53" s="14"/>
      <c r="S53" s="14"/>
    </row>
    <row r="54" spans="2:19" ht="12.75">
      <c r="B54" s="2" t="s">
        <v>78</v>
      </c>
      <c r="D54" s="2" t="s">
        <v>38</v>
      </c>
      <c r="L54" s="14">
        <v>7.2</v>
      </c>
      <c r="M54" s="14"/>
      <c r="N54" s="14"/>
      <c r="O54" s="14"/>
      <c r="P54" s="14"/>
      <c r="Q54" s="14"/>
      <c r="R54" s="14"/>
      <c r="S54" s="14"/>
    </row>
    <row r="55" spans="2:19" ht="12.75">
      <c r="B55" s="2" t="s">
        <v>79</v>
      </c>
      <c r="D55" s="2" t="s">
        <v>38</v>
      </c>
      <c r="L55" s="14">
        <v>780</v>
      </c>
      <c r="M55" s="14"/>
      <c r="N55" s="14"/>
      <c r="O55" s="14"/>
      <c r="P55" s="14"/>
      <c r="Q55" s="14"/>
      <c r="R55" s="14"/>
      <c r="S55" s="14"/>
    </row>
    <row r="56" spans="2:19" ht="12.75">
      <c r="B56" s="2" t="s">
        <v>80</v>
      </c>
      <c r="D56" s="2" t="s">
        <v>38</v>
      </c>
      <c r="L56" s="14">
        <v>2600</v>
      </c>
      <c r="M56" s="14"/>
      <c r="N56" s="14"/>
      <c r="O56" s="14"/>
      <c r="P56" s="14"/>
      <c r="Q56" s="14"/>
      <c r="R56" s="14"/>
      <c r="S56" s="14"/>
    </row>
    <row r="57" spans="2:19" ht="12.75">
      <c r="B57" s="2" t="s">
        <v>81</v>
      </c>
      <c r="D57" s="2" t="s">
        <v>38</v>
      </c>
      <c r="L57" s="14">
        <v>26000</v>
      </c>
      <c r="M57" s="14"/>
      <c r="N57" s="14"/>
      <c r="O57" s="14"/>
      <c r="P57" s="14"/>
      <c r="Q57" s="14"/>
      <c r="R57" s="14"/>
      <c r="S57" s="14"/>
    </row>
    <row r="58" spans="2:19" ht="12.75">
      <c r="B58" s="2" t="s">
        <v>82</v>
      </c>
      <c r="D58" s="2" t="s">
        <v>38</v>
      </c>
      <c r="L58" s="14">
        <v>2600</v>
      </c>
      <c r="M58" s="14"/>
      <c r="N58" s="14"/>
      <c r="O58" s="14"/>
      <c r="P58" s="14"/>
      <c r="Q58" s="14"/>
      <c r="R58" s="14"/>
      <c r="S58" s="14"/>
    </row>
    <row r="59" spans="2:19" ht="12.75">
      <c r="B59" s="2" t="s">
        <v>39</v>
      </c>
      <c r="D59" s="2" t="s">
        <v>38</v>
      </c>
      <c r="L59" s="14">
        <v>3500</v>
      </c>
      <c r="M59" s="14"/>
      <c r="N59" s="14"/>
      <c r="O59" s="14"/>
      <c r="P59" s="14"/>
      <c r="Q59" s="14"/>
      <c r="R59" s="14"/>
      <c r="S59" s="14"/>
    </row>
    <row r="62" ht="6.75" customHeight="1"/>
    <row r="65" ht="7.5" customHeight="1"/>
    <row r="84" ht="7.5" customHeight="1"/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2" customWidth="1"/>
    <col min="2" max="2" width="10.421875" style="2" customWidth="1"/>
    <col min="3" max="3" width="11.00390625" style="2" customWidth="1"/>
    <col min="4" max="4" width="7.8515625" style="2" customWidth="1"/>
    <col min="5" max="5" width="11.28125" style="2" customWidth="1"/>
    <col min="6" max="16384" width="11.421875" style="2" customWidth="1"/>
  </cols>
  <sheetData>
    <row r="1" ht="12.75">
      <c r="A1" s="1" t="s">
        <v>41</v>
      </c>
    </row>
    <row r="3" spans="2:4" ht="12.75">
      <c r="B3" s="2" t="s">
        <v>29</v>
      </c>
      <c r="C3" s="10" t="s">
        <v>30</v>
      </c>
      <c r="D3" s="10"/>
    </row>
    <row r="4" spans="3:4" ht="12.75">
      <c r="C4" s="10"/>
      <c r="D4" s="10"/>
    </row>
    <row r="5" spans="1:4" ht="12.75">
      <c r="A5" s="1" t="s">
        <v>68</v>
      </c>
      <c r="C5" s="10"/>
      <c r="D5" s="10"/>
    </row>
    <row r="6" spans="1:4" ht="12.75">
      <c r="A6" s="1"/>
      <c r="C6" s="10"/>
      <c r="D6" s="10"/>
    </row>
    <row r="7" spans="1:4" ht="12.75">
      <c r="A7" s="2" t="s">
        <v>59</v>
      </c>
      <c r="B7" s="2" t="s">
        <v>48</v>
      </c>
      <c r="C7" s="17">
        <v>137.7</v>
      </c>
      <c r="D7" s="10"/>
    </row>
    <row r="14" spans="1:4" ht="12.75">
      <c r="A14" s="1"/>
      <c r="C14" s="10"/>
      <c r="D14" s="10"/>
    </row>
    <row r="15" spans="3:4" ht="12.75">
      <c r="C15" s="18"/>
      <c r="D15" s="10"/>
    </row>
    <row r="16" spans="3:4" ht="12.75">
      <c r="C16" s="19"/>
      <c r="D16" s="10"/>
    </row>
    <row r="17" spans="3:4" ht="12.75">
      <c r="C17" s="10"/>
      <c r="D17" s="1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2004-02-25T00:37:57Z</cp:lastPrinted>
  <dcterms:created xsi:type="dcterms:W3CDTF">2000-01-06T13:25:08Z</dcterms:created>
  <dcterms:modified xsi:type="dcterms:W3CDTF">2004-02-25T00:38:03Z</dcterms:modified>
  <cp:category/>
  <cp:version/>
  <cp:contentType/>
  <cp:contentStatus/>
</cp:coreProperties>
</file>