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801" yWindow="424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<sst xmlns="http://schemas.openxmlformats.org/spreadsheetml/2006/main" count="504" uniqueCount="150">
  <si>
    <t>Stack Gas Emissions</t>
  </si>
  <si>
    <t>HW</t>
  </si>
  <si>
    <t>PM</t>
  </si>
  <si>
    <t>SVM</t>
  </si>
  <si>
    <t>LVM</t>
  </si>
  <si>
    <t>Ash</t>
  </si>
  <si>
    <t>O2</t>
  </si>
  <si>
    <t>Moisture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</si>
  <si>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</si>
  <si>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</si>
  <si>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</si>
  <si>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</si>
  <si>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</si>
  <si>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</si>
  <si>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</si>
  <si>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</si>
  <si>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</si>
  <si>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</si>
  <si>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</si>
  <si>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</si>
  <si>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Combustor Characteristics</t>
  </si>
  <si>
    <t>APCS Characteristics</t>
  </si>
  <si>
    <t xml:space="preserve">     Report Name/Date</t>
  </si>
  <si>
    <t xml:space="preserve">     Testing Dates</t>
  </si>
  <si>
    <t>Units</t>
  </si>
  <si>
    <t>Cond Avg</t>
  </si>
  <si>
    <t>Cond ID No.</t>
  </si>
  <si>
    <t>Process Information</t>
  </si>
  <si>
    <t>Combustion Temperature</t>
  </si>
  <si>
    <t>Channelview</t>
  </si>
  <si>
    <t>None</t>
  </si>
  <si>
    <t>Recertification of Compliance for F-65630 Hot Oil Heater and Utility Boilers; 8/07/97</t>
  </si>
  <si>
    <t>lb/hr</t>
  </si>
  <si>
    <t xml:space="preserve">  Propane purge</t>
  </si>
  <si>
    <t xml:space="preserve">  Natural gas</t>
  </si>
  <si>
    <t xml:space="preserve">     Report Preparer</t>
  </si>
  <si>
    <t>Waste Min Inc.</t>
  </si>
  <si>
    <t>CO emissions only; no feed analysis</t>
  </si>
  <si>
    <t>Other Sister Facilities</t>
  </si>
  <si>
    <t>Soot Blowing</t>
  </si>
  <si>
    <t>Liq</t>
  </si>
  <si>
    <t>Stack Characteristics</t>
  </si>
  <si>
    <t>Permitting Status</t>
  </si>
  <si>
    <t>y</t>
  </si>
  <si>
    <t>Liquid waste byproducts (D001, D018, &amp; "LLF")</t>
  </si>
  <si>
    <t>TXD083472266</t>
  </si>
  <si>
    <t xml:space="preserve">Utility Boiler 3 </t>
  </si>
  <si>
    <t>Hazardous Wastes</t>
  </si>
  <si>
    <t>Haz Waste Description</t>
  </si>
  <si>
    <t>Supplemental Fuel</t>
  </si>
  <si>
    <t>CoC; min combustion temperature</t>
  </si>
  <si>
    <t xml:space="preserve">     Content</t>
  </si>
  <si>
    <t>1002C1</t>
  </si>
  <si>
    <t>Feedstreams</t>
  </si>
  <si>
    <t xml:space="preserve">     Testing Firm</t>
  </si>
  <si>
    <t>Babcock &amp; Wilcox, 600,000 lbs/hr of 750 psig steam, 6 burners</t>
  </si>
  <si>
    <t>TX</t>
  </si>
  <si>
    <t>Capacity (MMBtu/hr)</t>
  </si>
  <si>
    <t>Tier I for metals and chloride</t>
  </si>
  <si>
    <t>Phase II ID No.</t>
  </si>
  <si>
    <t>Utility Boilers 1 and 2</t>
  </si>
  <si>
    <t>Antimony</t>
  </si>
  <si>
    <t>g/hr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</si>
  <si>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</si>
  <si>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</si>
  <si>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</si>
  <si>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</si>
  <si>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</si>
  <si>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</si>
  <si>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</si>
  <si>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</si>
  <si>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</si>
  <si>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</si>
  <si>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Source Description</t>
  </si>
  <si>
    <t xml:space="preserve">     Cond Description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</si>
  <si>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</si>
  <si>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</si>
  <si>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</si>
  <si>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</si>
  <si>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</si>
  <si>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</si>
  <si>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 (RA)</t>
  </si>
  <si>
    <t>CO (MHRA)</t>
  </si>
  <si>
    <t>*</t>
  </si>
  <si>
    <t>Lyondell Chemical Co.</t>
  </si>
  <si>
    <t>Recertification of Compliance for F-65630 Hot Oil Heater and Utility Boilers; 8/31/98</t>
  </si>
  <si>
    <t>Yes (Run # 3 of test condition 1)</t>
  </si>
  <si>
    <t>CoC; max waste and ash feed</t>
  </si>
  <si>
    <t>PM, CO emissions only; feed analysis for ash, metals, chlorides</t>
  </si>
  <si>
    <t>sootblow</t>
  </si>
  <si>
    <t>Pump HW D-6804</t>
  </si>
  <si>
    <t>Non hazardous liq</t>
  </si>
  <si>
    <t>Hydrogen</t>
  </si>
  <si>
    <t>Ash spike</t>
  </si>
  <si>
    <t>1002C2</t>
  </si>
  <si>
    <t>MMBtu/hr</t>
  </si>
  <si>
    <t>Chlorine</t>
  </si>
  <si>
    <t>Sampling Train</t>
  </si>
  <si>
    <t>Stack Gas Flowrate</t>
  </si>
  <si>
    <t>Temperature</t>
  </si>
  <si>
    <t>F</t>
  </si>
  <si>
    <t>Feedrate MTEC Calculations</t>
  </si>
  <si>
    <t>1002C3</t>
  </si>
  <si>
    <t>5 x 15 rectangular duct</t>
  </si>
  <si>
    <t>HWC Burn Status (Date if Terminated)</t>
  </si>
  <si>
    <t xml:space="preserve">     Cond Dates</t>
  </si>
  <si>
    <t>Total</t>
  </si>
  <si>
    <t>R1</t>
  </si>
  <si>
    <t>R2</t>
  </si>
  <si>
    <t>R3</t>
  </si>
  <si>
    <t>Liquid-fired boiler</t>
  </si>
  <si>
    <t>Cond Description</t>
  </si>
  <si>
    <t>Feedstream Number</t>
  </si>
  <si>
    <t>Feed Class</t>
  </si>
  <si>
    <t>Liq HW</t>
  </si>
  <si>
    <t>E1</t>
  </si>
  <si>
    <t>Liq non-HW</t>
  </si>
  <si>
    <t>Number of Sister Facilities</t>
  </si>
  <si>
    <t>APCS Detailed Acronym</t>
  </si>
  <si>
    <t>APCS General Class</t>
  </si>
  <si>
    <t>Natural gas</t>
  </si>
  <si>
    <t>Propane purge</t>
  </si>
  <si>
    <t>Combustor Class</t>
  </si>
  <si>
    <t>Combustor Type</t>
  </si>
  <si>
    <t>source</t>
  </si>
  <si>
    <t>cond</t>
  </si>
  <si>
    <t>emiss</t>
  </si>
  <si>
    <t>feed</t>
  </si>
  <si>
    <t>process</t>
  </si>
  <si>
    <t>Liquid injection</t>
  </si>
  <si>
    <t>Feedstream Description</t>
  </si>
  <si>
    <t>Feed Rate</t>
  </si>
  <si>
    <t>Thermal Feedrate</t>
  </si>
  <si>
    <t>F1</t>
  </si>
  <si>
    <t>F2</t>
  </si>
  <si>
    <t>F3</t>
  </si>
  <si>
    <t>Misc. Fuel</t>
  </si>
  <si>
    <t>NG</t>
  </si>
  <si>
    <t>F4</t>
  </si>
  <si>
    <t>F5</t>
  </si>
  <si>
    <t>F6</t>
  </si>
  <si>
    <t>F7</t>
  </si>
  <si>
    <t>Non-HW</t>
  </si>
  <si>
    <t>Feed Class 2</t>
  </si>
  <si>
    <t>MF</t>
  </si>
  <si>
    <t>Heating Value</t>
  </si>
  <si>
    <t>Btu/lb</t>
  </si>
  <si>
    <t>Cond ID</t>
  </si>
  <si>
    <t>Comments</t>
  </si>
  <si>
    <t>7% O2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</si>
</sst>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0"/>
    <numFmt numFmtId="169" formatCode="0.00000"/>
    <numFmt numFmtId="170" formatCode="0.00000000"/>
    <numFmt numFmtId="171" formatCode="0.00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167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7" fontId="4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t="s">
        <v>124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4">
      <selection activeCell="B4" sqref="B4"/>
    </sheetView>
  </sheetViews>
  <sheetFormatPr defaultColWidth="9.140625" defaultRowHeight="12.75"/>
  <cols>
    <col min="1" max="1" width="9.140625" style="1" hidden="1" customWidth="1"/>
    <col min="2" max="2" width="24.140625" style="1" customWidth="1"/>
    <col min="3" max="3" width="55.140625" style="1" customWidth="1"/>
    <col min="4" max="4" width="9.00390625" style="1" customWidth="1"/>
    <col min="5" max="16384" width="11.421875" style="1" customWidth="1"/>
  </cols>
  <sheetData>
    <row r="1" ht="12.75">
      <c r="B1" s="2" t="s">
        <v>73</v>
      </c>
    </row>
    <row r="3" spans="2:3" ht="12.75">
      <c r="B3" s="1" t="s">
        <v>59</v>
      </c>
      <c r="C3" s="3">
        <v>1002</v>
      </c>
    </row>
    <row r="4" spans="2:3" ht="12.75">
      <c r="B4" s="1" t="s">
        <v>16</v>
      </c>
      <c r="C4" s="1" t="s">
        <v>45</v>
      </c>
    </row>
    <row r="5" spans="2:3" ht="12.75">
      <c r="B5" s="1" t="s">
        <v>17</v>
      </c>
      <c r="C5" s="1" t="s">
        <v>84</v>
      </c>
    </row>
    <row r="6" ht="12.75">
      <c r="B6" s="1" t="s">
        <v>18</v>
      </c>
    </row>
    <row r="7" spans="2:3" ht="12.75">
      <c r="B7" s="1" t="s">
        <v>75</v>
      </c>
      <c r="C7" s="1" t="s">
        <v>29</v>
      </c>
    </row>
    <row r="8" spans="2:3" ht="12.75">
      <c r="B8" s="1" t="s">
        <v>76</v>
      </c>
      <c r="C8" s="1" t="s">
        <v>56</v>
      </c>
    </row>
    <row r="9" spans="2:3" ht="12.75">
      <c r="B9" s="1" t="s">
        <v>19</v>
      </c>
      <c r="C9" s="1" t="s">
        <v>46</v>
      </c>
    </row>
    <row r="10" spans="2:3" ht="12.75">
      <c r="B10" s="1" t="s">
        <v>38</v>
      </c>
      <c r="C10" s="1" t="s">
        <v>60</v>
      </c>
    </row>
    <row r="11" spans="2:3" ht="12.75">
      <c r="B11" s="1" t="s">
        <v>117</v>
      </c>
      <c r="C11" s="3">
        <v>2</v>
      </c>
    </row>
    <row r="12" spans="2:3" ht="12.75">
      <c r="B12" s="1" t="s">
        <v>122</v>
      </c>
      <c r="C12" s="1" t="s">
        <v>110</v>
      </c>
    </row>
    <row r="13" spans="2:3" ht="12.75">
      <c r="B13" s="1" t="s">
        <v>123</v>
      </c>
      <c r="C13" s="1" t="s">
        <v>129</v>
      </c>
    </row>
    <row r="14" spans="2:3" ht="12.75">
      <c r="B14" s="1" t="s">
        <v>20</v>
      </c>
      <c r="C14" s="1" t="s">
        <v>55</v>
      </c>
    </row>
    <row r="15" ht="12.75">
      <c r="B15" s="1" t="s">
        <v>57</v>
      </c>
    </row>
    <row r="16" spans="2:3" ht="12.75">
      <c r="B16" s="1" t="s">
        <v>39</v>
      </c>
      <c r="C16" s="1" t="s">
        <v>86</v>
      </c>
    </row>
    <row r="17" spans="2:3" ht="12.75">
      <c r="B17" s="1" t="s">
        <v>118</v>
      </c>
      <c r="C17" s="1" t="s">
        <v>30</v>
      </c>
    </row>
    <row r="18" ht="12.75">
      <c r="B18" s="1" t="s">
        <v>119</v>
      </c>
    </row>
    <row r="19" ht="12.75">
      <c r="B19" s="1" t="s">
        <v>21</v>
      </c>
    </row>
    <row r="20" spans="2:3" ht="12.75">
      <c r="B20" s="1" t="s">
        <v>47</v>
      </c>
      <c r="C20" s="1" t="s">
        <v>40</v>
      </c>
    </row>
    <row r="21" spans="2:3" ht="12.75">
      <c r="B21" s="1" t="s">
        <v>48</v>
      </c>
      <c r="C21" s="1" t="s">
        <v>44</v>
      </c>
    </row>
    <row r="22" spans="2:3" ht="12.75">
      <c r="B22" s="1" t="s">
        <v>49</v>
      </c>
      <c r="C22" s="1" t="s">
        <v>120</v>
      </c>
    </row>
    <row r="23" ht="12.75">
      <c r="C23" s="1" t="s">
        <v>121</v>
      </c>
    </row>
    <row r="25" ht="12.75">
      <c r="B25" s="1" t="s">
        <v>41</v>
      </c>
    </row>
    <row r="26" spans="2:3" ht="12.75">
      <c r="B26" s="1" t="s">
        <v>77</v>
      </c>
      <c r="C26" s="1" t="s">
        <v>103</v>
      </c>
    </row>
    <row r="27" spans="2:3" ht="12.75">
      <c r="B27" s="1" t="s">
        <v>78</v>
      </c>
      <c r="C27" s="3">
        <v>30</v>
      </c>
    </row>
    <row r="28" spans="2:3" ht="12.75">
      <c r="B28" s="1" t="s">
        <v>79</v>
      </c>
      <c r="C28" s="3">
        <v>54.65</v>
      </c>
    </row>
    <row r="29" spans="2:3" ht="12.75">
      <c r="B29" s="1" t="s">
        <v>80</v>
      </c>
      <c r="C29" s="3">
        <v>311</v>
      </c>
    </row>
    <row r="31" spans="2:3" ht="12.75">
      <c r="B31" s="1" t="s">
        <v>42</v>
      </c>
      <c r="C31" s="1" t="s">
        <v>58</v>
      </c>
    </row>
    <row r="32" s="16" customFormat="1" ht="25.5">
      <c r="B32" s="16" t="s">
        <v>104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A5">
      <selection activeCell="B4" sqref="B4"/>
    </sheetView>
  </sheetViews>
  <sheetFormatPr defaultColWidth="9.140625" defaultRowHeight="12.75"/>
  <cols>
    <col min="1" max="1" width="0.13671875" style="0" customWidth="1"/>
    <col min="2" max="2" width="22.7109375" style="0" customWidth="1"/>
    <col min="3" max="3" width="57.7109375" style="0" customWidth="1"/>
  </cols>
  <sheetData>
    <row r="1" ht="12.75">
      <c r="B1" s="14" t="s">
        <v>111</v>
      </c>
    </row>
    <row r="3" ht="12.75">
      <c r="B3" s="15" t="s">
        <v>52</v>
      </c>
    </row>
    <row r="4" ht="12.75">
      <c r="B4" s="15"/>
    </row>
    <row r="5" spans="2:3" s="4" customFormat="1" ht="25.5">
      <c r="B5" s="4" t="s">
        <v>22</v>
      </c>
      <c r="C5" s="4" t="s">
        <v>31</v>
      </c>
    </row>
    <row r="6" spans="2:3" s="1" customFormat="1" ht="12.75">
      <c r="B6" s="1" t="s">
        <v>35</v>
      </c>
      <c r="C6" s="3" t="s">
        <v>36</v>
      </c>
    </row>
    <row r="7" spans="2:3" s="1" customFormat="1" ht="12.75">
      <c r="B7" s="1" t="s">
        <v>54</v>
      </c>
      <c r="C7" s="3" t="s">
        <v>36</v>
      </c>
    </row>
    <row r="8" spans="2:3" s="1" customFormat="1" ht="12.75">
      <c r="B8" s="1" t="s">
        <v>23</v>
      </c>
      <c r="C8" s="5">
        <v>34157</v>
      </c>
    </row>
    <row r="9" spans="2:3" s="1" customFormat="1" ht="12.75">
      <c r="B9" s="1" t="s">
        <v>105</v>
      </c>
      <c r="C9" s="12">
        <v>34150</v>
      </c>
    </row>
    <row r="10" spans="2:3" s="1" customFormat="1" ht="12.75">
      <c r="B10" s="1" t="s">
        <v>74</v>
      </c>
      <c r="C10" s="1" t="s">
        <v>50</v>
      </c>
    </row>
    <row r="11" spans="2:3" s="1" customFormat="1" ht="12.75">
      <c r="B11" s="1" t="s">
        <v>51</v>
      </c>
      <c r="C11" s="3" t="s">
        <v>37</v>
      </c>
    </row>
    <row r="12" s="1" customFormat="1" ht="12.75"/>
    <row r="13" spans="2:3" s="1" customFormat="1" ht="12.75">
      <c r="B13" s="15" t="s">
        <v>94</v>
      </c>
      <c r="C13" s="3"/>
    </row>
    <row r="14" s="1" customFormat="1" ht="12.75"/>
    <row r="15" spans="2:3" s="1" customFormat="1" ht="25.5">
      <c r="B15" s="4" t="s">
        <v>22</v>
      </c>
      <c r="C15" s="4" t="s">
        <v>85</v>
      </c>
    </row>
    <row r="16" spans="2:3" s="1" customFormat="1" ht="12.75">
      <c r="B16" s="1" t="s">
        <v>35</v>
      </c>
      <c r="C16" s="3" t="s">
        <v>36</v>
      </c>
    </row>
    <row r="17" spans="2:3" s="1" customFormat="1" ht="12.75">
      <c r="B17" s="1" t="s">
        <v>54</v>
      </c>
      <c r="C17" s="3" t="s">
        <v>36</v>
      </c>
    </row>
    <row r="18" spans="2:3" s="1" customFormat="1" ht="12.75">
      <c r="B18" s="1" t="s">
        <v>23</v>
      </c>
      <c r="C18" s="5">
        <v>34536</v>
      </c>
    </row>
    <row r="19" spans="2:3" s="1" customFormat="1" ht="12.75">
      <c r="B19" s="1" t="s">
        <v>105</v>
      </c>
      <c r="C19" s="12">
        <v>34515</v>
      </c>
    </row>
    <row r="20" spans="2:3" s="1" customFormat="1" ht="12.75">
      <c r="B20" s="1" t="s">
        <v>74</v>
      </c>
      <c r="C20" s="1" t="s">
        <v>87</v>
      </c>
    </row>
    <row r="21" spans="2:3" s="1" customFormat="1" ht="12.75">
      <c r="B21" s="1" t="s">
        <v>51</v>
      </c>
      <c r="C21" s="3" t="s">
        <v>88</v>
      </c>
    </row>
    <row r="22" s="1" customFormat="1" ht="12.75">
      <c r="C22" s="3"/>
    </row>
    <row r="23" spans="2:3" s="1" customFormat="1" ht="12.75">
      <c r="B23" s="15" t="s">
        <v>102</v>
      </c>
      <c r="C23" s="3"/>
    </row>
    <row r="24" s="1" customFormat="1" ht="12.75"/>
    <row r="25" spans="2:3" s="1" customFormat="1" ht="25.5">
      <c r="B25" s="4" t="s">
        <v>22</v>
      </c>
      <c r="C25" s="4" t="s">
        <v>85</v>
      </c>
    </row>
    <row r="26" spans="2:3" s="1" customFormat="1" ht="12.75">
      <c r="B26" s="1" t="s">
        <v>35</v>
      </c>
      <c r="C26" s="3" t="s">
        <v>36</v>
      </c>
    </row>
    <row r="27" spans="2:3" s="1" customFormat="1" ht="12.75">
      <c r="B27" s="1" t="s">
        <v>54</v>
      </c>
      <c r="C27" s="3" t="s">
        <v>36</v>
      </c>
    </row>
    <row r="28" spans="2:3" s="1" customFormat="1" ht="12.75">
      <c r="B28" s="1" t="s">
        <v>23</v>
      </c>
      <c r="C28" s="5">
        <v>34537</v>
      </c>
    </row>
    <row r="29" spans="2:3" s="1" customFormat="1" ht="12.75">
      <c r="B29" s="1" t="s">
        <v>105</v>
      </c>
      <c r="C29" s="12">
        <v>34515</v>
      </c>
    </row>
    <row r="30" spans="2:3" s="1" customFormat="1" ht="12.75">
      <c r="B30" s="1" t="s">
        <v>74</v>
      </c>
      <c r="C30" s="1" t="s">
        <v>50</v>
      </c>
    </row>
    <row r="31" spans="2:3" s="1" customFormat="1" ht="12.75">
      <c r="B31" s="1" t="s">
        <v>51</v>
      </c>
      <c r="C31" s="3" t="s">
        <v>37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9.8515625" style="1" hidden="1" customWidth="1"/>
    <col min="2" max="2" width="17.00390625" style="1" customWidth="1"/>
    <col min="3" max="3" width="10.00390625" style="1" customWidth="1"/>
    <col min="4" max="4" width="6.57421875" style="1" customWidth="1"/>
    <col min="5" max="5" width="5.28125" style="1" customWidth="1"/>
    <col min="6" max="6" width="3.28125" style="1" customWidth="1"/>
    <col min="7" max="7" width="8.421875" style="1" customWidth="1"/>
    <col min="8" max="8" width="2.8515625" style="1" customWidth="1"/>
    <col min="9" max="9" width="7.140625" style="1" customWidth="1"/>
    <col min="10" max="10" width="2.7109375" style="1" customWidth="1"/>
    <col min="11" max="11" width="8.28125" style="1" customWidth="1"/>
    <col min="12" max="12" width="2.7109375" style="1" customWidth="1"/>
    <col min="13" max="13" width="9.8515625" style="1" customWidth="1"/>
    <col min="14" max="16384" width="11.421875" style="1" customWidth="1"/>
  </cols>
  <sheetData>
    <row r="1" spans="2:3" ht="12.75">
      <c r="B1" s="2" t="s">
        <v>0</v>
      </c>
      <c r="C1" s="2"/>
    </row>
    <row r="2" ht="12.75" customHeight="1"/>
    <row r="3" spans="7:12" ht="12.75">
      <c r="G3" s="6"/>
      <c r="H3" s="6"/>
      <c r="I3" s="6"/>
      <c r="J3" s="6"/>
      <c r="K3" s="6" t="s">
        <v>89</v>
      </c>
      <c r="L3" s="6"/>
    </row>
    <row r="4" spans="2:12" ht="12.75">
      <c r="B4" s="1" t="s">
        <v>147</v>
      </c>
      <c r="C4" s="1" t="s">
        <v>148</v>
      </c>
      <c r="D4" s="1" t="s">
        <v>24</v>
      </c>
      <c r="E4" s="1" t="s">
        <v>149</v>
      </c>
      <c r="G4" s="6"/>
      <c r="H4" s="6"/>
      <c r="I4" s="6"/>
      <c r="J4" s="6"/>
      <c r="K4" s="6"/>
      <c r="L4" s="6"/>
    </row>
    <row r="5" spans="1:13" ht="12.75">
      <c r="A5" s="1">
        <v>1</v>
      </c>
      <c r="B5" s="2" t="s">
        <v>52</v>
      </c>
      <c r="C5" s="2"/>
      <c r="G5" s="6" t="s">
        <v>107</v>
      </c>
      <c r="H5" s="6"/>
      <c r="I5" s="6" t="s">
        <v>108</v>
      </c>
      <c r="J5" s="6"/>
      <c r="K5" s="6" t="s">
        <v>109</v>
      </c>
      <c r="L5" s="7"/>
      <c r="M5" s="6" t="s">
        <v>25</v>
      </c>
    </row>
    <row r="7" spans="2:13" ht="12.75">
      <c r="B7" s="1" t="s">
        <v>81</v>
      </c>
      <c r="C7" s="1" t="s">
        <v>115</v>
      </c>
      <c r="D7" s="1" t="s">
        <v>9</v>
      </c>
      <c r="E7" s="1" t="s">
        <v>43</v>
      </c>
      <c r="G7" s="1">
        <v>0</v>
      </c>
      <c r="I7" s="1">
        <v>0</v>
      </c>
      <c r="K7" s="1">
        <v>0</v>
      </c>
      <c r="M7" s="1">
        <v>0</v>
      </c>
    </row>
    <row r="8" spans="2:13" ht="12.75">
      <c r="B8" s="1" t="s">
        <v>82</v>
      </c>
      <c r="C8" s="1" t="s">
        <v>115</v>
      </c>
      <c r="D8" s="1" t="s">
        <v>9</v>
      </c>
      <c r="E8" s="1" t="s">
        <v>43</v>
      </c>
      <c r="G8" s="1">
        <v>0</v>
      </c>
      <c r="I8" s="1">
        <v>0</v>
      </c>
      <c r="K8" s="1">
        <v>0</v>
      </c>
      <c r="M8" s="1">
        <v>0</v>
      </c>
    </row>
    <row r="10" spans="1:13" ht="12.75">
      <c r="A10" s="1">
        <v>2</v>
      </c>
      <c r="B10" s="2" t="s">
        <v>94</v>
      </c>
      <c r="G10" s="6" t="s">
        <v>107</v>
      </c>
      <c r="H10" s="6"/>
      <c r="I10" s="6" t="s">
        <v>108</v>
      </c>
      <c r="J10" s="6"/>
      <c r="K10" s="6" t="s">
        <v>109</v>
      </c>
      <c r="L10" s="7"/>
      <c r="M10" s="6" t="s">
        <v>25</v>
      </c>
    </row>
    <row r="12" spans="2:13" ht="12.75">
      <c r="B12" s="1" t="s">
        <v>81</v>
      </c>
      <c r="C12" s="1" t="s">
        <v>115</v>
      </c>
      <c r="D12" s="1" t="s">
        <v>9</v>
      </c>
      <c r="E12" s="1" t="s">
        <v>43</v>
      </c>
      <c r="G12" s="1">
        <v>1.42</v>
      </c>
      <c r="I12" s="1">
        <v>1.45</v>
      </c>
      <c r="K12" s="1">
        <v>1.32</v>
      </c>
      <c r="M12" s="9">
        <f>AVERAGE(G12,I12,K12)</f>
        <v>1.3966666666666667</v>
      </c>
    </row>
    <row r="13" spans="2:13" ht="12.75">
      <c r="B13" s="1" t="s">
        <v>82</v>
      </c>
      <c r="C13" s="1" t="s">
        <v>115</v>
      </c>
      <c r="D13" s="1" t="s">
        <v>9</v>
      </c>
      <c r="E13" s="1" t="s">
        <v>43</v>
      </c>
      <c r="G13" s="1">
        <v>1.46</v>
      </c>
      <c r="I13" s="1">
        <v>1.53</v>
      </c>
      <c r="K13" s="1">
        <v>1.44</v>
      </c>
      <c r="M13" s="9">
        <f>AVERAGE(G13,I13,K13)</f>
        <v>1.4766666666666666</v>
      </c>
    </row>
    <row r="14" spans="2:13" ht="12.75">
      <c r="B14" s="1" t="s">
        <v>2</v>
      </c>
      <c r="C14" s="1" t="s">
        <v>115</v>
      </c>
      <c r="D14" s="1" t="s">
        <v>8</v>
      </c>
      <c r="E14" s="1" t="s">
        <v>43</v>
      </c>
      <c r="G14" s="1">
        <v>0.0088</v>
      </c>
      <c r="I14" s="1">
        <v>0.007</v>
      </c>
      <c r="K14" s="1">
        <v>0.0122</v>
      </c>
      <c r="M14" s="1">
        <v>0.0093</v>
      </c>
    </row>
    <row r="16" spans="2:4" ht="12.75">
      <c r="B16" s="1" t="s">
        <v>97</v>
      </c>
      <c r="C16" s="1" t="s">
        <v>2</v>
      </c>
      <c r="D16" s="1" t="s">
        <v>115</v>
      </c>
    </row>
    <row r="17" spans="2:13" ht="12.75">
      <c r="B17" s="1" t="s">
        <v>98</v>
      </c>
      <c r="D17" s="1" t="s">
        <v>13</v>
      </c>
      <c r="G17" s="1">
        <v>138901</v>
      </c>
      <c r="I17" s="1">
        <v>144713</v>
      </c>
      <c r="K17" s="1">
        <v>142806</v>
      </c>
      <c r="M17" s="9">
        <f>AVERAGE(G17,I17,K17)</f>
        <v>142140</v>
      </c>
    </row>
    <row r="18" spans="2:13" ht="12.75">
      <c r="B18" s="1" t="s">
        <v>6</v>
      </c>
      <c r="D18" s="1" t="s">
        <v>14</v>
      </c>
      <c r="G18" s="1">
        <v>6.4</v>
      </c>
      <c r="I18" s="1">
        <v>5.2</v>
      </c>
      <c r="K18" s="1">
        <v>4.4</v>
      </c>
      <c r="M18" s="9">
        <f>AVERAGE(G18,I18,K18)</f>
        <v>5.333333333333333</v>
      </c>
    </row>
    <row r="19" spans="2:13" ht="12.75">
      <c r="B19" s="1" t="s">
        <v>7</v>
      </c>
      <c r="D19" s="1" t="s">
        <v>14</v>
      </c>
      <c r="G19" s="1">
        <v>15.2</v>
      </c>
      <c r="I19" s="1">
        <v>15.6</v>
      </c>
      <c r="K19" s="1">
        <v>16.2</v>
      </c>
      <c r="M19" s="9">
        <f>AVERAGE(G19,I19,K19)</f>
        <v>15.666666666666666</v>
      </c>
    </row>
    <row r="20" spans="2:13" ht="12.75">
      <c r="B20" s="1" t="s">
        <v>99</v>
      </c>
      <c r="D20" s="1" t="s">
        <v>100</v>
      </c>
      <c r="G20" s="1">
        <v>310</v>
      </c>
      <c r="I20" s="1">
        <v>313</v>
      </c>
      <c r="K20" s="1">
        <v>312</v>
      </c>
      <c r="M20" s="9">
        <f>AVERAGE(G20,I20,K20)</f>
        <v>311.6666666666667</v>
      </c>
    </row>
    <row r="22" spans="1:13" ht="12.75">
      <c r="A22" s="1">
        <v>3</v>
      </c>
      <c r="B22" s="2" t="s">
        <v>102</v>
      </c>
      <c r="G22" s="6" t="s">
        <v>107</v>
      </c>
      <c r="H22" s="6"/>
      <c r="I22" s="6" t="s">
        <v>108</v>
      </c>
      <c r="J22" s="6"/>
      <c r="K22" s="6" t="s">
        <v>109</v>
      </c>
      <c r="L22" s="7"/>
      <c r="M22" s="6" t="s">
        <v>25</v>
      </c>
    </row>
    <row r="24" spans="2:13" ht="12.75">
      <c r="B24" s="1" t="s">
        <v>82</v>
      </c>
      <c r="C24" s="1" t="s">
        <v>115</v>
      </c>
      <c r="D24" s="1" t="s">
        <v>9</v>
      </c>
      <c r="E24" s="1" t="s">
        <v>43</v>
      </c>
      <c r="M24" s="1">
        <v>3.5</v>
      </c>
    </row>
    <row r="25" spans="2:13" ht="12.75">
      <c r="B25" s="1" t="s">
        <v>81</v>
      </c>
      <c r="C25" s="1" t="s">
        <v>115</v>
      </c>
      <c r="D25" s="1" t="s">
        <v>9</v>
      </c>
      <c r="E25" s="1" t="s">
        <v>43</v>
      </c>
      <c r="M25" s="1">
        <v>3.23</v>
      </c>
    </row>
    <row r="32" ht="6" customHeight="1"/>
    <row r="33" ht="12" customHeight="1"/>
    <row r="43" ht="6" customHeight="1"/>
    <row r="44" spans="2:3" ht="12.75">
      <c r="B44" s="2"/>
      <c r="C44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67"/>
  <sheetViews>
    <sheetView zoomScale="75" zoomScaleNormal="75" workbookViewId="0" topLeftCell="C30">
      <selection activeCell="B4" sqref="B4"/>
    </sheetView>
  </sheetViews>
  <sheetFormatPr defaultColWidth="9.140625" defaultRowHeight="12.75"/>
  <cols>
    <col min="1" max="1" width="3.421875" style="1" hidden="1" customWidth="1"/>
    <col min="2" max="2" width="17.8515625" style="1" customWidth="1"/>
    <col min="3" max="3" width="3.140625" style="1" customWidth="1"/>
    <col min="4" max="4" width="10.00390625" style="1" customWidth="1"/>
    <col min="5" max="5" width="3.28125" style="1" customWidth="1"/>
    <col min="6" max="6" width="14.8515625" style="1" customWidth="1"/>
    <col min="7" max="7" width="2.7109375" style="1" customWidth="1"/>
    <col min="8" max="8" width="14.8515625" style="1" customWidth="1"/>
    <col min="9" max="9" width="3.28125" style="1" customWidth="1"/>
    <col min="10" max="10" width="18.00390625" style="1" customWidth="1"/>
    <col min="11" max="11" width="3.140625" style="1" customWidth="1"/>
    <col min="12" max="12" width="17.28125" style="1" customWidth="1"/>
    <col min="13" max="13" width="2.7109375" style="1" customWidth="1"/>
    <col min="14" max="14" width="16.7109375" style="1" customWidth="1"/>
    <col min="15" max="15" width="2.8515625" style="1" customWidth="1"/>
    <col min="16" max="16" width="14.7109375" style="1" customWidth="1"/>
    <col min="17" max="17" width="1.8515625" style="1" customWidth="1"/>
    <col min="18" max="18" width="14.8515625" style="1" customWidth="1"/>
    <col min="19" max="19" width="3.421875" style="1" customWidth="1"/>
    <col min="20" max="20" width="17.28125" style="1" customWidth="1"/>
    <col min="21" max="21" width="3.28125" style="1" customWidth="1"/>
    <col min="22" max="22" width="14.28125" style="1" customWidth="1"/>
    <col min="23" max="23" width="3.00390625" style="1" customWidth="1"/>
    <col min="24" max="24" width="14.7109375" style="1" customWidth="1"/>
    <col min="25" max="25" width="2.8515625" style="1" customWidth="1"/>
    <col min="26" max="26" width="15.00390625" style="1" customWidth="1"/>
    <col min="27" max="27" width="3.00390625" style="1" customWidth="1"/>
    <col min="28" max="28" width="14.140625" style="1" customWidth="1"/>
    <col min="29" max="29" width="3.00390625" style="1" customWidth="1"/>
    <col min="30" max="30" width="13.421875" style="1" customWidth="1"/>
    <col min="31" max="31" width="3.7109375" style="1" customWidth="1"/>
    <col min="32" max="32" width="16.28125" style="1" customWidth="1"/>
    <col min="33" max="33" width="3.57421875" style="1" customWidth="1"/>
    <col min="34" max="34" width="14.421875" style="1" customWidth="1"/>
    <col min="35" max="35" width="2.140625" style="1" customWidth="1"/>
    <col min="36" max="36" width="12.28125" style="1" customWidth="1"/>
    <col min="37" max="37" width="2.28125" style="0" customWidth="1"/>
    <col min="38" max="38" width="11.140625" style="0" customWidth="1"/>
    <col min="39" max="39" width="2.7109375" style="0" customWidth="1"/>
    <col min="40" max="40" width="12.421875" style="0" customWidth="1"/>
    <col min="41" max="41" width="2.57421875" style="0" customWidth="1"/>
    <col min="42" max="42" width="11.8515625" style="0" customWidth="1"/>
    <col min="43" max="43" width="3.140625" style="0" customWidth="1"/>
    <col min="44" max="44" width="10.00390625" style="0" customWidth="1"/>
    <col min="45" max="45" width="2.00390625" style="0" customWidth="1"/>
    <col min="46" max="46" width="13.421875" style="0" customWidth="1"/>
    <col min="47" max="47" width="3.421875" style="0" customWidth="1"/>
    <col min="48" max="48" width="12.421875" style="0" customWidth="1"/>
    <col min="49" max="49" width="3.140625" style="0" customWidth="1"/>
    <col min="50" max="50" width="13.140625" style="0" customWidth="1"/>
    <col min="51" max="51" width="2.57421875" style="0" customWidth="1"/>
    <col min="52" max="52" width="11.7109375" style="0" customWidth="1"/>
    <col min="53" max="53" width="2.7109375" style="0" customWidth="1"/>
    <col min="54" max="54" width="12.8515625" style="0" customWidth="1"/>
    <col min="55" max="55" width="1.8515625" style="0" customWidth="1"/>
    <col min="56" max="56" width="11.8515625" style="0" customWidth="1"/>
    <col min="57" max="57" width="2.00390625" style="0" customWidth="1"/>
    <col min="58" max="58" width="12.140625" style="0" customWidth="1"/>
    <col min="59" max="59" width="2.140625" style="0" customWidth="1"/>
    <col min="60" max="60" width="10.8515625" style="0" customWidth="1"/>
    <col min="61" max="61" width="2.8515625" style="0" customWidth="1"/>
    <col min="62" max="62" width="7.00390625" style="0" customWidth="1"/>
    <col min="63" max="63" width="1.8515625" style="0" customWidth="1"/>
    <col min="64" max="64" width="7.140625" style="0" customWidth="1"/>
    <col min="65" max="65" width="2.00390625" style="0" customWidth="1"/>
    <col min="66" max="66" width="7.140625" style="0" customWidth="1"/>
    <col min="67" max="67" width="2.140625" style="0" customWidth="1"/>
    <col min="68" max="68" width="7.00390625" style="0" customWidth="1"/>
    <col min="69" max="69" width="2.8515625" style="0" customWidth="1"/>
    <col min="70" max="70" width="7.00390625" style="0" customWidth="1"/>
    <col min="71" max="73" width="8.421875" style="0" customWidth="1"/>
    <col min="74" max="74" width="8.421875" style="1" customWidth="1"/>
    <col min="75" max="75" width="6.7109375" style="1" customWidth="1"/>
    <col min="76" max="16384" width="11.421875" style="1" customWidth="1"/>
  </cols>
  <sheetData>
    <row r="1" spans="2:3" ht="12.75">
      <c r="B1" s="2" t="s">
        <v>53</v>
      </c>
      <c r="C1" s="2"/>
    </row>
    <row r="2" ht="12.75" customHeight="1"/>
    <row r="3" ht="12.75">
      <c r="B3" s="1" t="s">
        <v>26</v>
      </c>
    </row>
    <row r="4" ht="12" customHeight="1"/>
    <row r="5" spans="1:75" ht="12.75">
      <c r="A5" s="1" t="s">
        <v>83</v>
      </c>
      <c r="B5" s="2" t="s">
        <v>52</v>
      </c>
      <c r="C5" s="2"/>
      <c r="F5" s="6" t="s">
        <v>107</v>
      </c>
      <c r="G5" s="6"/>
      <c r="H5" s="6" t="s">
        <v>108</v>
      </c>
      <c r="I5" s="6"/>
      <c r="J5" s="6" t="s">
        <v>109</v>
      </c>
      <c r="K5" s="6"/>
      <c r="L5" s="6" t="s">
        <v>25</v>
      </c>
      <c r="N5" s="6" t="s">
        <v>107</v>
      </c>
      <c r="O5" s="6"/>
      <c r="P5" s="6" t="s">
        <v>108</v>
      </c>
      <c r="Q5" s="6"/>
      <c r="R5" s="6" t="s">
        <v>109</v>
      </c>
      <c r="S5" s="6"/>
      <c r="T5" s="6" t="s">
        <v>25</v>
      </c>
      <c r="V5" s="6" t="s">
        <v>107</v>
      </c>
      <c r="W5" s="6"/>
      <c r="X5" s="6" t="s">
        <v>108</v>
      </c>
      <c r="Y5" s="6"/>
      <c r="Z5" s="6" t="s">
        <v>109</v>
      </c>
      <c r="AA5" s="6"/>
      <c r="AB5" s="6" t="s">
        <v>25</v>
      </c>
      <c r="AD5" s="6" t="s">
        <v>107</v>
      </c>
      <c r="AE5" s="6"/>
      <c r="AF5" s="6" t="s">
        <v>108</v>
      </c>
      <c r="AG5" s="6"/>
      <c r="AH5" s="6" t="s">
        <v>109</v>
      </c>
      <c r="AI5" s="6"/>
      <c r="AJ5" s="6" t="s">
        <v>25</v>
      </c>
      <c r="AL5" s="6" t="s">
        <v>107</v>
      </c>
      <c r="AM5" s="6"/>
      <c r="AN5" s="6" t="s">
        <v>108</v>
      </c>
      <c r="AO5" s="6"/>
      <c r="AP5" s="6" t="s">
        <v>109</v>
      </c>
      <c r="AQ5" s="6"/>
      <c r="AR5" s="6" t="s">
        <v>25</v>
      </c>
      <c r="AT5" s="6" t="s">
        <v>107</v>
      </c>
      <c r="AU5" s="6"/>
      <c r="AV5" s="6" t="s">
        <v>108</v>
      </c>
      <c r="AW5" s="6"/>
      <c r="AX5" s="6" t="s">
        <v>109</v>
      </c>
      <c r="AY5" s="6"/>
      <c r="AZ5" s="6" t="s">
        <v>25</v>
      </c>
      <c r="BB5" s="6" t="s">
        <v>107</v>
      </c>
      <c r="BC5" s="6"/>
      <c r="BD5" s="6" t="s">
        <v>108</v>
      </c>
      <c r="BE5" s="6"/>
      <c r="BF5" s="6" t="s">
        <v>109</v>
      </c>
      <c r="BG5" s="6"/>
      <c r="BH5" s="6" t="s">
        <v>25</v>
      </c>
      <c r="BV5" s="6"/>
      <c r="BW5" s="6"/>
    </row>
    <row r="6" spans="2:75" ht="12.75">
      <c r="B6" s="2"/>
      <c r="C6" s="2"/>
      <c r="BV6" s="6"/>
      <c r="BW6" s="6"/>
    </row>
    <row r="7" spans="2:75" ht="12.75">
      <c r="B7" s="17" t="s">
        <v>112</v>
      </c>
      <c r="C7" s="2"/>
      <c r="F7" s="6" t="s">
        <v>133</v>
      </c>
      <c r="G7" s="6"/>
      <c r="H7" s="6" t="s">
        <v>133</v>
      </c>
      <c r="I7" s="6"/>
      <c r="J7" s="6" t="s">
        <v>133</v>
      </c>
      <c r="K7" s="6"/>
      <c r="L7" s="6" t="s">
        <v>133</v>
      </c>
      <c r="M7" s="6"/>
      <c r="N7" s="6" t="s">
        <v>134</v>
      </c>
      <c r="O7" s="6"/>
      <c r="P7" s="6" t="s">
        <v>134</v>
      </c>
      <c r="Q7" s="6"/>
      <c r="R7" s="6" t="s">
        <v>134</v>
      </c>
      <c r="S7" s="6"/>
      <c r="T7" s="6" t="s">
        <v>134</v>
      </c>
      <c r="U7" s="6"/>
      <c r="V7" s="6" t="s">
        <v>135</v>
      </c>
      <c r="W7" s="6"/>
      <c r="X7" s="6" t="s">
        <v>135</v>
      </c>
      <c r="Y7" s="6"/>
      <c r="Z7" s="6" t="s">
        <v>135</v>
      </c>
      <c r="AA7" s="6"/>
      <c r="AB7" s="6" t="s">
        <v>135</v>
      </c>
      <c r="AC7" s="6"/>
      <c r="AD7" s="6" t="s">
        <v>138</v>
      </c>
      <c r="AE7" s="6"/>
      <c r="AF7" s="6" t="s">
        <v>138</v>
      </c>
      <c r="AG7" s="6"/>
      <c r="AH7" s="6" t="s">
        <v>138</v>
      </c>
      <c r="AI7" s="6"/>
      <c r="AJ7" s="6" t="s">
        <v>138</v>
      </c>
      <c r="AK7" s="18"/>
      <c r="AL7" s="18" t="s">
        <v>139</v>
      </c>
      <c r="AM7" s="18"/>
      <c r="AN7" s="18" t="s">
        <v>139</v>
      </c>
      <c r="AO7" s="18"/>
      <c r="AP7" s="18" t="s">
        <v>139</v>
      </c>
      <c r="AQ7" s="18"/>
      <c r="AR7" s="18" t="s">
        <v>139</v>
      </c>
      <c r="AS7" s="18"/>
      <c r="AT7" s="18" t="s">
        <v>140</v>
      </c>
      <c r="AU7" s="18"/>
      <c r="AV7" s="18" t="s">
        <v>140</v>
      </c>
      <c r="AW7" s="18"/>
      <c r="AX7" s="18" t="s">
        <v>140</v>
      </c>
      <c r="AY7" s="18"/>
      <c r="AZ7" s="18" t="s">
        <v>140</v>
      </c>
      <c r="BA7" s="18"/>
      <c r="BB7" s="18" t="s">
        <v>141</v>
      </c>
      <c r="BC7" s="18"/>
      <c r="BD7" s="18" t="s">
        <v>141</v>
      </c>
      <c r="BE7" s="18"/>
      <c r="BF7" s="18" t="s">
        <v>141</v>
      </c>
      <c r="BG7" s="18"/>
      <c r="BH7" s="18" t="s">
        <v>141</v>
      </c>
      <c r="BV7" s="6"/>
      <c r="BW7" s="6"/>
    </row>
    <row r="8" spans="2:75" ht="12.75">
      <c r="B8" s="17" t="s">
        <v>113</v>
      </c>
      <c r="C8" s="2"/>
      <c r="F8" s="6" t="s">
        <v>114</v>
      </c>
      <c r="G8" s="6"/>
      <c r="H8" s="6" t="s">
        <v>114</v>
      </c>
      <c r="I8" s="6"/>
      <c r="J8" s="6" t="s">
        <v>114</v>
      </c>
      <c r="K8" s="6"/>
      <c r="L8" s="6" t="s">
        <v>114</v>
      </c>
      <c r="M8" s="6"/>
      <c r="N8" s="6" t="s">
        <v>116</v>
      </c>
      <c r="O8" s="6"/>
      <c r="P8" s="6" t="s">
        <v>116</v>
      </c>
      <c r="Q8" s="6"/>
      <c r="R8" s="6" t="s">
        <v>116</v>
      </c>
      <c r="S8" s="6"/>
      <c r="T8" s="6" t="s">
        <v>116</v>
      </c>
      <c r="U8" s="6"/>
      <c r="V8" s="6" t="s">
        <v>136</v>
      </c>
      <c r="W8" s="6"/>
      <c r="X8" s="6" t="s">
        <v>136</v>
      </c>
      <c r="Y8" s="6"/>
      <c r="Z8" s="6" t="s">
        <v>136</v>
      </c>
      <c r="AA8" s="6"/>
      <c r="AB8" s="6" t="s">
        <v>136</v>
      </c>
      <c r="AC8" s="6"/>
      <c r="AD8" s="6" t="s">
        <v>137</v>
      </c>
      <c r="AE8" s="6"/>
      <c r="AF8" s="6" t="s">
        <v>137</v>
      </c>
      <c r="AG8" s="6"/>
      <c r="AH8" s="6" t="s">
        <v>137</v>
      </c>
      <c r="AI8" s="6"/>
      <c r="AJ8" s="6" t="s">
        <v>137</v>
      </c>
      <c r="AK8" s="18"/>
      <c r="AL8" s="6" t="s">
        <v>136</v>
      </c>
      <c r="AM8" s="6"/>
      <c r="AN8" s="6" t="s">
        <v>136</v>
      </c>
      <c r="AO8" s="6"/>
      <c r="AP8" s="6" t="s">
        <v>136</v>
      </c>
      <c r="AQ8" s="6"/>
      <c r="AR8" s="6" t="s">
        <v>136</v>
      </c>
      <c r="AS8" s="18"/>
      <c r="AT8" s="18" t="s">
        <v>11</v>
      </c>
      <c r="AU8" s="18"/>
      <c r="AV8" s="18" t="s">
        <v>11</v>
      </c>
      <c r="AW8" s="18"/>
      <c r="AX8" s="18" t="s">
        <v>11</v>
      </c>
      <c r="AY8" s="18"/>
      <c r="AZ8" s="18" t="s">
        <v>11</v>
      </c>
      <c r="BA8" s="18"/>
      <c r="BB8" s="18" t="s">
        <v>106</v>
      </c>
      <c r="BC8" s="18"/>
      <c r="BD8" s="18" t="s">
        <v>106</v>
      </c>
      <c r="BE8" s="18"/>
      <c r="BF8" s="18" t="s">
        <v>106</v>
      </c>
      <c r="BG8" s="18"/>
      <c r="BH8" s="18" t="s">
        <v>106</v>
      </c>
      <c r="BV8" s="6"/>
      <c r="BW8" s="6"/>
    </row>
    <row r="9" spans="2:75" ht="12.75">
      <c r="B9" s="17" t="s">
        <v>130</v>
      </c>
      <c r="F9" s="6" t="s">
        <v>90</v>
      </c>
      <c r="G9" s="6"/>
      <c r="H9" s="6" t="s">
        <v>90</v>
      </c>
      <c r="I9" s="6"/>
      <c r="J9" s="6" t="s">
        <v>90</v>
      </c>
      <c r="K9" s="6"/>
      <c r="L9" s="6" t="s">
        <v>90</v>
      </c>
      <c r="M9" s="6"/>
      <c r="N9" s="6" t="s">
        <v>91</v>
      </c>
      <c r="O9" s="6"/>
      <c r="P9" s="6" t="s">
        <v>91</v>
      </c>
      <c r="Q9" s="6"/>
      <c r="R9" s="6" t="s">
        <v>91</v>
      </c>
      <c r="S9" s="6"/>
      <c r="T9" s="6" t="s">
        <v>91</v>
      </c>
      <c r="U9" s="6"/>
      <c r="V9" s="6" t="s">
        <v>33</v>
      </c>
      <c r="W9" s="6"/>
      <c r="X9" s="6" t="s">
        <v>33</v>
      </c>
      <c r="Y9" s="6"/>
      <c r="Z9" s="6" t="s">
        <v>33</v>
      </c>
      <c r="AA9" s="6"/>
      <c r="AB9" s="6" t="s">
        <v>33</v>
      </c>
      <c r="AC9" s="6"/>
      <c r="AD9" s="6" t="s">
        <v>34</v>
      </c>
      <c r="AE9" s="6"/>
      <c r="AF9" s="6" t="s">
        <v>34</v>
      </c>
      <c r="AG9" s="6"/>
      <c r="AH9" s="6" t="s">
        <v>34</v>
      </c>
      <c r="AI9" s="6"/>
      <c r="AJ9" s="6" t="s">
        <v>34</v>
      </c>
      <c r="AK9" s="18"/>
      <c r="AL9" s="18" t="s">
        <v>92</v>
      </c>
      <c r="AM9" s="18"/>
      <c r="AN9" s="18" t="s">
        <v>92</v>
      </c>
      <c r="AO9" s="18"/>
      <c r="AP9" s="18" t="s">
        <v>92</v>
      </c>
      <c r="AQ9" s="18"/>
      <c r="AR9" s="18" t="s">
        <v>92</v>
      </c>
      <c r="AS9" s="18"/>
      <c r="AT9" s="18" t="s">
        <v>93</v>
      </c>
      <c r="AU9" s="18"/>
      <c r="AV9" s="18" t="s">
        <v>93</v>
      </c>
      <c r="AW9" s="18"/>
      <c r="AX9" s="18" t="s">
        <v>93</v>
      </c>
      <c r="AY9" s="18"/>
      <c r="AZ9" s="18" t="s">
        <v>93</v>
      </c>
      <c r="BA9" s="18"/>
      <c r="BB9" s="18" t="s">
        <v>106</v>
      </c>
      <c r="BC9" s="18"/>
      <c r="BD9" s="18" t="s">
        <v>106</v>
      </c>
      <c r="BE9" s="18"/>
      <c r="BF9" s="18" t="s">
        <v>106</v>
      </c>
      <c r="BG9" s="18"/>
      <c r="BH9" s="18" t="s">
        <v>106</v>
      </c>
      <c r="BV9" s="6"/>
      <c r="BW9" s="6"/>
    </row>
    <row r="10" spans="2:36" ht="12.75">
      <c r="B10" s="17" t="s">
        <v>131</v>
      </c>
      <c r="D10" s="1" t="s">
        <v>32</v>
      </c>
      <c r="F10" s="1">
        <v>2000</v>
      </c>
      <c r="H10" s="1">
        <v>2000</v>
      </c>
      <c r="J10" s="1">
        <v>2000</v>
      </c>
      <c r="L10" s="1">
        <v>2000</v>
      </c>
      <c r="V10" s="1">
        <v>420</v>
      </c>
      <c r="X10" s="1">
        <v>420</v>
      </c>
      <c r="Z10" s="1">
        <v>420</v>
      </c>
      <c r="AB10" s="1">
        <v>420</v>
      </c>
      <c r="AD10" s="1">
        <v>9518</v>
      </c>
      <c r="AF10" s="1">
        <v>9518</v>
      </c>
      <c r="AH10" s="1">
        <v>9518</v>
      </c>
      <c r="AJ10" s="1">
        <v>9518</v>
      </c>
    </row>
    <row r="12" spans="1:60" ht="12.75">
      <c r="A12" s="1" t="s">
        <v>83</v>
      </c>
      <c r="B12" s="2" t="s">
        <v>94</v>
      </c>
      <c r="F12" s="6" t="s">
        <v>107</v>
      </c>
      <c r="G12" s="6"/>
      <c r="H12" s="6" t="s">
        <v>108</v>
      </c>
      <c r="I12" s="6"/>
      <c r="J12" s="6" t="s">
        <v>109</v>
      </c>
      <c r="K12" s="6"/>
      <c r="L12" s="6" t="s">
        <v>25</v>
      </c>
      <c r="N12" s="6" t="s">
        <v>107</v>
      </c>
      <c r="O12" s="6"/>
      <c r="P12" s="6" t="s">
        <v>108</v>
      </c>
      <c r="Q12" s="6"/>
      <c r="R12" s="6" t="s">
        <v>109</v>
      </c>
      <c r="S12" s="6"/>
      <c r="T12" s="6" t="s">
        <v>25</v>
      </c>
      <c r="V12" s="6" t="s">
        <v>107</v>
      </c>
      <c r="W12" s="6"/>
      <c r="X12" s="6" t="s">
        <v>108</v>
      </c>
      <c r="Y12" s="6"/>
      <c r="Z12" s="6" t="s">
        <v>109</v>
      </c>
      <c r="AA12" s="6"/>
      <c r="AB12" s="6" t="s">
        <v>25</v>
      </c>
      <c r="AD12" s="6" t="s">
        <v>107</v>
      </c>
      <c r="AE12" s="6"/>
      <c r="AF12" s="6" t="s">
        <v>108</v>
      </c>
      <c r="AG12" s="6"/>
      <c r="AH12" s="6" t="s">
        <v>109</v>
      </c>
      <c r="AI12" s="6"/>
      <c r="AJ12" s="6" t="s">
        <v>25</v>
      </c>
      <c r="AL12" s="6" t="s">
        <v>107</v>
      </c>
      <c r="AM12" s="6"/>
      <c r="AN12" s="6" t="s">
        <v>108</v>
      </c>
      <c r="AO12" s="6"/>
      <c r="AP12" s="6" t="s">
        <v>109</v>
      </c>
      <c r="AQ12" s="6"/>
      <c r="AR12" s="6" t="s">
        <v>25</v>
      </c>
      <c r="AT12" s="6" t="s">
        <v>107</v>
      </c>
      <c r="AU12" s="6"/>
      <c r="AV12" s="6" t="s">
        <v>108</v>
      </c>
      <c r="AW12" s="6"/>
      <c r="AX12" s="6" t="s">
        <v>109</v>
      </c>
      <c r="AY12" s="6"/>
      <c r="AZ12" s="6" t="s">
        <v>25</v>
      </c>
      <c r="BB12" s="6" t="s">
        <v>107</v>
      </c>
      <c r="BC12" s="6"/>
      <c r="BD12" s="6" t="s">
        <v>108</v>
      </c>
      <c r="BE12" s="6"/>
      <c r="BF12" s="6" t="s">
        <v>109</v>
      </c>
      <c r="BG12" s="6"/>
      <c r="BH12" s="6" t="s">
        <v>25</v>
      </c>
    </row>
    <row r="14" spans="2:75" ht="12.75">
      <c r="B14" s="17" t="s">
        <v>112</v>
      </c>
      <c r="C14" s="2"/>
      <c r="F14" s="6" t="s">
        <v>133</v>
      </c>
      <c r="G14" s="6"/>
      <c r="H14" s="6" t="s">
        <v>133</v>
      </c>
      <c r="I14" s="6"/>
      <c r="J14" s="6" t="s">
        <v>133</v>
      </c>
      <c r="K14" s="6"/>
      <c r="L14" s="6" t="s">
        <v>133</v>
      </c>
      <c r="M14" s="6"/>
      <c r="N14" s="6" t="s">
        <v>134</v>
      </c>
      <c r="O14" s="6"/>
      <c r="P14" s="6" t="s">
        <v>134</v>
      </c>
      <c r="Q14" s="6"/>
      <c r="R14" s="6" t="s">
        <v>134</v>
      </c>
      <c r="S14" s="6"/>
      <c r="T14" s="6" t="s">
        <v>134</v>
      </c>
      <c r="U14" s="6"/>
      <c r="V14" s="6" t="s">
        <v>135</v>
      </c>
      <c r="W14" s="6"/>
      <c r="X14" s="6" t="s">
        <v>135</v>
      </c>
      <c r="Y14" s="6"/>
      <c r="Z14" s="6" t="s">
        <v>135</v>
      </c>
      <c r="AA14" s="6"/>
      <c r="AB14" s="6" t="s">
        <v>135</v>
      </c>
      <c r="AC14" s="6"/>
      <c r="AD14" s="6" t="s">
        <v>138</v>
      </c>
      <c r="AE14" s="6"/>
      <c r="AF14" s="6" t="s">
        <v>138</v>
      </c>
      <c r="AG14" s="6"/>
      <c r="AH14" s="6" t="s">
        <v>138</v>
      </c>
      <c r="AI14" s="6"/>
      <c r="AJ14" s="6" t="s">
        <v>138</v>
      </c>
      <c r="AK14" s="18"/>
      <c r="AL14" s="18" t="s">
        <v>139</v>
      </c>
      <c r="AM14" s="18"/>
      <c r="AN14" s="18" t="s">
        <v>139</v>
      </c>
      <c r="AO14" s="18"/>
      <c r="AP14" s="18" t="s">
        <v>139</v>
      </c>
      <c r="AQ14" s="18"/>
      <c r="AR14" s="18" t="s">
        <v>139</v>
      </c>
      <c r="AS14" s="18"/>
      <c r="AT14" s="18" t="s">
        <v>140</v>
      </c>
      <c r="AU14" s="18"/>
      <c r="AV14" s="18" t="s">
        <v>140</v>
      </c>
      <c r="AW14" s="18"/>
      <c r="AX14" s="18" t="s">
        <v>140</v>
      </c>
      <c r="AY14" s="18"/>
      <c r="AZ14" s="18" t="s">
        <v>140</v>
      </c>
      <c r="BA14" s="18"/>
      <c r="BB14" s="18" t="s">
        <v>141</v>
      </c>
      <c r="BC14" s="18"/>
      <c r="BD14" s="18" t="s">
        <v>141</v>
      </c>
      <c r="BE14" s="18"/>
      <c r="BF14" s="18" t="s">
        <v>141</v>
      </c>
      <c r="BG14" s="18"/>
      <c r="BH14" s="18" t="s">
        <v>141</v>
      </c>
      <c r="BV14" s="6"/>
      <c r="BW14" s="6"/>
    </row>
    <row r="15" spans="2:75" ht="12.75">
      <c r="B15" s="17" t="s">
        <v>113</v>
      </c>
      <c r="C15" s="2"/>
      <c r="F15" s="6" t="s">
        <v>114</v>
      </c>
      <c r="G15" s="6"/>
      <c r="H15" s="6" t="s">
        <v>114</v>
      </c>
      <c r="I15" s="6"/>
      <c r="J15" s="6" t="s">
        <v>114</v>
      </c>
      <c r="K15" s="6"/>
      <c r="L15" s="6" t="s">
        <v>114</v>
      </c>
      <c r="M15" s="6"/>
      <c r="N15" s="6" t="s">
        <v>116</v>
      </c>
      <c r="O15" s="6"/>
      <c r="P15" s="6" t="s">
        <v>116</v>
      </c>
      <c r="Q15" s="6"/>
      <c r="R15" s="6" t="s">
        <v>116</v>
      </c>
      <c r="S15" s="6"/>
      <c r="T15" s="6" t="s">
        <v>116</v>
      </c>
      <c r="U15" s="6"/>
      <c r="V15" s="6" t="s">
        <v>136</v>
      </c>
      <c r="W15" s="6"/>
      <c r="X15" s="6" t="s">
        <v>136</v>
      </c>
      <c r="Y15" s="6"/>
      <c r="Z15" s="6" t="s">
        <v>136</v>
      </c>
      <c r="AA15" s="6"/>
      <c r="AB15" s="6" t="s">
        <v>136</v>
      </c>
      <c r="AC15" s="6"/>
      <c r="AD15" s="6" t="s">
        <v>137</v>
      </c>
      <c r="AE15" s="6"/>
      <c r="AF15" s="6" t="s">
        <v>137</v>
      </c>
      <c r="AG15" s="6"/>
      <c r="AH15" s="6" t="s">
        <v>137</v>
      </c>
      <c r="AI15" s="6"/>
      <c r="AJ15" s="6" t="s">
        <v>137</v>
      </c>
      <c r="AK15" s="18"/>
      <c r="AL15" s="6" t="s">
        <v>136</v>
      </c>
      <c r="AM15" s="6"/>
      <c r="AN15" s="6" t="s">
        <v>136</v>
      </c>
      <c r="AO15" s="6"/>
      <c r="AP15" s="6" t="s">
        <v>136</v>
      </c>
      <c r="AQ15" s="6"/>
      <c r="AR15" s="6" t="s">
        <v>136</v>
      </c>
      <c r="AS15" s="18"/>
      <c r="AT15" s="18" t="s">
        <v>11</v>
      </c>
      <c r="AU15" s="18"/>
      <c r="AV15" s="18" t="s">
        <v>11</v>
      </c>
      <c r="AW15" s="18"/>
      <c r="AX15" s="18" t="s">
        <v>11</v>
      </c>
      <c r="AY15" s="18"/>
      <c r="AZ15" s="18" t="s">
        <v>11</v>
      </c>
      <c r="BA15" s="18"/>
      <c r="BB15" s="18" t="s">
        <v>106</v>
      </c>
      <c r="BC15" s="18"/>
      <c r="BD15" s="18" t="s">
        <v>106</v>
      </c>
      <c r="BE15" s="18"/>
      <c r="BF15" s="18" t="s">
        <v>106</v>
      </c>
      <c r="BG15" s="18"/>
      <c r="BH15" s="18" t="s">
        <v>106</v>
      </c>
      <c r="BV15" s="6"/>
      <c r="BW15" s="6"/>
    </row>
    <row r="16" spans="2:75" ht="12.75">
      <c r="B16" s="17" t="s">
        <v>143</v>
      </c>
      <c r="C16" s="2"/>
      <c r="F16" s="6" t="s">
        <v>1</v>
      </c>
      <c r="G16" s="6"/>
      <c r="H16" s="6" t="s">
        <v>1</v>
      </c>
      <c r="I16" s="6"/>
      <c r="J16" s="6" t="s">
        <v>1</v>
      </c>
      <c r="K16" s="6"/>
      <c r="L16" s="6" t="s">
        <v>1</v>
      </c>
      <c r="M16" s="6"/>
      <c r="N16" s="6" t="s">
        <v>142</v>
      </c>
      <c r="O16" s="6"/>
      <c r="P16" s="6" t="s">
        <v>142</v>
      </c>
      <c r="Q16" s="6"/>
      <c r="R16" s="6" t="s">
        <v>142</v>
      </c>
      <c r="S16" s="6"/>
      <c r="T16" s="6" t="s">
        <v>142</v>
      </c>
      <c r="U16" s="6"/>
      <c r="V16" s="6" t="s">
        <v>144</v>
      </c>
      <c r="W16" s="6"/>
      <c r="X16" s="6" t="s">
        <v>144</v>
      </c>
      <c r="Y16" s="6"/>
      <c r="Z16" s="6" t="s">
        <v>144</v>
      </c>
      <c r="AA16" s="6"/>
      <c r="AB16" s="6" t="s">
        <v>144</v>
      </c>
      <c r="AC16" s="6"/>
      <c r="AD16" s="6"/>
      <c r="AE16" s="6"/>
      <c r="AF16" s="6"/>
      <c r="AG16" s="6"/>
      <c r="AH16" s="6"/>
      <c r="AI16" s="6"/>
      <c r="AJ16" s="6"/>
      <c r="AK16" s="18"/>
      <c r="AL16" s="6"/>
      <c r="AM16" s="6"/>
      <c r="AN16" s="6"/>
      <c r="AO16" s="6"/>
      <c r="AP16" s="6"/>
      <c r="AQ16" s="6"/>
      <c r="AR16" s="6"/>
      <c r="AS16" s="18"/>
      <c r="AT16" s="18"/>
      <c r="AU16" s="18"/>
      <c r="AV16" s="18" t="s">
        <v>11</v>
      </c>
      <c r="AW16" s="18"/>
      <c r="AX16" s="18" t="s">
        <v>11</v>
      </c>
      <c r="AY16" s="18"/>
      <c r="AZ16" s="18" t="s">
        <v>11</v>
      </c>
      <c r="BA16" s="18"/>
      <c r="BB16" s="18" t="s">
        <v>106</v>
      </c>
      <c r="BC16" s="18"/>
      <c r="BD16" s="18" t="s">
        <v>106</v>
      </c>
      <c r="BE16" s="18"/>
      <c r="BF16" s="18" t="s">
        <v>106</v>
      </c>
      <c r="BG16" s="18"/>
      <c r="BH16" s="18" t="s">
        <v>106</v>
      </c>
      <c r="BV16" s="6"/>
      <c r="BW16" s="6"/>
    </row>
    <row r="17" spans="2:75" ht="12.75">
      <c r="B17" s="17" t="s">
        <v>130</v>
      </c>
      <c r="F17" s="6" t="s">
        <v>90</v>
      </c>
      <c r="G17" s="6"/>
      <c r="H17" s="6" t="s">
        <v>90</v>
      </c>
      <c r="I17" s="6"/>
      <c r="J17" s="6" t="s">
        <v>90</v>
      </c>
      <c r="K17" s="6"/>
      <c r="L17" s="6" t="s">
        <v>90</v>
      </c>
      <c r="M17" s="6"/>
      <c r="N17" s="6" t="s">
        <v>91</v>
      </c>
      <c r="O17" s="6"/>
      <c r="P17" s="6" t="s">
        <v>91</v>
      </c>
      <c r="Q17" s="6"/>
      <c r="R17" s="6" t="s">
        <v>91</v>
      </c>
      <c r="S17" s="6"/>
      <c r="T17" s="6" t="s">
        <v>91</v>
      </c>
      <c r="U17" s="6"/>
      <c r="V17" s="6" t="s">
        <v>33</v>
      </c>
      <c r="W17" s="6"/>
      <c r="X17" s="6" t="s">
        <v>33</v>
      </c>
      <c r="Y17" s="6"/>
      <c r="Z17" s="6" t="s">
        <v>33</v>
      </c>
      <c r="AA17" s="6"/>
      <c r="AB17" s="6" t="s">
        <v>33</v>
      </c>
      <c r="AC17" s="6"/>
      <c r="AD17" s="6" t="s">
        <v>34</v>
      </c>
      <c r="AE17" s="6"/>
      <c r="AF17" s="6" t="s">
        <v>34</v>
      </c>
      <c r="AG17" s="6"/>
      <c r="AH17" s="6" t="s">
        <v>34</v>
      </c>
      <c r="AI17" s="6"/>
      <c r="AJ17" s="6" t="s">
        <v>34</v>
      </c>
      <c r="AK17" s="18"/>
      <c r="AL17" s="18" t="s">
        <v>92</v>
      </c>
      <c r="AM17" s="18"/>
      <c r="AN17" s="18" t="s">
        <v>92</v>
      </c>
      <c r="AO17" s="18"/>
      <c r="AP17" s="18" t="s">
        <v>92</v>
      </c>
      <c r="AQ17" s="18"/>
      <c r="AR17" s="18" t="s">
        <v>92</v>
      </c>
      <c r="AS17" s="18"/>
      <c r="AT17" s="18" t="s">
        <v>93</v>
      </c>
      <c r="AU17" s="18"/>
      <c r="AV17" s="18" t="s">
        <v>93</v>
      </c>
      <c r="AW17" s="18"/>
      <c r="AX17" s="18" t="s">
        <v>93</v>
      </c>
      <c r="AY17" s="18"/>
      <c r="AZ17" s="18" t="s">
        <v>93</v>
      </c>
      <c r="BA17" s="18"/>
      <c r="BB17" s="18" t="s">
        <v>106</v>
      </c>
      <c r="BC17" s="18"/>
      <c r="BD17" s="18" t="s">
        <v>106</v>
      </c>
      <c r="BE17" s="18"/>
      <c r="BF17" s="18" t="s">
        <v>106</v>
      </c>
      <c r="BG17" s="18"/>
      <c r="BH17" s="18" t="s">
        <v>106</v>
      </c>
      <c r="BV17" s="6"/>
      <c r="BW17" s="6"/>
    </row>
    <row r="18" spans="2:52" ht="12.75">
      <c r="B18" s="17" t="s">
        <v>131</v>
      </c>
      <c r="D18" s="1" t="s">
        <v>62</v>
      </c>
      <c r="F18" s="1">
        <v>11788148</v>
      </c>
      <c r="H18" s="1">
        <v>11737558</v>
      </c>
      <c r="J18" s="1">
        <v>11586624</v>
      </c>
      <c r="L18" s="1">
        <v>11800000</v>
      </c>
      <c r="N18" s="1">
        <v>2308059</v>
      </c>
      <c r="P18" s="1">
        <v>2304881</v>
      </c>
      <c r="R18" s="1">
        <v>2359087</v>
      </c>
      <c r="T18" s="1">
        <v>2300000</v>
      </c>
      <c r="V18" s="1">
        <v>713483</v>
      </c>
      <c r="X18" s="1">
        <v>691834</v>
      </c>
      <c r="Z18" s="1">
        <v>716508</v>
      </c>
      <c r="AB18" s="1">
        <v>713483</v>
      </c>
      <c r="AD18" s="1">
        <v>5659173</v>
      </c>
      <c r="AF18" s="1">
        <v>5609107</v>
      </c>
      <c r="AH18" s="1">
        <v>5901342</v>
      </c>
      <c r="AJ18" s="1">
        <v>5700000</v>
      </c>
      <c r="AL18">
        <v>1387975</v>
      </c>
      <c r="AN18">
        <v>1364132</v>
      </c>
      <c r="AP18">
        <v>1364643</v>
      </c>
      <c r="AR18">
        <v>1400000</v>
      </c>
      <c r="AT18">
        <v>88241</v>
      </c>
      <c r="AV18">
        <v>199089</v>
      </c>
      <c r="AX18">
        <v>205275</v>
      </c>
      <c r="AZ18">
        <v>88.3</v>
      </c>
    </row>
    <row r="19" spans="2:44" ht="12.75">
      <c r="B19" s="17" t="s">
        <v>145</v>
      </c>
      <c r="D19" s="1" t="s">
        <v>146</v>
      </c>
      <c r="F19" s="8">
        <f>F20/F18*1000000*454</f>
        <v>12010.552463372534</v>
      </c>
      <c r="H19" s="8">
        <f>H20/H18*1000000*454</f>
        <v>11510.172729284915</v>
      </c>
      <c r="J19" s="8">
        <f>J20/J18*1000000*454</f>
        <v>11710.265216166506</v>
      </c>
      <c r="L19" s="8">
        <f>L20/L18*1000000*454</f>
        <v>12004.06779661017</v>
      </c>
      <c r="N19" s="8">
        <f>N20/N18*1000000*454</f>
        <v>18415.24848368261</v>
      </c>
      <c r="P19" s="8">
        <f>P20/P18*1000000*454</f>
        <v>18716.40227846904</v>
      </c>
      <c r="R19" s="8">
        <f>R20/R18*1000000*454</f>
        <v>18215.140009673236</v>
      </c>
      <c r="T19" s="8">
        <f>T20/T18*1000000*454</f>
        <v>18475.82608695652</v>
      </c>
      <c r="V19" s="8">
        <f>V20/V18*1000000*454</f>
        <v>20902.95073603716</v>
      </c>
      <c r="X19" s="8">
        <f>X20/X18*1000000*454</f>
        <v>20900.823029801948</v>
      </c>
      <c r="Z19" s="8">
        <f>Z20/Z18*1000000*454</f>
        <v>20902.142055636505</v>
      </c>
      <c r="AB19" s="8">
        <f>AB20/AB18*1000000*454</f>
        <v>20902.95073603716</v>
      </c>
      <c r="AD19" s="8">
        <f>AD20/AD18*1000000*454</f>
        <v>20619.104593551034</v>
      </c>
      <c r="AF19" s="8">
        <f>AF20/AF18*1000000*454</f>
        <v>20619.414106380926</v>
      </c>
      <c r="AH19" s="8">
        <f>AH20/AH18*1000000*454</f>
        <v>20619.221865128304</v>
      </c>
      <c r="AJ19" s="8">
        <f>AJ20/AJ18*1000000*454</f>
        <v>20469.82456140351</v>
      </c>
      <c r="AL19" s="8">
        <f>AL20/AL18*1000000*454</f>
        <v>27623.19206037573</v>
      </c>
      <c r="AN19" s="8">
        <f>AN20/AN18*1000000*454</f>
        <v>27623.426471925002</v>
      </c>
      <c r="AP19" s="8">
        <f>AP20/AP18*1000000*454</f>
        <v>27623.06332132287</v>
      </c>
      <c r="AR19" s="8">
        <f>AR20/AR18*1000000*454</f>
        <v>27402.142857142855</v>
      </c>
    </row>
    <row r="20" spans="2:60" ht="12.75">
      <c r="B20" s="1" t="s">
        <v>132</v>
      </c>
      <c r="D20" s="1" t="s">
        <v>95</v>
      </c>
      <c r="F20" s="1">
        <v>311.855</v>
      </c>
      <c r="H20" s="1">
        <v>297.58</v>
      </c>
      <c r="J20" s="1">
        <v>298.86</v>
      </c>
      <c r="L20" s="1">
        <v>312</v>
      </c>
      <c r="N20" s="1">
        <v>93.62</v>
      </c>
      <c r="P20" s="1">
        <v>95.02</v>
      </c>
      <c r="R20" s="1">
        <v>94.65</v>
      </c>
      <c r="T20" s="1">
        <v>93.6</v>
      </c>
      <c r="V20" s="1">
        <v>32.85</v>
      </c>
      <c r="X20" s="1">
        <v>31.85</v>
      </c>
      <c r="Z20" s="1">
        <v>32.988</v>
      </c>
      <c r="AB20" s="1">
        <v>32.85</v>
      </c>
      <c r="AD20" s="1">
        <v>257.02</v>
      </c>
      <c r="AF20" s="1">
        <v>254.75</v>
      </c>
      <c r="AH20" s="1">
        <v>268.02</v>
      </c>
      <c r="AJ20" s="1">
        <v>257</v>
      </c>
      <c r="AL20">
        <v>84.45</v>
      </c>
      <c r="AN20">
        <v>83</v>
      </c>
      <c r="AP20">
        <v>83.03</v>
      </c>
      <c r="AR20">
        <v>84.5</v>
      </c>
      <c r="AT20">
        <v>0.097</v>
      </c>
      <c r="AV20">
        <v>0.22</v>
      </c>
      <c r="AX20">
        <v>0.226</v>
      </c>
      <c r="BB20" s="11">
        <f>SUM(AT20,AL20,AD20,V20,N20,F20)</f>
        <v>779.892</v>
      </c>
      <c r="BD20" s="11">
        <f>SUM(AV20,AN20,AF20,X20,P20,H20)</f>
        <v>762.4200000000001</v>
      </c>
      <c r="BF20" s="11">
        <f>SUM(AX20,AP20,AH20,Z20,R20,J20)</f>
        <v>777.774</v>
      </c>
      <c r="BH20" s="11">
        <f>SUM(AZ20,AR20,AJ20,AB20,T20,L20)</f>
        <v>779.95</v>
      </c>
    </row>
    <row r="21" spans="2:52" ht="12.75">
      <c r="B21" s="1" t="s">
        <v>5</v>
      </c>
      <c r="D21" s="1" t="s">
        <v>62</v>
      </c>
      <c r="F21" s="1">
        <v>2358</v>
      </c>
      <c r="H21" s="1">
        <v>2348</v>
      </c>
      <c r="J21" s="1">
        <v>2317</v>
      </c>
      <c r="L21" s="1">
        <v>2400</v>
      </c>
      <c r="N21" s="1">
        <v>692</v>
      </c>
      <c r="P21" s="1">
        <v>2074</v>
      </c>
      <c r="R21" s="1">
        <v>472</v>
      </c>
      <c r="T21" s="1">
        <v>700</v>
      </c>
      <c r="AT21">
        <v>7430</v>
      </c>
      <c r="AV21">
        <v>16723</v>
      </c>
      <c r="AX21">
        <v>10202</v>
      </c>
      <c r="AZ21" s="13">
        <f>AVERAGE(AX21,AV21,AT21)</f>
        <v>11451.666666666666</v>
      </c>
    </row>
    <row r="22" spans="2:52" ht="12.75">
      <c r="B22" s="1" t="s">
        <v>96</v>
      </c>
      <c r="D22" s="1" t="s">
        <v>62</v>
      </c>
      <c r="F22" s="1">
        <v>330</v>
      </c>
      <c r="H22" s="1">
        <v>211.28</v>
      </c>
      <c r="J22" s="1">
        <v>220.15</v>
      </c>
      <c r="L22" s="1">
        <v>300</v>
      </c>
      <c r="N22" s="1">
        <v>18.46</v>
      </c>
      <c r="P22" s="1">
        <v>64.54</v>
      </c>
      <c r="R22" s="1">
        <v>61.34</v>
      </c>
      <c r="T22" s="1">
        <v>18</v>
      </c>
      <c r="AT22">
        <v>3.88</v>
      </c>
      <c r="AV22">
        <v>8.36</v>
      </c>
      <c r="AX22">
        <v>19.71</v>
      </c>
      <c r="AZ22" s="13">
        <f aca="true" t="shared" si="0" ref="AZ22:AZ32">AVERAGE(AX22,AV22,AT22)</f>
        <v>10.65</v>
      </c>
    </row>
    <row r="23" spans="2:52" ht="12.75">
      <c r="B23" s="1" t="s">
        <v>61</v>
      </c>
      <c r="D23" s="1" t="s">
        <v>62</v>
      </c>
      <c r="F23" s="1">
        <v>70.79</v>
      </c>
      <c r="H23" s="1">
        <v>70.43</v>
      </c>
      <c r="J23" s="1">
        <v>69.52</v>
      </c>
      <c r="L23" s="1">
        <v>71</v>
      </c>
      <c r="N23" s="1">
        <v>13.85</v>
      </c>
      <c r="P23" s="1">
        <v>13.83</v>
      </c>
      <c r="R23" s="1">
        <v>14.15</v>
      </c>
      <c r="T23" s="1">
        <v>14</v>
      </c>
      <c r="AT23">
        <v>0.53</v>
      </c>
      <c r="AV23">
        <v>1.19</v>
      </c>
      <c r="AX23">
        <v>1.6</v>
      </c>
      <c r="AZ23" s="13">
        <f t="shared" si="0"/>
        <v>1.1066666666666667</v>
      </c>
    </row>
    <row r="24" spans="2:52" ht="12.75">
      <c r="B24" s="1" t="s">
        <v>63</v>
      </c>
      <c r="D24" s="1" t="s">
        <v>62</v>
      </c>
      <c r="F24" s="1">
        <v>5.89</v>
      </c>
      <c r="H24" s="1">
        <v>5.87</v>
      </c>
      <c r="J24" s="1">
        <v>5.79</v>
      </c>
      <c r="L24" s="1">
        <v>5.9</v>
      </c>
      <c r="N24" s="1">
        <v>1.15</v>
      </c>
      <c r="P24" s="1">
        <v>1.15</v>
      </c>
      <c r="R24" s="1">
        <v>1.18</v>
      </c>
      <c r="T24" s="1">
        <v>1.2</v>
      </c>
      <c r="AT24">
        <v>0.04</v>
      </c>
      <c r="AV24">
        <v>0.1</v>
      </c>
      <c r="AX24">
        <v>0.13</v>
      </c>
      <c r="AZ24" s="13">
        <f t="shared" si="0"/>
        <v>0.09000000000000001</v>
      </c>
    </row>
    <row r="25" spans="2:52" ht="12.75">
      <c r="B25" s="1" t="s">
        <v>64</v>
      </c>
      <c r="D25" s="1" t="s">
        <v>62</v>
      </c>
      <c r="F25" s="1">
        <v>5.89</v>
      </c>
      <c r="H25" s="1">
        <v>5.87</v>
      </c>
      <c r="J25" s="1">
        <v>5.79</v>
      </c>
      <c r="L25" s="1">
        <v>5.9</v>
      </c>
      <c r="N25" s="1">
        <v>1.15</v>
      </c>
      <c r="P25" s="1">
        <v>1.15</v>
      </c>
      <c r="R25" s="1">
        <v>1.18</v>
      </c>
      <c r="T25" s="1">
        <v>1.2</v>
      </c>
      <c r="AT25">
        <v>0.04</v>
      </c>
      <c r="AV25">
        <v>0.1</v>
      </c>
      <c r="AX25">
        <v>0.13</v>
      </c>
      <c r="AZ25" s="13">
        <f t="shared" si="0"/>
        <v>0.09000000000000001</v>
      </c>
    </row>
    <row r="26" spans="2:52" ht="12.75">
      <c r="B26" s="1" t="s">
        <v>65</v>
      </c>
      <c r="D26" s="1" t="s">
        <v>62</v>
      </c>
      <c r="F26" s="1">
        <v>5.89</v>
      </c>
      <c r="H26" s="1">
        <v>5.87</v>
      </c>
      <c r="J26" s="1">
        <v>5.79</v>
      </c>
      <c r="L26" s="1">
        <v>5.9</v>
      </c>
      <c r="N26" s="1">
        <v>1.15</v>
      </c>
      <c r="P26" s="1">
        <v>1.15</v>
      </c>
      <c r="R26" s="1">
        <v>1.18</v>
      </c>
      <c r="T26" s="1">
        <v>1.2</v>
      </c>
      <c r="AT26">
        <v>0.04</v>
      </c>
      <c r="AV26">
        <v>0.1</v>
      </c>
      <c r="AX26">
        <v>0.13</v>
      </c>
      <c r="AZ26" s="13">
        <f t="shared" si="0"/>
        <v>0.09000000000000001</v>
      </c>
    </row>
    <row r="27" spans="2:52" ht="12.75">
      <c r="B27" s="1" t="s">
        <v>66</v>
      </c>
      <c r="D27" s="1" t="s">
        <v>62</v>
      </c>
      <c r="F27" s="1">
        <v>5.89</v>
      </c>
      <c r="H27" s="1">
        <v>5.87</v>
      </c>
      <c r="J27" s="1">
        <v>5.79</v>
      </c>
      <c r="L27" s="1">
        <v>5.9</v>
      </c>
      <c r="N27" s="1">
        <v>1.15</v>
      </c>
      <c r="P27" s="1">
        <v>1.15</v>
      </c>
      <c r="R27" s="1">
        <v>1.18</v>
      </c>
      <c r="T27" s="1">
        <v>1.2</v>
      </c>
      <c r="AT27">
        <v>0.04</v>
      </c>
      <c r="AV27">
        <v>0.1</v>
      </c>
      <c r="AX27">
        <v>0.13</v>
      </c>
      <c r="AZ27" s="13">
        <f t="shared" si="0"/>
        <v>0.09000000000000001</v>
      </c>
    </row>
    <row r="28" spans="2:52" ht="12.75">
      <c r="B28" s="1" t="s">
        <v>67</v>
      </c>
      <c r="D28" s="1" t="s">
        <v>62</v>
      </c>
      <c r="F28" s="1">
        <v>5.89</v>
      </c>
      <c r="H28" s="1">
        <v>5.87</v>
      </c>
      <c r="J28" s="1">
        <v>5.79</v>
      </c>
      <c r="L28" s="1">
        <v>5.9</v>
      </c>
      <c r="N28" s="1">
        <v>6.46</v>
      </c>
      <c r="P28" s="1">
        <v>6.68</v>
      </c>
      <c r="R28" s="1">
        <v>5.9</v>
      </c>
      <c r="T28" s="1">
        <v>6</v>
      </c>
      <c r="AT28">
        <v>0.04</v>
      </c>
      <c r="AV28">
        <v>0.1</v>
      </c>
      <c r="AX28">
        <v>0.13</v>
      </c>
      <c r="AZ28" s="13">
        <f t="shared" si="0"/>
        <v>0.09000000000000001</v>
      </c>
    </row>
    <row r="29" spans="2:52" ht="12.75">
      <c r="B29" s="1" t="s">
        <v>68</v>
      </c>
      <c r="D29" s="1" t="s">
        <v>62</v>
      </c>
      <c r="F29" s="1">
        <v>11.79</v>
      </c>
      <c r="H29" s="1">
        <v>11.74</v>
      </c>
      <c r="J29" s="1">
        <v>11.59</v>
      </c>
      <c r="L29" s="1">
        <v>11.8</v>
      </c>
      <c r="N29" s="1">
        <v>2.31</v>
      </c>
      <c r="P29" s="1">
        <v>2.3</v>
      </c>
      <c r="R29" s="1">
        <v>2.36</v>
      </c>
      <c r="T29" s="1">
        <v>2.3</v>
      </c>
      <c r="AT29">
        <v>0.09</v>
      </c>
      <c r="AV29">
        <v>0.2</v>
      </c>
      <c r="AX29">
        <v>0.27</v>
      </c>
      <c r="AZ29" s="13">
        <f t="shared" si="0"/>
        <v>0.18666666666666668</v>
      </c>
    </row>
    <row r="30" spans="2:52" ht="12.75">
      <c r="B30" s="1" t="s">
        <v>69</v>
      </c>
      <c r="D30" s="1" t="s">
        <v>62</v>
      </c>
      <c r="F30" s="1">
        <v>2.95</v>
      </c>
      <c r="H30" s="1">
        <v>2.93</v>
      </c>
      <c r="J30" s="1">
        <v>2.9</v>
      </c>
      <c r="L30" s="1">
        <v>2.95</v>
      </c>
      <c r="N30" s="1">
        <v>0.58</v>
      </c>
      <c r="P30" s="1">
        <v>0.58</v>
      </c>
      <c r="R30" s="1">
        <v>0.59</v>
      </c>
      <c r="T30" s="1">
        <v>0.6</v>
      </c>
      <c r="AT30">
        <v>0.02</v>
      </c>
      <c r="AV30">
        <v>0.05</v>
      </c>
      <c r="AX30">
        <v>0.07</v>
      </c>
      <c r="AZ30" s="13">
        <f t="shared" si="0"/>
        <v>0.04666666666666667</v>
      </c>
    </row>
    <row r="31" spans="2:52" ht="12.75">
      <c r="B31" s="1" t="s">
        <v>70</v>
      </c>
      <c r="D31" s="1" t="s">
        <v>62</v>
      </c>
      <c r="F31" s="1">
        <v>11.79</v>
      </c>
      <c r="H31" s="1">
        <v>11.74</v>
      </c>
      <c r="J31" s="1">
        <v>11.59</v>
      </c>
      <c r="L31" s="1">
        <v>11.8</v>
      </c>
      <c r="N31" s="1">
        <v>2.31</v>
      </c>
      <c r="P31" s="1">
        <v>2.3</v>
      </c>
      <c r="R31" s="1">
        <v>2.36</v>
      </c>
      <c r="T31" s="1">
        <v>2.3</v>
      </c>
      <c r="AT31">
        <v>0.09</v>
      </c>
      <c r="AV31">
        <v>0.2</v>
      </c>
      <c r="AX31">
        <v>0.27</v>
      </c>
      <c r="AZ31" s="13">
        <f t="shared" si="0"/>
        <v>0.18666666666666668</v>
      </c>
    </row>
    <row r="32" spans="2:52" ht="12.75">
      <c r="B32" s="1" t="s">
        <v>71</v>
      </c>
      <c r="D32" s="1" t="s">
        <v>62</v>
      </c>
      <c r="F32" s="1">
        <v>5.89</v>
      </c>
      <c r="H32" s="1">
        <v>5.87</v>
      </c>
      <c r="J32" s="1">
        <v>5.79</v>
      </c>
      <c r="L32" s="1">
        <v>5.9</v>
      </c>
      <c r="N32" s="1">
        <v>1.15</v>
      </c>
      <c r="P32" s="1">
        <v>1.15</v>
      </c>
      <c r="R32" s="1">
        <v>1.18</v>
      </c>
      <c r="T32" s="1">
        <v>1.2</v>
      </c>
      <c r="AT32">
        <v>0.04</v>
      </c>
      <c r="AV32">
        <v>0.1</v>
      </c>
      <c r="AX32">
        <v>0.13</v>
      </c>
      <c r="AZ32" s="13">
        <f t="shared" si="0"/>
        <v>0.09000000000000001</v>
      </c>
    </row>
    <row r="34" spans="2:52" ht="12.75">
      <c r="B34" s="1" t="s">
        <v>98</v>
      </c>
      <c r="D34" s="1" t="s">
        <v>13</v>
      </c>
      <c r="F34" s="1">
        <f>emiss!$G$17</f>
        <v>138901</v>
      </c>
      <c r="H34" s="1">
        <f>emiss!$I$17</f>
        <v>144713</v>
      </c>
      <c r="J34" s="1">
        <f>emiss!$K$17</f>
        <v>142806</v>
      </c>
      <c r="L34" s="8">
        <f>emiss!$M$17</f>
        <v>142140</v>
      </c>
      <c r="N34" s="1">
        <f>emiss!$G$17</f>
        <v>138901</v>
      </c>
      <c r="P34" s="1">
        <f>emiss!$I$17</f>
        <v>144713</v>
      </c>
      <c r="R34" s="1">
        <f>emiss!$K$17</f>
        <v>142806</v>
      </c>
      <c r="T34" s="8">
        <f>emiss!$M$17</f>
        <v>142140</v>
      </c>
      <c r="V34" s="1">
        <f>emiss!$G$17</f>
        <v>138901</v>
      </c>
      <c r="X34" s="1">
        <f>emiss!$I$17</f>
        <v>144713</v>
      </c>
      <c r="Z34" s="1">
        <f>emiss!$K$17</f>
        <v>142806</v>
      </c>
      <c r="AB34" s="9">
        <f>emiss!$M$17</f>
        <v>142140</v>
      </c>
      <c r="AD34" s="1">
        <f>emiss!$G$17</f>
        <v>138901</v>
      </c>
      <c r="AF34" s="1">
        <f>emiss!$I$17</f>
        <v>144713</v>
      </c>
      <c r="AH34" s="1">
        <f>emiss!$K$17</f>
        <v>142806</v>
      </c>
      <c r="AJ34" s="8">
        <f>emiss!$M$17</f>
        <v>142140</v>
      </c>
      <c r="AL34" s="1">
        <f>emiss!$G$17</f>
        <v>138901</v>
      </c>
      <c r="AM34" s="1"/>
      <c r="AN34" s="1">
        <f>emiss!$I$17</f>
        <v>144713</v>
      </c>
      <c r="AO34" s="1"/>
      <c r="AP34" s="1">
        <f>emiss!$K$17</f>
        <v>142806</v>
      </c>
      <c r="AQ34" s="1"/>
      <c r="AR34" s="8">
        <f>emiss!$M$17</f>
        <v>142140</v>
      </c>
      <c r="AT34" s="1">
        <f>emiss!$G$17</f>
        <v>138901</v>
      </c>
      <c r="AU34" s="1"/>
      <c r="AV34" s="1">
        <f>emiss!$I$17</f>
        <v>144713</v>
      </c>
      <c r="AW34" s="1"/>
      <c r="AX34" s="1">
        <f>emiss!$K$17</f>
        <v>142806</v>
      </c>
      <c r="AY34" s="1"/>
      <c r="AZ34" s="8">
        <f>emiss!$M$17</f>
        <v>142140</v>
      </c>
    </row>
    <row r="35" spans="2:53" ht="12.75">
      <c r="B35" s="1" t="s">
        <v>6</v>
      </c>
      <c r="D35" s="1" t="s">
        <v>14</v>
      </c>
      <c r="F35" s="1">
        <f>emiss!$G$18</f>
        <v>6.4</v>
      </c>
      <c r="H35" s="1">
        <f>emiss!$I$18</f>
        <v>5.2</v>
      </c>
      <c r="J35" s="1">
        <f>emiss!$K$18</f>
        <v>4.4</v>
      </c>
      <c r="L35" s="9">
        <f>emiss!$M$18</f>
        <v>5.333333333333333</v>
      </c>
      <c r="N35" s="1">
        <f>emiss!$G$18</f>
        <v>6.4</v>
      </c>
      <c r="P35" s="1">
        <f>emiss!$I$18</f>
        <v>5.2</v>
      </c>
      <c r="R35" s="1">
        <f>emiss!$K$18</f>
        <v>4.4</v>
      </c>
      <c r="T35" s="9">
        <f>emiss!$M$18</f>
        <v>5.333333333333333</v>
      </c>
      <c r="V35" s="1">
        <f>emiss!$G$18</f>
        <v>6.4</v>
      </c>
      <c r="X35" s="1">
        <f>emiss!$I$18</f>
        <v>5.2</v>
      </c>
      <c r="Z35" s="1">
        <f>emiss!$K$18</f>
        <v>4.4</v>
      </c>
      <c r="AB35" s="9">
        <f>emiss!$M$18</f>
        <v>5.333333333333333</v>
      </c>
      <c r="AD35" s="1">
        <f>emiss!$G$18</f>
        <v>6.4</v>
      </c>
      <c r="AF35" s="1">
        <f>emiss!$I$18</f>
        <v>5.2</v>
      </c>
      <c r="AH35" s="1">
        <f>emiss!$K$18</f>
        <v>4.4</v>
      </c>
      <c r="AJ35" s="9">
        <f>emiss!$M$18</f>
        <v>5.333333333333333</v>
      </c>
      <c r="AL35" s="1">
        <f>emiss!$G$18</f>
        <v>6.4</v>
      </c>
      <c r="AM35" s="1"/>
      <c r="AN35" s="1">
        <f>emiss!$I$18</f>
        <v>5.2</v>
      </c>
      <c r="AO35" s="1"/>
      <c r="AP35" s="1">
        <f>emiss!$K$18</f>
        <v>4.4</v>
      </c>
      <c r="AQ35" s="1"/>
      <c r="AR35" s="9">
        <f>emiss!$M$18</f>
        <v>5.333333333333333</v>
      </c>
      <c r="AT35" s="1">
        <f>emiss!$G$18</f>
        <v>6.4</v>
      </c>
      <c r="AU35" s="1"/>
      <c r="AV35" s="1">
        <f>emiss!$I$18</f>
        <v>5.2</v>
      </c>
      <c r="AW35" s="1"/>
      <c r="AX35" s="1">
        <f>emiss!$K$18</f>
        <v>4.4</v>
      </c>
      <c r="AY35" s="1"/>
      <c r="AZ35" s="9">
        <f>emiss!$M$18</f>
        <v>5.333333333333333</v>
      </c>
      <c r="BA35" s="11"/>
    </row>
    <row r="36" spans="12:53" ht="12.75">
      <c r="L36" s="9"/>
      <c r="T36" s="9"/>
      <c r="AZ36" s="11"/>
      <c r="BA36" s="11"/>
    </row>
    <row r="37" spans="46:52" ht="12.75">
      <c r="AT37" s="1"/>
      <c r="AU37" s="1"/>
      <c r="AV37" s="1"/>
      <c r="AW37" s="1"/>
      <c r="AX37" s="1"/>
      <c r="AY37" s="1"/>
      <c r="AZ37" s="1"/>
    </row>
    <row r="38" spans="2:52" ht="12.75">
      <c r="B38" s="10" t="s">
        <v>101</v>
      </c>
      <c r="C38" s="10"/>
      <c r="AT38" s="1"/>
      <c r="AU38" s="1"/>
      <c r="AV38" s="1"/>
      <c r="AW38" s="1"/>
      <c r="AX38" s="1"/>
      <c r="AY38" s="1"/>
      <c r="AZ38" s="1"/>
    </row>
    <row r="39" spans="2:60" ht="12.75">
      <c r="B39" s="1" t="s">
        <v>5</v>
      </c>
      <c r="D39" s="1" t="s">
        <v>12</v>
      </c>
      <c r="F39" s="9">
        <f>F21/F$34/60/0.0283*(21-7)/(21-F$35)*1000</f>
        <v>9.586849781091848</v>
      </c>
      <c r="H39" s="9">
        <f>H21/H$34/60/0.0283*(21-7)/(21-H$35)*1000</f>
        <v>8.466887875043733</v>
      </c>
      <c r="J39" s="9">
        <f>J21/J$34/60/0.0283*(21-7)/(21-J$35)*1000</f>
        <v>8.05864158897459</v>
      </c>
      <c r="L39" s="11">
        <f>AVERAGE(J39,H39,F39)</f>
        <v>8.704126415036724</v>
      </c>
      <c r="N39" s="9">
        <f>N21/N$34/60/0.0283*(21-7)/(21-N$35)*1000</f>
        <v>2.8134436168429</v>
      </c>
      <c r="P39" s="9">
        <f>P21/P$34/60/0.0283*(21-7)/(21-P$35)*1000</f>
        <v>7.478843889625511</v>
      </c>
      <c r="R39" s="9">
        <f>R21/R$34/60/0.0283*(21-7)/(21-R$35)*1000</f>
        <v>1.6416395468260707</v>
      </c>
      <c r="T39" s="11">
        <f>AVERAGE(R39,P39,N39)</f>
        <v>3.977975684431494</v>
      </c>
      <c r="AT39" s="9">
        <f>AT21/AT$34/60/0.0283*(21-7)/(21-AT$35)*1000</f>
        <v>30.207927851362356</v>
      </c>
      <c r="AU39" s="1"/>
      <c r="AV39" s="9">
        <f>AV21/AV$34/60/0.0283*(21-7)/(21-AV$35)*1000</f>
        <v>60.30313711003252</v>
      </c>
      <c r="AW39" s="1"/>
      <c r="AX39" s="9">
        <f>AX21/AX$34/60/0.0283*(21-7)/(21-AX$35)*1000</f>
        <v>35.48306495067707</v>
      </c>
      <c r="AY39" s="1"/>
      <c r="AZ39" s="11">
        <f>AVERAGE(AX39,AV39,AT39)</f>
        <v>41.99804330402399</v>
      </c>
      <c r="BA39" s="9"/>
      <c r="BB39" s="11">
        <f>SUM(AT39,AL39,AD39,V39,N39,F39)</f>
        <v>42.60822124929711</v>
      </c>
      <c r="BD39" s="11">
        <f>SUM(AV39,AN39,AF39,X39,P39,H39)</f>
        <v>76.24886887470177</v>
      </c>
      <c r="BF39" s="11">
        <f>SUM(AX39,AP39,AH39,Z39,R39,J39)</f>
        <v>45.18334608647773</v>
      </c>
      <c r="BH39" s="11">
        <f>AVERAGE(BF39,BD39,BB39)</f>
        <v>54.6801454034922</v>
      </c>
    </row>
    <row r="40" spans="2:60" ht="12.75">
      <c r="B40" s="1" t="s">
        <v>96</v>
      </c>
      <c r="D40" s="1" t="s">
        <v>10</v>
      </c>
      <c r="F40" s="9">
        <f aca="true" t="shared" si="1" ref="F40:F50">F22/F$34/60/0.0283*(21-7)/(21-F$35)*1000000</f>
        <v>1341.6710889568744</v>
      </c>
      <c r="H40" s="9">
        <f aca="true" t="shared" si="2" ref="H40:H50">H22/H$34/60/0.0283*(21-7)/(21-H$35)*1000000</f>
        <v>761.8756687560649</v>
      </c>
      <c r="J40" s="9">
        <f aca="true" t="shared" si="3" ref="J40:J50">J22/J$34/60/0.0283*(21-7)/(21-J$35)*1000000</f>
        <v>765.6926826986431</v>
      </c>
      <c r="L40" s="11">
        <f>AVERAGE(J40,H40,F40)</f>
        <v>956.4131468038609</v>
      </c>
      <c r="N40" s="9">
        <f>N22/N$34/60/0.0283*(21-7)/(21-N$35)*1000000</f>
        <v>75.05226758225423</v>
      </c>
      <c r="P40" s="9">
        <f>P22/P$34/60/0.0283*(21-7)/(21-P$35)*1000000</f>
        <v>232.7312365652992</v>
      </c>
      <c r="R40" s="9">
        <f>R22/R$34/60/0.0283*(21-7)/(21-R$35)*1000000</f>
        <v>213.34358008964236</v>
      </c>
      <c r="T40" s="11">
        <f>AVERAGE(R40,P40,N40)</f>
        <v>173.7090280790653</v>
      </c>
      <c r="AT40" s="9">
        <f>AT22/AT$34/60/0.0283*(21-7)/(21-AT$35)*1000000</f>
        <v>15.774799470159614</v>
      </c>
      <c r="AU40" s="1"/>
      <c r="AV40" s="9">
        <f>AV22/AV$34/60/0.0283*(21-7)/(21-AV$35)*1000000</f>
        <v>30.146159555096084</v>
      </c>
      <c r="AW40" s="1"/>
      <c r="AX40" s="9">
        <f>AX22/AX$34/60/0.0283*(21-7)/(21-AX$35)*1000000</f>
        <v>68.55236327953783</v>
      </c>
      <c r="AY40" s="1"/>
      <c r="AZ40" s="11">
        <f>AVERAGE(AX40,AV40,AT40)</f>
        <v>38.157774101597845</v>
      </c>
      <c r="BA40" s="9"/>
      <c r="BB40" s="11">
        <f>SUM(AT40,AL40,AD40,V40,N40,F40)</f>
        <v>1432.4981560092883</v>
      </c>
      <c r="BD40" s="11">
        <f>SUM(AV40,AN40,AF40,X40,P40,H40)</f>
        <v>1024.7530648764603</v>
      </c>
      <c r="BF40" s="11">
        <f>SUM(AX40,AP40,AH40,Z40,R40,J40)</f>
        <v>1047.5886260678233</v>
      </c>
      <c r="BH40" s="11">
        <f>AVERAGE(BF40,BD40,BB40)</f>
        <v>1168.279948984524</v>
      </c>
    </row>
    <row r="41" spans="2:60" ht="12.75">
      <c r="B41" s="1" t="s">
        <v>61</v>
      </c>
      <c r="D41" s="1" t="s">
        <v>10</v>
      </c>
      <c r="F41" s="9">
        <f t="shared" si="1"/>
        <v>287.80877693108226</v>
      </c>
      <c r="H41" s="9">
        <f t="shared" si="2"/>
        <v>253.97057625184428</v>
      </c>
      <c r="J41" s="9">
        <f t="shared" si="3"/>
        <v>241.7940281681111</v>
      </c>
      <c r="L41" s="9">
        <f aca="true" t="shared" si="4" ref="L41:L50">L23/L$34/60/0.0283*(21-7)/(21-L$35)*1000000</f>
        <v>262.8789335032346</v>
      </c>
      <c r="N41" s="9">
        <f aca="true" t="shared" si="5" ref="N41:N50">N23/N$34/60/0.0283*(21-7)/(21-N$35)*1000000</f>
        <v>56.30952903652337</v>
      </c>
      <c r="P41" s="9">
        <f aca="true" t="shared" si="6" ref="P41:P50">P23/P$34/60/0.0283*(21-7)/(21-P$35)*1000000</f>
        <v>49.870979263992695</v>
      </c>
      <c r="R41" s="9">
        <f aca="true" t="shared" si="7" ref="R41:R50">R23/R$34/60/0.0283*(21-7)/(21-R$35)*1000000</f>
        <v>49.21440590590869</v>
      </c>
      <c r="T41" s="9">
        <f aca="true" t="shared" si="8" ref="T41:T50">T23/T$34/60/0.0283*(21-7)/(21-T$35)*1000000</f>
        <v>51.83528266260962</v>
      </c>
      <c r="AT41" s="9">
        <f aca="true" t="shared" si="9" ref="AT41:AT50">AT23/AT$34/60/0.0283*(21-7)/(21-AT$35)*1000000</f>
        <v>2.154805082264071</v>
      </c>
      <c r="AU41" s="1"/>
      <c r="AV41" s="9">
        <f aca="true" t="shared" si="10" ref="AV41:AV50">AV23/AV$34/60/0.0283*(21-7)/(21-AV$35)*1000000</f>
        <v>4.291139936670376</v>
      </c>
      <c r="AW41" s="1"/>
      <c r="AX41" s="9">
        <f aca="true" t="shared" si="11" ref="AX41:AX50">AX23/AX$34/60/0.0283*(21-7)/(21-AX$35)*1000000</f>
        <v>5.564879819749393</v>
      </c>
      <c r="AY41" s="1"/>
      <c r="AZ41" s="9">
        <f aca="true" t="shared" si="12" ref="AZ41:AZ50">AZ23/AZ$34/60/0.0283*(21-7)/(21-AZ$35)*1000000</f>
        <v>4.097455677139619</v>
      </c>
      <c r="BB41" s="11">
        <f aca="true" t="shared" si="13" ref="BB41:BB50">SUM(AT41,AL41,AD41,V41,N41,F41)</f>
        <v>346.2731110498697</v>
      </c>
      <c r="BD41" s="11">
        <f aca="true" t="shared" si="14" ref="BD41:BD50">SUM(AV41,AN41,AF41,X41,P41,H41)</f>
        <v>308.13269545250733</v>
      </c>
      <c r="BF41" s="11">
        <f aca="true" t="shared" si="15" ref="BF41:BF50">SUM(AX41,AP41,AH41,Z41,R41,J41)</f>
        <v>296.5733138937692</v>
      </c>
      <c r="BH41" s="11">
        <f aca="true" t="shared" si="16" ref="BH41:BH50">AVERAGE(BF41,BD41,BB41)</f>
        <v>316.99304013204875</v>
      </c>
    </row>
    <row r="42" spans="2:60" ht="12.75">
      <c r="B42" s="1" t="s">
        <v>63</v>
      </c>
      <c r="D42" s="1" t="s">
        <v>10</v>
      </c>
      <c r="F42" s="9">
        <f t="shared" si="1"/>
        <v>23.946796102896936</v>
      </c>
      <c r="H42" s="9">
        <f t="shared" si="2"/>
        <v>21.16721968760933</v>
      </c>
      <c r="J42" s="9">
        <f t="shared" si="3"/>
        <v>20.137908847718116</v>
      </c>
      <c r="L42" s="9">
        <f t="shared" si="4"/>
        <v>21.844869122099777</v>
      </c>
      <c r="N42" s="9">
        <f t="shared" si="5"/>
        <v>4.67552046151638</v>
      </c>
      <c r="P42" s="9">
        <f t="shared" si="6"/>
        <v>4.146899938799103</v>
      </c>
      <c r="R42" s="9">
        <f t="shared" si="7"/>
        <v>4.1040988670651775</v>
      </c>
      <c r="T42" s="9">
        <f t="shared" si="8"/>
        <v>4.443024228223682</v>
      </c>
      <c r="AT42" s="9">
        <f t="shared" si="9"/>
        <v>0.1626267986614393</v>
      </c>
      <c r="AU42" s="1"/>
      <c r="AV42" s="9">
        <f t="shared" si="10"/>
        <v>0.3605999946781829</v>
      </c>
      <c r="AW42" s="1"/>
      <c r="AX42" s="9">
        <f t="shared" si="11"/>
        <v>0.4521464853546382</v>
      </c>
      <c r="AY42" s="1"/>
      <c r="AZ42" s="9">
        <f t="shared" si="12"/>
        <v>0.33322681711677626</v>
      </c>
      <c r="BB42" s="11">
        <f t="shared" si="13"/>
        <v>28.784943363074756</v>
      </c>
      <c r="BD42" s="11">
        <f t="shared" si="14"/>
        <v>25.674719621086616</v>
      </c>
      <c r="BF42" s="11">
        <f t="shared" si="15"/>
        <v>24.69415420013793</v>
      </c>
      <c r="BH42" s="11">
        <f t="shared" si="16"/>
        <v>26.384605728099768</v>
      </c>
    </row>
    <row r="43" spans="2:60" ht="12.75">
      <c r="B43" s="1" t="s">
        <v>64</v>
      </c>
      <c r="D43" s="1" t="s">
        <v>10</v>
      </c>
      <c r="F43" s="9">
        <f t="shared" si="1"/>
        <v>23.946796102896936</v>
      </c>
      <c r="H43" s="9">
        <f t="shared" si="2"/>
        <v>21.16721968760933</v>
      </c>
      <c r="J43" s="9">
        <f t="shared" si="3"/>
        <v>20.137908847718116</v>
      </c>
      <c r="L43" s="9">
        <f t="shared" si="4"/>
        <v>21.844869122099777</v>
      </c>
      <c r="N43" s="9">
        <f t="shared" si="5"/>
        <v>4.67552046151638</v>
      </c>
      <c r="P43" s="9">
        <f t="shared" si="6"/>
        <v>4.146899938799103</v>
      </c>
      <c r="R43" s="9">
        <f t="shared" si="7"/>
        <v>4.1040988670651775</v>
      </c>
      <c r="T43" s="9">
        <f t="shared" si="8"/>
        <v>4.443024228223682</v>
      </c>
      <c r="AT43" s="9">
        <f t="shared" si="9"/>
        <v>0.1626267986614393</v>
      </c>
      <c r="AU43" s="1"/>
      <c r="AV43" s="9">
        <f t="shared" si="10"/>
        <v>0.3605999946781829</v>
      </c>
      <c r="AW43" s="1"/>
      <c r="AX43" s="9">
        <f t="shared" si="11"/>
        <v>0.4521464853546382</v>
      </c>
      <c r="AY43" s="1"/>
      <c r="AZ43" s="9">
        <f t="shared" si="12"/>
        <v>0.33322681711677626</v>
      </c>
      <c r="BB43" s="11">
        <f t="shared" si="13"/>
        <v>28.784943363074756</v>
      </c>
      <c r="BD43" s="11">
        <f t="shared" si="14"/>
        <v>25.674719621086616</v>
      </c>
      <c r="BF43" s="11">
        <f t="shared" si="15"/>
        <v>24.69415420013793</v>
      </c>
      <c r="BH43" s="11">
        <f t="shared" si="16"/>
        <v>26.384605728099768</v>
      </c>
    </row>
    <row r="44" spans="2:60" ht="12.75">
      <c r="B44" s="1" t="s">
        <v>65</v>
      </c>
      <c r="D44" s="1" t="s">
        <v>10</v>
      </c>
      <c r="F44" s="9">
        <f t="shared" si="1"/>
        <v>23.946796102896936</v>
      </c>
      <c r="H44" s="9">
        <f t="shared" si="2"/>
        <v>21.16721968760933</v>
      </c>
      <c r="J44" s="9">
        <f t="shared" si="3"/>
        <v>20.137908847718116</v>
      </c>
      <c r="L44" s="9">
        <f t="shared" si="4"/>
        <v>21.844869122099777</v>
      </c>
      <c r="N44" s="9">
        <f t="shared" si="5"/>
        <v>4.67552046151638</v>
      </c>
      <c r="P44" s="9">
        <f t="shared" si="6"/>
        <v>4.146899938799103</v>
      </c>
      <c r="R44" s="9">
        <f t="shared" si="7"/>
        <v>4.1040988670651775</v>
      </c>
      <c r="T44" s="9">
        <f t="shared" si="8"/>
        <v>4.443024228223682</v>
      </c>
      <c r="AT44" s="9">
        <f t="shared" si="9"/>
        <v>0.1626267986614393</v>
      </c>
      <c r="AU44" s="1"/>
      <c r="AV44" s="9">
        <f t="shared" si="10"/>
        <v>0.3605999946781829</v>
      </c>
      <c r="AW44" s="1"/>
      <c r="AX44" s="9">
        <f t="shared" si="11"/>
        <v>0.4521464853546382</v>
      </c>
      <c r="AY44" s="1"/>
      <c r="AZ44" s="9">
        <f t="shared" si="12"/>
        <v>0.33322681711677626</v>
      </c>
      <c r="BB44" s="11">
        <f t="shared" si="13"/>
        <v>28.784943363074756</v>
      </c>
      <c r="BD44" s="11">
        <f t="shared" si="14"/>
        <v>25.674719621086616</v>
      </c>
      <c r="BF44" s="11">
        <f t="shared" si="15"/>
        <v>24.69415420013793</v>
      </c>
      <c r="BH44" s="11">
        <f t="shared" si="16"/>
        <v>26.384605728099768</v>
      </c>
    </row>
    <row r="45" spans="2:60" ht="12.75">
      <c r="B45" s="1" t="s">
        <v>66</v>
      </c>
      <c r="D45" s="1" t="s">
        <v>10</v>
      </c>
      <c r="F45" s="9">
        <f t="shared" si="1"/>
        <v>23.946796102896936</v>
      </c>
      <c r="H45" s="9">
        <f t="shared" si="2"/>
        <v>21.16721968760933</v>
      </c>
      <c r="J45" s="9">
        <f t="shared" si="3"/>
        <v>20.137908847718116</v>
      </c>
      <c r="L45" s="9">
        <f t="shared" si="4"/>
        <v>21.844869122099777</v>
      </c>
      <c r="N45" s="9">
        <f t="shared" si="5"/>
        <v>4.67552046151638</v>
      </c>
      <c r="P45" s="9">
        <f t="shared" si="6"/>
        <v>4.146899938799103</v>
      </c>
      <c r="R45" s="9">
        <f t="shared" si="7"/>
        <v>4.1040988670651775</v>
      </c>
      <c r="T45" s="9">
        <f t="shared" si="8"/>
        <v>4.443024228223682</v>
      </c>
      <c r="AT45" s="9">
        <f t="shared" si="9"/>
        <v>0.1626267986614393</v>
      </c>
      <c r="AU45" s="1"/>
      <c r="AV45" s="9">
        <f t="shared" si="10"/>
        <v>0.3605999946781829</v>
      </c>
      <c r="AW45" s="1"/>
      <c r="AX45" s="9">
        <f t="shared" si="11"/>
        <v>0.4521464853546382</v>
      </c>
      <c r="AY45" s="1"/>
      <c r="AZ45" s="9">
        <f t="shared" si="12"/>
        <v>0.33322681711677626</v>
      </c>
      <c r="BB45" s="11">
        <f t="shared" si="13"/>
        <v>28.784943363074756</v>
      </c>
      <c r="BD45" s="11">
        <f t="shared" si="14"/>
        <v>25.674719621086616</v>
      </c>
      <c r="BF45" s="11">
        <f t="shared" si="15"/>
        <v>24.69415420013793</v>
      </c>
      <c r="BH45" s="11">
        <f t="shared" si="16"/>
        <v>26.384605728099768</v>
      </c>
    </row>
    <row r="46" spans="2:60" ht="12.75">
      <c r="B46" s="1" t="s">
        <v>67</v>
      </c>
      <c r="D46" s="1" t="s">
        <v>10</v>
      </c>
      <c r="F46" s="9">
        <f t="shared" si="1"/>
        <v>23.946796102896936</v>
      </c>
      <c r="H46" s="9">
        <f t="shared" si="2"/>
        <v>21.16721968760933</v>
      </c>
      <c r="J46" s="9">
        <f t="shared" si="3"/>
        <v>20.137908847718116</v>
      </c>
      <c r="L46" s="9">
        <f t="shared" si="4"/>
        <v>21.844869122099777</v>
      </c>
      <c r="N46" s="9">
        <f t="shared" si="5"/>
        <v>26.264227983822447</v>
      </c>
      <c r="P46" s="9">
        <f t="shared" si="6"/>
        <v>24.088079644502614</v>
      </c>
      <c r="R46" s="9">
        <f t="shared" si="7"/>
        <v>20.52049433532589</v>
      </c>
      <c r="T46" s="9">
        <f t="shared" si="8"/>
        <v>22.215121141118413</v>
      </c>
      <c r="AT46" s="9">
        <f t="shared" si="9"/>
        <v>0.1626267986614393</v>
      </c>
      <c r="AU46" s="1"/>
      <c r="AV46" s="9">
        <f t="shared" si="10"/>
        <v>0.3605999946781829</v>
      </c>
      <c r="AW46" s="1"/>
      <c r="AX46" s="9">
        <f t="shared" si="11"/>
        <v>0.4521464853546382</v>
      </c>
      <c r="AY46" s="1"/>
      <c r="AZ46" s="9">
        <f t="shared" si="12"/>
        <v>0.33322681711677626</v>
      </c>
      <c r="BB46" s="11">
        <f t="shared" si="13"/>
        <v>50.373650885380826</v>
      </c>
      <c r="BD46" s="11">
        <f t="shared" si="14"/>
        <v>45.61589932679013</v>
      </c>
      <c r="BF46" s="11">
        <f t="shared" si="15"/>
        <v>41.11054966839865</v>
      </c>
      <c r="BH46" s="11">
        <f t="shared" si="16"/>
        <v>45.7000332935232</v>
      </c>
    </row>
    <row r="47" spans="2:60" ht="12.75">
      <c r="B47" s="1" t="s">
        <v>68</v>
      </c>
      <c r="D47" s="1" t="s">
        <v>10</v>
      </c>
      <c r="F47" s="9">
        <f t="shared" si="1"/>
        <v>47.93424890545923</v>
      </c>
      <c r="H47" s="9">
        <f t="shared" si="2"/>
        <v>42.33443937521866</v>
      </c>
      <c r="J47" s="9">
        <f t="shared" si="3"/>
        <v>40.31059819430967</v>
      </c>
      <c r="L47" s="9">
        <f t="shared" si="4"/>
        <v>43.68973824419955</v>
      </c>
      <c r="N47" s="9">
        <f t="shared" si="5"/>
        <v>9.391697622698121</v>
      </c>
      <c r="P47" s="9">
        <f t="shared" si="6"/>
        <v>8.293799877598206</v>
      </c>
      <c r="R47" s="9">
        <f t="shared" si="7"/>
        <v>8.208197734130355</v>
      </c>
      <c r="T47" s="9">
        <f t="shared" si="8"/>
        <v>8.515796437428726</v>
      </c>
      <c r="AT47" s="9">
        <f t="shared" si="9"/>
        <v>0.36591029698823846</v>
      </c>
      <c r="AU47" s="1"/>
      <c r="AV47" s="9">
        <f t="shared" si="10"/>
        <v>0.7211999893563658</v>
      </c>
      <c r="AW47" s="1"/>
      <c r="AX47" s="9">
        <f t="shared" si="11"/>
        <v>0.9390734695827101</v>
      </c>
      <c r="AY47" s="1"/>
      <c r="AZ47" s="9">
        <f t="shared" si="12"/>
        <v>0.6911371021681286</v>
      </c>
      <c r="BB47" s="11">
        <f t="shared" si="13"/>
        <v>57.691856825145585</v>
      </c>
      <c r="BD47" s="11">
        <f t="shared" si="14"/>
        <v>51.34943924217323</v>
      </c>
      <c r="BF47" s="11">
        <f t="shared" si="15"/>
        <v>49.45786939802274</v>
      </c>
      <c r="BH47" s="11">
        <f t="shared" si="16"/>
        <v>52.83305515511385</v>
      </c>
    </row>
    <row r="48" spans="2:60" ht="12.75">
      <c r="B48" s="1" t="s">
        <v>69</v>
      </c>
      <c r="D48" s="1" t="s">
        <v>10</v>
      </c>
      <c r="F48" s="9">
        <f t="shared" si="1"/>
        <v>11.99372640128115</v>
      </c>
      <c r="H48" s="9">
        <f t="shared" si="2"/>
        <v>10.56557984407076</v>
      </c>
      <c r="J48" s="9">
        <f t="shared" si="3"/>
        <v>10.086344673295775</v>
      </c>
      <c r="L48" s="9">
        <f t="shared" si="4"/>
        <v>10.922434561049888</v>
      </c>
      <c r="N48" s="9">
        <f t="shared" si="5"/>
        <v>2.35808858059087</v>
      </c>
      <c r="P48" s="9">
        <f t="shared" si="6"/>
        <v>2.0914799691334607</v>
      </c>
      <c r="R48" s="9">
        <f t="shared" si="7"/>
        <v>2.0520494335325887</v>
      </c>
      <c r="T48" s="9">
        <f t="shared" si="8"/>
        <v>2.221512114111841</v>
      </c>
      <c r="AT48" s="9">
        <f t="shared" si="9"/>
        <v>0.08131339933071965</v>
      </c>
      <c r="AU48" s="1"/>
      <c r="AV48" s="9">
        <f t="shared" si="10"/>
        <v>0.18029999733909144</v>
      </c>
      <c r="AW48" s="1"/>
      <c r="AX48" s="9">
        <f t="shared" si="11"/>
        <v>0.24346349211403595</v>
      </c>
      <c r="AY48" s="1"/>
      <c r="AZ48" s="9">
        <f t="shared" si="12"/>
        <v>0.17278427554203216</v>
      </c>
      <c r="BB48" s="11">
        <f t="shared" si="13"/>
        <v>14.433128381202739</v>
      </c>
      <c r="BD48" s="11">
        <f t="shared" si="14"/>
        <v>12.837359810543312</v>
      </c>
      <c r="BF48" s="11">
        <f t="shared" si="15"/>
        <v>12.3818575989424</v>
      </c>
      <c r="BH48" s="11">
        <f t="shared" si="16"/>
        <v>13.21744859689615</v>
      </c>
    </row>
    <row r="49" spans="2:60" ht="12.75">
      <c r="B49" s="1" t="s">
        <v>70</v>
      </c>
      <c r="D49" s="1" t="s">
        <v>10</v>
      </c>
      <c r="F49" s="9">
        <f t="shared" si="1"/>
        <v>47.93424890545923</v>
      </c>
      <c r="H49" s="9">
        <f t="shared" si="2"/>
        <v>42.33443937521866</v>
      </c>
      <c r="J49" s="9">
        <f t="shared" si="3"/>
        <v>40.31059819430967</v>
      </c>
      <c r="L49" s="9">
        <f t="shared" si="4"/>
        <v>43.68973824419955</v>
      </c>
      <c r="N49" s="9">
        <f t="shared" si="5"/>
        <v>9.391697622698121</v>
      </c>
      <c r="P49" s="9">
        <f t="shared" si="6"/>
        <v>8.293799877598206</v>
      </c>
      <c r="R49" s="9">
        <f t="shared" si="7"/>
        <v>8.208197734130355</v>
      </c>
      <c r="T49" s="9">
        <f t="shared" si="8"/>
        <v>8.515796437428726</v>
      </c>
      <c r="AT49" s="9">
        <f t="shared" si="9"/>
        <v>0.36591029698823846</v>
      </c>
      <c r="AU49" s="1"/>
      <c r="AV49" s="9">
        <f t="shared" si="10"/>
        <v>0.7211999893563658</v>
      </c>
      <c r="AW49" s="1"/>
      <c r="AX49" s="9">
        <f t="shared" si="11"/>
        <v>0.9390734695827101</v>
      </c>
      <c r="AY49" s="1"/>
      <c r="AZ49" s="9">
        <f t="shared" si="12"/>
        <v>0.6911371021681286</v>
      </c>
      <c r="BB49" s="11">
        <f t="shared" si="13"/>
        <v>57.691856825145585</v>
      </c>
      <c r="BD49" s="11">
        <f t="shared" si="14"/>
        <v>51.34943924217323</v>
      </c>
      <c r="BF49" s="11">
        <f t="shared" si="15"/>
        <v>49.45786939802274</v>
      </c>
      <c r="BH49" s="11">
        <f t="shared" si="16"/>
        <v>52.83305515511385</v>
      </c>
    </row>
    <row r="50" spans="2:60" ht="12.75">
      <c r="B50" s="1" t="s">
        <v>71</v>
      </c>
      <c r="D50" s="1" t="s">
        <v>10</v>
      </c>
      <c r="F50" s="9">
        <f t="shared" si="1"/>
        <v>23.946796102896936</v>
      </c>
      <c r="H50" s="9">
        <f t="shared" si="2"/>
        <v>21.16721968760933</v>
      </c>
      <c r="J50" s="9">
        <f t="shared" si="3"/>
        <v>20.137908847718116</v>
      </c>
      <c r="L50" s="9">
        <f t="shared" si="4"/>
        <v>21.844869122099777</v>
      </c>
      <c r="N50" s="9">
        <f t="shared" si="5"/>
        <v>4.67552046151638</v>
      </c>
      <c r="P50" s="9">
        <f t="shared" si="6"/>
        <v>4.146899938799103</v>
      </c>
      <c r="R50" s="9">
        <f t="shared" si="7"/>
        <v>4.1040988670651775</v>
      </c>
      <c r="T50" s="9">
        <f t="shared" si="8"/>
        <v>4.443024228223682</v>
      </c>
      <c r="AT50" s="9">
        <f t="shared" si="9"/>
        <v>0.1626267986614393</v>
      </c>
      <c r="AU50" s="1"/>
      <c r="AV50" s="9">
        <f t="shared" si="10"/>
        <v>0.3605999946781829</v>
      </c>
      <c r="AW50" s="1"/>
      <c r="AX50" s="9">
        <f t="shared" si="11"/>
        <v>0.4521464853546382</v>
      </c>
      <c r="AY50" s="1"/>
      <c r="AZ50" s="9">
        <f t="shared" si="12"/>
        <v>0.33322681711677626</v>
      </c>
      <c r="BB50" s="11">
        <f t="shared" si="13"/>
        <v>28.784943363074756</v>
      </c>
      <c r="BD50" s="11">
        <f t="shared" si="14"/>
        <v>25.674719621086616</v>
      </c>
      <c r="BF50" s="11">
        <f t="shared" si="15"/>
        <v>24.69415420013793</v>
      </c>
      <c r="BH50" s="11">
        <f t="shared" si="16"/>
        <v>26.384605728099768</v>
      </c>
    </row>
    <row r="51" spans="2:60" ht="12.75">
      <c r="B51" s="1" t="s">
        <v>3</v>
      </c>
      <c r="D51" s="1" t="s">
        <v>10</v>
      </c>
      <c r="F51" s="9">
        <f>F47+F45</f>
        <v>71.88104500835617</v>
      </c>
      <c r="H51" s="9">
        <f>H47+H45</f>
        <v>63.50165906282798</v>
      </c>
      <c r="J51" s="9">
        <f>J47+J45</f>
        <v>60.448507042027785</v>
      </c>
      <c r="L51" s="9">
        <f>L47+L45</f>
        <v>65.53460736629933</v>
      </c>
      <c r="N51" s="9">
        <f>N47+N45</f>
        <v>14.067218084214502</v>
      </c>
      <c r="P51" s="9">
        <f>P47+P45</f>
        <v>12.44069981639731</v>
      </c>
      <c r="R51" s="9">
        <f>R47+R45</f>
        <v>12.312296601195532</v>
      </c>
      <c r="T51" s="9">
        <f>T47+T45</f>
        <v>12.958820665652407</v>
      </c>
      <c r="AT51" s="9">
        <f>AT47+AT45</f>
        <v>0.5285370956496778</v>
      </c>
      <c r="AU51" s="1"/>
      <c r="AV51" s="9">
        <f>AV47+AV45</f>
        <v>1.0817999840345487</v>
      </c>
      <c r="AW51" s="1"/>
      <c r="AX51" s="9">
        <f>AX47+AX45</f>
        <v>1.3912199549373483</v>
      </c>
      <c r="AY51" s="1"/>
      <c r="AZ51" s="9">
        <f>AZ47+AZ45</f>
        <v>1.0243639192849048</v>
      </c>
      <c r="BB51" s="11">
        <f>SUM(AT51,AL51,AD51,V51,N51,F51)</f>
        <v>86.47680018822035</v>
      </c>
      <c r="BD51" s="11">
        <f>SUM(AV51,AN51,AF51,X51,P51,H51)</f>
        <v>77.02415886325984</v>
      </c>
      <c r="BF51" s="11">
        <f>SUM(AX51,AP51,AH51,Z51,R51,J51)</f>
        <v>74.15202359816067</v>
      </c>
      <c r="BH51" s="11">
        <f>AVERAGE(BF51,BD51,BB51)</f>
        <v>79.21766088321363</v>
      </c>
    </row>
    <row r="52" spans="2:60" ht="12.75">
      <c r="B52" s="1" t="s">
        <v>4</v>
      </c>
      <c r="D52" s="1" t="s">
        <v>10</v>
      </c>
      <c r="F52" s="9">
        <f>F46+F44+F42</f>
        <v>71.8403883086908</v>
      </c>
      <c r="H52" s="9">
        <f>H46+H44+H42</f>
        <v>63.50165906282798</v>
      </c>
      <c r="J52" s="9">
        <f>J46+J44+J42</f>
        <v>60.41372654315435</v>
      </c>
      <c r="L52" s="9">
        <f>L46+L44+L42</f>
        <v>65.53460736629933</v>
      </c>
      <c r="N52" s="9">
        <f>N46+N44+N42</f>
        <v>35.615268906855206</v>
      </c>
      <c r="P52" s="9">
        <f>P46+P44+P42</f>
        <v>32.38187952210082</v>
      </c>
      <c r="R52" s="9">
        <f>R46+R44+R42</f>
        <v>28.728692069456244</v>
      </c>
      <c r="T52" s="9">
        <f>T46+T44+T42</f>
        <v>31.101169597565775</v>
      </c>
      <c r="AT52" s="9">
        <f>AT46+AT44+AT42</f>
        <v>0.4878803959843179</v>
      </c>
      <c r="AU52" s="1"/>
      <c r="AV52" s="9">
        <f>AV46+AV44+AV42</f>
        <v>1.0817999840345487</v>
      </c>
      <c r="AW52" s="1"/>
      <c r="AX52" s="9">
        <f>AX46+AX44+AX42</f>
        <v>1.3564394560639146</v>
      </c>
      <c r="AY52" s="1"/>
      <c r="AZ52" s="9">
        <f>AZ46+AZ44+AZ42</f>
        <v>0.9996804513503288</v>
      </c>
      <c r="BB52" s="11">
        <f>SUM(AT52,AL52,AD52,V52,N52,F52)</f>
        <v>107.94353761153033</v>
      </c>
      <c r="BD52" s="11">
        <f>SUM(AV52,AN52,AF52,X52,P52,H52)</f>
        <v>96.96533856896335</v>
      </c>
      <c r="BF52" s="11">
        <f>SUM(AX52,AP52,AH52,Z52,R52,J52)</f>
        <v>90.49885806867451</v>
      </c>
      <c r="BH52" s="11">
        <f>AVERAGE(BF52,BD52,BB52)</f>
        <v>98.46924474972273</v>
      </c>
    </row>
    <row r="55" spans="2:3" ht="12.75">
      <c r="B55" s="2" t="s">
        <v>72</v>
      </c>
      <c r="C55" s="2"/>
    </row>
    <row r="57" spans="2:27" ht="12.75">
      <c r="B57" s="1" t="s">
        <v>61</v>
      </c>
      <c r="D57" s="1" t="s">
        <v>62</v>
      </c>
      <c r="L57" s="8">
        <v>9609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2:27" ht="12.75">
      <c r="B58" s="1" t="s">
        <v>63</v>
      </c>
      <c r="D58" s="1" t="s">
        <v>62</v>
      </c>
      <c r="L58" s="8">
        <v>266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2:27" ht="12.75">
      <c r="B59" s="1" t="s">
        <v>64</v>
      </c>
      <c r="D59" s="1" t="s">
        <v>62</v>
      </c>
      <c r="L59" s="8">
        <v>1312977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2:27" ht="12.75">
      <c r="B60" s="1" t="s">
        <v>65</v>
      </c>
      <c r="D60" s="1" t="s">
        <v>62</v>
      </c>
      <c r="L60" s="8">
        <v>552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2:27" ht="12.75">
      <c r="B61" s="1" t="s">
        <v>66</v>
      </c>
      <c r="D61" s="1" t="s">
        <v>62</v>
      </c>
      <c r="L61" s="8">
        <v>764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2:27" ht="12.75">
      <c r="B62" s="1" t="s">
        <v>67</v>
      </c>
      <c r="D62" s="1" t="s">
        <v>62</v>
      </c>
      <c r="L62" s="8">
        <v>44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2:27" ht="12.75">
      <c r="B63" s="1" t="s">
        <v>68</v>
      </c>
      <c r="D63" s="1" t="s">
        <v>62</v>
      </c>
      <c r="L63" s="8">
        <v>2288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2:27" ht="12.75">
      <c r="B64" s="1" t="s">
        <v>69</v>
      </c>
      <c r="D64" s="1" t="s">
        <v>62</v>
      </c>
      <c r="L64" s="8">
        <v>7625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2:27" ht="12.75">
      <c r="B65" s="1" t="s">
        <v>70</v>
      </c>
      <c r="D65" s="1" t="s">
        <v>62</v>
      </c>
      <c r="L65" s="8">
        <v>75958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2:27" ht="12.75">
      <c r="B66" s="1" t="s">
        <v>71</v>
      </c>
      <c r="D66" s="1" t="s">
        <v>62</v>
      </c>
      <c r="L66" s="8">
        <v>10309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2:27" ht="12.75">
      <c r="B67" s="1" t="s">
        <v>96</v>
      </c>
      <c r="D67" s="1" t="s">
        <v>62</v>
      </c>
      <c r="L67" s="8">
        <v>9609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9" ht="7.5" customHeight="1"/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1" customWidth="1"/>
    <col min="2" max="2" width="7.00390625" style="1" customWidth="1"/>
    <col min="3" max="3" width="10.421875" style="1" customWidth="1"/>
    <col min="4" max="16384" width="11.421875" style="1" customWidth="1"/>
  </cols>
  <sheetData>
    <row r="1" ht="12.75">
      <c r="A1" s="2" t="s">
        <v>27</v>
      </c>
    </row>
    <row r="3" spans="1:3" ht="12.75">
      <c r="A3" s="1" t="s">
        <v>26</v>
      </c>
      <c r="B3" s="1" t="s">
        <v>24</v>
      </c>
      <c r="C3" s="6" t="s">
        <v>25</v>
      </c>
    </row>
    <row r="4" ht="12.75">
      <c r="C4" s="6"/>
    </row>
    <row r="5" ht="12.75">
      <c r="A5" s="2" t="s">
        <v>52</v>
      </c>
    </row>
    <row r="7" spans="1:3" ht="12.75">
      <c r="A7" s="1" t="s">
        <v>28</v>
      </c>
      <c r="B7" s="1" t="s">
        <v>15</v>
      </c>
      <c r="C7" s="1">
        <v>626</v>
      </c>
    </row>
    <row r="9" ht="12.75">
      <c r="A9" s="2" t="s">
        <v>94</v>
      </c>
    </row>
    <row r="11" spans="1:3" ht="12.75">
      <c r="A11" s="1" t="s">
        <v>28</v>
      </c>
      <c r="B11" s="1" t="s">
        <v>15</v>
      </c>
      <c r="C11" s="1">
        <v>1729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2004-02-25T00:57:25Z</cp:lastPrinted>
  <dcterms:created xsi:type="dcterms:W3CDTF">1999-11-30T21:32:07Z</dcterms:created>
  <dcterms:modified xsi:type="dcterms:W3CDTF">2004-02-25T00:57:36Z</dcterms:modified>
  <cp:category/>
  <cp:version/>
  <cp:contentType/>
  <cp:contentStatus/>
</cp:coreProperties>
</file>