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sims\Documents\Docket Material\"/>
    </mc:Choice>
  </mc:AlternateContent>
  <bookViews>
    <workbookView xWindow="0" yWindow="0" windowWidth="19200" windowHeight="10995"/>
  </bookViews>
  <sheets>
    <sheet name="RE Altern App Data File" sheetId="1" r:id="rId1"/>
  </sheets>
  <externalReferences>
    <externalReference r:id="rId2"/>
  </externalReferences>
  <definedNames>
    <definedName name="_xlnm._FilterDatabase" localSheetId="0" hidden="1">'RE Altern App Data File'!$A$5:$BP$54</definedName>
    <definedName name="Net_Generation_by_State__Type_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1" l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R41" i="1"/>
  <c r="S41" i="1"/>
  <c r="R42" i="1"/>
  <c r="S42" i="1"/>
  <c r="R43" i="1"/>
  <c r="S43" i="1"/>
  <c r="R44" i="1"/>
  <c r="S44" i="1"/>
  <c r="R45" i="1"/>
  <c r="S45" i="1"/>
  <c r="R46" i="1"/>
  <c r="S46" i="1"/>
  <c r="R47" i="1"/>
  <c r="S47" i="1"/>
  <c r="R48" i="1"/>
  <c r="S48" i="1"/>
  <c r="R49" i="1"/>
  <c r="S49" i="1"/>
  <c r="R50" i="1"/>
  <c r="S50" i="1"/>
  <c r="R51" i="1"/>
  <c r="S51" i="1"/>
  <c r="R52" i="1"/>
  <c r="S52" i="1"/>
  <c r="S6" i="1"/>
  <c r="R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6" i="1"/>
  <c r="BO53" i="1"/>
  <c r="BG53" i="1"/>
  <c r="AY53" i="1"/>
  <c r="E53" i="1"/>
  <c r="D53" i="1"/>
  <c r="C53" i="1"/>
  <c r="B53" i="1"/>
  <c r="L52" i="1"/>
  <c r="K52" i="1"/>
  <c r="L51" i="1"/>
  <c r="K51" i="1"/>
  <c r="J51" i="1"/>
  <c r="L50" i="1"/>
  <c r="K50" i="1"/>
  <c r="J50" i="1"/>
  <c r="L49" i="1"/>
  <c r="K49" i="1"/>
  <c r="L48" i="1"/>
  <c r="K48" i="1"/>
  <c r="J48" i="1"/>
  <c r="L47" i="1"/>
  <c r="K47" i="1"/>
  <c r="J47" i="1"/>
  <c r="L46" i="1"/>
  <c r="K46" i="1"/>
  <c r="L45" i="1"/>
  <c r="J45" i="1"/>
  <c r="L44" i="1"/>
  <c r="J44" i="1"/>
  <c r="L43" i="1"/>
  <c r="K43" i="1"/>
  <c r="L42" i="1"/>
  <c r="K42" i="1"/>
  <c r="L41" i="1"/>
  <c r="K41" i="1"/>
  <c r="J41" i="1"/>
  <c r="L40" i="1"/>
  <c r="K40" i="1"/>
  <c r="L39" i="1"/>
  <c r="K39" i="1"/>
  <c r="J39" i="1"/>
  <c r="L38" i="1"/>
  <c r="K38" i="1"/>
  <c r="L37" i="1"/>
  <c r="K37" i="1"/>
  <c r="J37" i="1"/>
  <c r="L36" i="1"/>
  <c r="K36" i="1"/>
  <c r="L35" i="1"/>
  <c r="K35" i="1"/>
  <c r="J35" i="1"/>
  <c r="L34" i="1"/>
  <c r="K34" i="1"/>
  <c r="L33" i="1"/>
  <c r="K33" i="1"/>
  <c r="J33" i="1"/>
  <c r="L32" i="1"/>
  <c r="K32" i="1"/>
  <c r="L31" i="1"/>
  <c r="K31" i="1"/>
  <c r="L30" i="1"/>
  <c r="K30" i="1"/>
  <c r="L29" i="1"/>
  <c r="K29" i="1"/>
  <c r="J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L16" i="1"/>
  <c r="K16" i="1"/>
  <c r="L15" i="1"/>
  <c r="K15" i="1"/>
  <c r="L14" i="1"/>
  <c r="K14" i="1"/>
  <c r="L13" i="1"/>
  <c r="K13" i="1"/>
  <c r="J13" i="1"/>
  <c r="L12" i="1"/>
  <c r="K12" i="1"/>
  <c r="L11" i="1"/>
  <c r="K11" i="1"/>
  <c r="J11" i="1"/>
  <c r="L10" i="1"/>
  <c r="K10" i="1"/>
  <c r="L9" i="1"/>
  <c r="K9" i="1"/>
  <c r="J9" i="1"/>
  <c r="L8" i="1"/>
  <c r="K8" i="1"/>
  <c r="L7" i="1"/>
  <c r="K7" i="1"/>
  <c r="L6" i="1"/>
  <c r="K6" i="1"/>
  <c r="J17" i="1" l="1"/>
  <c r="J24" i="1"/>
  <c r="J26" i="1"/>
  <c r="J28" i="1"/>
  <c r="J34" i="1"/>
  <c r="J36" i="1"/>
  <c r="J22" i="1"/>
  <c r="J32" i="1"/>
  <c r="J10" i="1"/>
  <c r="J12" i="1"/>
  <c r="J18" i="1"/>
  <c r="J27" i="1"/>
  <c r="J19" i="1"/>
  <c r="J31" i="1"/>
  <c r="J38" i="1"/>
  <c r="J8" i="1"/>
  <c r="J6" i="1"/>
  <c r="J14" i="1"/>
  <c r="J25" i="1"/>
  <c r="J30" i="1"/>
  <c r="AC39" i="1"/>
  <c r="BE39" i="1" s="1"/>
  <c r="AC44" i="1"/>
  <c r="BM44" i="1" s="1"/>
  <c r="AC11" i="1"/>
  <c r="AW11" i="1" s="1"/>
  <c r="AC16" i="1"/>
  <c r="AW16" i="1" s="1"/>
  <c r="AC45" i="1"/>
  <c r="BE45" i="1" s="1"/>
  <c r="AC46" i="1"/>
  <c r="BE46" i="1" s="1"/>
  <c r="AC10" i="1"/>
  <c r="AW10" i="1" s="1"/>
  <c r="AC22" i="1"/>
  <c r="BE22" i="1" s="1"/>
  <c r="AC32" i="1"/>
  <c r="BM32" i="1" s="1"/>
  <c r="AC42" i="1"/>
  <c r="BE42" i="1" s="1"/>
  <c r="AC20" i="1"/>
  <c r="BM20" i="1" s="1"/>
  <c r="AC27" i="1"/>
  <c r="AW27" i="1" s="1"/>
  <c r="Y53" i="1"/>
  <c r="AC14" i="1"/>
  <c r="AW14" i="1" s="1"/>
  <c r="AC34" i="1"/>
  <c r="BE34" i="1" s="1"/>
  <c r="AC49" i="1"/>
  <c r="AW49" i="1" s="1"/>
  <c r="AC37" i="1"/>
  <c r="BE37" i="1" s="1"/>
  <c r="AC52" i="1"/>
  <c r="BM52" i="1" s="1"/>
  <c r="AC38" i="1"/>
  <c r="BM38" i="1" s="1"/>
  <c r="AC29" i="1"/>
  <c r="BM29" i="1" s="1"/>
  <c r="AC43" i="1"/>
  <c r="BM43" i="1" s="1"/>
  <c r="AG53" i="1"/>
  <c r="AO53" i="1"/>
  <c r="AC7" i="1"/>
  <c r="BM7" i="1" s="1"/>
  <c r="AC19" i="1"/>
  <c r="AW19" i="1" s="1"/>
  <c r="P7" i="1"/>
  <c r="T7" i="1" s="1"/>
  <c r="P6" i="1"/>
  <c r="T6" i="1" s="1"/>
  <c r="P8" i="1"/>
  <c r="T8" i="1" s="1"/>
  <c r="AC24" i="1"/>
  <c r="BE24" i="1" s="1"/>
  <c r="AC31" i="1"/>
  <c r="BM31" i="1" s="1"/>
  <c r="AC33" i="1"/>
  <c r="AW33" i="1" s="1"/>
  <c r="AC51" i="1"/>
  <c r="BM51" i="1" s="1"/>
  <c r="AC17" i="1"/>
  <c r="BE17" i="1" s="1"/>
  <c r="AC28" i="1"/>
  <c r="BE28" i="1" s="1"/>
  <c r="AJ53" i="1"/>
  <c r="AK53" i="1"/>
  <c r="AU53" i="1"/>
  <c r="AD53" i="1"/>
  <c r="AL53" i="1"/>
  <c r="AC48" i="1"/>
  <c r="BE48" i="1" s="1"/>
  <c r="J49" i="1"/>
  <c r="AM53" i="1"/>
  <c r="AC40" i="1"/>
  <c r="BE40" i="1" s="1"/>
  <c r="AR53" i="1"/>
  <c r="AE53" i="1"/>
  <c r="BC53" i="1"/>
  <c r="AC8" i="1"/>
  <c r="BM8" i="1" s="1"/>
  <c r="AF53" i="1"/>
  <c r="AN53" i="1"/>
  <c r="AC9" i="1"/>
  <c r="BM9" i="1" s="1"/>
  <c r="AC15" i="1"/>
  <c r="BE15" i="1" s="1"/>
  <c r="J23" i="1"/>
  <c r="AC25" i="1"/>
  <c r="AW25" i="1" s="1"/>
  <c r="AC30" i="1"/>
  <c r="AW30" i="1" s="1"/>
  <c r="AC35" i="1"/>
  <c r="BE35" i="1" s="1"/>
  <c r="J42" i="1"/>
  <c r="J43" i="1"/>
  <c r="J52" i="1"/>
  <c r="AC6" i="1"/>
  <c r="BE6" i="1" s="1"/>
  <c r="P16" i="1"/>
  <c r="T16" i="1" s="1"/>
  <c r="P10" i="1"/>
  <c r="T10" i="1" s="1"/>
  <c r="P9" i="1"/>
  <c r="T9" i="1" s="1"/>
  <c r="P13" i="1"/>
  <c r="T13" i="1" s="1"/>
  <c r="P14" i="1"/>
  <c r="T14" i="1" s="1"/>
  <c r="P15" i="1"/>
  <c r="T15" i="1" s="1"/>
  <c r="AP53" i="1"/>
  <c r="P42" i="1"/>
  <c r="T42" i="1" s="1"/>
  <c r="P49" i="1"/>
  <c r="T49" i="1" s="1"/>
  <c r="P47" i="1"/>
  <c r="T47" i="1" s="1"/>
  <c r="P44" i="1"/>
  <c r="T44" i="1" s="1"/>
  <c r="P43" i="1"/>
  <c r="T43" i="1" s="1"/>
  <c r="P38" i="1"/>
  <c r="T38" i="1" s="1"/>
  <c r="P23" i="1"/>
  <c r="T23" i="1" s="1"/>
  <c r="P19" i="1"/>
  <c r="T19" i="1" s="1"/>
  <c r="AH53" i="1"/>
  <c r="AI53" i="1"/>
  <c r="AQ53" i="1"/>
  <c r="BK53" i="1"/>
  <c r="P12" i="1"/>
  <c r="T12" i="1" s="1"/>
  <c r="J7" i="1"/>
  <c r="P11" i="1"/>
  <c r="T11" i="1" s="1"/>
  <c r="P17" i="1"/>
  <c r="T17" i="1" s="1"/>
  <c r="AC13" i="1"/>
  <c r="BE13" i="1" s="1"/>
  <c r="K17" i="1"/>
  <c r="P21" i="1"/>
  <c r="T21" i="1" s="1"/>
  <c r="P22" i="1"/>
  <c r="T22" i="1" s="1"/>
  <c r="J16" i="1"/>
  <c r="P20" i="1"/>
  <c r="T20" i="1" s="1"/>
  <c r="AC12" i="1"/>
  <c r="BM12" i="1" s="1"/>
  <c r="P18" i="1"/>
  <c r="T18" i="1" s="1"/>
  <c r="BM22" i="1"/>
  <c r="J15" i="1"/>
  <c r="AC18" i="1"/>
  <c r="J21" i="1"/>
  <c r="P27" i="1"/>
  <c r="T27" i="1" s="1"/>
  <c r="P29" i="1"/>
  <c r="T29" i="1" s="1"/>
  <c r="P28" i="1"/>
  <c r="T28" i="1" s="1"/>
  <c r="P31" i="1"/>
  <c r="T31" i="1" s="1"/>
  <c r="P25" i="1"/>
  <c r="T25" i="1" s="1"/>
  <c r="AC21" i="1"/>
  <c r="BM21" i="1" s="1"/>
  <c r="P33" i="1"/>
  <c r="T33" i="1" s="1"/>
  <c r="P24" i="1"/>
  <c r="T24" i="1" s="1"/>
  <c r="P26" i="1"/>
  <c r="T26" i="1" s="1"/>
  <c r="J20" i="1"/>
  <c r="AC23" i="1"/>
  <c r="BM23" i="1" s="1"/>
  <c r="AC26" i="1"/>
  <c r="P32" i="1"/>
  <c r="T32" i="1" s="1"/>
  <c r="P34" i="1"/>
  <c r="T34" i="1" s="1"/>
  <c r="P35" i="1"/>
  <c r="T35" i="1" s="1"/>
  <c r="P37" i="1"/>
  <c r="T37" i="1" s="1"/>
  <c r="P36" i="1"/>
  <c r="T36" i="1" s="1"/>
  <c r="P30" i="1"/>
  <c r="T30" i="1" s="1"/>
  <c r="P39" i="1"/>
  <c r="T39" i="1" s="1"/>
  <c r="AC36" i="1"/>
  <c r="P40" i="1"/>
  <c r="T40" i="1" s="1"/>
  <c r="P41" i="1"/>
  <c r="T41" i="1" s="1"/>
  <c r="BE43" i="1"/>
  <c r="AW43" i="1"/>
  <c r="P48" i="1"/>
  <c r="T48" i="1" s="1"/>
  <c r="P46" i="1"/>
  <c r="T46" i="1" s="1"/>
  <c r="P50" i="1"/>
  <c r="T50" i="1" s="1"/>
  <c r="J40" i="1"/>
  <c r="K45" i="1"/>
  <c r="P45" i="1"/>
  <c r="T45" i="1" s="1"/>
  <c r="BE49" i="1"/>
  <c r="AC41" i="1"/>
  <c r="AW41" i="1" s="1"/>
  <c r="K44" i="1"/>
  <c r="AC47" i="1"/>
  <c r="BE47" i="1" s="1"/>
  <c r="P52" i="1"/>
  <c r="T52" i="1" s="1"/>
  <c r="J46" i="1"/>
  <c r="P51" i="1"/>
  <c r="T51" i="1" s="1"/>
  <c r="AC50" i="1"/>
  <c r="AW50" i="1" s="1"/>
  <c r="BE52" i="1" l="1"/>
  <c r="BM49" i="1"/>
  <c r="BE20" i="1"/>
  <c r="AW24" i="1"/>
  <c r="BM11" i="1"/>
  <c r="AW32" i="1"/>
  <c r="AW22" i="1"/>
  <c r="AW39" i="1"/>
  <c r="BM39" i="1"/>
  <c r="AW44" i="1"/>
  <c r="BE44" i="1"/>
  <c r="AW20" i="1"/>
  <c r="BM37" i="1"/>
  <c r="BE11" i="1"/>
  <c r="BE16" i="1"/>
  <c r="BM16" i="1"/>
  <c r="BE33" i="1"/>
  <c r="BM10" i="1"/>
  <c r="BE10" i="1"/>
  <c r="BM42" i="1"/>
  <c r="BM24" i="1"/>
  <c r="AW38" i="1"/>
  <c r="AW40" i="1"/>
  <c r="AW45" i="1"/>
  <c r="BM14" i="1"/>
  <c r="BM45" i="1"/>
  <c r="BE14" i="1"/>
  <c r="BE32" i="1"/>
  <c r="BM34" i="1"/>
  <c r="BM40" i="1"/>
  <c r="BM35" i="1"/>
  <c r="BM15" i="1"/>
  <c r="AW34" i="1"/>
  <c r="BM46" i="1"/>
  <c r="AW46" i="1"/>
  <c r="AW7" i="1"/>
  <c r="BE7" i="1"/>
  <c r="AW52" i="1"/>
  <c r="AW42" i="1"/>
  <c r="AW29" i="1"/>
  <c r="BE29" i="1"/>
  <c r="BM27" i="1"/>
  <c r="BM28" i="1"/>
  <c r="BE27" i="1"/>
  <c r="BE51" i="1"/>
  <c r="AW28" i="1"/>
  <c r="AW35" i="1"/>
  <c r="N13" i="1"/>
  <c r="BE8" i="1"/>
  <c r="BM48" i="1"/>
  <c r="O44" i="1"/>
  <c r="AW8" i="1"/>
  <c r="BM33" i="1"/>
  <c r="BM19" i="1"/>
  <c r="AW37" i="1"/>
  <c r="BE19" i="1"/>
  <c r="O48" i="1"/>
  <c r="BE38" i="1"/>
  <c r="BM25" i="1"/>
  <c r="AW31" i="1"/>
  <c r="AW17" i="1"/>
  <c r="N8" i="1"/>
  <c r="BE30" i="1"/>
  <c r="AW51" i="1"/>
  <c r="T53" i="1"/>
  <c r="X46" i="1" s="1"/>
  <c r="AB46" i="1" s="1"/>
  <c r="AW15" i="1"/>
  <c r="N20" i="1"/>
  <c r="N51" i="1"/>
  <c r="O50" i="1"/>
  <c r="BM30" i="1"/>
  <c r="N26" i="1"/>
  <c r="AW9" i="1"/>
  <c r="BM17" i="1"/>
  <c r="BE25" i="1"/>
  <c r="BE9" i="1"/>
  <c r="BE31" i="1"/>
  <c r="AW48" i="1"/>
  <c r="O13" i="1"/>
  <c r="AW12" i="1"/>
  <c r="N41" i="1"/>
  <c r="O51" i="1"/>
  <c r="AW47" i="1"/>
  <c r="BM47" i="1"/>
  <c r="N40" i="1"/>
  <c r="N45" i="1"/>
  <c r="N31" i="1"/>
  <c r="N33" i="1"/>
  <c r="O37" i="1"/>
  <c r="O35" i="1"/>
  <c r="AW26" i="1"/>
  <c r="BM26" i="1"/>
  <c r="O27" i="1"/>
  <c r="O23" i="1"/>
  <c r="O30" i="1"/>
  <c r="BM18" i="1"/>
  <c r="AW18" i="1"/>
  <c r="N16" i="1"/>
  <c r="N24" i="1"/>
  <c r="N17" i="1"/>
  <c r="N30" i="1"/>
  <c r="N32" i="1"/>
  <c r="N25" i="1"/>
  <c r="N14" i="1"/>
  <c r="N39" i="1"/>
  <c r="N47" i="1"/>
  <c r="O38" i="1"/>
  <c r="N44" i="1"/>
  <c r="O39" i="1"/>
  <c r="O36" i="1"/>
  <c r="O31" i="1"/>
  <c r="BE21" i="1"/>
  <c r="AW21" i="1"/>
  <c r="O25" i="1"/>
  <c r="O17" i="1"/>
  <c r="BE12" i="1"/>
  <c r="N43" i="1"/>
  <c r="N9" i="1"/>
  <c r="O15" i="1"/>
  <c r="O24" i="1"/>
  <c r="AC53" i="1"/>
  <c r="AW6" i="1"/>
  <c r="O9" i="1"/>
  <c r="N48" i="1"/>
  <c r="AW36" i="1"/>
  <c r="BM36" i="1"/>
  <c r="O34" i="1"/>
  <c r="N35" i="1"/>
  <c r="N34" i="1"/>
  <c r="O26" i="1"/>
  <c r="N22" i="1"/>
  <c r="N15" i="1"/>
  <c r="O19" i="1"/>
  <c r="O14" i="1"/>
  <c r="O21" i="1"/>
  <c r="N12" i="1"/>
  <c r="O49" i="1"/>
  <c r="N52" i="1"/>
  <c r="N50" i="1"/>
  <c r="N49" i="1"/>
  <c r="O45" i="1"/>
  <c r="O40" i="1"/>
  <c r="N27" i="1"/>
  <c r="O10" i="1"/>
  <c r="O29" i="1"/>
  <c r="O12" i="1"/>
  <c r="N21" i="1"/>
  <c r="O20" i="1"/>
  <c r="N6" i="1"/>
  <c r="O8" i="1"/>
  <c r="O33" i="1"/>
  <c r="BE50" i="1"/>
  <c r="BM50" i="1"/>
  <c r="O42" i="1"/>
  <c r="N37" i="1"/>
  <c r="N38" i="1"/>
  <c r="BE36" i="1"/>
  <c r="N46" i="1"/>
  <c r="O52" i="1"/>
  <c r="N42" i="1"/>
  <c r="BM41" i="1"/>
  <c r="O46" i="1"/>
  <c r="O41" i="1"/>
  <c r="O43" i="1"/>
  <c r="N29" i="1"/>
  <c r="BE23" i="1"/>
  <c r="O18" i="1"/>
  <c r="N7" i="1"/>
  <c r="N10" i="1"/>
  <c r="BE18" i="1"/>
  <c r="O11" i="1"/>
  <c r="N11" i="1"/>
  <c r="O47" i="1"/>
  <c r="O7" i="1"/>
  <c r="O6" i="1"/>
  <c r="BE41" i="1"/>
  <c r="N36" i="1"/>
  <c r="O32" i="1"/>
  <c r="AW23" i="1"/>
  <c r="N28" i="1"/>
  <c r="O28" i="1"/>
  <c r="BE26" i="1"/>
  <c r="N23" i="1"/>
  <c r="N19" i="1"/>
  <c r="O22" i="1"/>
  <c r="O16" i="1"/>
  <c r="AW13" i="1"/>
  <c r="BM13" i="1"/>
  <c r="N18" i="1"/>
  <c r="BM6" i="1"/>
  <c r="X35" i="1" l="1"/>
  <c r="AB35" i="1" s="1"/>
  <c r="AV35" i="1" s="1"/>
  <c r="X50" i="1"/>
  <c r="AB50" i="1" s="1"/>
  <c r="X7" i="1"/>
  <c r="AB7" i="1" s="1"/>
  <c r="BL7" i="1" s="1"/>
  <c r="X19" i="1"/>
  <c r="AB19" i="1" s="1"/>
  <c r="BL19" i="1" s="1"/>
  <c r="X32" i="1"/>
  <c r="AB32" i="1" s="1"/>
  <c r="BL32" i="1" s="1"/>
  <c r="X42" i="1"/>
  <c r="AB42" i="1" s="1"/>
  <c r="BL42" i="1" s="1"/>
  <c r="X17" i="1"/>
  <c r="AB17" i="1" s="1"/>
  <c r="AV17" i="1" s="1"/>
  <c r="X8" i="1"/>
  <c r="AB8" i="1" s="1"/>
  <c r="BL8" i="1" s="1"/>
  <c r="X21" i="1"/>
  <c r="AB21" i="1" s="1"/>
  <c r="AV21" i="1" s="1"/>
  <c r="X36" i="1"/>
  <c r="AB36" i="1" s="1"/>
  <c r="X48" i="1"/>
  <c r="AB48" i="1" s="1"/>
  <c r="AV48" i="1" s="1"/>
  <c r="X6" i="1"/>
  <c r="AB6" i="1" s="1"/>
  <c r="X9" i="1"/>
  <c r="AB9" i="1" s="1"/>
  <c r="BL9" i="1" s="1"/>
  <c r="X30" i="1"/>
  <c r="AB30" i="1" s="1"/>
  <c r="BD30" i="1" s="1"/>
  <c r="X37" i="1"/>
  <c r="AB37" i="1" s="1"/>
  <c r="AV37" i="1" s="1"/>
  <c r="X51" i="1"/>
  <c r="AB51" i="1" s="1"/>
  <c r="AV51" i="1" s="1"/>
  <c r="X14" i="1"/>
  <c r="AB14" i="1" s="1"/>
  <c r="BL14" i="1" s="1"/>
  <c r="X26" i="1"/>
  <c r="AB26" i="1" s="1"/>
  <c r="X43" i="1"/>
  <c r="AB43" i="1" s="1"/>
  <c r="BL43" i="1" s="1"/>
  <c r="X11" i="1"/>
  <c r="AB11" i="1" s="1"/>
  <c r="BL11" i="1" s="1"/>
  <c r="X29" i="1"/>
  <c r="AB29" i="1" s="1"/>
  <c r="AV29" i="1" s="1"/>
  <c r="X38" i="1"/>
  <c r="AB38" i="1" s="1"/>
  <c r="BL38" i="1" s="1"/>
  <c r="X16" i="1"/>
  <c r="AB16" i="1" s="1"/>
  <c r="BD16" i="1" s="1"/>
  <c r="X31" i="1"/>
  <c r="AB31" i="1" s="1"/>
  <c r="AV31" i="1" s="1"/>
  <c r="X41" i="1"/>
  <c r="AB41" i="1" s="1"/>
  <c r="BD41" i="1" s="1"/>
  <c r="X15" i="1"/>
  <c r="AB15" i="1" s="1"/>
  <c r="X25" i="1"/>
  <c r="AB25" i="1" s="1"/>
  <c r="BL25" i="1" s="1"/>
  <c r="X45" i="1"/>
  <c r="AB45" i="1" s="1"/>
  <c r="BD45" i="1" s="1"/>
  <c r="X10" i="1"/>
  <c r="AB10" i="1" s="1"/>
  <c r="BL10" i="1" s="1"/>
  <c r="X28" i="1"/>
  <c r="AB28" i="1" s="1"/>
  <c r="AV28" i="1" s="1"/>
  <c r="X33" i="1"/>
  <c r="AB33" i="1" s="1"/>
  <c r="AV33" i="1" s="1"/>
  <c r="X47" i="1"/>
  <c r="AB47" i="1" s="1"/>
  <c r="AV47" i="1" s="1"/>
  <c r="X13" i="1"/>
  <c r="AB13" i="1" s="1"/>
  <c r="BL13" i="1" s="1"/>
  <c r="X23" i="1"/>
  <c r="AB23" i="1" s="1"/>
  <c r="AV23" i="1" s="1"/>
  <c r="X27" i="1"/>
  <c r="AB27" i="1" s="1"/>
  <c r="AV27" i="1" s="1"/>
  <c r="X40" i="1"/>
  <c r="AB40" i="1" s="1"/>
  <c r="BL40" i="1" s="1"/>
  <c r="X49" i="1"/>
  <c r="AB49" i="1" s="1"/>
  <c r="AV49" i="1" s="1"/>
  <c r="X18" i="1"/>
  <c r="AB18" i="1" s="1"/>
  <c r="BD18" i="1" s="1"/>
  <c r="X20" i="1"/>
  <c r="AB20" i="1" s="1"/>
  <c r="AV20" i="1" s="1"/>
  <c r="X22" i="1"/>
  <c r="AB22" i="1" s="1"/>
  <c r="BD22" i="1" s="1"/>
  <c r="X44" i="1"/>
  <c r="AB44" i="1" s="1"/>
  <c r="BD44" i="1" s="1"/>
  <c r="X52" i="1"/>
  <c r="AB52" i="1" s="1"/>
  <c r="BD52" i="1" s="1"/>
  <c r="BM53" i="1"/>
  <c r="BE53" i="1"/>
  <c r="X12" i="1"/>
  <c r="AB12" i="1" s="1"/>
  <c r="BL12" i="1" s="1"/>
  <c r="X24" i="1"/>
  <c r="AB24" i="1" s="1"/>
  <c r="AV24" i="1" s="1"/>
  <c r="X34" i="1"/>
  <c r="AB34" i="1" s="1"/>
  <c r="BD34" i="1" s="1"/>
  <c r="X39" i="1"/>
  <c r="AB39" i="1" s="1"/>
  <c r="AV39" i="1" s="1"/>
  <c r="S53" i="1"/>
  <c r="AV15" i="1"/>
  <c r="BD15" i="1"/>
  <c r="BL15" i="1"/>
  <c r="BD32" i="1"/>
  <c r="BL26" i="1"/>
  <c r="AV26" i="1"/>
  <c r="BD26" i="1"/>
  <c r="BL35" i="1"/>
  <c r="AV50" i="1"/>
  <c r="BD50" i="1"/>
  <c r="BL50" i="1"/>
  <c r="R53" i="1"/>
  <c r="BL23" i="1"/>
  <c r="BD23" i="1"/>
  <c r="BD36" i="1"/>
  <c r="AV36" i="1"/>
  <c r="BL36" i="1"/>
  <c r="AW53" i="1"/>
  <c r="BD46" i="1"/>
  <c r="BL46" i="1"/>
  <c r="AV46" i="1"/>
  <c r="BL51" i="1" l="1"/>
  <c r="BD43" i="1"/>
  <c r="BD7" i="1"/>
  <c r="BL48" i="1"/>
  <c r="BD39" i="1"/>
  <c r="BD48" i="1"/>
  <c r="AV7" i="1"/>
  <c r="AV41" i="1"/>
  <c r="BD35" i="1"/>
  <c r="AV19" i="1"/>
  <c r="BD19" i="1"/>
  <c r="AV14" i="1"/>
  <c r="AV45" i="1"/>
  <c r="BL52" i="1"/>
  <c r="AV52" i="1"/>
  <c r="AV32" i="1"/>
  <c r="AV42" i="1"/>
  <c r="BL45" i="1"/>
  <c r="BD9" i="1"/>
  <c r="AV25" i="1"/>
  <c r="AV34" i="1"/>
  <c r="BL31" i="1"/>
  <c r="BD8" i="1"/>
  <c r="AV8" i="1"/>
  <c r="AV40" i="1"/>
  <c r="AV10" i="1"/>
  <c r="BD40" i="1"/>
  <c r="BD10" i="1"/>
  <c r="AV9" i="1"/>
  <c r="BD51" i="1"/>
  <c r="AV11" i="1"/>
  <c r="BL17" i="1"/>
  <c r="BD11" i="1"/>
  <c r="BD33" i="1"/>
  <c r="BL34" i="1"/>
  <c r="BL16" i="1"/>
  <c r="BL20" i="1"/>
  <c r="BD17" i="1"/>
  <c r="AV38" i="1"/>
  <c r="BL28" i="1"/>
  <c r="AV12" i="1"/>
  <c r="BL18" i="1"/>
  <c r="BD29" i="1"/>
  <c r="AV30" i="1"/>
  <c r="BL30" i="1"/>
  <c r="BL29" i="1"/>
  <c r="BD42" i="1"/>
  <c r="BL33" i="1"/>
  <c r="AV16" i="1"/>
  <c r="BL37" i="1"/>
  <c r="BD31" i="1"/>
  <c r="BD38" i="1"/>
  <c r="BD28" i="1"/>
  <c r="BD12" i="1"/>
  <c r="BD37" i="1"/>
  <c r="BD47" i="1"/>
  <c r="BD14" i="1"/>
  <c r="AV43" i="1"/>
  <c r="BL44" i="1"/>
  <c r="BL41" i="1"/>
  <c r="BD25" i="1"/>
  <c r="BL21" i="1"/>
  <c r="BD21" i="1"/>
  <c r="AV13" i="1"/>
  <c r="BD13" i="1"/>
  <c r="AV44" i="1"/>
  <c r="BL47" i="1"/>
  <c r="BD27" i="1"/>
  <c r="BL27" i="1"/>
  <c r="AV18" i="1"/>
  <c r="BD20" i="1"/>
  <c r="BL49" i="1"/>
  <c r="BL22" i="1"/>
  <c r="BD49" i="1"/>
  <c r="AV22" i="1"/>
  <c r="BL39" i="1"/>
  <c r="BD24" i="1"/>
  <c r="X53" i="1"/>
  <c r="BL24" i="1"/>
  <c r="W52" i="1"/>
  <c r="AA52" i="1" s="1"/>
  <c r="W49" i="1"/>
  <c r="AA49" i="1" s="1"/>
  <c r="W46" i="1"/>
  <c r="AA46" i="1" s="1"/>
  <c r="W51" i="1"/>
  <c r="AA51" i="1" s="1"/>
  <c r="W48" i="1"/>
  <c r="AA48" i="1" s="1"/>
  <c r="W50" i="1"/>
  <c r="AA50" i="1" s="1"/>
  <c r="W44" i="1"/>
  <c r="AA44" i="1" s="1"/>
  <c r="W40" i="1"/>
  <c r="AA40" i="1" s="1"/>
  <c r="W47" i="1"/>
  <c r="AA47" i="1" s="1"/>
  <c r="W42" i="1"/>
  <c r="AA42" i="1" s="1"/>
  <c r="W45" i="1"/>
  <c r="AA45" i="1" s="1"/>
  <c r="W41" i="1"/>
  <c r="AA41" i="1" s="1"/>
  <c r="W43" i="1"/>
  <c r="AA43" i="1" s="1"/>
  <c r="W35" i="1"/>
  <c r="AA35" i="1" s="1"/>
  <c r="W37" i="1"/>
  <c r="AA37" i="1" s="1"/>
  <c r="W38" i="1"/>
  <c r="AA38" i="1" s="1"/>
  <c r="W34" i="1"/>
  <c r="AA34" i="1" s="1"/>
  <c r="W39" i="1"/>
  <c r="AA39" i="1" s="1"/>
  <c r="W36" i="1"/>
  <c r="AA36" i="1" s="1"/>
  <c r="W33" i="1"/>
  <c r="AA33" i="1" s="1"/>
  <c r="W23" i="1"/>
  <c r="AA23" i="1" s="1"/>
  <c r="W32" i="1"/>
  <c r="AA32" i="1" s="1"/>
  <c r="W28" i="1"/>
  <c r="AA28" i="1" s="1"/>
  <c r="W25" i="1"/>
  <c r="AA25" i="1" s="1"/>
  <c r="W27" i="1"/>
  <c r="AA27" i="1" s="1"/>
  <c r="W31" i="1"/>
  <c r="AA31" i="1" s="1"/>
  <c r="W29" i="1"/>
  <c r="AA29" i="1" s="1"/>
  <c r="W30" i="1"/>
  <c r="AA30" i="1" s="1"/>
  <c r="W26" i="1"/>
  <c r="AA26" i="1" s="1"/>
  <c r="W15" i="1"/>
  <c r="AA15" i="1" s="1"/>
  <c r="W24" i="1"/>
  <c r="AA24" i="1" s="1"/>
  <c r="W21" i="1"/>
  <c r="AA21" i="1" s="1"/>
  <c r="W20" i="1"/>
  <c r="AA20" i="1" s="1"/>
  <c r="W19" i="1"/>
  <c r="AA19" i="1" s="1"/>
  <c r="W22" i="1"/>
  <c r="AA22" i="1" s="1"/>
  <c r="W17" i="1"/>
  <c r="AA17" i="1" s="1"/>
  <c r="W10" i="1"/>
  <c r="AA10" i="1" s="1"/>
  <c r="W16" i="1"/>
  <c r="AA16" i="1" s="1"/>
  <c r="W11" i="1"/>
  <c r="AA11" i="1" s="1"/>
  <c r="W14" i="1"/>
  <c r="AA14" i="1" s="1"/>
  <c r="W12" i="1"/>
  <c r="AA12" i="1" s="1"/>
  <c r="W18" i="1"/>
  <c r="AA18" i="1" s="1"/>
  <c r="W13" i="1"/>
  <c r="AA13" i="1" s="1"/>
  <c r="W9" i="1"/>
  <c r="AA9" i="1" s="1"/>
  <c r="W7" i="1"/>
  <c r="AA7" i="1" s="1"/>
  <c r="W8" i="1"/>
  <c r="AA8" i="1" s="1"/>
  <c r="W6" i="1"/>
  <c r="AB53" i="1"/>
  <c r="BL6" i="1"/>
  <c r="AV6" i="1"/>
  <c r="BD6" i="1"/>
  <c r="V52" i="1"/>
  <c r="Z52" i="1" s="1"/>
  <c r="V49" i="1"/>
  <c r="Z49" i="1" s="1"/>
  <c r="V51" i="1"/>
  <c r="Z51" i="1" s="1"/>
  <c r="V50" i="1"/>
  <c r="Z50" i="1" s="1"/>
  <c r="V43" i="1"/>
  <c r="Z43" i="1" s="1"/>
  <c r="V44" i="1"/>
  <c r="Z44" i="1" s="1"/>
  <c r="V40" i="1"/>
  <c r="Z40" i="1" s="1"/>
  <c r="V47" i="1"/>
  <c r="Z47" i="1" s="1"/>
  <c r="V46" i="1"/>
  <c r="Z46" i="1" s="1"/>
  <c r="V42" i="1"/>
  <c r="Z42" i="1" s="1"/>
  <c r="V39" i="1"/>
  <c r="Z39" i="1" s="1"/>
  <c r="V45" i="1"/>
  <c r="Z45" i="1" s="1"/>
  <c r="V41" i="1"/>
  <c r="Z41" i="1" s="1"/>
  <c r="V48" i="1"/>
  <c r="Z48" i="1" s="1"/>
  <c r="V38" i="1"/>
  <c r="Z38" i="1" s="1"/>
  <c r="V30" i="1"/>
  <c r="Z30" i="1" s="1"/>
  <c r="V35" i="1"/>
  <c r="Z35" i="1" s="1"/>
  <c r="V32" i="1"/>
  <c r="Z32" i="1" s="1"/>
  <c r="V37" i="1"/>
  <c r="Z37" i="1" s="1"/>
  <c r="V34" i="1"/>
  <c r="Z34" i="1" s="1"/>
  <c r="V36" i="1"/>
  <c r="Z36" i="1" s="1"/>
  <c r="V26" i="1"/>
  <c r="Z26" i="1" s="1"/>
  <c r="V23" i="1"/>
  <c r="Z23" i="1" s="1"/>
  <c r="V28" i="1"/>
  <c r="Z28" i="1" s="1"/>
  <c r="V25" i="1"/>
  <c r="Z25" i="1" s="1"/>
  <c r="V27" i="1"/>
  <c r="Z27" i="1" s="1"/>
  <c r="V33" i="1"/>
  <c r="Z33" i="1" s="1"/>
  <c r="V31" i="1"/>
  <c r="Z31" i="1" s="1"/>
  <c r="V29" i="1"/>
  <c r="Z29" i="1" s="1"/>
  <c r="V22" i="1"/>
  <c r="Z22" i="1" s="1"/>
  <c r="V18" i="1"/>
  <c r="Z18" i="1" s="1"/>
  <c r="V24" i="1"/>
  <c r="Z24" i="1" s="1"/>
  <c r="V21" i="1"/>
  <c r="Z21" i="1" s="1"/>
  <c r="V20" i="1"/>
  <c r="Z20" i="1" s="1"/>
  <c r="V16" i="1"/>
  <c r="Z16" i="1" s="1"/>
  <c r="V13" i="1"/>
  <c r="Z13" i="1" s="1"/>
  <c r="V9" i="1"/>
  <c r="Z9" i="1" s="1"/>
  <c r="V17" i="1"/>
  <c r="Z17" i="1" s="1"/>
  <c r="V10" i="1"/>
  <c r="Z10" i="1" s="1"/>
  <c r="V19" i="1"/>
  <c r="Z19" i="1" s="1"/>
  <c r="V11" i="1"/>
  <c r="Z11" i="1" s="1"/>
  <c r="V14" i="1"/>
  <c r="Z14" i="1" s="1"/>
  <c r="V15" i="1"/>
  <c r="Z15" i="1" s="1"/>
  <c r="V12" i="1"/>
  <c r="Z12" i="1" s="1"/>
  <c r="V8" i="1"/>
  <c r="Z8" i="1" s="1"/>
  <c r="V6" i="1"/>
  <c r="V7" i="1"/>
  <c r="Z7" i="1" s="1"/>
  <c r="AV53" i="1" l="1"/>
  <c r="BD53" i="1"/>
  <c r="BL53" i="1"/>
  <c r="BI16" i="1"/>
  <c r="BA16" i="1"/>
  <c r="AS16" i="1"/>
  <c r="BA33" i="1"/>
  <c r="BI33" i="1"/>
  <c r="AS33" i="1"/>
  <c r="AS37" i="1"/>
  <c r="BI37" i="1"/>
  <c r="BA37" i="1"/>
  <c r="AS39" i="1"/>
  <c r="BI39" i="1"/>
  <c r="BA39" i="1"/>
  <c r="AS51" i="1"/>
  <c r="BA51" i="1"/>
  <c r="BI51" i="1"/>
  <c r="BJ8" i="1"/>
  <c r="BB8" i="1"/>
  <c r="AT8" i="1"/>
  <c r="BB16" i="1"/>
  <c r="AT16" i="1"/>
  <c r="BJ16" i="1"/>
  <c r="BB15" i="1"/>
  <c r="AT15" i="1"/>
  <c r="BJ15" i="1"/>
  <c r="BJ32" i="1"/>
  <c r="AT32" i="1"/>
  <c r="BB32" i="1"/>
  <c r="AT35" i="1"/>
  <c r="BJ35" i="1"/>
  <c r="BB35" i="1"/>
  <c r="BJ50" i="1"/>
  <c r="BB50" i="1"/>
  <c r="AT50" i="1"/>
  <c r="AS20" i="1"/>
  <c r="BI20" i="1"/>
  <c r="BA20" i="1"/>
  <c r="BI42" i="1"/>
  <c r="AS42" i="1"/>
  <c r="BA42" i="1"/>
  <c r="BI49" i="1"/>
  <c r="AS49" i="1"/>
  <c r="BA49" i="1"/>
  <c r="BJ7" i="1"/>
  <c r="AT7" i="1"/>
  <c r="BB7" i="1"/>
  <c r="AT10" i="1"/>
  <c r="BB10" i="1"/>
  <c r="BJ10" i="1"/>
  <c r="BB26" i="1"/>
  <c r="BJ26" i="1"/>
  <c r="AT26" i="1"/>
  <c r="BJ23" i="1"/>
  <c r="BB23" i="1"/>
  <c r="AT23" i="1"/>
  <c r="AT43" i="1"/>
  <c r="BB43" i="1"/>
  <c r="BJ43" i="1"/>
  <c r="AT48" i="1"/>
  <c r="BJ48" i="1"/>
  <c r="BB48" i="1"/>
  <c r="BI11" i="1"/>
  <c r="BA11" i="1"/>
  <c r="AS11" i="1"/>
  <c r="BA21" i="1"/>
  <c r="BI21" i="1"/>
  <c r="AS21" i="1"/>
  <c r="AS25" i="1"/>
  <c r="BI25" i="1"/>
  <c r="BA25" i="1"/>
  <c r="AS35" i="1"/>
  <c r="BA35" i="1"/>
  <c r="BI35" i="1"/>
  <c r="BA46" i="1"/>
  <c r="AS46" i="1"/>
  <c r="BI46" i="1"/>
  <c r="BA52" i="1"/>
  <c r="AS52" i="1"/>
  <c r="BI52" i="1"/>
  <c r="BB9" i="1"/>
  <c r="BJ9" i="1"/>
  <c r="AT9" i="1"/>
  <c r="BJ17" i="1"/>
  <c r="AT17" i="1"/>
  <c r="BB17" i="1"/>
  <c r="BB30" i="1"/>
  <c r="AT30" i="1"/>
  <c r="BJ30" i="1"/>
  <c r="BJ33" i="1"/>
  <c r="AT33" i="1"/>
  <c r="BB33" i="1"/>
  <c r="AT41" i="1"/>
  <c r="BJ41" i="1"/>
  <c r="BB41" i="1"/>
  <c r="BB51" i="1"/>
  <c r="BJ51" i="1"/>
  <c r="AT51" i="1"/>
  <c r="BA15" i="1"/>
  <c r="AS15" i="1"/>
  <c r="BI15" i="1"/>
  <c r="BN15" i="1" s="1"/>
  <c r="BP15" i="1" s="1"/>
  <c r="BA24" i="1"/>
  <c r="AS24" i="1"/>
  <c r="BI24" i="1"/>
  <c r="BI28" i="1"/>
  <c r="AS28" i="1"/>
  <c r="BA28" i="1"/>
  <c r="AS30" i="1"/>
  <c r="BI30" i="1"/>
  <c r="BA30" i="1"/>
  <c r="AS47" i="1"/>
  <c r="BA47" i="1"/>
  <c r="BI47" i="1"/>
  <c r="BB13" i="1"/>
  <c r="BJ13" i="1"/>
  <c r="AT13" i="1"/>
  <c r="BB22" i="1"/>
  <c r="AT22" i="1"/>
  <c r="BJ22" i="1"/>
  <c r="BB29" i="1"/>
  <c r="AT29" i="1"/>
  <c r="BJ29" i="1"/>
  <c r="BB36" i="1"/>
  <c r="AT36" i="1"/>
  <c r="BJ36" i="1"/>
  <c r="BJ45" i="1"/>
  <c r="AT45" i="1"/>
  <c r="BB45" i="1"/>
  <c r="BB46" i="1"/>
  <c r="BJ46" i="1"/>
  <c r="AT46" i="1"/>
  <c r="BI10" i="1"/>
  <c r="AS10" i="1"/>
  <c r="BA10" i="1"/>
  <c r="BA23" i="1"/>
  <c r="BF23" i="1" s="1"/>
  <c r="BH23" i="1" s="1"/>
  <c r="AS23" i="1"/>
  <c r="AX23" i="1" s="1"/>
  <c r="AZ23" i="1" s="1"/>
  <c r="BI23" i="1"/>
  <c r="BA38" i="1"/>
  <c r="AS38" i="1"/>
  <c r="BI38" i="1"/>
  <c r="AS40" i="1"/>
  <c r="BA40" i="1"/>
  <c r="BI40" i="1"/>
  <c r="BB18" i="1"/>
  <c r="AT18" i="1"/>
  <c r="BJ18" i="1"/>
  <c r="BJ19" i="1"/>
  <c r="AT19" i="1"/>
  <c r="BB19" i="1"/>
  <c r="BJ31" i="1"/>
  <c r="BB31" i="1"/>
  <c r="AT31" i="1"/>
  <c r="BJ39" i="1"/>
  <c r="BB39" i="1"/>
  <c r="AT39" i="1"/>
  <c r="AT42" i="1"/>
  <c r="BB42" i="1"/>
  <c r="BJ42" i="1"/>
  <c r="AT49" i="1"/>
  <c r="BB49" i="1"/>
  <c r="BJ49" i="1"/>
  <c r="AS22" i="1"/>
  <c r="BA22" i="1"/>
  <c r="BI22" i="1"/>
  <c r="BA44" i="1"/>
  <c r="AS44" i="1"/>
  <c r="BI44" i="1"/>
  <c r="BJ12" i="1"/>
  <c r="BB12" i="1"/>
  <c r="AT12" i="1"/>
  <c r="BJ20" i="1"/>
  <c r="BB20" i="1"/>
  <c r="AT20" i="1"/>
  <c r="AT27" i="1"/>
  <c r="BJ27" i="1"/>
  <c r="BB27" i="1"/>
  <c r="BJ34" i="1"/>
  <c r="BB34" i="1"/>
  <c r="AT34" i="1"/>
  <c r="BB47" i="1"/>
  <c r="AT47" i="1"/>
  <c r="BJ47" i="1"/>
  <c r="BJ52" i="1"/>
  <c r="BB52" i="1"/>
  <c r="AT52" i="1"/>
  <c r="BA14" i="1"/>
  <c r="BI14" i="1"/>
  <c r="AS14" i="1"/>
  <c r="BI32" i="1"/>
  <c r="BN32" i="1" s="1"/>
  <c r="BP32" i="1" s="1"/>
  <c r="AS32" i="1"/>
  <c r="AX32" i="1" s="1"/>
  <c r="AZ32" i="1" s="1"/>
  <c r="BA32" i="1"/>
  <c r="BA7" i="1"/>
  <c r="BI7" i="1"/>
  <c r="AS7" i="1"/>
  <c r="AS18" i="1"/>
  <c r="BI18" i="1"/>
  <c r="BA18" i="1"/>
  <c r="V53" i="1"/>
  <c r="Z6" i="1"/>
  <c r="BI26" i="1"/>
  <c r="BA26" i="1"/>
  <c r="AS26" i="1"/>
  <c r="BA9" i="1"/>
  <c r="AS9" i="1"/>
  <c r="AX9" i="1" s="1"/>
  <c r="AZ9" i="1" s="1"/>
  <c r="BI9" i="1"/>
  <c r="BN9" i="1" s="1"/>
  <c r="BP9" i="1" s="1"/>
  <c r="BA29" i="1"/>
  <c r="AS29" i="1"/>
  <c r="BI29" i="1"/>
  <c r="BI36" i="1"/>
  <c r="AS36" i="1"/>
  <c r="BA36" i="1"/>
  <c r="BF36" i="1" s="1"/>
  <c r="BH36" i="1" s="1"/>
  <c r="BI41" i="1"/>
  <c r="BA41" i="1"/>
  <c r="AS41" i="1"/>
  <c r="AX41" i="1" s="1"/>
  <c r="AZ41" i="1" s="1"/>
  <c r="BI43" i="1"/>
  <c r="BN43" i="1" s="1"/>
  <c r="BP43" i="1" s="1"/>
  <c r="AS43" i="1"/>
  <c r="BA43" i="1"/>
  <c r="AT14" i="1"/>
  <c r="BB14" i="1"/>
  <c r="BJ14" i="1"/>
  <c r="AT21" i="1"/>
  <c r="BJ21" i="1"/>
  <c r="BB21" i="1"/>
  <c r="BJ25" i="1"/>
  <c r="BB25" i="1"/>
  <c r="AT25" i="1"/>
  <c r="BJ38" i="1"/>
  <c r="AT38" i="1"/>
  <c r="BB38" i="1"/>
  <c r="BJ40" i="1"/>
  <c r="AT40" i="1"/>
  <c r="BB40" i="1"/>
  <c r="BI27" i="1"/>
  <c r="BA27" i="1"/>
  <c r="AS27" i="1"/>
  <c r="BA19" i="1"/>
  <c r="BI19" i="1"/>
  <c r="BN19" i="1" s="1"/>
  <c r="BP19" i="1" s="1"/>
  <c r="AS19" i="1"/>
  <c r="AX19" i="1" s="1"/>
  <c r="AZ19" i="1" s="1"/>
  <c r="AS17" i="1"/>
  <c r="BA17" i="1"/>
  <c r="BI17" i="1"/>
  <c r="BI48" i="1"/>
  <c r="BA48" i="1"/>
  <c r="AS48" i="1"/>
  <c r="AX48" i="1" s="1"/>
  <c r="AZ48" i="1" s="1"/>
  <c r="BA8" i="1"/>
  <c r="BF8" i="1" s="1"/>
  <c r="BH8" i="1" s="1"/>
  <c r="AS8" i="1"/>
  <c r="AX8" i="1" s="1"/>
  <c r="AZ8" i="1" s="1"/>
  <c r="BI8" i="1"/>
  <c r="BN8" i="1" s="1"/>
  <c r="BP8" i="1" s="1"/>
  <c r="BA12" i="1"/>
  <c r="BI12" i="1"/>
  <c r="AS12" i="1"/>
  <c r="AX12" i="1" s="1"/>
  <c r="AZ12" i="1" s="1"/>
  <c r="BI13" i="1"/>
  <c r="BN13" i="1" s="1"/>
  <c r="BP13" i="1" s="1"/>
  <c r="BA13" i="1"/>
  <c r="AS13" i="1"/>
  <c r="BA31" i="1"/>
  <c r="AS31" i="1"/>
  <c r="BI31" i="1"/>
  <c r="BI34" i="1"/>
  <c r="BN34" i="1" s="1"/>
  <c r="BP34" i="1" s="1"/>
  <c r="AS34" i="1"/>
  <c r="BA34" i="1"/>
  <c r="AS45" i="1"/>
  <c r="BA45" i="1"/>
  <c r="BI45" i="1"/>
  <c r="BN45" i="1" s="1"/>
  <c r="BP45" i="1" s="1"/>
  <c r="AS50" i="1"/>
  <c r="AX50" i="1" s="1"/>
  <c r="AZ50" i="1" s="1"/>
  <c r="BA50" i="1"/>
  <c r="BF50" i="1" s="1"/>
  <c r="BH50" i="1" s="1"/>
  <c r="BI50" i="1"/>
  <c r="BN50" i="1" s="1"/>
  <c r="BP50" i="1" s="1"/>
  <c r="W53" i="1"/>
  <c r="AA6" i="1"/>
  <c r="AT11" i="1"/>
  <c r="BB11" i="1"/>
  <c r="BJ11" i="1"/>
  <c r="BJ24" i="1"/>
  <c r="AT24" i="1"/>
  <c r="BB24" i="1"/>
  <c r="BB28" i="1"/>
  <c r="AT28" i="1"/>
  <c r="BJ28" i="1"/>
  <c r="AT37" i="1"/>
  <c r="BJ37" i="1"/>
  <c r="BB37" i="1"/>
  <c r="BJ44" i="1"/>
  <c r="BB44" i="1"/>
  <c r="AT44" i="1"/>
  <c r="BF26" i="1" l="1"/>
  <c r="BH26" i="1" s="1"/>
  <c r="BN29" i="1"/>
  <c r="BP29" i="1" s="1"/>
  <c r="AX17" i="1"/>
  <c r="AZ17" i="1" s="1"/>
  <c r="BF32" i="1"/>
  <c r="BH32" i="1" s="1"/>
  <c r="BN48" i="1"/>
  <c r="BP48" i="1" s="1"/>
  <c r="AX26" i="1"/>
  <c r="AZ26" i="1" s="1"/>
  <c r="BF43" i="1"/>
  <c r="BH43" i="1" s="1"/>
  <c r="AX13" i="1"/>
  <c r="AZ13" i="1" s="1"/>
  <c r="BN17" i="1"/>
  <c r="BP17" i="1" s="1"/>
  <c r="BN26" i="1"/>
  <c r="BP26" i="1" s="1"/>
  <c r="BN36" i="1"/>
  <c r="BP36" i="1" s="1"/>
  <c r="BN7" i="1"/>
  <c r="BP7" i="1" s="1"/>
  <c r="BN31" i="1"/>
  <c r="BP31" i="1" s="1"/>
  <c r="BF17" i="1"/>
  <c r="BH17" i="1" s="1"/>
  <c r="AX35" i="1"/>
  <c r="AZ35" i="1" s="1"/>
  <c r="BF7" i="1"/>
  <c r="BH7" i="1" s="1"/>
  <c r="BF47" i="1"/>
  <c r="BH47" i="1" s="1"/>
  <c r="AX36" i="1"/>
  <c r="AZ36" i="1" s="1"/>
  <c r="BN12" i="1"/>
  <c r="BP12" i="1" s="1"/>
  <c r="BN27" i="1"/>
  <c r="BP27" i="1" s="1"/>
  <c r="BN23" i="1"/>
  <c r="BP23" i="1" s="1"/>
  <c r="BN28" i="1"/>
  <c r="BP28" i="1" s="1"/>
  <c r="BF35" i="1"/>
  <c r="BH35" i="1" s="1"/>
  <c r="AX34" i="1"/>
  <c r="AZ34" i="1" s="1"/>
  <c r="BF12" i="1"/>
  <c r="BH12" i="1" s="1"/>
  <c r="AX43" i="1"/>
  <c r="AZ43" i="1" s="1"/>
  <c r="BF27" i="1"/>
  <c r="BH27" i="1" s="1"/>
  <c r="AX7" i="1"/>
  <c r="AZ7" i="1" s="1"/>
  <c r="AX22" i="1"/>
  <c r="AZ22" i="1" s="1"/>
  <c r="BN35" i="1"/>
  <c r="BP35" i="1" s="1"/>
  <c r="AX29" i="1"/>
  <c r="AZ29" i="1" s="1"/>
  <c r="BF31" i="1"/>
  <c r="BH31" i="1" s="1"/>
  <c r="BF41" i="1"/>
  <c r="BH41" i="1" s="1"/>
  <c r="BF18" i="1"/>
  <c r="BH18" i="1" s="1"/>
  <c r="AX10" i="1"/>
  <c r="AZ10" i="1" s="1"/>
  <c r="AX31" i="1"/>
  <c r="AZ31" i="1" s="1"/>
  <c r="BF29" i="1"/>
  <c r="BH29" i="1" s="1"/>
  <c r="BF10" i="1"/>
  <c r="BH10" i="1" s="1"/>
  <c r="BF30" i="1"/>
  <c r="BH30" i="1" s="1"/>
  <c r="BF45" i="1"/>
  <c r="BH45" i="1" s="1"/>
  <c r="BF34" i="1"/>
  <c r="BH34" i="1" s="1"/>
  <c r="BF48" i="1"/>
  <c r="BH48" i="1" s="1"/>
  <c r="AX27" i="1"/>
  <c r="AZ27" i="1" s="1"/>
  <c r="BF9" i="1"/>
  <c r="BH9" i="1" s="1"/>
  <c r="BN14" i="1"/>
  <c r="BP14" i="1" s="1"/>
  <c r="BF22" i="1"/>
  <c r="BH22" i="1" s="1"/>
  <c r="AX38" i="1"/>
  <c r="AZ38" i="1" s="1"/>
  <c r="BF15" i="1"/>
  <c r="BH15" i="1" s="1"/>
  <c r="BF14" i="1"/>
  <c r="BH14" i="1" s="1"/>
  <c r="BF38" i="1"/>
  <c r="BH38" i="1" s="1"/>
  <c r="AX28" i="1"/>
  <c r="AZ28" i="1" s="1"/>
  <c r="BF21" i="1"/>
  <c r="BH21" i="1" s="1"/>
  <c r="BN49" i="1"/>
  <c r="BP49" i="1" s="1"/>
  <c r="BN37" i="1"/>
  <c r="BP37" i="1" s="1"/>
  <c r="BN47" i="1"/>
  <c r="BP47" i="1" s="1"/>
  <c r="AX11" i="1"/>
  <c r="AZ11" i="1" s="1"/>
  <c r="BF42" i="1"/>
  <c r="BH42" i="1" s="1"/>
  <c r="BN51" i="1"/>
  <c r="BP51" i="1" s="1"/>
  <c r="AX37" i="1"/>
  <c r="AZ37" i="1" s="1"/>
  <c r="BN24" i="1"/>
  <c r="BP24" i="1" s="1"/>
  <c r="BN52" i="1"/>
  <c r="BP52" i="1" s="1"/>
  <c r="BF11" i="1"/>
  <c r="BH11" i="1" s="1"/>
  <c r="AX42" i="1"/>
  <c r="AZ42" i="1" s="1"/>
  <c r="BF51" i="1"/>
  <c r="BH51" i="1" s="1"/>
  <c r="AX33" i="1"/>
  <c r="AZ33" i="1" s="1"/>
  <c r="Z53" i="1"/>
  <c r="BA6" i="1"/>
  <c r="BI6" i="1"/>
  <c r="AS6" i="1"/>
  <c r="BN44" i="1"/>
  <c r="BP44" i="1" s="1"/>
  <c r="BN40" i="1"/>
  <c r="BP40" i="1" s="1"/>
  <c r="AX47" i="1"/>
  <c r="AZ47" i="1" s="1"/>
  <c r="AX24" i="1"/>
  <c r="AZ24" i="1" s="1"/>
  <c r="AX52" i="1"/>
  <c r="AZ52" i="1" s="1"/>
  <c r="BF25" i="1"/>
  <c r="BH25" i="1" s="1"/>
  <c r="BN11" i="1"/>
  <c r="BP11" i="1" s="1"/>
  <c r="BN42" i="1"/>
  <c r="BP42" i="1" s="1"/>
  <c r="AX51" i="1"/>
  <c r="AZ51" i="1" s="1"/>
  <c r="BN33" i="1"/>
  <c r="BP33" i="1" s="1"/>
  <c r="AX44" i="1"/>
  <c r="AZ44" i="1" s="1"/>
  <c r="BF40" i="1"/>
  <c r="BH40" i="1" s="1"/>
  <c r="BF24" i="1"/>
  <c r="BH24" i="1" s="1"/>
  <c r="BF52" i="1"/>
  <c r="BH52" i="1" s="1"/>
  <c r="BN25" i="1"/>
  <c r="BP25" i="1" s="1"/>
  <c r="BF20" i="1"/>
  <c r="BH20" i="1" s="1"/>
  <c r="BF39" i="1"/>
  <c r="BH39" i="1" s="1"/>
  <c r="BF33" i="1"/>
  <c r="BH33" i="1" s="1"/>
  <c r="BF44" i="1"/>
  <c r="BH44" i="1" s="1"/>
  <c r="AX40" i="1"/>
  <c r="AZ40" i="1" s="1"/>
  <c r="BN30" i="1"/>
  <c r="BP30" i="1" s="1"/>
  <c r="BN46" i="1"/>
  <c r="BP46" i="1" s="1"/>
  <c r="AX25" i="1"/>
  <c r="AZ25" i="1" s="1"/>
  <c r="BN20" i="1"/>
  <c r="BP20" i="1" s="1"/>
  <c r="BN39" i="1"/>
  <c r="BP39" i="1" s="1"/>
  <c r="AX16" i="1"/>
  <c r="AZ16" i="1" s="1"/>
  <c r="AX45" i="1"/>
  <c r="AZ45" i="1" s="1"/>
  <c r="BF13" i="1"/>
  <c r="BH13" i="1" s="1"/>
  <c r="BF19" i="1"/>
  <c r="BH19" i="1" s="1"/>
  <c r="BN41" i="1"/>
  <c r="BP41" i="1" s="1"/>
  <c r="BN18" i="1"/>
  <c r="BP18" i="1" s="1"/>
  <c r="AX14" i="1"/>
  <c r="AZ14" i="1" s="1"/>
  <c r="BN22" i="1"/>
  <c r="BP22" i="1" s="1"/>
  <c r="BN38" i="1"/>
  <c r="BP38" i="1" s="1"/>
  <c r="BN10" i="1"/>
  <c r="BP10" i="1" s="1"/>
  <c r="AX30" i="1"/>
  <c r="AZ30" i="1" s="1"/>
  <c r="AX15" i="1"/>
  <c r="AZ15" i="1" s="1"/>
  <c r="AX46" i="1"/>
  <c r="AZ46" i="1" s="1"/>
  <c r="AX21" i="1"/>
  <c r="AZ21" i="1" s="1"/>
  <c r="BF49" i="1"/>
  <c r="BH49" i="1" s="1"/>
  <c r="AX20" i="1"/>
  <c r="AZ20" i="1" s="1"/>
  <c r="AX39" i="1"/>
  <c r="AZ39" i="1" s="1"/>
  <c r="BF16" i="1"/>
  <c r="BH16" i="1" s="1"/>
  <c r="AA53" i="1"/>
  <c r="AT6" i="1"/>
  <c r="AT53" i="1" s="1"/>
  <c r="BB6" i="1"/>
  <c r="BB53" i="1" s="1"/>
  <c r="BJ6" i="1"/>
  <c r="BJ53" i="1" s="1"/>
  <c r="AX18" i="1"/>
  <c r="AZ18" i="1" s="1"/>
  <c r="BF28" i="1"/>
  <c r="BH28" i="1" s="1"/>
  <c r="BF46" i="1"/>
  <c r="BH46" i="1" s="1"/>
  <c r="BN21" i="1"/>
  <c r="BP21" i="1" s="1"/>
  <c r="AX49" i="1"/>
  <c r="AZ49" i="1" s="1"/>
  <c r="BF37" i="1"/>
  <c r="BH37" i="1" s="1"/>
  <c r="BN16" i="1"/>
  <c r="BP16" i="1" s="1"/>
  <c r="BN6" i="1" l="1"/>
  <c r="BP6" i="1" s="1"/>
  <c r="AS53" i="1"/>
  <c r="AX53" i="1" s="1"/>
  <c r="AZ53" i="1" s="1"/>
  <c r="AX6" i="1"/>
  <c r="AZ6" i="1" s="1"/>
  <c r="BI53" i="1"/>
  <c r="BN53" i="1" s="1"/>
  <c r="BP53" i="1" s="1"/>
  <c r="BA53" i="1"/>
  <c r="BF53" i="1" s="1"/>
  <c r="BH53" i="1" s="1"/>
  <c r="BF6" i="1"/>
  <c r="BH6" i="1" s="1"/>
</calcChain>
</file>

<file path=xl/sharedStrings.xml><?xml version="1.0" encoding="utf-8"?>
<sst xmlns="http://schemas.openxmlformats.org/spreadsheetml/2006/main" count="282" uniqueCount="85">
  <si>
    <t>Benchmark Generation</t>
  </si>
  <si>
    <t>Solar</t>
  </si>
  <si>
    <t>Onshore Wind</t>
  </si>
  <si>
    <t>Biopower</t>
  </si>
  <si>
    <t>Geothermal Hydrothermal</t>
  </si>
  <si>
    <t>Hydropower</t>
  </si>
  <si>
    <t>Total</t>
  </si>
  <si>
    <t>% of 2012 Generation</t>
  </si>
  <si>
    <t>AL</t>
  </si>
  <si>
    <t>AZ</t>
  </si>
  <si>
    <t>AR</t>
  </si>
  <si>
    <t>CA</t>
  </si>
  <si>
    <t>CO</t>
  </si>
  <si>
    <t>CT</t>
  </si>
  <si>
    <t>DE</t>
  </si>
  <si>
    <t>FL</t>
  </si>
  <si>
    <t>GA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</si>
  <si>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</si>
  <si>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</si>
  <si>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</si>
  <si>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</si>
  <si>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</si>
  <si>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</si>
  <si>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</si>
  <si>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</si>
  <si>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</si>
  <si>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</si>
  <si>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</si>
  <si>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</si>
  <si>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</si>
  <si>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</si>
  <si>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</si>
  <si>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</si>
  <si>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</si>
  <si>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</si>
  <si>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</si>
  <si>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</si>
  <si>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</si>
  <si>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</si>
  <si>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</si>
  <si>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</si>
  <si>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</si>
  <si>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</si>
  <si>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</si>
  <si>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</si>
  <si>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</si>
  <si>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</si>
  <si>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</si>
  <si>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</si>
  <si>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</si>
  <si>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</si>
  <si>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WA</t>
  </si>
  <si>
    <t>WV</t>
  </si>
  <si>
    <t>WI</t>
  </si>
  <si>
    <t>WY</t>
  </si>
  <si>
    <t>Benchmark Rates</t>
  </si>
  <si>
    <t>Alternative RE Approach Data File</t>
  </si>
  <si>
    <t>All values expressed are GWh, unless otherwise noted</t>
  </si>
  <si>
    <t>RE Technical Potential (NREL)</t>
  </si>
  <si>
    <t>Utility-Scale Solar</t>
  </si>
  <si>
    <t>NA</t>
  </si>
  <si>
    <t>EIA 2012 Net Generation</t>
  </si>
  <si>
    <t>2030 Results</t>
  </si>
  <si>
    <t>Target Generation 2030</t>
  </si>
  <si>
    <t>2025 Results</t>
  </si>
  <si>
    <t>Target Generation 2025</t>
  </si>
  <si>
    <t>Geothermal</t>
  </si>
  <si>
    <t>Hydroelectric Conventional</t>
  </si>
  <si>
    <t>Solar Thermal and Photovoltaic</t>
  </si>
  <si>
    <t>Wind</t>
  </si>
  <si>
    <t>Benchmark Development Rate Generation</t>
  </si>
  <si>
    <t>IPM Projected RE Generation (2020)</t>
  </si>
  <si>
    <t>Existing Biomass</t>
  </si>
  <si>
    <t>IPM Projected RE Generation (2030)</t>
  </si>
  <si>
    <t>IPM Projected RE Generation (2025)</t>
  </si>
  <si>
    <t>Target Generation 2020</t>
  </si>
  <si>
    <t>2020 Results</t>
  </si>
  <si>
    <t>Development Rate (%)</t>
  </si>
  <si>
    <t>Development Rate Rank</t>
  </si>
  <si>
    <t>Top 16 State Benchmark Development Rates (%)</t>
  </si>
  <si>
    <t>http://www.nrel.gov/gis/re_potential.html</t>
  </si>
  <si>
    <t>http://www.eia.gov/electricity/data/state/</t>
  </si>
  <si>
    <t>Results from 'RE Market Potential Scenario' IPM run; available on the docket</t>
  </si>
  <si>
    <t>2012 Generation*</t>
  </si>
  <si>
    <t>*EIA 2012 net generation, excluding Indian Country EGUs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</si>
</sst>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/>
    <xf numFmtId="164" fontId="0" fillId="0" borderId="4" xfId="1" applyNumberFormat="1" applyFont="1" applyFill="1" applyBorder="1"/>
    <xf numFmtId="164" fontId="0" fillId="0" borderId="0" xfId="1" applyNumberFormat="1" applyFont="1" applyFill="1" applyBorder="1"/>
    <xf numFmtId="164" fontId="0" fillId="0" borderId="5" xfId="1" applyNumberFormat="1" applyFont="1" applyFill="1" applyBorder="1"/>
    <xf numFmtId="164" fontId="0" fillId="0" borderId="4" xfId="1" applyNumberFormat="1" applyFont="1" applyBorder="1"/>
    <xf numFmtId="164" fontId="0" fillId="0" borderId="0" xfId="1" applyNumberFormat="1" applyFont="1" applyBorder="1"/>
    <xf numFmtId="165" fontId="0" fillId="0" borderId="4" xfId="2" applyNumberFormat="1" applyFont="1" applyBorder="1"/>
    <xf numFmtId="10" fontId="0" fillId="0" borderId="0" xfId="2" applyNumberFormat="1" applyFont="1" applyBorder="1"/>
    <xf numFmtId="164" fontId="0" fillId="0" borderId="5" xfId="1" applyNumberFormat="1" applyFont="1" applyBorder="1"/>
    <xf numFmtId="9" fontId="0" fillId="0" borderId="4" xfId="2" applyFont="1" applyBorder="1"/>
    <xf numFmtId="9" fontId="0" fillId="0" borderId="0" xfId="2" applyFont="1" applyBorder="1"/>
    <xf numFmtId="9" fontId="0" fillId="0" borderId="0" xfId="2" applyFont="1" applyFill="1" applyBorder="1"/>
    <xf numFmtId="9" fontId="0" fillId="0" borderId="5" xfId="2" applyFont="1" applyBorder="1"/>
    <xf numFmtId="9" fontId="0" fillId="0" borderId="0" xfId="2" applyNumberFormat="1" applyFont="1" applyBorder="1"/>
    <xf numFmtId="0" fontId="0" fillId="0" borderId="0" xfId="0" applyBorder="1"/>
    <xf numFmtId="43" fontId="0" fillId="0" borderId="0" xfId="0" applyNumberFormat="1" applyBorder="1"/>
    <xf numFmtId="0" fontId="4" fillId="0" borderId="0" xfId="0" applyFont="1"/>
    <xf numFmtId="9" fontId="0" fillId="0" borderId="5" xfId="2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/>
    <xf numFmtId="164" fontId="3" fillId="0" borderId="10" xfId="1" applyNumberFormat="1" applyFont="1" applyFill="1" applyBorder="1"/>
    <xf numFmtId="164" fontId="3" fillId="0" borderId="11" xfId="1" applyNumberFormat="1" applyFont="1" applyFill="1" applyBorder="1"/>
    <xf numFmtId="164" fontId="3" fillId="0" borderId="9" xfId="1" applyNumberFormat="1" applyFont="1" applyFill="1" applyBorder="1"/>
    <xf numFmtId="165" fontId="3" fillId="0" borderId="10" xfId="2" applyNumberFormat="1" applyFont="1" applyBorder="1"/>
    <xf numFmtId="10" fontId="3" fillId="0" borderId="11" xfId="2" applyNumberFormat="1" applyFont="1" applyBorder="1"/>
    <xf numFmtId="164" fontId="3" fillId="0" borderId="10" xfId="1" applyNumberFormat="1" applyFont="1" applyBorder="1"/>
    <xf numFmtId="164" fontId="3" fillId="0" borderId="11" xfId="1" applyNumberFormat="1" applyFont="1" applyBorder="1"/>
    <xf numFmtId="165" fontId="3" fillId="0" borderId="10" xfId="0" applyNumberFormat="1" applyFont="1" applyBorder="1"/>
    <xf numFmtId="166" fontId="3" fillId="0" borderId="11" xfId="0" applyNumberFormat="1" applyFont="1" applyBorder="1"/>
    <xf numFmtId="166" fontId="3" fillId="0" borderId="9" xfId="0" applyNumberFormat="1" applyFont="1" applyBorder="1"/>
    <xf numFmtId="9" fontId="3" fillId="0" borderId="9" xfId="2" applyFont="1" applyBorder="1" applyAlignment="1">
      <alignment horizontal="center" vertical="center"/>
    </xf>
    <xf numFmtId="0" fontId="3" fillId="0" borderId="6" xfId="0" applyFont="1" applyFill="1" applyBorder="1"/>
    <xf numFmtId="0" fontId="3" fillId="0" borderId="7" xfId="0" applyFont="1" applyFill="1" applyBorder="1"/>
    <xf numFmtId="3" fontId="3" fillId="0" borderId="8" xfId="0" applyNumberFormat="1" applyFont="1" applyFill="1" applyBorder="1"/>
    <xf numFmtId="3" fontId="3" fillId="0" borderId="7" xfId="0" applyNumberFormat="1" applyFont="1" applyFill="1" applyBorder="1"/>
    <xf numFmtId="3" fontId="3" fillId="0" borderId="6" xfId="0" applyNumberFormat="1" applyFont="1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sims/Documents/US_re_technical_potential_r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Sheet wo Exist Hydro"/>
      <sheetName val="Summary Sheet with Exist Hydro"/>
      <sheetName val="Calc No AK and HI"/>
      <sheetName val="Resource Data"/>
      <sheetName val="Incremental Delta"/>
      <sheetName val="2030 Base Case"/>
      <sheetName val="Sales by State"/>
      <sheetName val="Input- EIA 2012 Generation Data"/>
      <sheetName val="Revised RE by Type from IPM"/>
      <sheetName val="2012 RE Gen"/>
      <sheetName val="Lookup"/>
      <sheetName val="Old Chart"/>
      <sheetName val="Information"/>
      <sheetName val="Calc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58"/>
  <sheetViews>
    <sheetView tabSelected="1" workbookViewId="0">
      <pane xSplit="1" topLeftCell="B1" activePane="topRight" state="frozen"/>
      <selection pane="topRight" activeCell="BO5" sqref="BO5"/>
    </sheetView>
  </sheetViews>
  <sheetFormatPr defaultRowHeight="15.75" x14ac:dyDescent="0.25"/>
  <cols>
    <col min="2" max="2" width="14.75" bestFit="1" customWidth="1"/>
    <col min="3" max="3" width="13.75" bestFit="1" customWidth="1"/>
    <col min="4" max="4" width="22.125" bestFit="1" customWidth="1"/>
    <col min="5" max="5" width="11.125" bestFit="1" customWidth="1"/>
    <col min="6" max="6" width="6.625" bestFit="1" customWidth="1"/>
    <col min="7" max="7" width="13.375" bestFit="1" customWidth="1"/>
    <col min="8" max="8" width="23.875" bestFit="1" customWidth="1"/>
    <col min="9" max="9" width="13.25" bestFit="1" customWidth="1"/>
    <col min="14" max="14" width="9.75" bestFit="1" customWidth="1"/>
    <col min="18" max="18" width="7.625" bestFit="1" customWidth="1"/>
    <col min="19" max="19" width="13.375" bestFit="1" customWidth="1"/>
    <col min="20" max="20" width="23.875" bestFit="1" customWidth="1"/>
    <col min="21" max="21" width="11.625" bestFit="1" customWidth="1"/>
    <col min="22" max="22" width="7.625" bestFit="1" customWidth="1"/>
    <col min="23" max="23" width="13.375" bestFit="1" customWidth="1"/>
    <col min="24" max="24" width="23.875" bestFit="1" customWidth="1"/>
    <col min="25" max="25" width="11.625" bestFit="1" customWidth="1"/>
    <col min="26" max="26" width="12.125" bestFit="1" customWidth="1"/>
    <col min="27" max="27" width="15.75" bestFit="1" customWidth="1"/>
    <col min="28" max="28" width="23.875" bestFit="1" customWidth="1"/>
    <col min="29" max="29" width="15.75" bestFit="1" customWidth="1"/>
    <col min="30" max="30" width="7.625" bestFit="1" customWidth="1"/>
    <col min="31" max="31" width="13.375" bestFit="1" customWidth="1"/>
    <col min="32" max="32" width="9.125" bestFit="1" customWidth="1"/>
    <col min="33" max="33" width="15" customWidth="1"/>
    <col min="34" max="34" width="11.625" bestFit="1" customWidth="1"/>
    <col min="35" max="35" width="7.625" bestFit="1" customWidth="1"/>
    <col min="36" max="36" width="13.375" bestFit="1" customWidth="1"/>
    <col min="37" max="37" width="9.125" bestFit="1" customWidth="1"/>
    <col min="38" max="38" width="15" customWidth="1"/>
    <col min="39" max="39" width="11.625" bestFit="1" customWidth="1"/>
    <col min="40" max="40" width="7.625" bestFit="1" customWidth="1"/>
    <col min="41" max="41" width="13.375" bestFit="1" customWidth="1"/>
    <col min="42" max="42" width="9.125" bestFit="1" customWidth="1"/>
    <col min="43" max="43" width="23.875" bestFit="1" customWidth="1"/>
    <col min="44" max="44" width="11.625" bestFit="1" customWidth="1"/>
    <col min="51" max="51" width="12.125" bestFit="1" customWidth="1"/>
    <col min="52" max="52" width="14" bestFit="1" customWidth="1"/>
    <col min="59" max="59" width="10.125" bestFit="1" customWidth="1"/>
    <col min="60" max="60" width="14" bestFit="1" customWidth="1"/>
    <col min="62" max="62" width="13" customWidth="1"/>
    <col min="66" max="66" width="11" customWidth="1"/>
    <col min="67" max="67" width="10.125" bestFit="1" customWidth="1"/>
    <col min="68" max="68" width="14" bestFit="1" customWidth="1"/>
  </cols>
  <sheetData>
    <row r="1" spans="1:68" ht="21" x14ac:dyDescent="0.35">
      <c r="A1" s="20" t="s">
        <v>56</v>
      </c>
    </row>
    <row r="2" spans="1:68" x14ac:dyDescent="0.25">
      <c r="A2" t="s">
        <v>57</v>
      </c>
    </row>
    <row r="3" spans="1:68" ht="16.5" thickBot="1" x14ac:dyDescent="0.3"/>
    <row r="4" spans="1:68" ht="18.75" x14ac:dyDescent="0.3">
      <c r="B4" s="1" t="s">
        <v>58</v>
      </c>
      <c r="C4" s="2"/>
      <c r="D4" s="2"/>
      <c r="E4" s="3"/>
      <c r="F4" s="1" t="s">
        <v>61</v>
      </c>
      <c r="G4" s="2"/>
      <c r="H4" s="2"/>
      <c r="I4" s="2"/>
      <c r="J4" s="1" t="s">
        <v>77</v>
      </c>
      <c r="K4" s="2"/>
      <c r="L4" s="2"/>
      <c r="M4" s="2"/>
      <c r="N4" s="1" t="s">
        <v>78</v>
      </c>
      <c r="O4" s="2"/>
      <c r="P4" s="2"/>
      <c r="Q4" s="3"/>
      <c r="R4" s="1" t="s">
        <v>79</v>
      </c>
      <c r="S4" s="2"/>
      <c r="T4" s="2"/>
      <c r="U4" s="3"/>
      <c r="V4" s="1" t="s">
        <v>70</v>
      </c>
      <c r="W4" s="2"/>
      <c r="X4" s="2"/>
      <c r="Y4" s="3"/>
      <c r="Z4" s="1" t="s">
        <v>0</v>
      </c>
      <c r="AA4" s="2"/>
      <c r="AB4" s="2"/>
      <c r="AC4" s="3"/>
      <c r="AD4" s="1" t="s">
        <v>71</v>
      </c>
      <c r="AE4" s="2"/>
      <c r="AF4" s="2"/>
      <c r="AG4" s="2"/>
      <c r="AH4" s="3"/>
      <c r="AI4" s="1" t="s">
        <v>74</v>
      </c>
      <c r="AJ4" s="2"/>
      <c r="AK4" s="2"/>
      <c r="AL4" s="2"/>
      <c r="AM4" s="3"/>
      <c r="AN4" s="1" t="s">
        <v>73</v>
      </c>
      <c r="AO4" s="2"/>
      <c r="AP4" s="2"/>
      <c r="AQ4" s="2"/>
      <c r="AR4" s="3"/>
      <c r="AS4" s="1" t="s">
        <v>75</v>
      </c>
      <c r="AT4" s="2"/>
      <c r="AU4" s="2"/>
      <c r="AV4" s="2"/>
      <c r="AW4" s="3"/>
      <c r="AX4" s="1" t="s">
        <v>76</v>
      </c>
      <c r="AY4" s="2"/>
      <c r="AZ4" s="3"/>
      <c r="BA4" s="2" t="s">
        <v>65</v>
      </c>
      <c r="BB4" s="2"/>
      <c r="BC4" s="2"/>
      <c r="BD4" s="2"/>
      <c r="BE4" s="2"/>
      <c r="BF4" s="1" t="s">
        <v>64</v>
      </c>
      <c r="BG4" s="2"/>
      <c r="BH4" s="3"/>
      <c r="BI4" s="2" t="s">
        <v>63</v>
      </c>
      <c r="BJ4" s="2"/>
      <c r="BK4" s="2"/>
      <c r="BL4" s="2"/>
      <c r="BM4" s="2"/>
      <c r="BN4" s="1" t="s">
        <v>62</v>
      </c>
      <c r="BO4" s="2"/>
      <c r="BP4" s="3"/>
    </row>
    <row r="5" spans="1:68" ht="16.5" thickBot="1" x14ac:dyDescent="0.3">
      <c r="B5" s="37" t="s">
        <v>59</v>
      </c>
      <c r="C5" s="38" t="s">
        <v>2</v>
      </c>
      <c r="D5" s="38" t="s">
        <v>4</v>
      </c>
      <c r="E5" s="39" t="s">
        <v>5</v>
      </c>
      <c r="F5" s="37" t="s">
        <v>68</v>
      </c>
      <c r="G5" s="38" t="s">
        <v>69</v>
      </c>
      <c r="H5" s="38" t="s">
        <v>66</v>
      </c>
      <c r="I5" s="40" t="s">
        <v>67</v>
      </c>
      <c r="J5" s="37" t="s">
        <v>59</v>
      </c>
      <c r="K5" s="38" t="s">
        <v>2</v>
      </c>
      <c r="L5" s="38" t="s">
        <v>4</v>
      </c>
      <c r="M5" s="40" t="s">
        <v>5</v>
      </c>
      <c r="N5" s="37" t="s">
        <v>59</v>
      </c>
      <c r="O5" s="38" t="s">
        <v>2</v>
      </c>
      <c r="P5" s="38" t="s">
        <v>4</v>
      </c>
      <c r="Q5" s="40" t="s">
        <v>5</v>
      </c>
      <c r="R5" s="37" t="s">
        <v>59</v>
      </c>
      <c r="S5" s="38" t="s">
        <v>2</v>
      </c>
      <c r="T5" s="38" t="s">
        <v>4</v>
      </c>
      <c r="U5" s="40" t="s">
        <v>5</v>
      </c>
      <c r="V5" s="37" t="s">
        <v>59</v>
      </c>
      <c r="W5" s="38" t="s">
        <v>2</v>
      </c>
      <c r="X5" s="38" t="s">
        <v>4</v>
      </c>
      <c r="Y5" s="40" t="s">
        <v>5</v>
      </c>
      <c r="Z5" s="37" t="s">
        <v>1</v>
      </c>
      <c r="AA5" s="38" t="s">
        <v>2</v>
      </c>
      <c r="AB5" s="38" t="s">
        <v>4</v>
      </c>
      <c r="AC5" s="39" t="s">
        <v>5</v>
      </c>
      <c r="AD5" s="37" t="s">
        <v>1</v>
      </c>
      <c r="AE5" s="38" t="s">
        <v>69</v>
      </c>
      <c r="AF5" s="38" t="s">
        <v>72</v>
      </c>
      <c r="AG5" s="38" t="s">
        <v>66</v>
      </c>
      <c r="AH5" s="39" t="s">
        <v>67</v>
      </c>
      <c r="AI5" s="37" t="s">
        <v>1</v>
      </c>
      <c r="AJ5" s="38" t="s">
        <v>69</v>
      </c>
      <c r="AK5" s="38" t="s">
        <v>72</v>
      </c>
      <c r="AL5" s="38" t="s">
        <v>66</v>
      </c>
      <c r="AM5" s="39" t="s">
        <v>67</v>
      </c>
      <c r="AN5" s="37" t="s">
        <v>1</v>
      </c>
      <c r="AO5" s="38" t="s">
        <v>69</v>
      </c>
      <c r="AP5" s="38" t="s">
        <v>72</v>
      </c>
      <c r="AQ5" s="38" t="s">
        <v>66</v>
      </c>
      <c r="AR5" s="39" t="s">
        <v>67</v>
      </c>
      <c r="AS5" s="37" t="s">
        <v>1</v>
      </c>
      <c r="AT5" s="38" t="s">
        <v>2</v>
      </c>
      <c r="AU5" s="38" t="s">
        <v>3</v>
      </c>
      <c r="AV5" s="38" t="s">
        <v>4</v>
      </c>
      <c r="AW5" s="39" t="s">
        <v>5</v>
      </c>
      <c r="AX5" s="41" t="s">
        <v>6</v>
      </c>
      <c r="AY5" s="40" t="s">
        <v>83</v>
      </c>
      <c r="AZ5" s="39" t="s">
        <v>7</v>
      </c>
      <c r="BA5" s="38" t="s">
        <v>1</v>
      </c>
      <c r="BB5" s="38" t="s">
        <v>2</v>
      </c>
      <c r="BC5" s="38" t="s">
        <v>3</v>
      </c>
      <c r="BD5" s="38" t="s">
        <v>4</v>
      </c>
      <c r="BE5" s="40" t="s">
        <v>5</v>
      </c>
      <c r="BF5" s="41" t="s">
        <v>6</v>
      </c>
      <c r="BG5" s="40" t="s">
        <v>83</v>
      </c>
      <c r="BH5" s="39" t="s">
        <v>7</v>
      </c>
      <c r="BI5" s="38" t="s">
        <v>1</v>
      </c>
      <c r="BJ5" s="38" t="s">
        <v>2</v>
      </c>
      <c r="BK5" s="38" t="s">
        <v>3</v>
      </c>
      <c r="BL5" s="38" t="s">
        <v>4</v>
      </c>
      <c r="BM5" s="40" t="s">
        <v>5</v>
      </c>
      <c r="BN5" s="41" t="s">
        <v>6</v>
      </c>
      <c r="BO5" s="40" t="s">
        <v>83</v>
      </c>
      <c r="BP5" s="39" t="s">
        <v>7</v>
      </c>
    </row>
    <row r="6" spans="1:68" x14ac:dyDescent="0.25">
      <c r="A6" t="s">
        <v>8</v>
      </c>
      <c r="B6" s="5">
        <v>3742689.1960043018</v>
      </c>
      <c r="C6" s="6">
        <v>283.02245999999997</v>
      </c>
      <c r="D6" s="6">
        <v>0</v>
      </c>
      <c r="E6" s="7">
        <v>4102.56575494956</v>
      </c>
      <c r="F6" s="8">
        <v>0</v>
      </c>
      <c r="G6" s="9">
        <v>0</v>
      </c>
      <c r="H6" s="9">
        <v>0</v>
      </c>
      <c r="I6" s="9">
        <v>7435.223</v>
      </c>
      <c r="J6" s="10">
        <f>IF(IFERROR(F6/B6,0)&gt;1,1,IFERROR(F6/B6,0))</f>
        <v>0</v>
      </c>
      <c r="K6" s="11">
        <f>IF(IFERROR(G6/C6,0)&gt;1,1,IFERROR(G6/C6,0))</f>
        <v>0</v>
      </c>
      <c r="L6" s="11">
        <f>IF(IFERROR(H6/D6,0)&gt;1,1,IFERROR(H6/D6,0))</f>
        <v>0</v>
      </c>
      <c r="M6" s="11" t="s">
        <v>60</v>
      </c>
      <c r="N6" s="8">
        <f>RANK(J6,J$6:J$52,0)</f>
        <v>23</v>
      </c>
      <c r="O6" s="9">
        <f>RANK(K6,K$6:K$52,0)</f>
        <v>37</v>
      </c>
      <c r="P6" s="9">
        <f>RANK(L6,L$6:L$52,0)</f>
        <v>6</v>
      </c>
      <c r="Q6" s="12" t="s">
        <v>60</v>
      </c>
      <c r="R6" s="13" t="str">
        <f>IF(N6&lt;=16,J6,"")</f>
        <v/>
      </c>
      <c r="S6" s="14" t="str">
        <f>IF(O6&lt;=16,K6,"")</f>
        <v/>
      </c>
      <c r="T6" s="14" t="str">
        <f>IF(P6&lt;6,L6,"")</f>
        <v/>
      </c>
      <c r="U6" s="14" t="s">
        <v>60</v>
      </c>
      <c r="V6" s="8">
        <f>B6*R$53</f>
        <v>322.88650990872759</v>
      </c>
      <c r="W6" s="9">
        <f>C6*S$53</f>
        <v>25.560103708846661</v>
      </c>
      <c r="X6" s="9">
        <f>D6*T$53</f>
        <v>0</v>
      </c>
      <c r="Y6" s="12">
        <f>E6</f>
        <v>4102.56575494956</v>
      </c>
      <c r="Z6" s="8">
        <f>MAX(V6,F6)</f>
        <v>322.88650990872759</v>
      </c>
      <c r="AA6" s="9">
        <f>MAX(W6,G6)</f>
        <v>25.560103708846661</v>
      </c>
      <c r="AB6" s="9">
        <f>MAX(X6,H6)</f>
        <v>0</v>
      </c>
      <c r="AC6" s="12">
        <f>MAX(Y6,I6)</f>
        <v>7435.223</v>
      </c>
      <c r="AD6" s="8">
        <v>0</v>
      </c>
      <c r="AE6" s="9">
        <v>0</v>
      </c>
      <c r="AF6" s="9">
        <v>303.98125941799998</v>
      </c>
      <c r="AG6" s="9">
        <v>0</v>
      </c>
      <c r="AH6" s="12">
        <v>7813.5130001180005</v>
      </c>
      <c r="AI6" s="8">
        <v>0</v>
      </c>
      <c r="AJ6" s="9">
        <v>0</v>
      </c>
      <c r="AK6" s="9">
        <v>303.98125941799998</v>
      </c>
      <c r="AL6" s="9">
        <v>0</v>
      </c>
      <c r="AM6" s="12">
        <v>7813.5130001180005</v>
      </c>
      <c r="AN6" s="8">
        <v>0</v>
      </c>
      <c r="AO6" s="9">
        <v>0</v>
      </c>
      <c r="AP6" s="9">
        <v>303.98125941799998</v>
      </c>
      <c r="AQ6" s="9">
        <v>0</v>
      </c>
      <c r="AR6" s="12">
        <v>7813.5130001180005</v>
      </c>
      <c r="AS6" s="8">
        <f>MIN(AD6,Z6)</f>
        <v>0</v>
      </c>
      <c r="AT6" s="9">
        <f>MIN(AE6,AA6)</f>
        <v>0</v>
      </c>
      <c r="AU6" s="9">
        <v>303.98125941799998</v>
      </c>
      <c r="AV6" s="9">
        <f>MIN(AG6,AB6)</f>
        <v>0</v>
      </c>
      <c r="AW6" s="12">
        <f>MAX(AH6,AC6)</f>
        <v>7813.5130001180005</v>
      </c>
      <c r="AX6" s="8">
        <f>SUM(AS6:AW6)</f>
        <v>8117.4942595360008</v>
      </c>
      <c r="AY6" s="9">
        <v>152878.68769999998</v>
      </c>
      <c r="AZ6" s="21">
        <f>AX6/AY6</f>
        <v>5.3097618652151748E-2</v>
      </c>
      <c r="BA6" s="9">
        <f>MIN(AI6,Z6)</f>
        <v>0</v>
      </c>
      <c r="BB6" s="9">
        <f>MIN(AJ6,AA6)</f>
        <v>0</v>
      </c>
      <c r="BC6" s="9">
        <v>303.98125941799998</v>
      </c>
      <c r="BD6" s="9">
        <f>MIN(AL6,AB6)</f>
        <v>0</v>
      </c>
      <c r="BE6" s="9">
        <f>MAX(AM6,AC6)</f>
        <v>7813.5130001180005</v>
      </c>
      <c r="BF6" s="8">
        <f>SUM(BA6:BE6)</f>
        <v>8117.4942595360008</v>
      </c>
      <c r="BG6" s="9">
        <v>152878.68769999998</v>
      </c>
      <c r="BH6" s="21">
        <f>BF6/BG6</f>
        <v>5.3097618652151748E-2</v>
      </c>
      <c r="BI6" s="9">
        <f>MIN(AN6,Z6)</f>
        <v>0</v>
      </c>
      <c r="BJ6" s="9">
        <f>MIN(AO6,AA6)</f>
        <v>0</v>
      </c>
      <c r="BK6" s="9">
        <v>303.98125941799998</v>
      </c>
      <c r="BL6" s="9">
        <f>MIN(AQ6,AB6)</f>
        <v>0</v>
      </c>
      <c r="BM6" s="9">
        <f>MAX(AR6,AC6)</f>
        <v>7813.5130001180005</v>
      </c>
      <c r="BN6" s="8">
        <f>SUM(BI6:BM6)</f>
        <v>8117.4942595360008</v>
      </c>
      <c r="BO6" s="9">
        <v>152878.68770000001</v>
      </c>
      <c r="BP6" s="21">
        <f>BN6/BO6</f>
        <v>5.3097618652151735E-2</v>
      </c>
    </row>
    <row r="7" spans="1:68" x14ac:dyDescent="0.25">
      <c r="A7" t="s">
        <v>9</v>
      </c>
      <c r="B7" s="5">
        <v>24533333.479425386</v>
      </c>
      <c r="C7" s="6">
        <v>26036.376082000002</v>
      </c>
      <c r="D7" s="6">
        <v>8329.5295969920007</v>
      </c>
      <c r="E7" s="7">
        <v>1303.2220206368399</v>
      </c>
      <c r="F7" s="8">
        <v>955.44331000000011</v>
      </c>
      <c r="G7" s="9">
        <v>531.63990000000001</v>
      </c>
      <c r="H7" s="9">
        <v>0</v>
      </c>
      <c r="I7" s="9">
        <v>6716.9340000000002</v>
      </c>
      <c r="J7" s="10">
        <f>IF(IFERROR(F7/B7,0)&gt;1,1,IFERROR(F7/B7,0))</f>
        <v>3.8944699903960152E-5</v>
      </c>
      <c r="K7" s="11">
        <f>IF(IFERROR(G7/C7,0)&gt;1,1,IFERROR(G7/C7,0))</f>
        <v>2.0419120476890949E-2</v>
      </c>
      <c r="L7" s="11">
        <f>IF(IFERROR(H7/D7,0)&gt;1,1,IFERROR(H7/D7,0))</f>
        <v>0</v>
      </c>
      <c r="M7" s="11" t="s">
        <v>60</v>
      </c>
      <c r="N7" s="8">
        <f>RANK(J7,J$6:J$52,0)</f>
        <v>6</v>
      </c>
      <c r="O7" s="9">
        <f>RANK(K7,K$6:K$52,0)</f>
        <v>16</v>
      </c>
      <c r="P7" s="9">
        <f>RANK(L7,L$6:L$52,0)</f>
        <v>6</v>
      </c>
      <c r="Q7" s="12" t="s">
        <v>60</v>
      </c>
      <c r="R7" s="10">
        <f t="shared" ref="R7:R52" si="0">IF(N7&lt;=16,J7,"")</f>
        <v>3.8944699903960152E-5</v>
      </c>
      <c r="S7" s="14">
        <f t="shared" ref="S7:S52" si="1">IF(O7&lt;=16,K7,"")</f>
        <v>2.0419120476890949E-2</v>
      </c>
      <c r="T7" s="14" t="str">
        <f>IF(P7&lt;6,L7,"")</f>
        <v/>
      </c>
      <c r="U7" s="16" t="s">
        <v>60</v>
      </c>
      <c r="V7" s="8">
        <f>B7*R$53</f>
        <v>2116.5215727919872</v>
      </c>
      <c r="W7" s="9">
        <f>C7*S$53</f>
        <v>2351.3768937576715</v>
      </c>
      <c r="X7" s="9">
        <f>D7*T$53</f>
        <v>298.10781841313099</v>
      </c>
      <c r="Y7" s="12">
        <f t="shared" ref="Y7:Y52" si="2">E7</f>
        <v>1303.2220206368399</v>
      </c>
      <c r="Z7" s="8">
        <f>MAX(V7,F7)</f>
        <v>2116.5215727919872</v>
      </c>
      <c r="AA7" s="9">
        <f>MAX(W7,G7)</f>
        <v>2351.3768937576715</v>
      </c>
      <c r="AB7" s="9">
        <f>MAX(X7,H7)</f>
        <v>298.10781841313099</v>
      </c>
      <c r="AC7" s="12">
        <f>MAX(Y7,I7)</f>
        <v>6716.9340000000002</v>
      </c>
      <c r="AD7" s="8">
        <v>2217.0182850000569</v>
      </c>
      <c r="AE7" s="9">
        <v>456.40260523560198</v>
      </c>
      <c r="AF7" s="9">
        <v>239.67278004099998</v>
      </c>
      <c r="AG7" s="9">
        <v>0</v>
      </c>
      <c r="AH7" s="12">
        <v>7221.4339997859997</v>
      </c>
      <c r="AI7" s="8">
        <v>2217.0182850000569</v>
      </c>
      <c r="AJ7" s="9">
        <v>456.45180139560199</v>
      </c>
      <c r="AK7" s="9">
        <v>239.67278004099998</v>
      </c>
      <c r="AL7" s="9">
        <v>0</v>
      </c>
      <c r="AM7" s="12">
        <v>7221.4339997859997</v>
      </c>
      <c r="AN7" s="8">
        <v>2217.0182850000569</v>
      </c>
      <c r="AO7" s="9">
        <v>457.38777410760196</v>
      </c>
      <c r="AP7" s="9">
        <v>239.67278004099998</v>
      </c>
      <c r="AQ7" s="9">
        <v>0</v>
      </c>
      <c r="AR7" s="12">
        <v>7221.4339997859997</v>
      </c>
      <c r="AS7" s="8">
        <f>MIN(AD7,Z7)</f>
        <v>2116.5215727919872</v>
      </c>
      <c r="AT7" s="9">
        <f>MIN(AE7,AA7)</f>
        <v>456.40260523560198</v>
      </c>
      <c r="AU7" s="9">
        <v>239.67278004099998</v>
      </c>
      <c r="AV7" s="9">
        <f t="shared" ref="AV7:AV52" si="3">MIN(AG7,AB7)</f>
        <v>0</v>
      </c>
      <c r="AW7" s="12">
        <f t="shared" ref="AW7:AW52" si="4">MAX(AH7,AC7)</f>
        <v>7221.4339997859997</v>
      </c>
      <c r="AX7" s="8">
        <f t="shared" ref="AX7:AX53" si="5">SUM(AS7:AW7)</f>
        <v>10034.030957854589</v>
      </c>
      <c r="AY7" s="9">
        <v>95016.925176899997</v>
      </c>
      <c r="AZ7" s="21">
        <f t="shared" ref="AZ7:AZ53" si="6">AX7/AY7</f>
        <v>0.10560256437654129</v>
      </c>
      <c r="BA7" s="9">
        <f>MIN(AI7,Z7)</f>
        <v>2116.5215727919872</v>
      </c>
      <c r="BB7" s="9">
        <f>MIN(AJ7,AA7)</f>
        <v>456.45180139560199</v>
      </c>
      <c r="BC7" s="9">
        <v>239.67278004099998</v>
      </c>
      <c r="BD7" s="9">
        <f>MIN(AL7,AB7)</f>
        <v>0</v>
      </c>
      <c r="BE7" s="9">
        <f>MAX(AM7,AC7)</f>
        <v>7221.4339997859997</v>
      </c>
      <c r="BF7" s="8">
        <f>SUM(BA7:BE7)</f>
        <v>10034.080154014589</v>
      </c>
      <c r="BG7" s="9">
        <v>95016.925176899997</v>
      </c>
      <c r="BH7" s="21">
        <f t="shared" ref="BH7:BH53" si="7">BF7/BG7</f>
        <v>0.10560308213861272</v>
      </c>
      <c r="BI7" s="9">
        <f>MIN(AN7,Z7)</f>
        <v>2116.5215727919872</v>
      </c>
      <c r="BJ7" s="9">
        <f>MIN(AO7,AA7)</f>
        <v>457.38777410760196</v>
      </c>
      <c r="BK7" s="9">
        <v>239.67278004099998</v>
      </c>
      <c r="BL7" s="9">
        <f>MIN(AQ7,AB7)</f>
        <v>0</v>
      </c>
      <c r="BM7" s="9">
        <f>MAX(AR7,AC7)</f>
        <v>7221.4339997859997</v>
      </c>
      <c r="BN7" s="8">
        <f>SUM(BI7:BM7)</f>
        <v>10035.016126726588</v>
      </c>
      <c r="BO7" s="9">
        <v>95016.925176899997</v>
      </c>
      <c r="BP7" s="21">
        <f>BN7/BO7</f>
        <v>0.10561293272797095</v>
      </c>
    </row>
    <row r="8" spans="1:68" x14ac:dyDescent="0.25">
      <c r="A8" t="s">
        <v>10</v>
      </c>
      <c r="B8" s="5">
        <v>5015349.4348980496</v>
      </c>
      <c r="C8" s="6">
        <v>22892.317469999995</v>
      </c>
      <c r="D8" s="6">
        <v>0</v>
      </c>
      <c r="E8" s="7">
        <v>6093.4005687961208</v>
      </c>
      <c r="F8" s="8">
        <v>0</v>
      </c>
      <c r="G8" s="9">
        <v>0</v>
      </c>
      <c r="H8" s="9">
        <v>0</v>
      </c>
      <c r="I8" s="9">
        <v>2198.4720000000002</v>
      </c>
      <c r="J8" s="10">
        <f>IF(IFERROR(F8/B8,0)&gt;1,1,IFERROR(F8/B8,0))</f>
        <v>0</v>
      </c>
      <c r="K8" s="11">
        <f>IF(IFERROR(G8/C8,0)&gt;1,1,IFERROR(G8/C8,0))</f>
        <v>0</v>
      </c>
      <c r="L8" s="11">
        <f>IF(IFERROR(H8/D8,0)&gt;1,1,IFERROR(H8/D8,0))</f>
        <v>0</v>
      </c>
      <c r="M8" s="11" t="s">
        <v>60</v>
      </c>
      <c r="N8" s="8">
        <f>RANK(J8,J$6:J$52,0)</f>
        <v>23</v>
      </c>
      <c r="O8" s="9">
        <f>RANK(K8,K$6:K$52,0)</f>
        <v>37</v>
      </c>
      <c r="P8" s="9">
        <f>RANK(L8,L$6:L$52,0)</f>
        <v>6</v>
      </c>
      <c r="Q8" s="12" t="s">
        <v>60</v>
      </c>
      <c r="R8" s="10" t="str">
        <f t="shared" si="0"/>
        <v/>
      </c>
      <c r="S8" s="14" t="str">
        <f t="shared" si="1"/>
        <v/>
      </c>
      <c r="T8" s="14" t="str">
        <f>IF(P8&lt;6,L8,"")</f>
        <v/>
      </c>
      <c r="U8" s="16" t="s">
        <v>60</v>
      </c>
      <c r="V8" s="8">
        <f>B8*R$53</f>
        <v>432.68051131143915</v>
      </c>
      <c r="W8" s="9">
        <f>C8*S$53</f>
        <v>2067.4331241027376</v>
      </c>
      <c r="X8" s="9">
        <f>D8*T$53</f>
        <v>0</v>
      </c>
      <c r="Y8" s="12">
        <f t="shared" si="2"/>
        <v>6093.4005687961208</v>
      </c>
      <c r="Z8" s="8">
        <f>MAX(V8,F8)</f>
        <v>432.68051131143915</v>
      </c>
      <c r="AA8" s="9">
        <f>MAX(W8,G8)</f>
        <v>2067.4331241027376</v>
      </c>
      <c r="AB8" s="9">
        <f>MAX(X8,H8)</f>
        <v>0</v>
      </c>
      <c r="AC8" s="12">
        <f>MAX(Y8,I8)</f>
        <v>6093.4005687961208</v>
      </c>
      <c r="AD8" s="8">
        <v>0</v>
      </c>
      <c r="AE8" s="9">
        <v>8.4020663999999995E-2</v>
      </c>
      <c r="AF8" s="9">
        <v>152.12193563700001</v>
      </c>
      <c r="AG8" s="9">
        <v>0</v>
      </c>
      <c r="AH8" s="12">
        <v>3814.5852096350004</v>
      </c>
      <c r="AI8" s="8">
        <v>0</v>
      </c>
      <c r="AJ8" s="9">
        <v>1.7437656000000012</v>
      </c>
      <c r="AK8" s="9">
        <v>152.12193563700001</v>
      </c>
      <c r="AL8" s="9">
        <v>0</v>
      </c>
      <c r="AM8" s="12">
        <v>3814.5852096350004</v>
      </c>
      <c r="AN8" s="8">
        <v>0</v>
      </c>
      <c r="AO8" s="9">
        <v>9.6429817200000016</v>
      </c>
      <c r="AP8" s="9">
        <v>152.12193563700001</v>
      </c>
      <c r="AQ8" s="9">
        <v>0</v>
      </c>
      <c r="AR8" s="12">
        <v>3814.5852096350004</v>
      </c>
      <c r="AS8" s="8">
        <f>MIN(AD8,Z8)</f>
        <v>0</v>
      </c>
      <c r="AT8" s="9">
        <f>MIN(AE8,AA8)</f>
        <v>8.4020663999999995E-2</v>
      </c>
      <c r="AU8" s="9">
        <v>152.12193563700001</v>
      </c>
      <c r="AV8" s="9">
        <f t="shared" si="3"/>
        <v>0</v>
      </c>
      <c r="AW8" s="12">
        <f t="shared" si="4"/>
        <v>6093.4005687961208</v>
      </c>
      <c r="AX8" s="8">
        <f t="shared" si="5"/>
        <v>6245.6065250971205</v>
      </c>
      <c r="AY8" s="9">
        <v>65005.677969999997</v>
      </c>
      <c r="AZ8" s="21">
        <f t="shared" si="6"/>
        <v>9.6077861505874246E-2</v>
      </c>
      <c r="BA8" s="9">
        <f>MIN(AI8,Z8)</f>
        <v>0</v>
      </c>
      <c r="BB8" s="9">
        <f>MIN(AJ8,AA8)</f>
        <v>1.7437656000000012</v>
      </c>
      <c r="BC8" s="9">
        <v>152.12193563700001</v>
      </c>
      <c r="BD8" s="9">
        <f>MIN(AL8,AB8)</f>
        <v>0</v>
      </c>
      <c r="BE8" s="9">
        <f>MAX(AM8,AC8)</f>
        <v>6093.4005687961208</v>
      </c>
      <c r="BF8" s="8">
        <f>SUM(BA8:BE8)</f>
        <v>6247.2662700331211</v>
      </c>
      <c r="BG8" s="9">
        <v>65005.677969999997</v>
      </c>
      <c r="BH8" s="21">
        <f t="shared" si="7"/>
        <v>9.6103393813017732E-2</v>
      </c>
      <c r="BI8" s="9">
        <f>MIN(AN8,Z8)</f>
        <v>0</v>
      </c>
      <c r="BJ8" s="9">
        <f>MIN(AO8,AA8)</f>
        <v>9.6429817200000016</v>
      </c>
      <c r="BK8" s="9">
        <v>152.12193563700001</v>
      </c>
      <c r="BL8" s="9">
        <f>MIN(AQ8,AB8)</f>
        <v>0</v>
      </c>
      <c r="BM8" s="9">
        <f>MAX(AR8,AC8)</f>
        <v>6093.4005687961208</v>
      </c>
      <c r="BN8" s="8">
        <f>SUM(BI8:BM8)</f>
        <v>6255.1654861531206</v>
      </c>
      <c r="BO8" s="9">
        <v>65005.677969999997</v>
      </c>
      <c r="BP8" s="21">
        <f>BN8/BO8</f>
        <v>9.6224909600048605E-2</v>
      </c>
    </row>
    <row r="9" spans="1:68" x14ac:dyDescent="0.25">
      <c r="A9" t="s">
        <v>11</v>
      </c>
      <c r="B9" s="5">
        <v>17592841.442236327</v>
      </c>
      <c r="C9" s="6">
        <v>89862.199913999997</v>
      </c>
      <c r="D9" s="6">
        <v>130921.06890597189</v>
      </c>
      <c r="E9" s="7">
        <v>30023.578286820004</v>
      </c>
      <c r="F9" s="8">
        <v>1382.2998600000001</v>
      </c>
      <c r="G9" s="9">
        <v>9754.2296700000006</v>
      </c>
      <c r="H9" s="9">
        <v>12518.999</v>
      </c>
      <c r="I9" s="9">
        <v>26837.37041</v>
      </c>
      <c r="J9" s="10">
        <f>IF(IFERROR(F9/B9,0)&gt;1,1,IFERROR(F9/B9,0))</f>
        <v>7.8571722739535364E-5</v>
      </c>
      <c r="K9" s="11">
        <f>IF(IFERROR(G9/C9,0)&gt;1,1,IFERROR(G9/C9,0))</f>
        <v>0.10854652656328247</v>
      </c>
      <c r="L9" s="11">
        <f>IF(IFERROR(H9/D9,0)&gt;1,1,IFERROR(H9/D9,0))</f>
        <v>9.5622493038085427E-2</v>
      </c>
      <c r="M9" s="11" t="s">
        <v>60</v>
      </c>
      <c r="N9" s="8">
        <f>RANK(J9,J$6:J$52,0)</f>
        <v>3</v>
      </c>
      <c r="O9" s="9">
        <f>RANK(K9,K$6:K$52,0)</f>
        <v>5</v>
      </c>
      <c r="P9" s="9">
        <f>RANK(L9,L$6:L$52,0)</f>
        <v>1</v>
      </c>
      <c r="Q9" s="12" t="s">
        <v>60</v>
      </c>
      <c r="R9" s="10">
        <f t="shared" si="0"/>
        <v>7.8571722739535364E-5</v>
      </c>
      <c r="S9" s="14">
        <f t="shared" si="1"/>
        <v>0.10854652656328247</v>
      </c>
      <c r="T9" s="14">
        <f>IF(P9&lt;6,L9,"")</f>
        <v>9.5622493038085427E-2</v>
      </c>
      <c r="U9" s="16" t="s">
        <v>60</v>
      </c>
      <c r="V9" s="8">
        <f>B9*R$53</f>
        <v>1517.7565849512191</v>
      </c>
      <c r="W9" s="9">
        <f>C9*S$53</f>
        <v>8115.5649248012032</v>
      </c>
      <c r="X9" s="9">
        <f>D9*T$53</f>
        <v>4685.5700290648665</v>
      </c>
      <c r="Y9" s="12">
        <f t="shared" si="2"/>
        <v>30023.578286820004</v>
      </c>
      <c r="Z9" s="8">
        <f>MAX(V9,F9)</f>
        <v>1517.7565849512191</v>
      </c>
      <c r="AA9" s="9">
        <f>MAX(W9,G9)</f>
        <v>9754.2296700000006</v>
      </c>
      <c r="AB9" s="9">
        <f>MAX(X9,H9)</f>
        <v>12518.999</v>
      </c>
      <c r="AC9" s="12">
        <f>MAX(Y9,I9)</f>
        <v>30023.578286820004</v>
      </c>
      <c r="AD9" s="8">
        <v>8124.2018370063379</v>
      </c>
      <c r="AE9" s="9">
        <v>15146.623813064791</v>
      </c>
      <c r="AF9" s="9">
        <v>2882.8080129509999</v>
      </c>
      <c r="AG9" s="9">
        <v>25177.718721743004</v>
      </c>
      <c r="AH9" s="12">
        <v>31101.722321213998</v>
      </c>
      <c r="AI9" s="8">
        <v>9033.1398496373786</v>
      </c>
      <c r="AJ9" s="9">
        <v>19049.077315318471</v>
      </c>
      <c r="AK9" s="9">
        <v>4133.8432488359995</v>
      </c>
      <c r="AL9" s="9">
        <v>30566.168241328</v>
      </c>
      <c r="AM9" s="12">
        <v>31101.72232578</v>
      </c>
      <c r="AN9" s="8">
        <v>10607.865219257857</v>
      </c>
      <c r="AO9" s="9">
        <v>37296.337860670465</v>
      </c>
      <c r="AP9" s="9">
        <v>2928.0819994439998</v>
      </c>
      <c r="AQ9" s="9">
        <v>31619.316622660997</v>
      </c>
      <c r="AR9" s="12">
        <v>31101.722322703998</v>
      </c>
      <c r="AS9" s="8">
        <f>MIN(AD9,Z9)</f>
        <v>1517.7565849512191</v>
      </c>
      <c r="AT9" s="9">
        <f>MIN(AE9,AA9)</f>
        <v>9754.2296700000006</v>
      </c>
      <c r="AU9" s="9">
        <v>2882.8080129509999</v>
      </c>
      <c r="AV9" s="9">
        <f t="shared" si="3"/>
        <v>12518.999</v>
      </c>
      <c r="AW9" s="12">
        <f t="shared" si="4"/>
        <v>31101.722321213998</v>
      </c>
      <c r="AX9" s="8">
        <f t="shared" si="5"/>
        <v>57775.515589116214</v>
      </c>
      <c r="AY9" s="9">
        <v>199518.56671000001</v>
      </c>
      <c r="AZ9" s="21">
        <f t="shared" si="6"/>
        <v>0.28957463228518904</v>
      </c>
      <c r="BA9" s="9">
        <f>MIN(AI9,Z9)</f>
        <v>1517.7565849512191</v>
      </c>
      <c r="BB9" s="9">
        <f>MIN(AJ9,AA9)</f>
        <v>9754.2296700000006</v>
      </c>
      <c r="BC9" s="9">
        <v>4133.8432488359995</v>
      </c>
      <c r="BD9" s="9">
        <f>MIN(AL9,AB9)</f>
        <v>12518.999</v>
      </c>
      <c r="BE9" s="9">
        <f>MAX(AM9,AC9)</f>
        <v>31101.72232578</v>
      </c>
      <c r="BF9" s="8">
        <f>SUM(BA9:BE9)</f>
        <v>59026.550829567219</v>
      </c>
      <c r="BG9" s="9">
        <v>199518.56671000001</v>
      </c>
      <c r="BH9" s="21">
        <f t="shared" si="7"/>
        <v>0.29584490207050373</v>
      </c>
      <c r="BI9" s="9">
        <f>MIN(AN9,Z9)</f>
        <v>1517.7565849512191</v>
      </c>
      <c r="BJ9" s="9">
        <f>MIN(AO9,AA9)</f>
        <v>9754.2296700000006</v>
      </c>
      <c r="BK9" s="9">
        <v>2928.0819994439998</v>
      </c>
      <c r="BL9" s="9">
        <f>MIN(AQ9,AB9)</f>
        <v>12518.999</v>
      </c>
      <c r="BM9" s="9">
        <f>MAX(AR9,AC9)</f>
        <v>31101.722322703998</v>
      </c>
      <c r="BN9" s="8">
        <f>SUM(BI9:BM9)</f>
        <v>57820.789577099218</v>
      </c>
      <c r="BO9" s="9">
        <v>199518.56671000001</v>
      </c>
      <c r="BP9" s="21">
        <f>BN9/BO9</f>
        <v>0.28980154845008316</v>
      </c>
    </row>
    <row r="10" spans="1:68" x14ac:dyDescent="0.25">
      <c r="A10" t="s">
        <v>12</v>
      </c>
      <c r="B10" s="5">
        <v>19436078.80584557</v>
      </c>
      <c r="C10" s="6">
        <v>1096035.8314640003</v>
      </c>
      <c r="D10" s="6">
        <v>8953.6735969926995</v>
      </c>
      <c r="E10" s="7">
        <v>7789.1289149671211</v>
      </c>
      <c r="F10" s="8">
        <v>165.44902999999999</v>
      </c>
      <c r="G10" s="9">
        <v>5968.6432699999996</v>
      </c>
      <c r="H10" s="9">
        <v>0</v>
      </c>
      <c r="I10" s="9">
        <v>1497.2090000000001</v>
      </c>
      <c r="J10" s="10">
        <f>IF(IFERROR(F10/B10,0)&gt;1,1,IFERROR(F10/B10,0))</f>
        <v>8.51246960113373E-6</v>
      </c>
      <c r="K10" s="11">
        <f>IF(IFERROR(G10/C10,0)&gt;1,1,IFERROR(G10/C10,0))</f>
        <v>5.4456643648479498E-3</v>
      </c>
      <c r="L10" s="11">
        <f>IF(IFERROR(H10/D10,0)&gt;1,1,IFERROR(H10/D10,0))</f>
        <v>0</v>
      </c>
      <c r="M10" s="11" t="s">
        <v>60</v>
      </c>
      <c r="N10" s="8">
        <f>RANK(J10,J$6:J$52,0)</f>
        <v>14</v>
      </c>
      <c r="O10" s="9">
        <f>RANK(K10,K$6:K$52,0)</f>
        <v>26</v>
      </c>
      <c r="P10" s="9">
        <f>RANK(L10,L$6:L$52,0)</f>
        <v>6</v>
      </c>
      <c r="Q10" s="12" t="s">
        <v>60</v>
      </c>
      <c r="R10" s="10">
        <f t="shared" si="0"/>
        <v>8.51246960113373E-6</v>
      </c>
      <c r="S10" s="14" t="str">
        <f t="shared" si="1"/>
        <v/>
      </c>
      <c r="T10" s="14" t="str">
        <f>IF(P10&lt;6,L10,"")</f>
        <v/>
      </c>
      <c r="U10" s="16" t="s">
        <v>60</v>
      </c>
      <c r="V10" s="8">
        <f>B10*R$53</f>
        <v>1676.7749934005615</v>
      </c>
      <c r="W10" s="9">
        <f>C10*S$53</f>
        <v>98984.333331113827</v>
      </c>
      <c r="X10" s="9">
        <f>D10*T$53</f>
        <v>320.44547914766338</v>
      </c>
      <c r="Y10" s="12">
        <f t="shared" si="2"/>
        <v>7789.1289149671211</v>
      </c>
      <c r="Z10" s="8">
        <f>MAX(V10,F10)</f>
        <v>1676.7749934005615</v>
      </c>
      <c r="AA10" s="9">
        <f>MAX(W10,G10)</f>
        <v>98984.333331113827</v>
      </c>
      <c r="AB10" s="9">
        <f>MAX(X10,H10)</f>
        <v>320.44547914766338</v>
      </c>
      <c r="AC10" s="12">
        <f>MAX(Y10,I10)</f>
        <v>7789.1289149671211</v>
      </c>
      <c r="AD10" s="8">
        <v>282.5147562919326</v>
      </c>
      <c r="AE10" s="9">
        <v>8360.5658475572036</v>
      </c>
      <c r="AF10" s="9">
        <v>67.088250017999997</v>
      </c>
      <c r="AG10" s="9">
        <v>0</v>
      </c>
      <c r="AH10" s="12">
        <v>1890.6780625480001</v>
      </c>
      <c r="AI10" s="8">
        <v>282.5147562919326</v>
      </c>
      <c r="AJ10" s="9">
        <v>8976.7943205056035</v>
      </c>
      <c r="AK10" s="9">
        <v>67.088250017999997</v>
      </c>
      <c r="AL10" s="9">
        <v>0</v>
      </c>
      <c r="AM10" s="12">
        <v>1890.6780625480001</v>
      </c>
      <c r="AN10" s="8">
        <v>282.5147562919326</v>
      </c>
      <c r="AO10" s="9">
        <v>10997.074559686404</v>
      </c>
      <c r="AP10" s="9">
        <v>67.088250017999997</v>
      </c>
      <c r="AQ10" s="9">
        <v>0</v>
      </c>
      <c r="AR10" s="12">
        <v>1890.6780625480001</v>
      </c>
      <c r="AS10" s="8">
        <f>MIN(AD10,Z10)</f>
        <v>282.5147562919326</v>
      </c>
      <c r="AT10" s="9">
        <f>MIN(AE10,AA10)</f>
        <v>8360.5658475572036</v>
      </c>
      <c r="AU10" s="9">
        <v>67.088250017999997</v>
      </c>
      <c r="AV10" s="9">
        <f t="shared" si="3"/>
        <v>0</v>
      </c>
      <c r="AW10" s="12">
        <f t="shared" si="4"/>
        <v>7789.1289149671211</v>
      </c>
      <c r="AX10" s="8">
        <f t="shared" si="5"/>
        <v>16499.297768834258</v>
      </c>
      <c r="AY10" s="9">
        <v>52556.701110000002</v>
      </c>
      <c r="AZ10" s="21">
        <f t="shared" si="6"/>
        <v>0.31393328386995972</v>
      </c>
      <c r="BA10" s="9">
        <f>MIN(AI10,Z10)</f>
        <v>282.5147562919326</v>
      </c>
      <c r="BB10" s="9">
        <f>MIN(AJ10,AA10)</f>
        <v>8976.7943205056035</v>
      </c>
      <c r="BC10" s="9">
        <v>67.088250017999997</v>
      </c>
      <c r="BD10" s="9">
        <f>MIN(AL10,AB10)</f>
        <v>0</v>
      </c>
      <c r="BE10" s="9">
        <f>MAX(AM10,AC10)</f>
        <v>7789.1289149671211</v>
      </c>
      <c r="BF10" s="8">
        <f>SUM(BA10:BE10)</f>
        <v>17115.526241782656</v>
      </c>
      <c r="BG10" s="9">
        <v>52556.701110000002</v>
      </c>
      <c r="BH10" s="21">
        <f t="shared" si="7"/>
        <v>0.32565830579739474</v>
      </c>
      <c r="BI10" s="9">
        <f>MIN(AN10,Z10)</f>
        <v>282.5147562919326</v>
      </c>
      <c r="BJ10" s="9">
        <f>MIN(AO10,AA10)</f>
        <v>10997.074559686404</v>
      </c>
      <c r="BK10" s="9">
        <v>67.088250017999997</v>
      </c>
      <c r="BL10" s="9">
        <f>MIN(AQ10,AB10)</f>
        <v>0</v>
      </c>
      <c r="BM10" s="9">
        <f>MAX(AR10,AC10)</f>
        <v>7789.1289149671211</v>
      </c>
      <c r="BN10" s="8">
        <f>SUM(BI10:BM10)</f>
        <v>19135.806480963456</v>
      </c>
      <c r="BO10" s="9">
        <v>52556.701110000002</v>
      </c>
      <c r="BP10" s="21">
        <f>BN10/BO10</f>
        <v>0.3640983181366852</v>
      </c>
    </row>
    <row r="11" spans="1:68" x14ac:dyDescent="0.25">
      <c r="A11" t="s">
        <v>13</v>
      </c>
      <c r="B11" s="5">
        <v>27344.393087909364</v>
      </c>
      <c r="C11" s="6">
        <v>61.913490000000003</v>
      </c>
      <c r="D11" s="6">
        <v>0</v>
      </c>
      <c r="E11" s="7">
        <v>922.4578538610001</v>
      </c>
      <c r="F11" s="8">
        <v>0</v>
      </c>
      <c r="G11" s="9">
        <v>0</v>
      </c>
      <c r="H11" s="9">
        <v>0</v>
      </c>
      <c r="I11" s="9">
        <v>312.14100000000002</v>
      </c>
      <c r="J11" s="10">
        <f>IF(IFERROR(F11/B11,0)&gt;1,1,IFERROR(F11/B11,0))</f>
        <v>0</v>
      </c>
      <c r="K11" s="11">
        <f>IF(IFERROR(G11/C11,0)&gt;1,1,IFERROR(G11/C11,0))</f>
        <v>0</v>
      </c>
      <c r="L11" s="11">
        <f>IF(IFERROR(H11/D11,0)&gt;1,1,IFERROR(H11/D11,0))</f>
        <v>0</v>
      </c>
      <c r="M11" s="11" t="s">
        <v>60</v>
      </c>
      <c r="N11" s="8">
        <f>RANK(J11,J$6:J$52,0)</f>
        <v>23</v>
      </c>
      <c r="O11" s="9">
        <f>RANK(K11,K$6:K$52,0)</f>
        <v>37</v>
      </c>
      <c r="P11" s="9">
        <f>RANK(L11,L$6:L$52,0)</f>
        <v>6</v>
      </c>
      <c r="Q11" s="12" t="s">
        <v>60</v>
      </c>
      <c r="R11" s="10" t="str">
        <f t="shared" si="0"/>
        <v/>
      </c>
      <c r="S11" s="14" t="str">
        <f t="shared" si="1"/>
        <v/>
      </c>
      <c r="T11" s="14" t="str">
        <f>IF(P11&lt;6,L11,"")</f>
        <v/>
      </c>
      <c r="U11" s="16" t="s">
        <v>60</v>
      </c>
      <c r="V11" s="8">
        <f>B11*R$53</f>
        <v>2.359035225033749</v>
      </c>
      <c r="W11" s="9">
        <f>C11*S$53</f>
        <v>5.5914828292307295</v>
      </c>
      <c r="X11" s="9">
        <f>D11*T$53</f>
        <v>0</v>
      </c>
      <c r="Y11" s="12">
        <f t="shared" si="2"/>
        <v>922.4578538610001</v>
      </c>
      <c r="Z11" s="8">
        <f>MAX(V11,F11)</f>
        <v>2.359035225033749</v>
      </c>
      <c r="AA11" s="9">
        <f>MAX(W11,G11)</f>
        <v>5.5914828292307295</v>
      </c>
      <c r="AB11" s="9">
        <f>MAX(X11,H11)</f>
        <v>0</v>
      </c>
      <c r="AC11" s="12">
        <f>MAX(Y11,I11)</f>
        <v>922.4578538610001</v>
      </c>
      <c r="AD11" s="8">
        <v>0</v>
      </c>
      <c r="AE11" s="9">
        <v>17.481718800000003</v>
      </c>
      <c r="AF11" s="9">
        <v>21.534997099000002</v>
      </c>
      <c r="AG11" s="9">
        <v>0</v>
      </c>
      <c r="AH11" s="12">
        <v>474.81819068700003</v>
      </c>
      <c r="AI11" s="8">
        <v>0</v>
      </c>
      <c r="AJ11" s="9">
        <v>17.481718800000003</v>
      </c>
      <c r="AK11" s="9">
        <v>21.534997099000002</v>
      </c>
      <c r="AL11" s="9">
        <v>0</v>
      </c>
      <c r="AM11" s="12">
        <v>474.81819068700003</v>
      </c>
      <c r="AN11" s="8">
        <v>0</v>
      </c>
      <c r="AO11" s="9">
        <v>17.481718800000003</v>
      </c>
      <c r="AP11" s="9">
        <v>21.534997099000002</v>
      </c>
      <c r="AQ11" s="9">
        <v>0</v>
      </c>
      <c r="AR11" s="12">
        <v>474.81819068700003</v>
      </c>
      <c r="AS11" s="8">
        <f>MIN(AD11,Z11)</f>
        <v>0</v>
      </c>
      <c r="AT11" s="9">
        <f>MIN(AE11,AA11)</f>
        <v>5.5914828292307295</v>
      </c>
      <c r="AU11" s="9">
        <v>21.534997099000002</v>
      </c>
      <c r="AV11" s="9">
        <f t="shared" si="3"/>
        <v>0</v>
      </c>
      <c r="AW11" s="12">
        <f t="shared" si="4"/>
        <v>922.4578538610001</v>
      </c>
      <c r="AX11" s="8">
        <f t="shared" si="5"/>
        <v>949.58433378923087</v>
      </c>
      <c r="AY11" s="9">
        <v>36117.543950000007</v>
      </c>
      <c r="AZ11" s="21">
        <f t="shared" si="6"/>
        <v>2.6291497979591457E-2</v>
      </c>
      <c r="BA11" s="9">
        <f>MIN(AI11,Z11)</f>
        <v>0</v>
      </c>
      <c r="BB11" s="9">
        <f>MIN(AJ11,AA11)</f>
        <v>5.5914828292307295</v>
      </c>
      <c r="BC11" s="9">
        <v>21.534997099000002</v>
      </c>
      <c r="BD11" s="9">
        <f>MIN(AL11,AB11)</f>
        <v>0</v>
      </c>
      <c r="BE11" s="9">
        <f>MAX(AM11,AC11)</f>
        <v>922.4578538610001</v>
      </c>
      <c r="BF11" s="8">
        <f>SUM(BA11:BE11)</f>
        <v>949.58433378923087</v>
      </c>
      <c r="BG11" s="9">
        <v>36117.543950000007</v>
      </c>
      <c r="BH11" s="21">
        <f t="shared" si="7"/>
        <v>2.6291497979591457E-2</v>
      </c>
      <c r="BI11" s="9">
        <f>MIN(AN11,Z11)</f>
        <v>0</v>
      </c>
      <c r="BJ11" s="9">
        <f>MIN(AO11,AA11)</f>
        <v>5.5914828292307295</v>
      </c>
      <c r="BK11" s="9">
        <v>21.534997099000002</v>
      </c>
      <c r="BL11" s="9">
        <f>MIN(AQ11,AB11)</f>
        <v>0</v>
      </c>
      <c r="BM11" s="9">
        <f>MAX(AR11,AC11)</f>
        <v>922.4578538610001</v>
      </c>
      <c r="BN11" s="8">
        <f>SUM(BI11:BM11)</f>
        <v>949.58433378923087</v>
      </c>
      <c r="BO11" s="9">
        <v>36117.543950000007</v>
      </c>
      <c r="BP11" s="21">
        <f>BN11/BO11</f>
        <v>2.6291497979591457E-2</v>
      </c>
    </row>
    <row r="12" spans="1:68" x14ac:dyDescent="0.25">
      <c r="A12" t="s">
        <v>14</v>
      </c>
      <c r="B12" s="5">
        <v>287189.09166739212</v>
      </c>
      <c r="C12" s="6">
        <v>21.719981999999998</v>
      </c>
      <c r="D12" s="6">
        <v>0</v>
      </c>
      <c r="E12" s="7">
        <v>30.790340442959998</v>
      </c>
      <c r="F12" s="8">
        <v>22.559000000000001</v>
      </c>
      <c r="G12" s="9">
        <v>3.6379999999999999</v>
      </c>
      <c r="H12" s="9">
        <v>0</v>
      </c>
      <c r="I12" s="9">
        <v>0</v>
      </c>
      <c r="J12" s="10">
        <f>IF(IFERROR(F12/B12,0)&gt;1,1,IFERROR(F12/B12,0))</f>
        <v>7.8551033637888631E-5</v>
      </c>
      <c r="K12" s="11">
        <f>IF(IFERROR(G12/C12,0)&gt;1,1,IFERROR(G12/C12,0))</f>
        <v>0.16749553475688886</v>
      </c>
      <c r="L12" s="11">
        <f>IF(IFERROR(H12/D12,0)&gt;1,1,IFERROR(H12/D12,0))</f>
        <v>0</v>
      </c>
      <c r="M12" s="11" t="s">
        <v>60</v>
      </c>
      <c r="N12" s="8">
        <f>RANK(J12,J$6:J$52,0)</f>
        <v>4</v>
      </c>
      <c r="O12" s="9">
        <f>RANK(K12,K$6:K$52,0)</f>
        <v>3</v>
      </c>
      <c r="P12" s="9">
        <f>RANK(L12,L$6:L$52,0)</f>
        <v>6</v>
      </c>
      <c r="Q12" s="12" t="s">
        <v>60</v>
      </c>
      <c r="R12" s="10">
        <f t="shared" si="0"/>
        <v>7.8551033637888631E-5</v>
      </c>
      <c r="S12" s="14">
        <f t="shared" si="1"/>
        <v>0.16749553475688886</v>
      </c>
      <c r="T12" s="14" t="str">
        <f>IF(P12&lt;6,L12,"")</f>
        <v/>
      </c>
      <c r="U12" s="16" t="s">
        <v>60</v>
      </c>
      <c r="V12" s="8">
        <f>B12*R$53</f>
        <v>24.776164580093894</v>
      </c>
      <c r="W12" s="9">
        <f>C12*S$53</f>
        <v>1.9615580773140151</v>
      </c>
      <c r="X12" s="9">
        <f>D12*T$53</f>
        <v>0</v>
      </c>
      <c r="Y12" s="12">
        <f t="shared" si="2"/>
        <v>30.790340442959998</v>
      </c>
      <c r="Z12" s="8">
        <f>MAX(V12,F12)</f>
        <v>24.776164580093894</v>
      </c>
      <c r="AA12" s="9">
        <f>MAX(W12,G12)</f>
        <v>3.6379999999999999</v>
      </c>
      <c r="AB12" s="9">
        <f>MAX(X12,H12)</f>
        <v>0</v>
      </c>
      <c r="AC12" s="12">
        <f>MAX(Y12,I12)</f>
        <v>30.790340442959998</v>
      </c>
      <c r="AD12" s="8">
        <v>48.4222546391753</v>
      </c>
      <c r="AE12" s="9">
        <v>24.481740567088572</v>
      </c>
      <c r="AF12" s="9">
        <v>51.864800190000004</v>
      </c>
      <c r="AG12" s="9">
        <v>0</v>
      </c>
      <c r="AH12" s="12">
        <v>0</v>
      </c>
      <c r="AI12" s="8">
        <v>48.4222546391753</v>
      </c>
      <c r="AJ12" s="9">
        <v>24.481740567088572</v>
      </c>
      <c r="AK12" s="9">
        <v>51.864800190000004</v>
      </c>
      <c r="AL12" s="9">
        <v>0</v>
      </c>
      <c r="AM12" s="12">
        <v>0</v>
      </c>
      <c r="AN12" s="8">
        <v>48.4222546391753</v>
      </c>
      <c r="AO12" s="9">
        <v>24.481740567088572</v>
      </c>
      <c r="AP12" s="9">
        <v>51.864800190000004</v>
      </c>
      <c r="AQ12" s="9">
        <v>0</v>
      </c>
      <c r="AR12" s="12">
        <v>0</v>
      </c>
      <c r="AS12" s="8">
        <f>MIN(AD12,Z12)</f>
        <v>24.776164580093894</v>
      </c>
      <c r="AT12" s="9">
        <f>MIN(AE12,AA12)</f>
        <v>3.6379999999999999</v>
      </c>
      <c r="AU12" s="9">
        <v>51.864800190000004</v>
      </c>
      <c r="AV12" s="9">
        <f t="shared" si="3"/>
        <v>0</v>
      </c>
      <c r="AW12" s="12">
        <f t="shared" si="4"/>
        <v>30.790340442959998</v>
      </c>
      <c r="AX12" s="8">
        <f t="shared" si="5"/>
        <v>111.06930521305389</v>
      </c>
      <c r="AY12" s="9">
        <v>8633.6939999999995</v>
      </c>
      <c r="AZ12" s="21">
        <f t="shared" si="6"/>
        <v>1.2864633054293318E-2</v>
      </c>
      <c r="BA12" s="9">
        <f>MIN(AI12,Z12)</f>
        <v>24.776164580093894</v>
      </c>
      <c r="BB12" s="9">
        <f>MIN(AJ12,AA12)</f>
        <v>3.6379999999999999</v>
      </c>
      <c r="BC12" s="9">
        <v>51.864800190000004</v>
      </c>
      <c r="BD12" s="9">
        <f>MIN(AL12,AB12)</f>
        <v>0</v>
      </c>
      <c r="BE12" s="9">
        <f>MAX(AM12,AC12)</f>
        <v>30.790340442959998</v>
      </c>
      <c r="BF12" s="8">
        <f>SUM(BA12:BE12)</f>
        <v>111.06930521305389</v>
      </c>
      <c r="BG12" s="9">
        <v>8633.6939999999995</v>
      </c>
      <c r="BH12" s="21">
        <f t="shared" si="7"/>
        <v>1.2864633054293318E-2</v>
      </c>
      <c r="BI12" s="9">
        <f>MIN(AN12,Z12)</f>
        <v>24.776164580093894</v>
      </c>
      <c r="BJ12" s="9">
        <f>MIN(AO12,AA12)</f>
        <v>3.6379999999999999</v>
      </c>
      <c r="BK12" s="9">
        <v>51.864800190000004</v>
      </c>
      <c r="BL12" s="9">
        <f>MIN(AQ12,AB12)</f>
        <v>0</v>
      </c>
      <c r="BM12" s="9">
        <f>MAX(AR12,AC12)</f>
        <v>30.790340442959998</v>
      </c>
      <c r="BN12" s="8">
        <f>SUM(BI12:BM12)</f>
        <v>111.06930521305389</v>
      </c>
      <c r="BO12" s="9">
        <v>8633.6939999999995</v>
      </c>
      <c r="BP12" s="21">
        <f>BN12/BO12</f>
        <v>1.2864633054293318E-2</v>
      </c>
    </row>
    <row r="13" spans="1:68" x14ac:dyDescent="0.25">
      <c r="A13" t="s">
        <v>15</v>
      </c>
      <c r="B13" s="5">
        <v>5210492.7220150307</v>
      </c>
      <c r="C13" s="6">
        <v>0.95308800000000005</v>
      </c>
      <c r="D13" s="6">
        <v>0</v>
      </c>
      <c r="E13" s="7">
        <v>682.10647694555996</v>
      </c>
      <c r="F13" s="8">
        <v>193.61598999999998</v>
      </c>
      <c r="G13" s="9">
        <v>0</v>
      </c>
      <c r="H13" s="9">
        <v>0</v>
      </c>
      <c r="I13" s="9">
        <v>150.511</v>
      </c>
      <c r="J13" s="10">
        <f>IF(IFERROR(F13/B13,0)&gt;1,1,IFERROR(F13/B13,0))</f>
        <v>3.7158863917407744E-5</v>
      </c>
      <c r="K13" s="11">
        <f>IF(IFERROR(G13/C13,0)&gt;1,1,IFERROR(G13/C13,0))</f>
        <v>0</v>
      </c>
      <c r="L13" s="11">
        <f>IF(IFERROR(H13/D13,0)&gt;1,1,IFERROR(H13/D13,0))</f>
        <v>0</v>
      </c>
      <c r="M13" s="11" t="s">
        <v>60</v>
      </c>
      <c r="N13" s="8">
        <f>RANK(J13,J$6:J$52,0)</f>
        <v>7</v>
      </c>
      <c r="O13" s="9">
        <f>RANK(K13,K$6:K$52,0)</f>
        <v>37</v>
      </c>
      <c r="P13" s="9">
        <f>RANK(L13,L$6:L$52,0)</f>
        <v>6</v>
      </c>
      <c r="Q13" s="12" t="s">
        <v>60</v>
      </c>
      <c r="R13" s="10">
        <f t="shared" si="0"/>
        <v>3.7158863917407744E-5</v>
      </c>
      <c r="S13" s="14" t="str">
        <f t="shared" si="1"/>
        <v/>
      </c>
      <c r="T13" s="14" t="str">
        <f>IF(P13&lt;6,L13,"")</f>
        <v/>
      </c>
      <c r="U13" s="16" t="s">
        <v>60</v>
      </c>
      <c r="V13" s="8">
        <f>B13*R$53</f>
        <v>449.5157684245832</v>
      </c>
      <c r="W13" s="9">
        <f>C13*S$53</f>
        <v>8.6074540245524161E-2</v>
      </c>
      <c r="X13" s="9">
        <f>D13*T$53</f>
        <v>0</v>
      </c>
      <c r="Y13" s="12">
        <f t="shared" si="2"/>
        <v>682.10647694555996</v>
      </c>
      <c r="Z13" s="8">
        <f>MAX(V13,F13)</f>
        <v>449.5157684245832</v>
      </c>
      <c r="AA13" s="9">
        <f>MAX(W13,G13)</f>
        <v>8.6074540245524161E-2</v>
      </c>
      <c r="AB13" s="9">
        <f>MAX(X13,H13)</f>
        <v>0</v>
      </c>
      <c r="AC13" s="12">
        <f>MAX(Y13,I13)</f>
        <v>682.10647694555996</v>
      </c>
      <c r="AD13" s="8">
        <v>276.184584868966</v>
      </c>
      <c r="AE13" s="9">
        <v>0</v>
      </c>
      <c r="AF13" s="9">
        <v>1741.3157682780002</v>
      </c>
      <c r="AG13" s="9">
        <v>0</v>
      </c>
      <c r="AH13" s="12">
        <v>185.664400341</v>
      </c>
      <c r="AI13" s="8">
        <v>276.184584868966</v>
      </c>
      <c r="AJ13" s="9">
        <v>0</v>
      </c>
      <c r="AK13" s="9">
        <v>1742.2308432780001</v>
      </c>
      <c r="AL13" s="9">
        <v>0</v>
      </c>
      <c r="AM13" s="12">
        <v>185.664400341</v>
      </c>
      <c r="AN13" s="8">
        <v>276.184584868966</v>
      </c>
      <c r="AO13" s="9">
        <v>0</v>
      </c>
      <c r="AP13" s="9">
        <v>1732.156303278</v>
      </c>
      <c r="AQ13" s="9">
        <v>0</v>
      </c>
      <c r="AR13" s="12">
        <v>185.664400341</v>
      </c>
      <c r="AS13" s="8">
        <f>MIN(AD13,Z13)</f>
        <v>276.184584868966</v>
      </c>
      <c r="AT13" s="9">
        <f>MIN(AE13,AA13)</f>
        <v>0</v>
      </c>
      <c r="AU13" s="9">
        <v>1741.3157682780002</v>
      </c>
      <c r="AV13" s="9">
        <f t="shared" si="3"/>
        <v>0</v>
      </c>
      <c r="AW13" s="12">
        <f t="shared" si="4"/>
        <v>682.10647694555996</v>
      </c>
      <c r="AX13" s="8">
        <f t="shared" si="5"/>
        <v>2699.6068300925263</v>
      </c>
      <c r="AY13" s="9">
        <v>221096.13598999998</v>
      </c>
      <c r="AZ13" s="21">
        <f t="shared" si="6"/>
        <v>1.2210104070813013E-2</v>
      </c>
      <c r="BA13" s="9">
        <f>MIN(AI13,Z13)</f>
        <v>276.184584868966</v>
      </c>
      <c r="BB13" s="9">
        <f>MIN(AJ13,AA13)</f>
        <v>0</v>
      </c>
      <c r="BC13" s="9">
        <v>1742.2308432780001</v>
      </c>
      <c r="BD13" s="9">
        <f>MIN(AL13,AB13)</f>
        <v>0</v>
      </c>
      <c r="BE13" s="9">
        <f>MAX(AM13,AC13)</f>
        <v>682.10647694555996</v>
      </c>
      <c r="BF13" s="8">
        <f>SUM(BA13:BE13)</f>
        <v>2700.5219050925261</v>
      </c>
      <c r="BG13" s="9">
        <v>221096.13598999998</v>
      </c>
      <c r="BH13" s="21">
        <f t="shared" si="7"/>
        <v>1.2214242881271651E-2</v>
      </c>
      <c r="BI13" s="9">
        <f>MIN(AN13,Z13)</f>
        <v>276.184584868966</v>
      </c>
      <c r="BJ13" s="9">
        <f>MIN(AO13,AA13)</f>
        <v>0</v>
      </c>
      <c r="BK13" s="9">
        <v>1732.156303278</v>
      </c>
      <c r="BL13" s="9">
        <f>MIN(AQ13,AB13)</f>
        <v>0</v>
      </c>
      <c r="BM13" s="9">
        <f>MAX(AR13,AC13)</f>
        <v>682.10647694555996</v>
      </c>
      <c r="BN13" s="8">
        <f>SUM(BI13:BM13)</f>
        <v>2690.4473650925256</v>
      </c>
      <c r="BO13" s="9">
        <v>221096.13598999998</v>
      </c>
      <c r="BP13" s="21">
        <f>BN13/BO13</f>
        <v>1.216867654898416E-2</v>
      </c>
    </row>
    <row r="14" spans="1:68" x14ac:dyDescent="0.25">
      <c r="A14" t="s">
        <v>16</v>
      </c>
      <c r="B14" s="5">
        <v>5535350.2176305782</v>
      </c>
      <c r="C14" s="6">
        <v>322.67985600000003</v>
      </c>
      <c r="D14" s="6">
        <v>0</v>
      </c>
      <c r="E14" s="7">
        <v>1988.0098841935201</v>
      </c>
      <c r="F14" s="8">
        <v>2.92069</v>
      </c>
      <c r="G14" s="9">
        <v>0</v>
      </c>
      <c r="H14" s="9">
        <v>0</v>
      </c>
      <c r="I14" s="9">
        <v>2236.3000000000002</v>
      </c>
      <c r="J14" s="10">
        <f>IF(IFERROR(F14/B14,0)&gt;1,1,IFERROR(F14/B14,0))</f>
        <v>5.2764321771318914E-7</v>
      </c>
      <c r="K14" s="11">
        <f>IF(IFERROR(G14/C14,0)&gt;1,1,IFERROR(G14/C14,0))</f>
        <v>0</v>
      </c>
      <c r="L14" s="11">
        <f>IF(IFERROR(H14/D14,0)&gt;1,1,IFERROR(H14/D14,0))</f>
        <v>0</v>
      </c>
      <c r="M14" s="11" t="s">
        <v>60</v>
      </c>
      <c r="N14" s="8">
        <f>RANK(J14,J$6:J$52,0)</f>
        <v>19</v>
      </c>
      <c r="O14" s="9">
        <f>RANK(K14,K$6:K$52,0)</f>
        <v>37</v>
      </c>
      <c r="P14" s="9">
        <f>RANK(L14,L$6:L$52,0)</f>
        <v>6</v>
      </c>
      <c r="Q14" s="12" t="s">
        <v>60</v>
      </c>
      <c r="R14" s="10" t="str">
        <f t="shared" si="0"/>
        <v/>
      </c>
      <c r="S14" s="14" t="str">
        <f t="shared" si="1"/>
        <v/>
      </c>
      <c r="T14" s="14" t="str">
        <f>IF(P14&lt;6,L14,"")</f>
        <v/>
      </c>
      <c r="U14" s="16" t="s">
        <v>60</v>
      </c>
      <c r="V14" s="8">
        <f>B14*R$53</f>
        <v>477.541633647102</v>
      </c>
      <c r="W14" s="9">
        <f>C14*S$53</f>
        <v>29.141611531875274</v>
      </c>
      <c r="X14" s="9">
        <f>D14*T$53</f>
        <v>0</v>
      </c>
      <c r="Y14" s="12">
        <f t="shared" si="2"/>
        <v>1988.0098841935201</v>
      </c>
      <c r="Z14" s="8">
        <f>MAX(V14,F14)</f>
        <v>477.541633647102</v>
      </c>
      <c r="AA14" s="9">
        <f>MAX(W14,G14)</f>
        <v>29.141611531875274</v>
      </c>
      <c r="AB14" s="9">
        <f>MAX(X14,H14)</f>
        <v>0</v>
      </c>
      <c r="AC14" s="12">
        <f>MAX(Y14,I14)</f>
        <v>2236.3000000000002</v>
      </c>
      <c r="AD14" s="8">
        <v>7.3985476371936496</v>
      </c>
      <c r="AE14" s="9">
        <v>0</v>
      </c>
      <c r="AF14" s="9">
        <v>1015.542712164</v>
      </c>
      <c r="AG14" s="9">
        <v>0</v>
      </c>
      <c r="AH14" s="12">
        <v>2735.739545246</v>
      </c>
      <c r="AI14" s="8">
        <v>7.3985476371936496</v>
      </c>
      <c r="AJ14" s="9">
        <v>2.9174303999999998</v>
      </c>
      <c r="AK14" s="9">
        <v>1033.9703721640001</v>
      </c>
      <c r="AL14" s="9">
        <v>0</v>
      </c>
      <c r="AM14" s="12">
        <v>2735.739545246</v>
      </c>
      <c r="AN14" s="8">
        <v>7.3985476371936496</v>
      </c>
      <c r="AO14" s="9">
        <v>5.8348607999999995</v>
      </c>
      <c r="AP14" s="9">
        <v>1033.9703721640001</v>
      </c>
      <c r="AQ14" s="9">
        <v>0</v>
      </c>
      <c r="AR14" s="12">
        <v>2735.739545246</v>
      </c>
      <c r="AS14" s="8">
        <f>MIN(AD14,Z14)</f>
        <v>7.3985476371936496</v>
      </c>
      <c r="AT14" s="9">
        <f>MIN(AE14,AA14)</f>
        <v>0</v>
      </c>
      <c r="AU14" s="9">
        <v>1015.542712164</v>
      </c>
      <c r="AV14" s="9">
        <f t="shared" si="3"/>
        <v>0</v>
      </c>
      <c r="AW14" s="12">
        <f t="shared" si="4"/>
        <v>2735.739545246</v>
      </c>
      <c r="AX14" s="8">
        <f t="shared" si="5"/>
        <v>3758.6808050471936</v>
      </c>
      <c r="AY14" s="9">
        <v>122306.36384999999</v>
      </c>
      <c r="AZ14" s="21">
        <f t="shared" si="6"/>
        <v>3.0731686289496324E-2</v>
      </c>
      <c r="BA14" s="9">
        <f>MIN(AI14,Z14)</f>
        <v>7.3985476371936496</v>
      </c>
      <c r="BB14" s="9">
        <f>MIN(AJ14,AA14)</f>
        <v>2.9174303999999998</v>
      </c>
      <c r="BC14" s="9">
        <v>1033.9703721640001</v>
      </c>
      <c r="BD14" s="9">
        <f>MIN(AL14,AB14)</f>
        <v>0</v>
      </c>
      <c r="BE14" s="9">
        <f>MAX(AM14,AC14)</f>
        <v>2735.739545246</v>
      </c>
      <c r="BF14" s="8">
        <f>SUM(BA14:BE14)</f>
        <v>3780.0258954471938</v>
      </c>
      <c r="BG14" s="9">
        <v>122306.36384999999</v>
      </c>
      <c r="BH14" s="21">
        <f t="shared" si="7"/>
        <v>3.090620779212376E-2</v>
      </c>
      <c r="BI14" s="9">
        <f>MIN(AN14,Z14)</f>
        <v>7.3985476371936496</v>
      </c>
      <c r="BJ14" s="9">
        <f>MIN(AO14,AA14)</f>
        <v>5.8348607999999995</v>
      </c>
      <c r="BK14" s="9">
        <v>1033.9703721640001</v>
      </c>
      <c r="BL14" s="9">
        <f>MIN(AQ14,AB14)</f>
        <v>0</v>
      </c>
      <c r="BM14" s="9">
        <f>MAX(AR14,AC14)</f>
        <v>2735.739545246</v>
      </c>
      <c r="BN14" s="8">
        <f>SUM(BI14:BM14)</f>
        <v>3782.9433258471936</v>
      </c>
      <c r="BO14" s="9">
        <v>122306.36384999999</v>
      </c>
      <c r="BP14" s="21">
        <f>BN14/BO14</f>
        <v>3.0930061255738932E-2</v>
      </c>
    </row>
    <row r="15" spans="1:68" x14ac:dyDescent="0.25">
      <c r="A15" t="s">
        <v>17</v>
      </c>
      <c r="B15" s="5">
        <v>7462920.1101756115</v>
      </c>
      <c r="C15" s="6">
        <v>44319.753572000001</v>
      </c>
      <c r="D15" s="6">
        <v>17205.2892184214</v>
      </c>
      <c r="E15" s="7">
        <v>18757.802469329996</v>
      </c>
      <c r="F15" s="8">
        <v>0</v>
      </c>
      <c r="G15" s="9">
        <v>1890.5590200000001</v>
      </c>
      <c r="H15" s="9">
        <v>74.676000000000002</v>
      </c>
      <c r="I15" s="9">
        <v>10940.40473</v>
      </c>
      <c r="J15" s="10">
        <f>IF(IFERROR(F15/B15,0)&gt;1,1,IFERROR(F15/B15,0))</f>
        <v>0</v>
      </c>
      <c r="K15" s="11">
        <f>IF(IFERROR(G15/C15,0)&gt;1,1,IFERROR(G15/C15,0))</f>
        <v>4.2657254782084424E-2</v>
      </c>
      <c r="L15" s="11">
        <f>IF(IFERROR(H15/D15,0)&gt;1,1,IFERROR(H15/D15,0))</f>
        <v>4.3402932116971176E-3</v>
      </c>
      <c r="M15" s="11" t="s">
        <v>60</v>
      </c>
      <c r="N15" s="8">
        <f>RANK(J15,J$6:J$52,0)</f>
        <v>23</v>
      </c>
      <c r="O15" s="9">
        <f>RANK(K15,K$6:K$52,0)</f>
        <v>10</v>
      </c>
      <c r="P15" s="9">
        <f>RANK(L15,L$6:L$52,0)</f>
        <v>4</v>
      </c>
      <c r="Q15" s="12" t="s">
        <v>60</v>
      </c>
      <c r="R15" s="10" t="str">
        <f t="shared" si="0"/>
        <v/>
      </c>
      <c r="S15" s="14">
        <f t="shared" si="1"/>
        <v>4.2657254782084424E-2</v>
      </c>
      <c r="T15" s="17">
        <f>IF(P15&lt;6,L15,"")</f>
        <v>4.3402932116971176E-3</v>
      </c>
      <c r="U15" s="16" t="s">
        <v>60</v>
      </c>
      <c r="V15" s="8">
        <f>B15*R$53</f>
        <v>643.83551556320322</v>
      </c>
      <c r="W15" s="9">
        <f>C15*S$53</f>
        <v>4002.5710244015527</v>
      </c>
      <c r="X15" s="9">
        <f>D15*T$53</f>
        <v>615.76481292806579</v>
      </c>
      <c r="Y15" s="12">
        <f t="shared" si="2"/>
        <v>18757.802469329996</v>
      </c>
      <c r="Z15" s="8">
        <f>MAX(V15,F15)</f>
        <v>643.83551556320322</v>
      </c>
      <c r="AA15" s="9">
        <f>MAX(W15,G15)</f>
        <v>4002.5710244015527</v>
      </c>
      <c r="AB15" s="9">
        <f>MAX(X15,H15)</f>
        <v>615.76481292806579</v>
      </c>
      <c r="AC15" s="12">
        <f>MAX(Y15,I15)</f>
        <v>18757.802469329996</v>
      </c>
      <c r="AD15" s="8">
        <v>18.9706349671632</v>
      </c>
      <c r="AE15" s="9">
        <v>2438.0727920354502</v>
      </c>
      <c r="AF15" s="9">
        <v>206.898737111</v>
      </c>
      <c r="AG15" s="9">
        <v>70.427000202000002</v>
      </c>
      <c r="AH15" s="12">
        <v>10318.446365667</v>
      </c>
      <c r="AI15" s="8">
        <v>18.9706349671632</v>
      </c>
      <c r="AJ15" s="9">
        <v>2443.3925578274502</v>
      </c>
      <c r="AK15" s="9">
        <v>222.206086293</v>
      </c>
      <c r="AL15" s="9">
        <v>70.427000288000002</v>
      </c>
      <c r="AM15" s="12">
        <v>10318.446366982</v>
      </c>
      <c r="AN15" s="8">
        <v>18.9706349671632</v>
      </c>
      <c r="AO15" s="9">
        <v>2481.7807962674501</v>
      </c>
      <c r="AP15" s="9">
        <v>222.20608205399998</v>
      </c>
      <c r="AQ15" s="9">
        <v>70.426999871999996</v>
      </c>
      <c r="AR15" s="12">
        <v>10318.44636752</v>
      </c>
      <c r="AS15" s="8">
        <f>MIN(AD15,Z15)</f>
        <v>18.9706349671632</v>
      </c>
      <c r="AT15" s="9">
        <f>MIN(AE15,AA15)</f>
        <v>2438.0727920354502</v>
      </c>
      <c r="AU15" s="9">
        <v>206.898737111</v>
      </c>
      <c r="AV15" s="9">
        <f t="shared" si="3"/>
        <v>70.427000202000002</v>
      </c>
      <c r="AW15" s="12">
        <f t="shared" si="4"/>
        <v>18757.802469329996</v>
      </c>
      <c r="AX15" s="8">
        <f t="shared" si="5"/>
        <v>21492.171633645608</v>
      </c>
      <c r="AY15" s="9">
        <v>15499.089310000001</v>
      </c>
      <c r="AZ15" s="21">
        <f t="shared" si="6"/>
        <v>1.3866731911647787</v>
      </c>
      <c r="BA15" s="9">
        <f>MIN(AI15,Z15)</f>
        <v>18.9706349671632</v>
      </c>
      <c r="BB15" s="9">
        <f>MIN(AJ15,AA15)</f>
        <v>2443.3925578274502</v>
      </c>
      <c r="BC15" s="9">
        <v>222.206086293</v>
      </c>
      <c r="BD15" s="9">
        <f>MIN(AL15,AB15)</f>
        <v>70.427000288000002</v>
      </c>
      <c r="BE15" s="9">
        <f>MAX(AM15,AC15)</f>
        <v>18757.802469329996</v>
      </c>
      <c r="BF15" s="8">
        <f>SUM(BA15:BE15)</f>
        <v>21512.798748705609</v>
      </c>
      <c r="BG15" s="9">
        <v>15499.089310000001</v>
      </c>
      <c r="BH15" s="21">
        <f t="shared" si="7"/>
        <v>1.3880040509751477</v>
      </c>
      <c r="BI15" s="9">
        <f>MIN(AN15,Z15)</f>
        <v>18.9706349671632</v>
      </c>
      <c r="BJ15" s="9">
        <f>MIN(AO15,AA15)</f>
        <v>2481.7807962674501</v>
      </c>
      <c r="BK15" s="9">
        <v>222.20608205399998</v>
      </c>
      <c r="BL15" s="9">
        <f>MIN(AQ15,AB15)</f>
        <v>70.426999871999996</v>
      </c>
      <c r="BM15" s="9">
        <f>MAX(AR15,AC15)</f>
        <v>18757.802469329996</v>
      </c>
      <c r="BN15" s="8">
        <f>SUM(BI15:BM15)</f>
        <v>21551.18698249061</v>
      </c>
      <c r="BO15" s="9">
        <v>15499.089310000001</v>
      </c>
      <c r="BP15" s="21">
        <f>BN15/BO15</f>
        <v>1.3904808567420668</v>
      </c>
    </row>
    <row r="16" spans="1:68" x14ac:dyDescent="0.25">
      <c r="A16" t="s">
        <v>18</v>
      </c>
      <c r="B16" s="5">
        <v>8194537.3210740313</v>
      </c>
      <c r="C16" s="6">
        <v>649467.93082800007</v>
      </c>
      <c r="D16" s="6">
        <v>0</v>
      </c>
      <c r="E16" s="7">
        <v>4882.5049271791213</v>
      </c>
      <c r="F16" s="8">
        <v>30.657</v>
      </c>
      <c r="G16" s="9">
        <v>7726.809690000001</v>
      </c>
      <c r="H16" s="9">
        <v>0</v>
      </c>
      <c r="I16" s="9">
        <v>111.208</v>
      </c>
      <c r="J16" s="10">
        <f>IF(IFERROR(F16/B16,0)&gt;1,1,IFERROR(F16/B16,0))</f>
        <v>3.7411508177720871E-6</v>
      </c>
      <c r="K16" s="11">
        <f>IF(IFERROR(G16/C16,0)&gt;1,1,IFERROR(G16/C16,0))</f>
        <v>1.1897138139136707E-2</v>
      </c>
      <c r="L16" s="11">
        <f>IF(IFERROR(H16/D16,0)&gt;1,1,IFERROR(H16/D16,0))</f>
        <v>0</v>
      </c>
      <c r="M16" s="11" t="s">
        <v>60</v>
      </c>
      <c r="N16" s="8">
        <f>RANK(J16,J$6:J$52,0)</f>
        <v>16</v>
      </c>
      <c r="O16" s="9">
        <f>RANK(K16,K$6:K$52,0)</f>
        <v>17</v>
      </c>
      <c r="P16" s="9">
        <f>RANK(L16,L$6:L$52,0)</f>
        <v>6</v>
      </c>
      <c r="Q16" s="12" t="s">
        <v>60</v>
      </c>
      <c r="R16" s="10">
        <f t="shared" si="0"/>
        <v>3.7411508177720871E-6</v>
      </c>
      <c r="S16" s="14" t="str">
        <f t="shared" si="1"/>
        <v/>
      </c>
      <c r="T16" s="14" t="str">
        <f>IF(P16&lt;6,L16,"")</f>
        <v/>
      </c>
      <c r="U16" s="16" t="s">
        <v>60</v>
      </c>
      <c r="V16" s="8">
        <f>B16*R$53</f>
        <v>706.95305363404987</v>
      </c>
      <c r="W16" s="9">
        <f>C16*S$53</f>
        <v>58654.241318988366</v>
      </c>
      <c r="X16" s="9">
        <f>D16*T$53</f>
        <v>0</v>
      </c>
      <c r="Y16" s="12">
        <f t="shared" si="2"/>
        <v>4882.5049271791213</v>
      </c>
      <c r="Z16" s="8">
        <f>MAX(V16,F16)</f>
        <v>706.95305363404987</v>
      </c>
      <c r="AA16" s="9">
        <f>MAX(W16,G16)</f>
        <v>58654.241318988366</v>
      </c>
      <c r="AB16" s="9">
        <f>MAX(X16,H16)</f>
        <v>0</v>
      </c>
      <c r="AC16" s="12">
        <f>MAX(Y16,I16)</f>
        <v>4882.5049271791213</v>
      </c>
      <c r="AD16" s="8">
        <v>50.239801111111198</v>
      </c>
      <c r="AE16" s="9">
        <v>12270.794730707847</v>
      </c>
      <c r="AF16" s="9">
        <v>1243.112989452</v>
      </c>
      <c r="AG16" s="9">
        <v>0</v>
      </c>
      <c r="AH16" s="12">
        <v>140.79343351800003</v>
      </c>
      <c r="AI16" s="8">
        <v>50.239801111111198</v>
      </c>
      <c r="AJ16" s="9">
        <v>17309.054547418527</v>
      </c>
      <c r="AK16" s="9">
        <v>1243.112989452</v>
      </c>
      <c r="AL16" s="9">
        <v>0</v>
      </c>
      <c r="AM16" s="12">
        <v>140.79343351800003</v>
      </c>
      <c r="AN16" s="8">
        <v>50.239801111111198</v>
      </c>
      <c r="AO16" s="9">
        <v>17641.153070429005</v>
      </c>
      <c r="AP16" s="9">
        <v>1243.112989452</v>
      </c>
      <c r="AQ16" s="9">
        <v>0</v>
      </c>
      <c r="AR16" s="12">
        <v>140.79343351800003</v>
      </c>
      <c r="AS16" s="8">
        <f>MIN(AD16,Z16)</f>
        <v>50.239801111111198</v>
      </c>
      <c r="AT16" s="9">
        <f>MIN(AE16,AA16)</f>
        <v>12270.794730707847</v>
      </c>
      <c r="AU16" s="9">
        <v>1243.112989452</v>
      </c>
      <c r="AV16" s="9">
        <f t="shared" si="3"/>
        <v>0</v>
      </c>
      <c r="AW16" s="12">
        <f t="shared" si="4"/>
        <v>4882.5049271791213</v>
      </c>
      <c r="AX16" s="8">
        <f t="shared" si="5"/>
        <v>18446.652448450077</v>
      </c>
      <c r="AY16" s="9">
        <v>197565.36267</v>
      </c>
      <c r="AZ16" s="21">
        <f t="shared" si="6"/>
        <v>9.3369871110768207E-2</v>
      </c>
      <c r="BA16" s="9">
        <f>MIN(AI16,Z16)</f>
        <v>50.239801111111198</v>
      </c>
      <c r="BB16" s="9">
        <f>MIN(AJ16,AA16)</f>
        <v>17309.054547418527</v>
      </c>
      <c r="BC16" s="9">
        <v>1243.112989452</v>
      </c>
      <c r="BD16" s="9">
        <f>MIN(AL16,AB16)</f>
        <v>0</v>
      </c>
      <c r="BE16" s="9">
        <f>MAX(AM16,AC16)</f>
        <v>4882.5049271791213</v>
      </c>
      <c r="BF16" s="8">
        <f>SUM(BA16:BE16)</f>
        <v>23484.912265160761</v>
      </c>
      <c r="BG16" s="9">
        <v>197565.36267</v>
      </c>
      <c r="BH16" s="21">
        <f t="shared" si="7"/>
        <v>0.11887160759241179</v>
      </c>
      <c r="BI16" s="9">
        <f>MIN(AN16,Z16)</f>
        <v>50.239801111111198</v>
      </c>
      <c r="BJ16" s="9">
        <f>MIN(AO16,AA16)</f>
        <v>17641.153070429005</v>
      </c>
      <c r="BK16" s="9">
        <v>1243.112989452</v>
      </c>
      <c r="BL16" s="9">
        <f>MIN(AQ16,AB16)</f>
        <v>0</v>
      </c>
      <c r="BM16" s="9">
        <f>MAX(AR16,AC16)</f>
        <v>4882.5049271791213</v>
      </c>
      <c r="BN16" s="8">
        <f>SUM(BI16:BM16)</f>
        <v>23817.010788171239</v>
      </c>
      <c r="BO16" s="9">
        <v>197565.36267</v>
      </c>
      <c r="BP16" s="21">
        <f>BN16/BO16</f>
        <v>0.12055256278882034</v>
      </c>
    </row>
    <row r="17" spans="1:68" x14ac:dyDescent="0.25">
      <c r="A17" t="s">
        <v>19</v>
      </c>
      <c r="B17" s="5">
        <v>4975000.9813893614</v>
      </c>
      <c r="C17" s="6">
        <v>377603.89004999987</v>
      </c>
      <c r="D17" s="6">
        <v>0</v>
      </c>
      <c r="E17" s="7">
        <v>2394.2854787563197</v>
      </c>
      <c r="F17" s="8">
        <v>0.17093</v>
      </c>
      <c r="G17" s="9">
        <v>3210.1040000000003</v>
      </c>
      <c r="H17" s="9">
        <v>0</v>
      </c>
      <c r="I17" s="9">
        <v>433.505</v>
      </c>
      <c r="J17" s="10">
        <f>IF(IFERROR(F17/B17,0)&gt;1,1,IFERROR(F17/B17,0))</f>
        <v>3.4357782167163433E-8</v>
      </c>
      <c r="K17" s="11">
        <f>IF(IFERROR(G17/C17,0)&gt;1,1,IFERROR(G17/C17,0))</f>
        <v>8.5012471655812102E-3</v>
      </c>
      <c r="L17" s="11">
        <f>IF(IFERROR(H17/D17,0)&gt;1,1,IFERROR(H17/D17,0))</f>
        <v>0</v>
      </c>
      <c r="M17" s="11" t="s">
        <v>60</v>
      </c>
      <c r="N17" s="8">
        <f>RANK(J17,J$6:J$52,0)</f>
        <v>22</v>
      </c>
      <c r="O17" s="9">
        <f>RANK(K17,K$6:K$52,0)</f>
        <v>19</v>
      </c>
      <c r="P17" s="9">
        <f>RANK(L17,L$6:L$52,0)</f>
        <v>6</v>
      </c>
      <c r="Q17" s="12" t="s">
        <v>60</v>
      </c>
      <c r="R17" s="10" t="str">
        <f t="shared" si="0"/>
        <v/>
      </c>
      <c r="S17" s="14" t="str">
        <f t="shared" si="1"/>
        <v/>
      </c>
      <c r="T17" s="14" t="str">
        <f>IF(P17&lt;6,L17,"")</f>
        <v/>
      </c>
      <c r="U17" s="16" t="s">
        <v>60</v>
      </c>
      <c r="V17" s="8">
        <f>B17*R$53</f>
        <v>429.1995994185832</v>
      </c>
      <c r="W17" s="9">
        <f>C17*S$53</f>
        <v>34101.868065671995</v>
      </c>
      <c r="X17" s="9">
        <f>D17*T$53</f>
        <v>0</v>
      </c>
      <c r="Y17" s="12">
        <f t="shared" si="2"/>
        <v>2394.2854787563197</v>
      </c>
      <c r="Z17" s="8">
        <f>MAX(V17,F17)</f>
        <v>429.1995994185832</v>
      </c>
      <c r="AA17" s="9">
        <f>MAX(W17,G17)</f>
        <v>34101.868065671995</v>
      </c>
      <c r="AB17" s="9">
        <f>MAX(X17,H17)</f>
        <v>0</v>
      </c>
      <c r="AC17" s="12">
        <f>MAX(Y17,I17)</f>
        <v>2394.2854787563197</v>
      </c>
      <c r="AD17" s="8">
        <v>35.720974704632397</v>
      </c>
      <c r="AE17" s="9">
        <v>10510.453815163286</v>
      </c>
      <c r="AF17" s="9">
        <v>344.23380913799997</v>
      </c>
      <c r="AG17" s="9">
        <v>0</v>
      </c>
      <c r="AH17" s="12">
        <v>422.44276823999996</v>
      </c>
      <c r="AI17" s="8">
        <v>35.720974704632397</v>
      </c>
      <c r="AJ17" s="9">
        <v>19609.935781288044</v>
      </c>
      <c r="AK17" s="9">
        <v>344.23380913799997</v>
      </c>
      <c r="AL17" s="9">
        <v>0</v>
      </c>
      <c r="AM17" s="12">
        <v>422.44276823999996</v>
      </c>
      <c r="AN17" s="8">
        <v>35.720974704632397</v>
      </c>
      <c r="AO17" s="9">
        <v>19609.935781288044</v>
      </c>
      <c r="AP17" s="9">
        <v>344.23380913799997</v>
      </c>
      <c r="AQ17" s="9">
        <v>0</v>
      </c>
      <c r="AR17" s="12">
        <v>422.44276823999996</v>
      </c>
      <c r="AS17" s="8">
        <f>MIN(AD17,Z17)</f>
        <v>35.720974704632397</v>
      </c>
      <c r="AT17" s="9">
        <f>MIN(AE17,AA17)</f>
        <v>10510.453815163286</v>
      </c>
      <c r="AU17" s="9">
        <v>344.23380913799997</v>
      </c>
      <c r="AV17" s="9">
        <f t="shared" si="3"/>
        <v>0</v>
      </c>
      <c r="AW17" s="12">
        <f t="shared" si="4"/>
        <v>2394.2854787563197</v>
      </c>
      <c r="AX17" s="8">
        <f t="shared" si="5"/>
        <v>13284.694077762239</v>
      </c>
      <c r="AY17" s="9">
        <v>114695.72928</v>
      </c>
      <c r="AZ17" s="21">
        <f t="shared" si="6"/>
        <v>0.11582553388131034</v>
      </c>
      <c r="BA17" s="9">
        <f>MIN(AI17,Z17)</f>
        <v>35.720974704632397</v>
      </c>
      <c r="BB17" s="9">
        <f>MIN(AJ17,AA17)</f>
        <v>19609.935781288044</v>
      </c>
      <c r="BC17" s="9">
        <v>344.23380913799997</v>
      </c>
      <c r="BD17" s="9">
        <f>MIN(AL17,AB17)</f>
        <v>0</v>
      </c>
      <c r="BE17" s="9">
        <f>MAX(AM17,AC17)</f>
        <v>2394.2854787563197</v>
      </c>
      <c r="BF17" s="8">
        <f>SUM(BA17:BE17)</f>
        <v>22384.176043886997</v>
      </c>
      <c r="BG17" s="9">
        <v>114695.72928</v>
      </c>
      <c r="BH17" s="21">
        <f t="shared" si="7"/>
        <v>0.19516137335193895</v>
      </c>
      <c r="BI17" s="9">
        <f>MIN(AN17,Z17)</f>
        <v>35.720974704632397</v>
      </c>
      <c r="BJ17" s="9">
        <f>MIN(AO17,AA17)</f>
        <v>19609.935781288044</v>
      </c>
      <c r="BK17" s="9">
        <v>344.23380913799997</v>
      </c>
      <c r="BL17" s="9">
        <f>MIN(AQ17,AB17)</f>
        <v>0</v>
      </c>
      <c r="BM17" s="9">
        <f>MAX(AR17,AC17)</f>
        <v>2394.2854787563197</v>
      </c>
      <c r="BN17" s="8">
        <f>SUM(BI17:BM17)</f>
        <v>22384.176043886997</v>
      </c>
      <c r="BO17" s="9">
        <v>114695.72928</v>
      </c>
      <c r="BP17" s="21">
        <f>BN17/BO17</f>
        <v>0.19516137335193895</v>
      </c>
    </row>
    <row r="18" spans="1:68" x14ac:dyDescent="0.25">
      <c r="A18" t="s">
        <v>20</v>
      </c>
      <c r="B18" s="5">
        <v>7021251.0955174249</v>
      </c>
      <c r="C18" s="6">
        <v>1723587.8610820004</v>
      </c>
      <c r="D18" s="6">
        <v>0</v>
      </c>
      <c r="E18" s="7">
        <v>2818.1861825267988</v>
      </c>
      <c r="F18" s="8">
        <v>0</v>
      </c>
      <c r="G18" s="9">
        <v>14032.49063</v>
      </c>
      <c r="H18" s="9">
        <v>0</v>
      </c>
      <c r="I18" s="9">
        <v>766.19100000000003</v>
      </c>
      <c r="J18" s="10">
        <f>IF(IFERROR(F18/B18,0)&gt;1,1,IFERROR(F18/B18,0))</f>
        <v>0</v>
      </c>
      <c r="K18" s="11">
        <f>IF(IFERROR(G18/C18,0)&gt;1,1,IFERROR(G18/C18,0))</f>
        <v>8.14144201572118E-3</v>
      </c>
      <c r="L18" s="11">
        <f>IF(IFERROR(H18/D18,0)&gt;1,1,IFERROR(H18/D18,0))</f>
        <v>0</v>
      </c>
      <c r="M18" s="11" t="s">
        <v>60</v>
      </c>
      <c r="N18" s="8">
        <f>RANK(J18,J$6:J$52,0)</f>
        <v>23</v>
      </c>
      <c r="O18" s="9">
        <f>RANK(K18,K$6:K$52,0)</f>
        <v>20</v>
      </c>
      <c r="P18" s="9">
        <f>RANK(L18,L$6:L$52,0)</f>
        <v>6</v>
      </c>
      <c r="Q18" s="12" t="s">
        <v>60</v>
      </c>
      <c r="R18" s="10" t="str">
        <f t="shared" si="0"/>
        <v/>
      </c>
      <c r="S18" s="14" t="str">
        <f t="shared" si="1"/>
        <v/>
      </c>
      <c r="T18" s="14" t="str">
        <f>IF(P18&lt;6,L18,"")</f>
        <v/>
      </c>
      <c r="U18" s="16" t="s">
        <v>60</v>
      </c>
      <c r="V18" s="8">
        <f>B18*R$53</f>
        <v>605.73217349834295</v>
      </c>
      <c r="W18" s="9">
        <f>C18*S$53</f>
        <v>155659.32286987093</v>
      </c>
      <c r="X18" s="9">
        <f>D18*T$53</f>
        <v>0</v>
      </c>
      <c r="Y18" s="12">
        <f t="shared" si="2"/>
        <v>2818.1861825267988</v>
      </c>
      <c r="Z18" s="8">
        <f>MAX(V18,F18)</f>
        <v>605.73217349834295</v>
      </c>
      <c r="AA18" s="9">
        <f>MAX(W18,G18)</f>
        <v>155659.32286987093</v>
      </c>
      <c r="AB18" s="9">
        <f>MAX(X18,H18)</f>
        <v>0</v>
      </c>
      <c r="AC18" s="12">
        <f>MAX(Y18,I18)</f>
        <v>2818.1861825267988</v>
      </c>
      <c r="AD18" s="8">
        <v>0</v>
      </c>
      <c r="AE18" s="9">
        <v>13716.09599676047</v>
      </c>
      <c r="AF18" s="9">
        <v>109.91463288</v>
      </c>
      <c r="AG18" s="9">
        <v>0</v>
      </c>
      <c r="AH18" s="12">
        <v>925.12160053700006</v>
      </c>
      <c r="AI18" s="8">
        <v>0</v>
      </c>
      <c r="AJ18" s="9">
        <v>18450.115231056468</v>
      </c>
      <c r="AK18" s="9">
        <v>109.91463288</v>
      </c>
      <c r="AL18" s="9">
        <v>0</v>
      </c>
      <c r="AM18" s="12">
        <v>925.12160053700006</v>
      </c>
      <c r="AN18" s="8">
        <v>0</v>
      </c>
      <c r="AO18" s="9">
        <v>27877.84279012847</v>
      </c>
      <c r="AP18" s="9">
        <v>109.91463288</v>
      </c>
      <c r="AQ18" s="9">
        <v>0</v>
      </c>
      <c r="AR18" s="12">
        <v>925.12160053700006</v>
      </c>
      <c r="AS18" s="8">
        <f>MIN(AD18,Z18)</f>
        <v>0</v>
      </c>
      <c r="AT18" s="9">
        <f>MIN(AE18,AA18)</f>
        <v>13716.09599676047</v>
      </c>
      <c r="AU18" s="9">
        <v>109.91463288</v>
      </c>
      <c r="AV18" s="9">
        <f t="shared" si="3"/>
        <v>0</v>
      </c>
      <c r="AW18" s="12">
        <f t="shared" si="4"/>
        <v>2818.1861825267988</v>
      </c>
      <c r="AX18" s="8">
        <f t="shared" si="5"/>
        <v>16644.196812167269</v>
      </c>
      <c r="AY18" s="9">
        <v>56675.403920000004</v>
      </c>
      <c r="AZ18" s="21">
        <f t="shared" si="6"/>
        <v>0.29367583926991214</v>
      </c>
      <c r="BA18" s="9">
        <f>MIN(AI18,Z18)</f>
        <v>0</v>
      </c>
      <c r="BB18" s="9">
        <f>MIN(AJ18,AA18)</f>
        <v>18450.115231056468</v>
      </c>
      <c r="BC18" s="9">
        <v>109.91463288</v>
      </c>
      <c r="BD18" s="9">
        <f>MIN(AL18,AB18)</f>
        <v>0</v>
      </c>
      <c r="BE18" s="9">
        <f>MAX(AM18,AC18)</f>
        <v>2818.1861825267988</v>
      </c>
      <c r="BF18" s="8">
        <f>SUM(BA18:BE18)</f>
        <v>21378.216046463269</v>
      </c>
      <c r="BG18" s="9">
        <v>56675.403920000004</v>
      </c>
      <c r="BH18" s="21">
        <f t="shared" si="7"/>
        <v>0.37720447615405839</v>
      </c>
      <c r="BI18" s="9">
        <f>MIN(AN18,Z18)</f>
        <v>0</v>
      </c>
      <c r="BJ18" s="9">
        <f>MIN(AO18,AA18)</f>
        <v>27877.84279012847</v>
      </c>
      <c r="BK18" s="9">
        <v>109.91463288</v>
      </c>
      <c r="BL18" s="9">
        <f>MIN(AQ18,AB18)</f>
        <v>0</v>
      </c>
      <c r="BM18" s="9">
        <f>MAX(AR18,AC18)</f>
        <v>2818.1861825267988</v>
      </c>
      <c r="BN18" s="8">
        <f>SUM(BI18:BM18)</f>
        <v>30805.943605535271</v>
      </c>
      <c r="BO18" s="9">
        <v>56675.403920000004</v>
      </c>
      <c r="BP18" s="21">
        <f>BN18/BO18</f>
        <v>0.54355049059763749</v>
      </c>
    </row>
    <row r="19" spans="1:68" x14ac:dyDescent="0.25">
      <c r="A19" t="s">
        <v>21</v>
      </c>
      <c r="B19" s="5">
        <v>22506110.937968768</v>
      </c>
      <c r="C19" s="6">
        <v>3101575.6932500009</v>
      </c>
      <c r="D19" s="6">
        <v>0</v>
      </c>
      <c r="E19" s="7">
        <v>2507.9277001282812</v>
      </c>
      <c r="F19" s="8">
        <v>0</v>
      </c>
      <c r="G19" s="9">
        <v>5195.3063499999998</v>
      </c>
      <c r="H19" s="9">
        <v>0</v>
      </c>
      <c r="I19" s="9">
        <v>10.399000000000001</v>
      </c>
      <c r="J19" s="10">
        <f>IF(IFERROR(F19/B19,0)&gt;1,1,IFERROR(F19/B19,0))</f>
        <v>0</v>
      </c>
      <c r="K19" s="11">
        <f>IF(IFERROR(G19/C19,0)&gt;1,1,IFERROR(G19/C19,0))</f>
        <v>1.6750538641718826E-3</v>
      </c>
      <c r="L19" s="11">
        <f>IF(IFERROR(H19/D19,0)&gt;1,1,IFERROR(H19/D19,0))</f>
        <v>0</v>
      </c>
      <c r="M19" s="11" t="s">
        <v>60</v>
      </c>
      <c r="N19" s="8">
        <f>RANK(J19,J$6:J$52,0)</f>
        <v>23</v>
      </c>
      <c r="O19" s="9">
        <f>RANK(K19,K$6:K$52,0)</f>
        <v>32</v>
      </c>
      <c r="P19" s="9">
        <f>RANK(L19,L$6:L$52,0)</f>
        <v>6</v>
      </c>
      <c r="Q19" s="12" t="s">
        <v>60</v>
      </c>
      <c r="R19" s="10" t="str">
        <f t="shared" si="0"/>
        <v/>
      </c>
      <c r="S19" s="14" t="str">
        <f t="shared" si="1"/>
        <v/>
      </c>
      <c r="T19" s="14" t="str">
        <f>IF(P19&lt;6,L19,"")</f>
        <v/>
      </c>
      <c r="U19" s="16" t="s">
        <v>60</v>
      </c>
      <c r="V19" s="8">
        <f>B19*R$53</f>
        <v>1941.6305313670034</v>
      </c>
      <c r="W19" s="9">
        <f>C19*S$53</f>
        <v>280107.08542462677</v>
      </c>
      <c r="X19" s="9">
        <f>D19*T$53</f>
        <v>0</v>
      </c>
      <c r="Y19" s="12">
        <f t="shared" si="2"/>
        <v>2507.9277001282812</v>
      </c>
      <c r="Z19" s="8">
        <f>MAX(V19,F19)</f>
        <v>1941.6305313670034</v>
      </c>
      <c r="AA19" s="9">
        <f>MAX(W19,G19)</f>
        <v>280107.08542462677</v>
      </c>
      <c r="AB19" s="9">
        <f>MAX(X19,H19)</f>
        <v>0</v>
      </c>
      <c r="AC19" s="12">
        <f>MAX(Y19,I19)</f>
        <v>2507.9277001282812</v>
      </c>
      <c r="AD19" s="8">
        <v>0</v>
      </c>
      <c r="AE19" s="9">
        <v>8719.2087648285997</v>
      </c>
      <c r="AF19" s="9">
        <v>44.150399999999998</v>
      </c>
      <c r="AG19" s="9">
        <v>0</v>
      </c>
      <c r="AH19" s="12">
        <v>35.196676578000002</v>
      </c>
      <c r="AI19" s="8">
        <v>0</v>
      </c>
      <c r="AJ19" s="9">
        <v>19933.603426731399</v>
      </c>
      <c r="AK19" s="9">
        <v>44.150399999999998</v>
      </c>
      <c r="AL19" s="9">
        <v>0</v>
      </c>
      <c r="AM19" s="12">
        <v>35.196676578000002</v>
      </c>
      <c r="AN19" s="8">
        <v>0</v>
      </c>
      <c r="AO19" s="9">
        <v>48352.958488612596</v>
      </c>
      <c r="AP19" s="9">
        <v>44.150399999999998</v>
      </c>
      <c r="AQ19" s="9">
        <v>0</v>
      </c>
      <c r="AR19" s="12">
        <v>35.196676578000002</v>
      </c>
      <c r="AS19" s="8">
        <f>MIN(AD19,Z19)</f>
        <v>0</v>
      </c>
      <c r="AT19" s="9">
        <f>MIN(AE19,AA19)</f>
        <v>8719.2087648285997</v>
      </c>
      <c r="AU19" s="9">
        <v>44.150399999999998</v>
      </c>
      <c r="AV19" s="9">
        <f t="shared" si="3"/>
        <v>0</v>
      </c>
      <c r="AW19" s="12">
        <f t="shared" si="4"/>
        <v>2507.9277001282812</v>
      </c>
      <c r="AX19" s="8">
        <f t="shared" si="5"/>
        <v>11271.286864956881</v>
      </c>
      <c r="AY19" s="9">
        <v>44424.690770000001</v>
      </c>
      <c r="AZ19" s="21">
        <f t="shared" si="6"/>
        <v>0.25371672080536761</v>
      </c>
      <c r="BA19" s="9">
        <f>MIN(AI19,Z19)</f>
        <v>0</v>
      </c>
      <c r="BB19" s="9">
        <f>MIN(AJ19,AA19)</f>
        <v>19933.603426731399</v>
      </c>
      <c r="BC19" s="9">
        <v>44.150399999999998</v>
      </c>
      <c r="BD19" s="9">
        <f>MIN(AL19,AB19)</f>
        <v>0</v>
      </c>
      <c r="BE19" s="9">
        <f>MAX(AM19,AC19)</f>
        <v>2507.9277001282812</v>
      </c>
      <c r="BF19" s="8">
        <f>SUM(BA19:BE19)</f>
        <v>22485.68152685968</v>
      </c>
      <c r="BG19" s="9">
        <v>44424.690770000001</v>
      </c>
      <c r="BH19" s="21">
        <f t="shared" si="7"/>
        <v>0.50615279785006995</v>
      </c>
      <c r="BI19" s="9">
        <f>MIN(AN19,Z19)</f>
        <v>0</v>
      </c>
      <c r="BJ19" s="9">
        <f>MIN(AO19,AA19)</f>
        <v>48352.958488612596</v>
      </c>
      <c r="BK19" s="9">
        <v>44.150399999999998</v>
      </c>
      <c r="BL19" s="9">
        <f>MIN(AQ19,AB19)</f>
        <v>0</v>
      </c>
      <c r="BM19" s="9">
        <f>MAX(AR19,AC19)</f>
        <v>2507.9277001282812</v>
      </c>
      <c r="BN19" s="8">
        <f>SUM(BI19:BM19)</f>
        <v>50905.036588740877</v>
      </c>
      <c r="BO19" s="9">
        <v>44424.690770000001</v>
      </c>
      <c r="BP19" s="21">
        <f>BN19/BO19</f>
        <v>1.1458726151250342</v>
      </c>
    </row>
    <row r="20" spans="1:68" x14ac:dyDescent="0.25">
      <c r="A20" t="s">
        <v>22</v>
      </c>
      <c r="B20" s="5">
        <v>1850491.3413977977</v>
      </c>
      <c r="C20" s="6">
        <v>147.35634000000002</v>
      </c>
      <c r="D20" s="6">
        <v>0</v>
      </c>
      <c r="E20" s="7">
        <v>4255.3671487669217</v>
      </c>
      <c r="F20" s="8">
        <v>0</v>
      </c>
      <c r="G20" s="9">
        <v>0</v>
      </c>
      <c r="H20" s="9">
        <v>0</v>
      </c>
      <c r="I20" s="9">
        <v>2361.7820000000002</v>
      </c>
      <c r="J20" s="10">
        <f>IF(IFERROR(F20/B20,0)&gt;1,1,IFERROR(F20/B20,0))</f>
        <v>0</v>
      </c>
      <c r="K20" s="11">
        <f>IF(IFERROR(G20/C20,0)&gt;1,1,IFERROR(G20/C20,0))</f>
        <v>0</v>
      </c>
      <c r="L20" s="11">
        <f>IF(IFERROR(H20/D20,0)&gt;1,1,IFERROR(H20/D20,0))</f>
        <v>0</v>
      </c>
      <c r="M20" s="11" t="s">
        <v>60</v>
      </c>
      <c r="N20" s="8">
        <f>RANK(J20,J$6:J$52,0)</f>
        <v>23</v>
      </c>
      <c r="O20" s="9">
        <f>RANK(K20,K$6:K$52,0)</f>
        <v>37</v>
      </c>
      <c r="P20" s="9">
        <f>RANK(L20,L$6:L$52,0)</f>
        <v>6</v>
      </c>
      <c r="Q20" s="12" t="s">
        <v>60</v>
      </c>
      <c r="R20" s="10" t="str">
        <f t="shared" si="0"/>
        <v/>
      </c>
      <c r="S20" s="14" t="str">
        <f t="shared" si="1"/>
        <v/>
      </c>
      <c r="T20" s="14" t="str">
        <f>IF(P20&lt;6,L20,"")</f>
        <v/>
      </c>
      <c r="U20" s="16" t="s">
        <v>60</v>
      </c>
      <c r="V20" s="8">
        <f>B20*R$53</f>
        <v>159.64421824770935</v>
      </c>
      <c r="W20" s="9">
        <f>C20*S$53</f>
        <v>13.307930870772838</v>
      </c>
      <c r="X20" s="9">
        <f>D20*T$53</f>
        <v>0</v>
      </c>
      <c r="Y20" s="12">
        <f t="shared" si="2"/>
        <v>4255.3671487669217</v>
      </c>
      <c r="Z20" s="8">
        <f>MAX(V20,F20)</f>
        <v>159.64421824770935</v>
      </c>
      <c r="AA20" s="9">
        <f>MAX(W20,G20)</f>
        <v>13.307930870772838</v>
      </c>
      <c r="AB20" s="9">
        <f>MAX(X20,H20)</f>
        <v>0</v>
      </c>
      <c r="AC20" s="12">
        <f>MAX(Y20,I20)</f>
        <v>4255.3671487669217</v>
      </c>
      <c r="AD20" s="8">
        <v>3.79412699343264</v>
      </c>
      <c r="AE20" s="9">
        <v>0</v>
      </c>
      <c r="AF20" s="9">
        <v>132.81164608500001</v>
      </c>
      <c r="AG20" s="9">
        <v>0</v>
      </c>
      <c r="AH20" s="12">
        <v>3268.7330136180003</v>
      </c>
      <c r="AI20" s="8">
        <v>3.79412699343264</v>
      </c>
      <c r="AJ20" s="9">
        <v>3.1799325600000001</v>
      </c>
      <c r="AK20" s="9">
        <v>132.81164608500001</v>
      </c>
      <c r="AL20" s="9">
        <v>0</v>
      </c>
      <c r="AM20" s="12">
        <v>3268.7330136180003</v>
      </c>
      <c r="AN20" s="8">
        <v>3.79412699343264</v>
      </c>
      <c r="AO20" s="9">
        <v>3.1799325600000001</v>
      </c>
      <c r="AP20" s="9">
        <v>132.81164608500001</v>
      </c>
      <c r="AQ20" s="9">
        <v>0</v>
      </c>
      <c r="AR20" s="12">
        <v>3268.7330136180003</v>
      </c>
      <c r="AS20" s="8">
        <f>MIN(AD20,Z20)</f>
        <v>3.79412699343264</v>
      </c>
      <c r="AT20" s="9">
        <f>MIN(AE20,AA20)</f>
        <v>0</v>
      </c>
      <c r="AU20" s="9">
        <v>132.81164608500001</v>
      </c>
      <c r="AV20" s="9">
        <f t="shared" si="3"/>
        <v>0</v>
      </c>
      <c r="AW20" s="12">
        <f t="shared" si="4"/>
        <v>4255.3671487669217</v>
      </c>
      <c r="AX20" s="8">
        <f t="shared" si="5"/>
        <v>4391.972921845354</v>
      </c>
      <c r="AY20" s="9">
        <v>89949.688699999984</v>
      </c>
      <c r="AZ20" s="21">
        <f t="shared" si="6"/>
        <v>4.882699412661063E-2</v>
      </c>
      <c r="BA20" s="9">
        <f>MIN(AI20,Z20)</f>
        <v>3.79412699343264</v>
      </c>
      <c r="BB20" s="9">
        <f>MIN(AJ20,AA20)</f>
        <v>3.1799325600000001</v>
      </c>
      <c r="BC20" s="9">
        <v>132.81164608500001</v>
      </c>
      <c r="BD20" s="9">
        <f>MIN(AL20,AB20)</f>
        <v>0</v>
      </c>
      <c r="BE20" s="9">
        <f>MAX(AM20,AC20)</f>
        <v>4255.3671487669217</v>
      </c>
      <c r="BF20" s="8">
        <f>SUM(BA20:BE20)</f>
        <v>4395.1528544053544</v>
      </c>
      <c r="BG20" s="9">
        <v>89949.688699999984</v>
      </c>
      <c r="BH20" s="21">
        <f t="shared" si="7"/>
        <v>4.8862346473082963E-2</v>
      </c>
      <c r="BI20" s="9">
        <f>MIN(AN20,Z20)</f>
        <v>3.79412699343264</v>
      </c>
      <c r="BJ20" s="9">
        <f>MIN(AO20,AA20)</f>
        <v>3.1799325600000001</v>
      </c>
      <c r="BK20" s="9">
        <v>132.81164608500001</v>
      </c>
      <c r="BL20" s="9">
        <f>MIN(AQ20,AB20)</f>
        <v>0</v>
      </c>
      <c r="BM20" s="9">
        <f>MAX(AR20,AC20)</f>
        <v>4255.3671487669217</v>
      </c>
      <c r="BN20" s="8">
        <f>SUM(BI20:BM20)</f>
        <v>4395.1528544053544</v>
      </c>
      <c r="BO20" s="9">
        <v>89949.688699999984</v>
      </c>
      <c r="BP20" s="21">
        <f>BN20/BO20</f>
        <v>4.8862346473082963E-2</v>
      </c>
    </row>
    <row r="21" spans="1:68" x14ac:dyDescent="0.25">
      <c r="A21" t="s">
        <v>23</v>
      </c>
      <c r="B21" s="5">
        <v>4170274.7212398201</v>
      </c>
      <c r="C21" s="6">
        <v>934.651704</v>
      </c>
      <c r="D21" s="6">
        <v>0</v>
      </c>
      <c r="E21" s="7">
        <v>2423.3307764438396</v>
      </c>
      <c r="F21" s="8">
        <v>0</v>
      </c>
      <c r="G21" s="9">
        <v>0</v>
      </c>
      <c r="H21" s="9">
        <v>0</v>
      </c>
      <c r="I21" s="9">
        <v>679.94399999999996</v>
      </c>
      <c r="J21" s="10">
        <f>IF(IFERROR(F21/B21,0)&gt;1,1,IFERROR(F21/B21,0))</f>
        <v>0</v>
      </c>
      <c r="K21" s="11">
        <f>IF(IFERROR(G21/C21,0)&gt;1,1,IFERROR(G21/C21,0))</f>
        <v>0</v>
      </c>
      <c r="L21" s="11">
        <f>IF(IFERROR(H21/D21,0)&gt;1,1,IFERROR(H21/D21,0))</f>
        <v>0</v>
      </c>
      <c r="M21" s="11" t="s">
        <v>60</v>
      </c>
      <c r="N21" s="8">
        <f>RANK(J21,J$6:J$52,0)</f>
        <v>23</v>
      </c>
      <c r="O21" s="9">
        <f>RANK(K21,K$6:K$52,0)</f>
        <v>37</v>
      </c>
      <c r="P21" s="9">
        <f>RANK(L21,L$6:L$52,0)</f>
        <v>6</v>
      </c>
      <c r="Q21" s="12" t="s">
        <v>60</v>
      </c>
      <c r="R21" s="10" t="str">
        <f t="shared" si="0"/>
        <v/>
      </c>
      <c r="S21" s="14" t="str">
        <f t="shared" si="1"/>
        <v/>
      </c>
      <c r="T21" s="14" t="str">
        <f>IF(P21&lt;6,L21,"")</f>
        <v/>
      </c>
      <c r="U21" s="16" t="s">
        <v>60</v>
      </c>
      <c r="V21" s="8">
        <f>B21*R$53</f>
        <v>359.77485160650502</v>
      </c>
      <c r="W21" s="9">
        <f>C21*S$53</f>
        <v>84.409535857649786</v>
      </c>
      <c r="X21" s="9">
        <f>D21*T$53</f>
        <v>0</v>
      </c>
      <c r="Y21" s="12">
        <f t="shared" si="2"/>
        <v>2423.3307764438396</v>
      </c>
      <c r="Z21" s="8">
        <f>MAX(V21,F21)</f>
        <v>359.77485160650502</v>
      </c>
      <c r="AA21" s="9">
        <f>MAX(W21,G21)</f>
        <v>84.409535857649786</v>
      </c>
      <c r="AB21" s="9">
        <f>MAX(X21,H21)</f>
        <v>0</v>
      </c>
      <c r="AC21" s="12">
        <f>MAX(Y21,I21)</f>
        <v>2423.3307764438396</v>
      </c>
      <c r="AD21" s="8">
        <v>0</v>
      </c>
      <c r="AE21" s="9">
        <v>0</v>
      </c>
      <c r="AF21" s="9">
        <v>79.251720000000006</v>
      </c>
      <c r="AG21" s="9">
        <v>0</v>
      </c>
      <c r="AH21" s="12">
        <v>1056.0358003920001</v>
      </c>
      <c r="AI21" s="8">
        <v>0</v>
      </c>
      <c r="AJ21" s="9">
        <v>0</v>
      </c>
      <c r="AK21" s="9">
        <v>79.251720000000006</v>
      </c>
      <c r="AL21" s="9">
        <v>0</v>
      </c>
      <c r="AM21" s="12">
        <v>1056.0358003920001</v>
      </c>
      <c r="AN21" s="8">
        <v>0</v>
      </c>
      <c r="AO21" s="9">
        <v>0</v>
      </c>
      <c r="AP21" s="9">
        <v>79.251720000000006</v>
      </c>
      <c r="AQ21" s="9">
        <v>0</v>
      </c>
      <c r="AR21" s="12">
        <v>1056.0358003920001</v>
      </c>
      <c r="AS21" s="8">
        <f>MIN(AD21,Z21)</f>
        <v>0</v>
      </c>
      <c r="AT21" s="9">
        <f>MIN(AE21,AA21)</f>
        <v>0</v>
      </c>
      <c r="AU21" s="9">
        <v>79.251720000000006</v>
      </c>
      <c r="AV21" s="9">
        <f t="shared" si="3"/>
        <v>0</v>
      </c>
      <c r="AW21" s="12">
        <f t="shared" si="4"/>
        <v>2423.3307764438396</v>
      </c>
      <c r="AX21" s="8">
        <f t="shared" si="5"/>
        <v>2502.5824964438398</v>
      </c>
      <c r="AY21" s="9">
        <v>103407.70581999999</v>
      </c>
      <c r="AZ21" s="21">
        <f t="shared" si="6"/>
        <v>2.4201121924124706E-2</v>
      </c>
      <c r="BA21" s="9">
        <f>MIN(AI21,Z21)</f>
        <v>0</v>
      </c>
      <c r="BB21" s="9">
        <f>MIN(AJ21,AA21)</f>
        <v>0</v>
      </c>
      <c r="BC21" s="9">
        <v>79.251720000000006</v>
      </c>
      <c r="BD21" s="9">
        <f>MIN(AL21,AB21)</f>
        <v>0</v>
      </c>
      <c r="BE21" s="9">
        <f>MAX(AM21,AC21)</f>
        <v>2423.3307764438396</v>
      </c>
      <c r="BF21" s="8">
        <f>SUM(BA21:BE21)</f>
        <v>2502.5824964438398</v>
      </c>
      <c r="BG21" s="9">
        <v>103407.70581999999</v>
      </c>
      <c r="BH21" s="21">
        <f t="shared" si="7"/>
        <v>2.4201121924124706E-2</v>
      </c>
      <c r="BI21" s="9">
        <f>MIN(AN21,Z21)</f>
        <v>0</v>
      </c>
      <c r="BJ21" s="9">
        <f>MIN(AO21,AA21)</f>
        <v>0</v>
      </c>
      <c r="BK21" s="9">
        <v>79.251720000000006</v>
      </c>
      <c r="BL21" s="9">
        <f>MIN(AQ21,AB21)</f>
        <v>0</v>
      </c>
      <c r="BM21" s="9">
        <f>MAX(AR21,AC21)</f>
        <v>2423.3307764438396</v>
      </c>
      <c r="BN21" s="8">
        <f>SUM(BI21:BM21)</f>
        <v>2502.5824964438398</v>
      </c>
      <c r="BO21" s="9">
        <v>103407.70581999999</v>
      </c>
      <c r="BP21" s="21">
        <f>BN21/BO21</f>
        <v>2.4201121924124706E-2</v>
      </c>
    </row>
    <row r="22" spans="1:68" x14ac:dyDescent="0.25">
      <c r="A22" t="s">
        <v>24</v>
      </c>
      <c r="B22" s="5">
        <v>1103543.1817506198</v>
      </c>
      <c r="C22" s="6">
        <v>28742.810927999999</v>
      </c>
      <c r="D22" s="6">
        <v>0</v>
      </c>
      <c r="E22" s="7">
        <v>3916.4181669454797</v>
      </c>
      <c r="F22" s="8">
        <v>0</v>
      </c>
      <c r="G22" s="9">
        <v>886.91752000000008</v>
      </c>
      <c r="H22" s="9">
        <v>0</v>
      </c>
      <c r="I22" s="9">
        <v>3732.6043199999999</v>
      </c>
      <c r="J22" s="10">
        <f>IF(IFERROR(F22/B22,0)&gt;1,1,IFERROR(F22/B22,0))</f>
        <v>0</v>
      </c>
      <c r="K22" s="11">
        <f>IF(IFERROR(G22/C22,0)&gt;1,1,IFERROR(G22/C22,0))</f>
        <v>3.085702098593299E-2</v>
      </c>
      <c r="L22" s="11">
        <f>IF(IFERROR(H22/D22,0)&gt;1,1,IFERROR(H22/D22,0))</f>
        <v>0</v>
      </c>
      <c r="M22" s="11" t="s">
        <v>60</v>
      </c>
      <c r="N22" s="8">
        <f>RANK(J22,J$6:J$52,0)</f>
        <v>23</v>
      </c>
      <c r="O22" s="9">
        <f>RANK(K22,K$6:K$52,0)</f>
        <v>14</v>
      </c>
      <c r="P22" s="9">
        <f>RANK(L22,L$6:L$52,0)</f>
        <v>6</v>
      </c>
      <c r="Q22" s="12" t="s">
        <v>60</v>
      </c>
      <c r="R22" s="10" t="str">
        <f t="shared" si="0"/>
        <v/>
      </c>
      <c r="S22" s="14">
        <f t="shared" si="1"/>
        <v>3.085702098593299E-2</v>
      </c>
      <c r="T22" s="14" t="str">
        <f>IF(P22&lt;6,L22,"")</f>
        <v/>
      </c>
      <c r="U22" s="16" t="s">
        <v>60</v>
      </c>
      <c r="V22" s="8">
        <f>B22*R$53</f>
        <v>95.204059922858931</v>
      </c>
      <c r="W22" s="9">
        <f>C22*S$53</f>
        <v>2595.7983271131598</v>
      </c>
      <c r="X22" s="9">
        <f>D22*T$53</f>
        <v>0</v>
      </c>
      <c r="Y22" s="12">
        <f t="shared" si="2"/>
        <v>3916.4181669454797</v>
      </c>
      <c r="Z22" s="8">
        <f>MAX(V22,F22)</f>
        <v>95.204059922858931</v>
      </c>
      <c r="AA22" s="9">
        <f>MAX(W22,G22)</f>
        <v>2595.7983271131598</v>
      </c>
      <c r="AB22" s="9">
        <f>MAX(X22,H22)</f>
        <v>0</v>
      </c>
      <c r="AC22" s="12">
        <f>MAX(Y22,I22)</f>
        <v>3916.4181669454797</v>
      </c>
      <c r="AD22" s="8">
        <v>0</v>
      </c>
      <c r="AE22" s="9">
        <v>5921.02448907299</v>
      </c>
      <c r="AF22" s="9">
        <v>1843.9690822090001</v>
      </c>
      <c r="AG22" s="9">
        <v>0</v>
      </c>
      <c r="AH22" s="12">
        <v>3846.1734388559998</v>
      </c>
      <c r="AI22" s="8">
        <v>0</v>
      </c>
      <c r="AJ22" s="9">
        <v>7080.1791036856703</v>
      </c>
      <c r="AK22" s="9">
        <v>1843.9690822090001</v>
      </c>
      <c r="AL22" s="9">
        <v>0</v>
      </c>
      <c r="AM22" s="12">
        <v>3846.1734388559998</v>
      </c>
      <c r="AN22" s="8">
        <v>0</v>
      </c>
      <c r="AO22" s="9">
        <v>7436.6672890564705</v>
      </c>
      <c r="AP22" s="9">
        <v>1697.2860778750003</v>
      </c>
      <c r="AQ22" s="9">
        <v>0</v>
      </c>
      <c r="AR22" s="12">
        <v>3846.1734388559998</v>
      </c>
      <c r="AS22" s="8">
        <f>MIN(AD22,Z22)</f>
        <v>0</v>
      </c>
      <c r="AT22" s="9">
        <f>MIN(AE22,AA22)</f>
        <v>2595.7983271131598</v>
      </c>
      <c r="AU22" s="9">
        <v>1843.9690822090001</v>
      </c>
      <c r="AV22" s="9">
        <f t="shared" si="3"/>
        <v>0</v>
      </c>
      <c r="AW22" s="12">
        <f t="shared" si="4"/>
        <v>3916.4181669454797</v>
      </c>
      <c r="AX22" s="8">
        <f t="shared" si="5"/>
        <v>8356.1855762676387</v>
      </c>
      <c r="AY22" s="9">
        <v>14428.595910000002</v>
      </c>
      <c r="AZ22" s="21">
        <f t="shared" si="6"/>
        <v>0.57914059194604184</v>
      </c>
      <c r="BA22" s="9">
        <f>MIN(AI22,Z22)</f>
        <v>0</v>
      </c>
      <c r="BB22" s="9">
        <f>MIN(AJ22,AA22)</f>
        <v>2595.7983271131598</v>
      </c>
      <c r="BC22" s="9">
        <v>1843.9690822090001</v>
      </c>
      <c r="BD22" s="9">
        <f>MIN(AL22,AB22)</f>
        <v>0</v>
      </c>
      <c r="BE22" s="9">
        <f>MAX(AM22,AC22)</f>
        <v>3916.4181669454797</v>
      </c>
      <c r="BF22" s="8">
        <f>SUM(BA22:BE22)</f>
        <v>8356.1855762676387</v>
      </c>
      <c r="BG22" s="9">
        <v>14428.595910000002</v>
      </c>
      <c r="BH22" s="21">
        <f t="shared" si="7"/>
        <v>0.57914059194604184</v>
      </c>
      <c r="BI22" s="9">
        <f>MIN(AN22,Z22)</f>
        <v>0</v>
      </c>
      <c r="BJ22" s="9">
        <f>MIN(AO22,AA22)</f>
        <v>2595.7983271131598</v>
      </c>
      <c r="BK22" s="9">
        <v>1697.2860778750003</v>
      </c>
      <c r="BL22" s="9">
        <f>MIN(AQ22,AB22)</f>
        <v>0</v>
      </c>
      <c r="BM22" s="9">
        <f>MAX(AR22,AC22)</f>
        <v>3916.4181669454797</v>
      </c>
      <c r="BN22" s="8">
        <f>SUM(BI22:BM22)</f>
        <v>8209.502571933639</v>
      </c>
      <c r="BO22" s="9">
        <v>14428.595910000002</v>
      </c>
      <c r="BP22" s="21">
        <f>BN22/BO22</f>
        <v>0.56897446038002164</v>
      </c>
    </row>
    <row r="23" spans="1:68" x14ac:dyDescent="0.25">
      <c r="A23" t="s">
        <v>25</v>
      </c>
      <c r="B23" s="5">
        <v>614500.33931607939</v>
      </c>
      <c r="C23" s="6">
        <v>3631.7343779999997</v>
      </c>
      <c r="D23" s="6">
        <v>0</v>
      </c>
      <c r="E23" s="7">
        <v>814.01519750303987</v>
      </c>
      <c r="F23" s="8">
        <v>22.473400000000002</v>
      </c>
      <c r="G23" s="9">
        <v>321.68700000000001</v>
      </c>
      <c r="H23" s="9">
        <v>0</v>
      </c>
      <c r="I23" s="9">
        <v>1656.539</v>
      </c>
      <c r="J23" s="10">
        <f>IF(IFERROR(F23/B23,0)&gt;1,1,IFERROR(F23/B23,0))</f>
        <v>3.6571826835786985E-5</v>
      </c>
      <c r="K23" s="11">
        <f>IF(IFERROR(G23/C23,0)&gt;1,1,IFERROR(G23/C23,0))</f>
        <v>8.8576687201764301E-2</v>
      </c>
      <c r="L23" s="11">
        <f>IF(IFERROR(H23/D23,0)&gt;1,1,IFERROR(H23/D23,0))</f>
        <v>0</v>
      </c>
      <c r="M23" s="11" t="s">
        <v>60</v>
      </c>
      <c r="N23" s="8">
        <f>RANK(J23,J$6:J$52,0)</f>
        <v>8</v>
      </c>
      <c r="O23" s="9">
        <f>RANK(K23,K$6:K$52,0)</f>
        <v>7</v>
      </c>
      <c r="P23" s="9">
        <f>RANK(L23,L$6:L$52,0)</f>
        <v>6</v>
      </c>
      <c r="Q23" s="12" t="s">
        <v>60</v>
      </c>
      <c r="R23" s="10">
        <f t="shared" si="0"/>
        <v>3.6571826835786985E-5</v>
      </c>
      <c r="S23" s="14">
        <f t="shared" si="1"/>
        <v>8.8576687201764301E-2</v>
      </c>
      <c r="T23" s="14" t="str">
        <f>IF(P23&lt;6,L23,"")</f>
        <v/>
      </c>
      <c r="U23" s="16" t="s">
        <v>60</v>
      </c>
      <c r="V23" s="8">
        <f>B23*R$53</f>
        <v>53.013718080391115</v>
      </c>
      <c r="W23" s="9">
        <f>C23*S$53</f>
        <v>327.98636314822409</v>
      </c>
      <c r="X23" s="9">
        <f>D23*T$53</f>
        <v>0</v>
      </c>
      <c r="Y23" s="12">
        <f t="shared" si="2"/>
        <v>814.01519750303987</v>
      </c>
      <c r="Z23" s="8">
        <f>MAX(V23,F23)</f>
        <v>53.013718080391115</v>
      </c>
      <c r="AA23" s="9">
        <f>MAX(W23,G23)</f>
        <v>327.98636314822409</v>
      </c>
      <c r="AB23" s="9">
        <f>MAX(X23,H23)</f>
        <v>0</v>
      </c>
      <c r="AC23" s="12">
        <f>MAX(Y23,I23)</f>
        <v>1656.539</v>
      </c>
      <c r="AD23" s="8">
        <v>1204.9132812464952</v>
      </c>
      <c r="AE23" s="9">
        <v>2778.7669720248264</v>
      </c>
      <c r="AF23" s="9">
        <v>119.50594304000001</v>
      </c>
      <c r="AG23" s="9">
        <v>0</v>
      </c>
      <c r="AH23" s="12">
        <v>1945.9164932150002</v>
      </c>
      <c r="AI23" s="8">
        <v>1204.9132812464952</v>
      </c>
      <c r="AJ23" s="9">
        <v>2778.7669720248264</v>
      </c>
      <c r="AK23" s="9">
        <v>119.50594304000001</v>
      </c>
      <c r="AL23" s="9">
        <v>0</v>
      </c>
      <c r="AM23" s="12">
        <v>1945.9164932150002</v>
      </c>
      <c r="AN23" s="8">
        <v>1204.9132812464952</v>
      </c>
      <c r="AO23" s="9">
        <v>2778.7669720248264</v>
      </c>
      <c r="AP23" s="9">
        <v>119.50594304000001</v>
      </c>
      <c r="AQ23" s="9">
        <v>0</v>
      </c>
      <c r="AR23" s="12">
        <v>1945.9164932150002</v>
      </c>
      <c r="AS23" s="8">
        <f>MIN(AD23,Z23)</f>
        <v>53.013718080391115</v>
      </c>
      <c r="AT23" s="9">
        <f>MIN(AE23,AA23)</f>
        <v>327.98636314822409</v>
      </c>
      <c r="AU23" s="9">
        <v>119.50594304000001</v>
      </c>
      <c r="AV23" s="9">
        <f t="shared" si="3"/>
        <v>0</v>
      </c>
      <c r="AW23" s="12">
        <f t="shared" si="4"/>
        <v>1945.9164932150002</v>
      </c>
      <c r="AX23" s="8">
        <f t="shared" si="5"/>
        <v>2446.4225174836156</v>
      </c>
      <c r="AY23" s="9">
        <v>37809.743549999999</v>
      </c>
      <c r="AZ23" s="21">
        <f t="shared" si="6"/>
        <v>6.4703494067565967E-2</v>
      </c>
      <c r="BA23" s="9">
        <f>MIN(AI23,Z23)</f>
        <v>53.013718080391115</v>
      </c>
      <c r="BB23" s="9">
        <f>MIN(AJ23,AA23)</f>
        <v>327.98636314822409</v>
      </c>
      <c r="BC23" s="9">
        <v>119.50594304000001</v>
      </c>
      <c r="BD23" s="9">
        <f>MIN(AL23,AB23)</f>
        <v>0</v>
      </c>
      <c r="BE23" s="9">
        <f>MAX(AM23,AC23)</f>
        <v>1945.9164932150002</v>
      </c>
      <c r="BF23" s="8">
        <f>SUM(BA23:BE23)</f>
        <v>2446.4225174836156</v>
      </c>
      <c r="BG23" s="9">
        <v>37809.743549999999</v>
      </c>
      <c r="BH23" s="21">
        <f t="shared" si="7"/>
        <v>6.4703494067565967E-2</v>
      </c>
      <c r="BI23" s="9">
        <f>MIN(AN23,Z23)</f>
        <v>53.013718080391115</v>
      </c>
      <c r="BJ23" s="9">
        <f>MIN(AO23,AA23)</f>
        <v>327.98636314822409</v>
      </c>
      <c r="BK23" s="9">
        <v>119.50594304000001</v>
      </c>
      <c r="BL23" s="9">
        <f>MIN(AQ23,AB23)</f>
        <v>0</v>
      </c>
      <c r="BM23" s="9">
        <f>MAX(AR23,AC23)</f>
        <v>1945.9164932150002</v>
      </c>
      <c r="BN23" s="8">
        <f>SUM(BI23:BM23)</f>
        <v>2446.4225174836156</v>
      </c>
      <c r="BO23" s="9">
        <v>37809.743549999999</v>
      </c>
      <c r="BP23" s="21">
        <f>BN23/BO23</f>
        <v>6.4703494067565967E-2</v>
      </c>
    </row>
    <row r="24" spans="1:68" x14ac:dyDescent="0.25">
      <c r="A24" t="s">
        <v>26</v>
      </c>
      <c r="B24" s="5">
        <v>99674.357507059016</v>
      </c>
      <c r="C24" s="6">
        <v>2827.3132140000002</v>
      </c>
      <c r="D24" s="6">
        <v>0</v>
      </c>
      <c r="E24" s="7">
        <v>1196.7206488346399</v>
      </c>
      <c r="F24" s="8">
        <v>29.61421</v>
      </c>
      <c r="G24" s="9">
        <v>89.673400000000001</v>
      </c>
      <c r="H24" s="9">
        <v>0</v>
      </c>
      <c r="I24" s="9">
        <v>912.48205000000007</v>
      </c>
      <c r="J24" s="10">
        <f>IF(IFERROR(F24/B24,0)&gt;1,1,IFERROR(F24/B24,0))</f>
        <v>2.9710961515756648E-4</v>
      </c>
      <c r="K24" s="11">
        <f>IF(IFERROR(G24/C24,0)&gt;1,1,IFERROR(G24/C24,0))</f>
        <v>3.1716825555783645E-2</v>
      </c>
      <c r="L24" s="11">
        <f>IF(IFERROR(H24/D24,0)&gt;1,1,IFERROR(H24/D24,0))</f>
        <v>0</v>
      </c>
      <c r="M24" s="11" t="s">
        <v>60</v>
      </c>
      <c r="N24" s="8">
        <f>RANK(J24,J$6:J$52,0)</f>
        <v>2</v>
      </c>
      <c r="O24" s="9">
        <f>RANK(K24,K$6:K$52,0)</f>
        <v>13</v>
      </c>
      <c r="P24" s="9">
        <f>RANK(L24,L$6:L$52,0)</f>
        <v>6</v>
      </c>
      <c r="Q24" s="12" t="s">
        <v>60</v>
      </c>
      <c r="R24" s="10">
        <f t="shared" si="0"/>
        <v>2.9710961515756648E-4</v>
      </c>
      <c r="S24" s="14">
        <f t="shared" si="1"/>
        <v>3.1716825555783645E-2</v>
      </c>
      <c r="T24" s="14" t="str">
        <f>IF(P24&lt;6,L24,"")</f>
        <v/>
      </c>
      <c r="U24" s="16" t="s">
        <v>60</v>
      </c>
      <c r="V24" s="8">
        <f>B24*R$53</f>
        <v>8.5990323367508594</v>
      </c>
      <c r="W24" s="9">
        <f>C24*S$53</f>
        <v>255.3381062663104</v>
      </c>
      <c r="X24" s="9">
        <f>D24*T$53</f>
        <v>0</v>
      </c>
      <c r="Y24" s="12">
        <f t="shared" si="2"/>
        <v>1196.7206488346399</v>
      </c>
      <c r="Z24" s="8">
        <f>MAX(V24,F24)</f>
        <v>29.61421</v>
      </c>
      <c r="AA24" s="9">
        <f>MAX(W24,G24)</f>
        <v>255.3381062663104</v>
      </c>
      <c r="AB24" s="9">
        <f>MAX(X24,H24)</f>
        <v>0</v>
      </c>
      <c r="AC24" s="12">
        <f>MAX(Y24,I24)</f>
        <v>1196.7206488346399</v>
      </c>
      <c r="AD24" s="8">
        <v>58.096220000000102</v>
      </c>
      <c r="AE24" s="9">
        <v>1673.3277054612604</v>
      </c>
      <c r="AF24" s="9">
        <v>285.46489255999995</v>
      </c>
      <c r="AG24" s="9">
        <v>0</v>
      </c>
      <c r="AH24" s="12">
        <v>1067.5854264099999</v>
      </c>
      <c r="AI24" s="8">
        <v>58.096220000000102</v>
      </c>
      <c r="AJ24" s="9">
        <v>1673.3277054612604</v>
      </c>
      <c r="AK24" s="9">
        <v>285.46489255999995</v>
      </c>
      <c r="AL24" s="9">
        <v>0</v>
      </c>
      <c r="AM24" s="12">
        <v>1067.5854264099999</v>
      </c>
      <c r="AN24" s="8">
        <v>58.096220000000102</v>
      </c>
      <c r="AO24" s="9">
        <v>1673.3277054612604</v>
      </c>
      <c r="AP24" s="9">
        <v>240.87521756000001</v>
      </c>
      <c r="AQ24" s="9">
        <v>0</v>
      </c>
      <c r="AR24" s="12">
        <v>1067.5854264099999</v>
      </c>
      <c r="AS24" s="8">
        <f>MIN(AD24,Z24)</f>
        <v>29.61421</v>
      </c>
      <c r="AT24" s="9">
        <f>MIN(AE24,AA24)</f>
        <v>255.3381062663104</v>
      </c>
      <c r="AU24" s="9">
        <v>285.46489255999995</v>
      </c>
      <c r="AV24" s="9">
        <f t="shared" si="3"/>
        <v>0</v>
      </c>
      <c r="AW24" s="12">
        <f t="shared" si="4"/>
        <v>1196.7206488346399</v>
      </c>
      <c r="AX24" s="8">
        <f t="shared" si="5"/>
        <v>1767.1378576609502</v>
      </c>
      <c r="AY24" s="9">
        <v>36198.121500000001</v>
      </c>
      <c r="AZ24" s="21">
        <f t="shared" si="6"/>
        <v>4.8818496221163028E-2</v>
      </c>
      <c r="BA24" s="9">
        <f>MIN(AI24,Z24)</f>
        <v>29.61421</v>
      </c>
      <c r="BB24" s="9">
        <f>MIN(AJ24,AA24)</f>
        <v>255.3381062663104</v>
      </c>
      <c r="BC24" s="9">
        <v>285.46489255999995</v>
      </c>
      <c r="BD24" s="9">
        <f>MIN(AL24,AB24)</f>
        <v>0</v>
      </c>
      <c r="BE24" s="9">
        <f>MAX(AM24,AC24)</f>
        <v>1196.7206488346399</v>
      </c>
      <c r="BF24" s="8">
        <f>SUM(BA24:BE24)</f>
        <v>1767.1378576609502</v>
      </c>
      <c r="BG24" s="9">
        <v>36198.121500000001</v>
      </c>
      <c r="BH24" s="21">
        <f t="shared" si="7"/>
        <v>4.8818496221163028E-2</v>
      </c>
      <c r="BI24" s="9">
        <f>MIN(AN24,Z24)</f>
        <v>29.61421</v>
      </c>
      <c r="BJ24" s="9">
        <f>MIN(AO24,AA24)</f>
        <v>255.3381062663104</v>
      </c>
      <c r="BK24" s="9">
        <v>240.87521756000001</v>
      </c>
      <c r="BL24" s="9">
        <f>MIN(AQ24,AB24)</f>
        <v>0</v>
      </c>
      <c r="BM24" s="9">
        <f>MAX(AR24,AC24)</f>
        <v>1196.7206488346399</v>
      </c>
      <c r="BN24" s="8">
        <f>SUM(BI24:BM24)</f>
        <v>1722.5481826609503</v>
      </c>
      <c r="BO24" s="9">
        <v>36198.121500000001</v>
      </c>
      <c r="BP24" s="21">
        <f>BN24/BO24</f>
        <v>4.7586673321181883E-2</v>
      </c>
    </row>
    <row r="25" spans="1:68" x14ac:dyDescent="0.25">
      <c r="A25" t="s">
        <v>27</v>
      </c>
      <c r="B25" s="5">
        <v>5266485.3470314071</v>
      </c>
      <c r="C25" s="6">
        <v>143907.821902</v>
      </c>
      <c r="D25" s="6">
        <v>0</v>
      </c>
      <c r="E25" s="7">
        <v>1180.9494752355595</v>
      </c>
      <c r="F25" s="8">
        <v>0</v>
      </c>
      <c r="G25" s="9">
        <v>1131.6880000000001</v>
      </c>
      <c r="H25" s="9">
        <v>0</v>
      </c>
      <c r="I25" s="9">
        <v>1214.854</v>
      </c>
      <c r="J25" s="10">
        <f>IF(IFERROR(F25/B25,0)&gt;1,1,IFERROR(F25/B25,0))</f>
        <v>0</v>
      </c>
      <c r="K25" s="11">
        <f>IF(IFERROR(G25/C25,0)&gt;1,1,IFERROR(G25/C25,0))</f>
        <v>7.8639783789561483E-3</v>
      </c>
      <c r="L25" s="11">
        <f>IF(IFERROR(H25/D25,0)&gt;1,1,IFERROR(H25/D25,0))</f>
        <v>0</v>
      </c>
      <c r="M25" s="11" t="s">
        <v>60</v>
      </c>
      <c r="N25" s="8">
        <f>RANK(J25,J$6:J$52,0)</f>
        <v>23</v>
      </c>
      <c r="O25" s="9">
        <f>RANK(K25,K$6:K$52,0)</f>
        <v>21</v>
      </c>
      <c r="P25" s="9">
        <f>RANK(L25,L$6:L$52,0)</f>
        <v>6</v>
      </c>
      <c r="Q25" s="12" t="s">
        <v>60</v>
      </c>
      <c r="R25" s="10" t="str">
        <f t="shared" si="0"/>
        <v/>
      </c>
      <c r="S25" s="14" t="str">
        <f t="shared" si="1"/>
        <v/>
      </c>
      <c r="T25" s="14" t="str">
        <f>IF(P25&lt;6,L25,"")</f>
        <v/>
      </c>
      <c r="U25" s="16" t="s">
        <v>60</v>
      </c>
      <c r="V25" s="8">
        <f>B25*R$53</f>
        <v>454.34632269328051</v>
      </c>
      <c r="W25" s="9">
        <f>C25*S$53</f>
        <v>12996.490993433366</v>
      </c>
      <c r="X25" s="9">
        <f>D25*T$53</f>
        <v>0</v>
      </c>
      <c r="Y25" s="12">
        <f t="shared" si="2"/>
        <v>1180.9494752355595</v>
      </c>
      <c r="Z25" s="8">
        <f>MAX(V25,F25)</f>
        <v>454.34632269328051</v>
      </c>
      <c r="AA25" s="9">
        <f>MAX(W25,G25)</f>
        <v>12996.490993433366</v>
      </c>
      <c r="AB25" s="9">
        <f>MAX(X25,H25)</f>
        <v>0</v>
      </c>
      <c r="AC25" s="12">
        <f>MAX(Y25,I25)</f>
        <v>1214.854</v>
      </c>
      <c r="AD25" s="8">
        <v>1.9274165126637799</v>
      </c>
      <c r="AE25" s="9">
        <v>8210.7859519636295</v>
      </c>
      <c r="AF25" s="9">
        <v>1819.674785506</v>
      </c>
      <c r="AG25" s="9">
        <v>0</v>
      </c>
      <c r="AH25" s="12">
        <v>1308.0314430039998</v>
      </c>
      <c r="AI25" s="8">
        <v>1.9274165126637799</v>
      </c>
      <c r="AJ25" s="9">
        <v>8720.0796686749909</v>
      </c>
      <c r="AK25" s="9">
        <v>1833.9197852739999</v>
      </c>
      <c r="AL25" s="9">
        <v>0</v>
      </c>
      <c r="AM25" s="12">
        <v>1308.0314430039998</v>
      </c>
      <c r="AN25" s="8">
        <v>1.9274165126637799</v>
      </c>
      <c r="AO25" s="9">
        <v>9136.5442852001506</v>
      </c>
      <c r="AP25" s="9">
        <v>1630.4641675059997</v>
      </c>
      <c r="AQ25" s="9">
        <v>0</v>
      </c>
      <c r="AR25" s="12">
        <v>1308.0314430039998</v>
      </c>
      <c r="AS25" s="8">
        <f>MIN(AD25,Z25)</f>
        <v>1.9274165126637799</v>
      </c>
      <c r="AT25" s="9">
        <f>MIN(AE25,AA25)</f>
        <v>8210.7859519636295</v>
      </c>
      <c r="AU25" s="9">
        <v>1819.674785506</v>
      </c>
      <c r="AV25" s="9">
        <f t="shared" si="3"/>
        <v>0</v>
      </c>
      <c r="AW25" s="12">
        <f t="shared" si="4"/>
        <v>1308.0314430039998</v>
      </c>
      <c r="AX25" s="8">
        <f t="shared" si="5"/>
        <v>11340.419596986294</v>
      </c>
      <c r="AY25" s="9">
        <v>108166.07769000001</v>
      </c>
      <c r="AZ25" s="21">
        <f t="shared" si="6"/>
        <v>0.10484266268291173</v>
      </c>
      <c r="BA25" s="9">
        <f>MIN(AI25,Z25)</f>
        <v>1.9274165126637799</v>
      </c>
      <c r="BB25" s="9">
        <f>MIN(AJ25,AA25)</f>
        <v>8720.0796686749909</v>
      </c>
      <c r="BC25" s="9">
        <v>1833.9197852739999</v>
      </c>
      <c r="BD25" s="9">
        <f>MIN(AL25,AB25)</f>
        <v>0</v>
      </c>
      <c r="BE25" s="9">
        <f>MAX(AM25,AC25)</f>
        <v>1308.0314430039998</v>
      </c>
      <c r="BF25" s="8">
        <f>SUM(BA25:BE25)</f>
        <v>11863.958313465655</v>
      </c>
      <c r="BG25" s="9">
        <v>108166.07769000001</v>
      </c>
      <c r="BH25" s="21">
        <f t="shared" si="7"/>
        <v>0.10968280043829751</v>
      </c>
      <c r="BI25" s="9">
        <f>MIN(AN25,Z25)</f>
        <v>1.9274165126637799</v>
      </c>
      <c r="BJ25" s="9">
        <f>MIN(AO25,AA25)</f>
        <v>9136.5442852001506</v>
      </c>
      <c r="BK25" s="9">
        <v>1630.4641675059997</v>
      </c>
      <c r="BL25" s="9">
        <f>MIN(AQ25,AB25)</f>
        <v>0</v>
      </c>
      <c r="BM25" s="9">
        <f>MAX(AR25,AC25)</f>
        <v>1308.0314430039998</v>
      </c>
      <c r="BN25" s="8">
        <f>SUM(BI25:BM25)</f>
        <v>12076.967312222814</v>
      </c>
      <c r="BO25" s="9">
        <v>108166.07769000001</v>
      </c>
      <c r="BP25" s="21">
        <f>BN25/BO25</f>
        <v>0.11165207771363364</v>
      </c>
    </row>
    <row r="26" spans="1:68" x14ac:dyDescent="0.25">
      <c r="A26" t="s">
        <v>28</v>
      </c>
      <c r="B26" s="5">
        <v>10826184.488028456</v>
      </c>
      <c r="C26" s="6">
        <v>1428524.6829739998</v>
      </c>
      <c r="D26" s="6">
        <v>0</v>
      </c>
      <c r="E26" s="7">
        <v>1254.8769520586402</v>
      </c>
      <c r="F26" s="8">
        <v>0</v>
      </c>
      <c r="G26" s="9">
        <v>7615.4080000000004</v>
      </c>
      <c r="H26" s="9">
        <v>0</v>
      </c>
      <c r="I26" s="9">
        <v>561.02154000000007</v>
      </c>
      <c r="J26" s="10">
        <f>IF(IFERROR(F26/B26,0)&gt;1,1,IFERROR(F26/B26,0))</f>
        <v>0</v>
      </c>
      <c r="K26" s="11">
        <f>IF(IFERROR(G26/C26,0)&gt;1,1,IFERROR(G26/C26,0))</f>
        <v>5.3309600392383322E-3</v>
      </c>
      <c r="L26" s="11">
        <f>IF(IFERROR(H26/D26,0)&gt;1,1,IFERROR(H26/D26,0))</f>
        <v>0</v>
      </c>
      <c r="M26" s="11" t="s">
        <v>60</v>
      </c>
      <c r="N26" s="8">
        <f>RANK(J26,J$6:J$52,0)</f>
        <v>23</v>
      </c>
      <c r="O26" s="9">
        <f>RANK(K26,K$6:K$52,0)</f>
        <v>28</v>
      </c>
      <c r="P26" s="9">
        <f>RANK(L26,L$6:L$52,0)</f>
        <v>6</v>
      </c>
      <c r="Q26" s="12" t="s">
        <v>60</v>
      </c>
      <c r="R26" s="10" t="str">
        <f t="shared" si="0"/>
        <v/>
      </c>
      <c r="S26" s="14" t="str">
        <f t="shared" si="1"/>
        <v/>
      </c>
      <c r="T26" s="14" t="str">
        <f>IF(P26&lt;6,L26,"")</f>
        <v/>
      </c>
      <c r="U26" s="16" t="s">
        <v>60</v>
      </c>
      <c r="V26" s="8">
        <f>B26*R$53</f>
        <v>933.98856862051207</v>
      </c>
      <c r="W26" s="9">
        <f>C26*S$53</f>
        <v>129011.80721651114</v>
      </c>
      <c r="X26" s="9">
        <f>D26*T$53</f>
        <v>0</v>
      </c>
      <c r="Y26" s="12">
        <f t="shared" si="2"/>
        <v>1254.8769520586402</v>
      </c>
      <c r="Z26" s="8">
        <f>MAX(V26,F26)</f>
        <v>933.98856862051207</v>
      </c>
      <c r="AA26" s="9">
        <f>MAX(W26,G26)</f>
        <v>129011.80721651114</v>
      </c>
      <c r="AB26" s="9">
        <f>MAX(X26,H26)</f>
        <v>0</v>
      </c>
      <c r="AC26" s="12">
        <f>MAX(Y26,I26)</f>
        <v>1254.8769520586402</v>
      </c>
      <c r="AD26" s="8">
        <v>1131.9237614638801</v>
      </c>
      <c r="AE26" s="9">
        <v>9572.7542246287121</v>
      </c>
      <c r="AF26" s="9">
        <v>736.80478615200002</v>
      </c>
      <c r="AG26" s="9">
        <v>0</v>
      </c>
      <c r="AH26" s="12">
        <v>699.42702069100005</v>
      </c>
      <c r="AI26" s="8">
        <v>1169.1098497738799</v>
      </c>
      <c r="AJ26" s="9">
        <v>12705.396770932311</v>
      </c>
      <c r="AK26" s="9">
        <v>691.07204972000011</v>
      </c>
      <c r="AL26" s="9">
        <v>0</v>
      </c>
      <c r="AM26" s="12">
        <v>699.42702069100005</v>
      </c>
      <c r="AN26" s="8">
        <v>1203.44007828996</v>
      </c>
      <c r="AO26" s="9">
        <v>16479.542339459513</v>
      </c>
      <c r="AP26" s="9">
        <v>539.51098088200001</v>
      </c>
      <c r="AQ26" s="9">
        <v>0</v>
      </c>
      <c r="AR26" s="12">
        <v>699.42702069100005</v>
      </c>
      <c r="AS26" s="8">
        <f>MIN(AD26,Z26)</f>
        <v>933.98856862051207</v>
      </c>
      <c r="AT26" s="9">
        <f>MIN(AE26,AA26)</f>
        <v>9572.7542246287121</v>
      </c>
      <c r="AU26" s="9">
        <v>736.80478615200002</v>
      </c>
      <c r="AV26" s="9">
        <f t="shared" si="3"/>
        <v>0</v>
      </c>
      <c r="AW26" s="12">
        <f t="shared" si="4"/>
        <v>1254.8769520586402</v>
      </c>
      <c r="AX26" s="8">
        <f t="shared" si="5"/>
        <v>12498.424531459867</v>
      </c>
      <c r="AY26" s="9">
        <v>52193.624179999999</v>
      </c>
      <c r="AZ26" s="21">
        <f t="shared" si="6"/>
        <v>0.23946266862704507</v>
      </c>
      <c r="BA26" s="9">
        <f>MIN(AI26,Z26)</f>
        <v>933.98856862051207</v>
      </c>
      <c r="BB26" s="9">
        <f>MIN(AJ26,AA26)</f>
        <v>12705.396770932311</v>
      </c>
      <c r="BC26" s="9">
        <v>691.07204972000011</v>
      </c>
      <c r="BD26" s="9">
        <f>MIN(AL26,AB26)</f>
        <v>0</v>
      </c>
      <c r="BE26" s="9">
        <f>MAX(AM26,AC26)</f>
        <v>1254.8769520586402</v>
      </c>
      <c r="BF26" s="8">
        <f>SUM(BA26:BE26)</f>
        <v>15585.334341331465</v>
      </c>
      <c r="BG26" s="9">
        <v>52193.624179999999</v>
      </c>
      <c r="BH26" s="21">
        <f t="shared" si="7"/>
        <v>0.29860609578638125</v>
      </c>
      <c r="BI26" s="9">
        <f>MIN(AN26,Z26)</f>
        <v>933.98856862051207</v>
      </c>
      <c r="BJ26" s="9">
        <f>MIN(AO26,AA26)</f>
        <v>16479.542339459513</v>
      </c>
      <c r="BK26" s="9">
        <v>539.51098088200001</v>
      </c>
      <c r="BL26" s="9">
        <f>MIN(AQ26,AB26)</f>
        <v>0</v>
      </c>
      <c r="BM26" s="9">
        <f>MAX(AR26,AC26)</f>
        <v>1254.8769520586402</v>
      </c>
      <c r="BN26" s="8">
        <f>SUM(BI26:BM26)</f>
        <v>19207.918841020666</v>
      </c>
      <c r="BO26" s="9">
        <v>52193.624179999999</v>
      </c>
      <c r="BP26" s="21">
        <f>BN26/BO26</f>
        <v>0.36801274375541299</v>
      </c>
    </row>
    <row r="27" spans="1:68" x14ac:dyDescent="0.25">
      <c r="A27" t="s">
        <v>29</v>
      </c>
      <c r="B27" s="5">
        <v>5007618.7267832169</v>
      </c>
      <c r="C27" s="6">
        <v>0</v>
      </c>
      <c r="D27" s="6">
        <v>0</v>
      </c>
      <c r="E27" s="7">
        <v>2211.1684968570003</v>
      </c>
      <c r="F27" s="8">
        <v>0</v>
      </c>
      <c r="G27" s="9">
        <v>0</v>
      </c>
      <c r="H27" s="9">
        <v>0</v>
      </c>
      <c r="I27" s="9">
        <v>0</v>
      </c>
      <c r="J27" s="10">
        <f>IF(IFERROR(F27/B27,0)&gt;1,1,IFERROR(F27/B27,0))</f>
        <v>0</v>
      </c>
      <c r="K27" s="11">
        <f>IF(IFERROR(G27/C27,0)&gt;1,1,IFERROR(G27/C27,0))</f>
        <v>0</v>
      </c>
      <c r="L27" s="11">
        <f>IF(IFERROR(H27/D27,0)&gt;1,1,IFERROR(H27/D27,0))</f>
        <v>0</v>
      </c>
      <c r="M27" s="11" t="s">
        <v>60</v>
      </c>
      <c r="N27" s="8">
        <f>RANK(J27,J$6:J$52,0)</f>
        <v>23</v>
      </c>
      <c r="O27" s="9">
        <f>RANK(K27,K$6:K$52,0)</f>
        <v>37</v>
      </c>
      <c r="P27" s="9">
        <f>RANK(L27,L$6:L$52,0)</f>
        <v>6</v>
      </c>
      <c r="Q27" s="12" t="s">
        <v>60</v>
      </c>
      <c r="R27" s="10" t="str">
        <f t="shared" si="0"/>
        <v/>
      </c>
      <c r="S27" s="14" t="str">
        <f t="shared" si="1"/>
        <v/>
      </c>
      <c r="T27" s="14" t="str">
        <f>IF(P27&lt;6,L27,"")</f>
        <v/>
      </c>
      <c r="U27" s="16" t="s">
        <v>60</v>
      </c>
      <c r="V27" s="8">
        <f>B27*R$53</f>
        <v>432.01357338750302</v>
      </c>
      <c r="W27" s="9">
        <f>C27*S$53</f>
        <v>0</v>
      </c>
      <c r="X27" s="9">
        <f>D27*T$53</f>
        <v>0</v>
      </c>
      <c r="Y27" s="12">
        <f t="shared" si="2"/>
        <v>2211.1684968570003</v>
      </c>
      <c r="Z27" s="8">
        <f>MAX(V27,F27)</f>
        <v>432.01357338750302</v>
      </c>
      <c r="AA27" s="9">
        <f>MAX(W27,G27)</f>
        <v>0</v>
      </c>
      <c r="AB27" s="9">
        <f>MAX(X27,H27)</f>
        <v>0</v>
      </c>
      <c r="AC27" s="12">
        <f>MAX(Y27,I27)</f>
        <v>2211.1684968570003</v>
      </c>
      <c r="AD27" s="8">
        <v>0</v>
      </c>
      <c r="AE27" s="9">
        <v>0</v>
      </c>
      <c r="AF27" s="9">
        <v>294.80641374200002</v>
      </c>
      <c r="AG27" s="9">
        <v>0</v>
      </c>
      <c r="AH27" s="12">
        <v>0</v>
      </c>
      <c r="AI27" s="8">
        <v>0</v>
      </c>
      <c r="AJ27" s="9">
        <v>0</v>
      </c>
      <c r="AK27" s="9">
        <v>294.80641374200002</v>
      </c>
      <c r="AL27" s="9">
        <v>0</v>
      </c>
      <c r="AM27" s="12">
        <v>0</v>
      </c>
      <c r="AN27" s="8">
        <v>0</v>
      </c>
      <c r="AO27" s="9">
        <v>0</v>
      </c>
      <c r="AP27" s="9">
        <v>294.80641374200002</v>
      </c>
      <c r="AQ27" s="9">
        <v>0</v>
      </c>
      <c r="AR27" s="12">
        <v>0</v>
      </c>
      <c r="AS27" s="8">
        <f>MIN(AD27,Z27)</f>
        <v>0</v>
      </c>
      <c r="AT27" s="9">
        <f>MIN(AE27,AA27)</f>
        <v>0</v>
      </c>
      <c r="AU27" s="9">
        <v>294.80641374200002</v>
      </c>
      <c r="AV27" s="9">
        <f t="shared" si="3"/>
        <v>0</v>
      </c>
      <c r="AW27" s="12">
        <f t="shared" si="4"/>
        <v>2211.1684968570003</v>
      </c>
      <c r="AX27" s="8">
        <f t="shared" si="5"/>
        <v>2505.9749105990004</v>
      </c>
      <c r="AY27" s="9">
        <v>54584.295010000002</v>
      </c>
      <c r="AZ27" s="21">
        <f t="shared" si="6"/>
        <v>4.5910181859816976E-2</v>
      </c>
      <c r="BA27" s="9">
        <f>MIN(AI27,Z27)</f>
        <v>0</v>
      </c>
      <c r="BB27" s="9">
        <f>MIN(AJ27,AA27)</f>
        <v>0</v>
      </c>
      <c r="BC27" s="9">
        <v>294.80641374200002</v>
      </c>
      <c r="BD27" s="9">
        <f>MIN(AL27,AB27)</f>
        <v>0</v>
      </c>
      <c r="BE27" s="9">
        <f>MAX(AM27,AC27)</f>
        <v>2211.1684968570003</v>
      </c>
      <c r="BF27" s="8">
        <f>SUM(BA27:BE27)</f>
        <v>2505.9749105990004</v>
      </c>
      <c r="BG27" s="9">
        <v>54584.295010000002</v>
      </c>
      <c r="BH27" s="21">
        <f t="shared" si="7"/>
        <v>4.5910181859816976E-2</v>
      </c>
      <c r="BI27" s="9">
        <f>MIN(AN27,Z27)</f>
        <v>0</v>
      </c>
      <c r="BJ27" s="9">
        <f>MIN(AO27,AA27)</f>
        <v>0</v>
      </c>
      <c r="BK27" s="9">
        <v>294.80641374200002</v>
      </c>
      <c r="BL27" s="9">
        <f>MIN(AQ27,AB27)</f>
        <v>0</v>
      </c>
      <c r="BM27" s="9">
        <f>MAX(AR27,AC27)</f>
        <v>2211.1684968570003</v>
      </c>
      <c r="BN27" s="8">
        <f>SUM(BI27:BM27)</f>
        <v>2505.9749105990004</v>
      </c>
      <c r="BO27" s="9">
        <v>54584.295010000002</v>
      </c>
      <c r="BP27" s="21">
        <f>BN27/BO27</f>
        <v>4.5910181859816976E-2</v>
      </c>
    </row>
    <row r="28" spans="1:68" x14ac:dyDescent="0.25">
      <c r="A28" t="s">
        <v>30</v>
      </c>
      <c r="B28" s="5">
        <v>5365818.4450171897</v>
      </c>
      <c r="C28" s="6">
        <v>689519.23508799996</v>
      </c>
      <c r="D28" s="6">
        <v>0</v>
      </c>
      <c r="E28" s="7">
        <v>7198.4977093698017</v>
      </c>
      <c r="F28" s="8">
        <v>0</v>
      </c>
      <c r="G28" s="9">
        <v>1244.778</v>
      </c>
      <c r="H28" s="9">
        <v>0</v>
      </c>
      <c r="I28" s="9">
        <v>714.26900000000001</v>
      </c>
      <c r="J28" s="10">
        <f>IF(IFERROR(F28/B28,0)&gt;1,1,IFERROR(F28/B28,0))</f>
        <v>0</v>
      </c>
      <c r="K28" s="11">
        <f>IF(IFERROR(G28/C28,0)&gt;1,1,IFERROR(G28/C28,0))</f>
        <v>1.805283937932689E-3</v>
      </c>
      <c r="L28" s="11">
        <f>IF(IFERROR(H28/D28,0)&gt;1,1,IFERROR(H28/D28,0))</f>
        <v>0</v>
      </c>
      <c r="M28" s="11" t="s">
        <v>60</v>
      </c>
      <c r="N28" s="8">
        <f>RANK(J28,J$6:J$52,0)</f>
        <v>23</v>
      </c>
      <c r="O28" s="9">
        <f>RANK(K28,K$6:K$52,0)</f>
        <v>31</v>
      </c>
      <c r="P28" s="9">
        <f>RANK(L28,L$6:L$52,0)</f>
        <v>6</v>
      </c>
      <c r="Q28" s="12" t="s">
        <v>60</v>
      </c>
      <c r="R28" s="10" t="str">
        <f t="shared" si="0"/>
        <v/>
      </c>
      <c r="S28" s="14" t="str">
        <f t="shared" si="1"/>
        <v/>
      </c>
      <c r="T28" s="14" t="str">
        <f>IF(P28&lt;6,L28,"")</f>
        <v/>
      </c>
      <c r="U28" s="16" t="s">
        <v>60</v>
      </c>
      <c r="V28" s="8">
        <f>B28*R$53</f>
        <v>462.91591414140089</v>
      </c>
      <c r="W28" s="9">
        <f>C28*S$53</f>
        <v>62271.323477627542</v>
      </c>
      <c r="X28" s="9">
        <f>D28*T$53</f>
        <v>0</v>
      </c>
      <c r="Y28" s="12">
        <f t="shared" si="2"/>
        <v>7198.4977093698017</v>
      </c>
      <c r="Z28" s="8">
        <f>MAX(V28,F28)</f>
        <v>462.91591414140089</v>
      </c>
      <c r="AA28" s="9">
        <f>MAX(W28,G28)</f>
        <v>62271.323477627542</v>
      </c>
      <c r="AB28" s="9">
        <f>MAX(X28,H28)</f>
        <v>0</v>
      </c>
      <c r="AC28" s="12">
        <f>MAX(Y28,I28)</f>
        <v>7198.4977093698017</v>
      </c>
      <c r="AD28" s="8">
        <v>499.69417247304688</v>
      </c>
      <c r="AE28" s="9">
        <v>4939.2767783410418</v>
      </c>
      <c r="AF28" s="9">
        <v>188.36263654799998</v>
      </c>
      <c r="AG28" s="9">
        <v>0</v>
      </c>
      <c r="AH28" s="12">
        <v>1558.456600597</v>
      </c>
      <c r="AI28" s="8">
        <v>755.10945044256687</v>
      </c>
      <c r="AJ28" s="9">
        <v>4939.2767783410418</v>
      </c>
      <c r="AK28" s="9">
        <v>188.36263654799998</v>
      </c>
      <c r="AL28" s="9">
        <v>0</v>
      </c>
      <c r="AM28" s="12">
        <v>1558.456600597</v>
      </c>
      <c r="AN28" s="8">
        <v>814.06830415008687</v>
      </c>
      <c r="AO28" s="9">
        <v>4939.2767783410418</v>
      </c>
      <c r="AP28" s="9">
        <v>188.36263654799998</v>
      </c>
      <c r="AQ28" s="9">
        <v>0</v>
      </c>
      <c r="AR28" s="12">
        <v>1558.456600597</v>
      </c>
      <c r="AS28" s="8">
        <f>MIN(AD28,Z28)</f>
        <v>462.91591414140089</v>
      </c>
      <c r="AT28" s="9">
        <f>MIN(AE28,AA28)</f>
        <v>4939.2767783410418</v>
      </c>
      <c r="AU28" s="9">
        <v>188.36263654799998</v>
      </c>
      <c r="AV28" s="9">
        <f t="shared" si="3"/>
        <v>0</v>
      </c>
      <c r="AW28" s="12">
        <f t="shared" si="4"/>
        <v>7198.4977093698017</v>
      </c>
      <c r="AX28" s="8">
        <f t="shared" si="5"/>
        <v>12789.053038400245</v>
      </c>
      <c r="AY28" s="9">
        <v>91804.320599999992</v>
      </c>
      <c r="AZ28" s="21">
        <f t="shared" si="6"/>
        <v>0.13930774668137183</v>
      </c>
      <c r="BA28" s="9">
        <f>MIN(AI28,Z28)</f>
        <v>462.91591414140089</v>
      </c>
      <c r="BB28" s="9">
        <f>MIN(AJ28,AA28)</f>
        <v>4939.2767783410418</v>
      </c>
      <c r="BC28" s="9">
        <v>188.36263654799998</v>
      </c>
      <c r="BD28" s="9">
        <f>MIN(AL28,AB28)</f>
        <v>0</v>
      </c>
      <c r="BE28" s="9">
        <f>MAX(AM28,AC28)</f>
        <v>7198.4977093698017</v>
      </c>
      <c r="BF28" s="8">
        <f>SUM(BA28:BE28)</f>
        <v>12789.053038400245</v>
      </c>
      <c r="BG28" s="9">
        <v>91804.320599999992</v>
      </c>
      <c r="BH28" s="21">
        <f t="shared" si="7"/>
        <v>0.13930774668137183</v>
      </c>
      <c r="BI28" s="9">
        <f>MIN(AN28,Z28)</f>
        <v>462.91591414140089</v>
      </c>
      <c r="BJ28" s="9">
        <f>MIN(AO28,AA28)</f>
        <v>4939.2767783410418</v>
      </c>
      <c r="BK28" s="9">
        <v>188.36263654799998</v>
      </c>
      <c r="BL28" s="9">
        <f>MIN(AQ28,AB28)</f>
        <v>0</v>
      </c>
      <c r="BM28" s="9">
        <f>MAX(AR28,AC28)</f>
        <v>7198.4977093698017</v>
      </c>
      <c r="BN28" s="8">
        <f>SUM(BI28:BM28)</f>
        <v>12789.053038400245</v>
      </c>
      <c r="BO28" s="9">
        <v>91804.320599999992</v>
      </c>
      <c r="BP28" s="21">
        <f>BN28/BO28</f>
        <v>0.13930774668137183</v>
      </c>
    </row>
    <row r="29" spans="1:68" x14ac:dyDescent="0.25">
      <c r="A29" t="s">
        <v>31</v>
      </c>
      <c r="B29" s="5">
        <v>9738999.7410673685</v>
      </c>
      <c r="C29" s="6">
        <v>2746271.582986</v>
      </c>
      <c r="D29" s="6">
        <v>6547.7907909775004</v>
      </c>
      <c r="E29" s="7">
        <v>14546.556937708441</v>
      </c>
      <c r="F29" s="8">
        <v>0</v>
      </c>
      <c r="G29" s="9">
        <v>1261.7522200000001</v>
      </c>
      <c r="H29" s="9">
        <v>0</v>
      </c>
      <c r="I29" s="9">
        <v>11283.465</v>
      </c>
      <c r="J29" s="10">
        <f>IF(IFERROR(F29/B29,0)&gt;1,1,IFERROR(F29/B29,0))</f>
        <v>0</v>
      </c>
      <c r="K29" s="11">
        <f>IF(IFERROR(G29/C29,0)&gt;1,1,IFERROR(G29/C29,0))</f>
        <v>4.5944189490105218E-4</v>
      </c>
      <c r="L29" s="11">
        <f>IF(IFERROR(H29/D29,0)&gt;1,1,IFERROR(H29/D29,0))</f>
        <v>0</v>
      </c>
      <c r="M29" s="11" t="s">
        <v>60</v>
      </c>
      <c r="N29" s="8">
        <f>RANK(J29,J$6:J$52,0)</f>
        <v>23</v>
      </c>
      <c r="O29" s="9">
        <f>RANK(K29,K$6:K$52,0)</f>
        <v>35</v>
      </c>
      <c r="P29" s="9">
        <f>RANK(L29,L$6:L$52,0)</f>
        <v>6</v>
      </c>
      <c r="Q29" s="12" t="s">
        <v>60</v>
      </c>
      <c r="R29" s="10" t="str">
        <f t="shared" si="0"/>
        <v/>
      </c>
      <c r="S29" s="14" t="str">
        <f t="shared" si="1"/>
        <v/>
      </c>
      <c r="T29" s="14" t="str">
        <f>IF(P29&lt;6,L29,"")</f>
        <v/>
      </c>
      <c r="U29" s="16" t="s">
        <v>60</v>
      </c>
      <c r="V29" s="8">
        <f>B29*R$53</f>
        <v>840.19577146625295</v>
      </c>
      <c r="W29" s="9">
        <f>C29*S$53</f>
        <v>248019.13768179619</v>
      </c>
      <c r="X29" s="9">
        <f>D29*T$53</f>
        <v>234.34067979406527</v>
      </c>
      <c r="Y29" s="12">
        <f t="shared" si="2"/>
        <v>14546.556937708441</v>
      </c>
      <c r="Z29" s="8">
        <f>MAX(V29,F29)</f>
        <v>840.19577146625295</v>
      </c>
      <c r="AA29" s="9">
        <f>MAX(W29,G29)</f>
        <v>248019.13768179619</v>
      </c>
      <c r="AB29" s="9">
        <f>MAX(X29,H29)</f>
        <v>234.34067979406527</v>
      </c>
      <c r="AC29" s="12">
        <f>MAX(Y29,I29)</f>
        <v>14546.556937708441</v>
      </c>
      <c r="AD29" s="8">
        <v>0</v>
      </c>
      <c r="AE29" s="9">
        <v>1911.039754052096</v>
      </c>
      <c r="AF29" s="9">
        <v>58.392687302999995</v>
      </c>
      <c r="AG29" s="9">
        <v>0</v>
      </c>
      <c r="AH29" s="12">
        <v>10191.534282247001</v>
      </c>
      <c r="AI29" s="8">
        <v>0</v>
      </c>
      <c r="AJ29" s="9">
        <v>2679.916385852096</v>
      </c>
      <c r="AK29" s="9">
        <v>58.392689034999997</v>
      </c>
      <c r="AL29" s="9">
        <v>0</v>
      </c>
      <c r="AM29" s="12">
        <v>10191.534284549998</v>
      </c>
      <c r="AN29" s="8">
        <v>0</v>
      </c>
      <c r="AO29" s="9">
        <v>6884.4983424440961</v>
      </c>
      <c r="AP29" s="9">
        <v>58.392689034999997</v>
      </c>
      <c r="AQ29" s="9">
        <v>0</v>
      </c>
      <c r="AR29" s="12">
        <v>10191.534281724002</v>
      </c>
      <c r="AS29" s="8">
        <f>MIN(AD29,Z29)</f>
        <v>0</v>
      </c>
      <c r="AT29" s="9">
        <f>MIN(AE29,AA29)</f>
        <v>1911.039754052096</v>
      </c>
      <c r="AU29" s="9">
        <v>58.392687302999995</v>
      </c>
      <c r="AV29" s="9">
        <f t="shared" si="3"/>
        <v>0</v>
      </c>
      <c r="AW29" s="12">
        <f t="shared" si="4"/>
        <v>14546.556937708441</v>
      </c>
      <c r="AX29" s="8">
        <f t="shared" si="5"/>
        <v>16515.989379063536</v>
      </c>
      <c r="AY29" s="9">
        <v>27804.783619999998</v>
      </c>
      <c r="AZ29" s="21">
        <f t="shared" si="6"/>
        <v>0.59399812653760675</v>
      </c>
      <c r="BA29" s="9">
        <f>MIN(AI29,Z29)</f>
        <v>0</v>
      </c>
      <c r="BB29" s="9">
        <f>MIN(AJ29,AA29)</f>
        <v>2679.916385852096</v>
      </c>
      <c r="BC29" s="9">
        <v>58.392689034999997</v>
      </c>
      <c r="BD29" s="9">
        <f>MIN(AL29,AB29)</f>
        <v>0</v>
      </c>
      <c r="BE29" s="9">
        <f>MAX(AM29,AC29)</f>
        <v>14546.556937708441</v>
      </c>
      <c r="BF29" s="8">
        <f>SUM(BA29:BE29)</f>
        <v>17284.866012595536</v>
      </c>
      <c r="BG29" s="9">
        <v>27804.783619999998</v>
      </c>
      <c r="BH29" s="21">
        <f t="shared" si="7"/>
        <v>0.62165080112914528</v>
      </c>
      <c r="BI29" s="9">
        <f>MIN(AN29,Z29)</f>
        <v>0</v>
      </c>
      <c r="BJ29" s="9">
        <f>MIN(AO29,AA29)</f>
        <v>6884.4983424440961</v>
      </c>
      <c r="BK29" s="9">
        <v>58.392689034999997</v>
      </c>
      <c r="BL29" s="9">
        <f>MIN(AQ29,AB29)</f>
        <v>0</v>
      </c>
      <c r="BM29" s="9">
        <f>MAX(AR29,AC29)</f>
        <v>14546.556937708441</v>
      </c>
      <c r="BN29" s="8">
        <f>SUM(BI29:BM29)</f>
        <v>21489.447969187539</v>
      </c>
      <c r="BO29" s="9">
        <v>27804.783619999998</v>
      </c>
      <c r="BP29" s="21">
        <f>BN29/BO29</f>
        <v>0.7728687359296752</v>
      </c>
    </row>
    <row r="30" spans="1:68" x14ac:dyDescent="0.25">
      <c r="A30" t="s">
        <v>32</v>
      </c>
      <c r="B30" s="5">
        <v>14126640.277211173</v>
      </c>
      <c r="C30" s="6">
        <v>3011252.6008220017</v>
      </c>
      <c r="D30" s="6">
        <v>0</v>
      </c>
      <c r="E30" s="7">
        <v>3142.1756648865612</v>
      </c>
      <c r="F30" s="8">
        <v>0</v>
      </c>
      <c r="G30" s="9">
        <v>1283.6295700000001</v>
      </c>
      <c r="H30" s="9">
        <v>0</v>
      </c>
      <c r="I30" s="9">
        <v>1257.0540000000001</v>
      </c>
      <c r="J30" s="10">
        <f>IF(IFERROR(F30/B30,0)&gt;1,1,IFERROR(F30/B30,0))</f>
        <v>0</v>
      </c>
      <c r="K30" s="11">
        <f>IF(IFERROR(G30/C30,0)&gt;1,1,IFERROR(G30/C30,0))</f>
        <v>4.2627761272820457E-4</v>
      </c>
      <c r="L30" s="11">
        <f>IF(IFERROR(H30/D30,0)&gt;1,1,IFERROR(H30/D30,0))</f>
        <v>0</v>
      </c>
      <c r="M30" s="11" t="s">
        <v>60</v>
      </c>
      <c r="N30" s="8">
        <f>RANK(J30,J$6:J$52,0)</f>
        <v>23</v>
      </c>
      <c r="O30" s="9">
        <f>RANK(K30,K$6:K$52,0)</f>
        <v>36</v>
      </c>
      <c r="P30" s="9">
        <f>RANK(L30,L$6:L$52,0)</f>
        <v>6</v>
      </c>
      <c r="Q30" s="12" t="s">
        <v>60</v>
      </c>
      <c r="R30" s="10" t="str">
        <f t="shared" si="0"/>
        <v/>
      </c>
      <c r="S30" s="14" t="str">
        <f t="shared" si="1"/>
        <v/>
      </c>
      <c r="T30" s="14" t="str">
        <f>IF(P30&lt;6,L30,"")</f>
        <v/>
      </c>
      <c r="U30" s="16" t="s">
        <v>60</v>
      </c>
      <c r="V30" s="8">
        <f>B30*R$53</f>
        <v>1218.723045641734</v>
      </c>
      <c r="W30" s="9">
        <f>C30*S$53</f>
        <v>271949.89673450158</v>
      </c>
      <c r="X30" s="9">
        <f>D30*T$53</f>
        <v>0</v>
      </c>
      <c r="Y30" s="12">
        <f t="shared" si="2"/>
        <v>3142.1756648865612</v>
      </c>
      <c r="Z30" s="8">
        <f>MAX(V30,F30)</f>
        <v>1218.723045641734</v>
      </c>
      <c r="AA30" s="9">
        <f>MAX(W30,G30)</f>
        <v>271949.89673450158</v>
      </c>
      <c r="AB30" s="9">
        <f>MAX(X30,H30)</f>
        <v>0</v>
      </c>
      <c r="AC30" s="12">
        <f>MAX(Y30,I30)</f>
        <v>3142.1756648865612</v>
      </c>
      <c r="AD30" s="8">
        <v>0</v>
      </c>
      <c r="AE30" s="9">
        <v>1598.1968218265993</v>
      </c>
      <c r="AF30" s="9">
        <v>50.457599999999999</v>
      </c>
      <c r="AG30" s="9">
        <v>0</v>
      </c>
      <c r="AH30" s="12">
        <v>569.51983565799992</v>
      </c>
      <c r="AI30" s="8">
        <v>0</v>
      </c>
      <c r="AJ30" s="9">
        <v>6439.4289848105991</v>
      </c>
      <c r="AK30" s="9">
        <v>50.457599999999999</v>
      </c>
      <c r="AL30" s="9">
        <v>0</v>
      </c>
      <c r="AM30" s="12">
        <v>569.51983565799992</v>
      </c>
      <c r="AN30" s="8">
        <v>0</v>
      </c>
      <c r="AO30" s="9">
        <v>19238.614896409559</v>
      </c>
      <c r="AP30" s="9">
        <v>50.457599999999999</v>
      </c>
      <c r="AQ30" s="9">
        <v>0</v>
      </c>
      <c r="AR30" s="12">
        <v>569.51983565799992</v>
      </c>
      <c r="AS30" s="8">
        <f>MIN(AD30,Z30)</f>
        <v>0</v>
      </c>
      <c r="AT30" s="9">
        <f>MIN(AE30,AA30)</f>
        <v>1598.1968218265993</v>
      </c>
      <c r="AU30" s="9">
        <v>50.457599999999999</v>
      </c>
      <c r="AV30" s="9">
        <f t="shared" si="3"/>
        <v>0</v>
      </c>
      <c r="AW30" s="12">
        <f t="shared" si="4"/>
        <v>3142.1756648865612</v>
      </c>
      <c r="AX30" s="8">
        <f t="shared" si="5"/>
        <v>4790.8300867131602</v>
      </c>
      <c r="AY30" s="9">
        <v>34217.292580000001</v>
      </c>
      <c r="AZ30" s="21">
        <f t="shared" si="6"/>
        <v>0.14001195668863056</v>
      </c>
      <c r="BA30" s="9">
        <f>MIN(AI30,Z30)</f>
        <v>0</v>
      </c>
      <c r="BB30" s="9">
        <f>MIN(AJ30,AA30)</f>
        <v>6439.4289848105991</v>
      </c>
      <c r="BC30" s="9">
        <v>50.457599999999999</v>
      </c>
      <c r="BD30" s="9">
        <f>MIN(AL30,AB30)</f>
        <v>0</v>
      </c>
      <c r="BE30" s="9">
        <f>MAX(AM30,AC30)</f>
        <v>3142.1756648865612</v>
      </c>
      <c r="BF30" s="8">
        <f>SUM(BA30:BE30)</f>
        <v>9632.0622496971591</v>
      </c>
      <c r="BG30" s="9">
        <v>34217.292580000001</v>
      </c>
      <c r="BH30" s="21">
        <f t="shared" si="7"/>
        <v>0.28149691350294315</v>
      </c>
      <c r="BI30" s="9">
        <f>MIN(AN30,Z30)</f>
        <v>0</v>
      </c>
      <c r="BJ30" s="9">
        <f>MIN(AO30,AA30)</f>
        <v>19238.614896409559</v>
      </c>
      <c r="BK30" s="9">
        <v>50.457599999999999</v>
      </c>
      <c r="BL30" s="9">
        <f>MIN(AQ30,AB30)</f>
        <v>0</v>
      </c>
      <c r="BM30" s="9">
        <f>MAX(AR30,AC30)</f>
        <v>3142.1756648865612</v>
      </c>
      <c r="BN30" s="8">
        <f>SUM(BI30:BM30)</f>
        <v>22431.24816129612</v>
      </c>
      <c r="BO30" s="9">
        <v>34217.292580000001</v>
      </c>
      <c r="BP30" s="21">
        <f>BN30/BO30</f>
        <v>0.65555298125507389</v>
      </c>
    </row>
    <row r="31" spans="1:68" x14ac:dyDescent="0.25">
      <c r="A31" t="s">
        <v>33</v>
      </c>
      <c r="B31" s="5">
        <v>16935100.934361514</v>
      </c>
      <c r="C31" s="6">
        <v>17709.298343999999</v>
      </c>
      <c r="D31" s="6">
        <v>45320.974986464003</v>
      </c>
      <c r="E31" s="7">
        <v>845.96374453464</v>
      </c>
      <c r="F31" s="8">
        <v>473.41653000000002</v>
      </c>
      <c r="G31" s="9">
        <v>128.78800000000001</v>
      </c>
      <c r="H31" s="9">
        <v>2347.4648199999997</v>
      </c>
      <c r="I31" s="9">
        <v>2440.415</v>
      </c>
      <c r="J31" s="10">
        <f>IF(IFERROR(F31/B31,0)&gt;1,1,IFERROR(F31/B31,0))</f>
        <v>2.795475101299411E-5</v>
      </c>
      <c r="K31" s="11">
        <f>IF(IFERROR(G31/C31,0)&gt;1,1,IFERROR(G31/C31,0))</f>
        <v>7.2723378136341603E-3</v>
      </c>
      <c r="L31" s="11">
        <f>IF(IFERROR(H31/D31,0)&gt;1,1,IFERROR(H31/D31,0))</f>
        <v>5.1796432462035871E-2</v>
      </c>
      <c r="M31" s="11" t="s">
        <v>60</v>
      </c>
      <c r="N31" s="8">
        <f>RANK(J31,J$6:J$52,0)</f>
        <v>11</v>
      </c>
      <c r="O31" s="9">
        <f>RANK(K31,K$6:K$52,0)</f>
        <v>23</v>
      </c>
      <c r="P31" s="9">
        <f>RANK(L31,L$6:L$52,0)</f>
        <v>2</v>
      </c>
      <c r="Q31" s="12" t="s">
        <v>60</v>
      </c>
      <c r="R31" s="10">
        <f t="shared" si="0"/>
        <v>2.795475101299411E-5</v>
      </c>
      <c r="S31" s="14" t="str">
        <f t="shared" si="1"/>
        <v/>
      </c>
      <c r="T31" s="14">
        <f>IF(P31&lt;6,L31,"")</f>
        <v>5.1796432462035871E-2</v>
      </c>
      <c r="U31" s="16" t="s">
        <v>60</v>
      </c>
      <c r="V31" s="8">
        <f>B31*R$53</f>
        <v>1461.0124830792217</v>
      </c>
      <c r="W31" s="9">
        <f>C31*S$53</f>
        <v>1599.3483424727015</v>
      </c>
      <c r="X31" s="9">
        <f>D31*T$53</f>
        <v>1622.0047992205768</v>
      </c>
      <c r="Y31" s="12">
        <f t="shared" si="2"/>
        <v>845.96374453464</v>
      </c>
      <c r="Z31" s="8">
        <f>MAX(V31,F31)</f>
        <v>1461.0124830792217</v>
      </c>
      <c r="AA31" s="9">
        <f>MAX(W31,G31)</f>
        <v>1599.3483424727015</v>
      </c>
      <c r="AB31" s="9">
        <f>MAX(X31,H31)</f>
        <v>2347.4648199999997</v>
      </c>
      <c r="AC31" s="12">
        <f>MAX(Y31,I31)</f>
        <v>2440.415</v>
      </c>
      <c r="AD31" s="8">
        <v>809.34181315097703</v>
      </c>
      <c r="AE31" s="9">
        <v>407.84469815041001</v>
      </c>
      <c r="AF31" s="9">
        <v>81.801444051000004</v>
      </c>
      <c r="AG31" s="9">
        <v>3369.4630872369999</v>
      </c>
      <c r="AH31" s="12">
        <v>2116.1233149320001</v>
      </c>
      <c r="AI31" s="8">
        <v>814.17048156953706</v>
      </c>
      <c r="AJ31" s="9">
        <v>408.55402163041003</v>
      </c>
      <c r="AK31" s="9">
        <v>81.801444051000004</v>
      </c>
      <c r="AL31" s="9">
        <v>4581.2338795400001</v>
      </c>
      <c r="AM31" s="12">
        <v>2116.1233149320001</v>
      </c>
      <c r="AN31" s="8">
        <v>1015.020861571497</v>
      </c>
      <c r="AO31" s="9">
        <v>412.13164417440998</v>
      </c>
      <c r="AP31" s="9">
        <v>81.801444051000004</v>
      </c>
      <c r="AQ31" s="9">
        <v>5739.6562859759997</v>
      </c>
      <c r="AR31" s="12">
        <v>2116.1233149320001</v>
      </c>
      <c r="AS31" s="8">
        <f>MIN(AD31,Z31)</f>
        <v>809.34181315097703</v>
      </c>
      <c r="AT31" s="9">
        <f>MIN(AE31,AA31)</f>
        <v>407.84469815041001</v>
      </c>
      <c r="AU31" s="9">
        <v>81.801444051000004</v>
      </c>
      <c r="AV31" s="9">
        <f t="shared" si="3"/>
        <v>2347.4648199999997</v>
      </c>
      <c r="AW31" s="12">
        <f t="shared" si="4"/>
        <v>2440.415</v>
      </c>
      <c r="AX31" s="8">
        <f t="shared" si="5"/>
        <v>6086.8677753523871</v>
      </c>
      <c r="AY31" s="9">
        <v>35173.263200000001</v>
      </c>
      <c r="AZ31" s="21">
        <f t="shared" si="6"/>
        <v>0.17305382616169621</v>
      </c>
      <c r="BA31" s="9">
        <f>MIN(AI31,Z31)</f>
        <v>814.17048156953706</v>
      </c>
      <c r="BB31" s="9">
        <f>MIN(AJ31,AA31)</f>
        <v>408.55402163041003</v>
      </c>
      <c r="BC31" s="9">
        <v>81.801444051000004</v>
      </c>
      <c r="BD31" s="9">
        <f>MIN(AL31,AB31)</f>
        <v>2347.4648199999997</v>
      </c>
      <c r="BE31" s="9">
        <f>MAX(AM31,AC31)</f>
        <v>2440.415</v>
      </c>
      <c r="BF31" s="8">
        <f>SUM(BA31:BE31)</f>
        <v>6092.4057672509471</v>
      </c>
      <c r="BG31" s="9">
        <v>35173.263200000001</v>
      </c>
      <c r="BH31" s="21">
        <f t="shared" si="7"/>
        <v>0.17321127507017736</v>
      </c>
      <c r="BI31" s="9">
        <f>MIN(AN31,Z31)</f>
        <v>1015.020861571497</v>
      </c>
      <c r="BJ31" s="9">
        <f>MIN(AO31,AA31)</f>
        <v>412.13164417440998</v>
      </c>
      <c r="BK31" s="9">
        <v>81.801444051000004</v>
      </c>
      <c r="BL31" s="9">
        <f>MIN(AQ31,AB31)</f>
        <v>2347.4648199999997</v>
      </c>
      <c r="BM31" s="9">
        <f>MAX(AR31,AC31)</f>
        <v>2440.415</v>
      </c>
      <c r="BN31" s="8">
        <f>SUM(BI31:BM31)</f>
        <v>6296.8337697969073</v>
      </c>
      <c r="BO31" s="9">
        <v>35173.263200000001</v>
      </c>
      <c r="BP31" s="21">
        <f>BN31/BO31</f>
        <v>0.17902330341066869</v>
      </c>
    </row>
    <row r="32" spans="1:68" x14ac:dyDescent="0.25">
      <c r="A32" t="s">
        <v>34</v>
      </c>
      <c r="B32" s="5">
        <v>61154.213268753643</v>
      </c>
      <c r="C32" s="6">
        <v>5706.4803720000009</v>
      </c>
      <c r="D32" s="6">
        <v>0</v>
      </c>
      <c r="E32" s="7">
        <v>1740.9138414190797</v>
      </c>
      <c r="F32" s="8">
        <v>0</v>
      </c>
      <c r="G32" s="9">
        <v>208.69900000000001</v>
      </c>
      <c r="H32" s="9">
        <v>0</v>
      </c>
      <c r="I32" s="9">
        <v>1289.386</v>
      </c>
      <c r="J32" s="10">
        <f>IF(IFERROR(F32/B32,0)&gt;1,1,IFERROR(F32/B32,0))</f>
        <v>0</v>
      </c>
      <c r="K32" s="11">
        <f>IF(IFERROR(G32/C32,0)&gt;1,1,IFERROR(G32/C32,0))</f>
        <v>3.6572280354108255E-2</v>
      </c>
      <c r="L32" s="11">
        <f>IF(IFERROR(H32/D32,0)&gt;1,1,IFERROR(H32/D32,0))</f>
        <v>0</v>
      </c>
      <c r="M32" s="11" t="s">
        <v>60</v>
      </c>
      <c r="N32" s="8">
        <f>RANK(J32,J$6:J$52,0)</f>
        <v>23</v>
      </c>
      <c r="O32" s="9">
        <f>RANK(K32,K$6:K$52,0)</f>
        <v>11</v>
      </c>
      <c r="P32" s="9">
        <f>RANK(L32,L$6:L$52,0)</f>
        <v>6</v>
      </c>
      <c r="Q32" s="12" t="s">
        <v>60</v>
      </c>
      <c r="R32" s="10" t="str">
        <f t="shared" si="0"/>
        <v/>
      </c>
      <c r="S32" s="14">
        <f t="shared" si="1"/>
        <v>3.6572280354108255E-2</v>
      </c>
      <c r="T32" s="14" t="str">
        <f>IF(P32&lt;6,L32,"")</f>
        <v/>
      </c>
      <c r="U32" s="16" t="s">
        <v>60</v>
      </c>
      <c r="V32" s="8">
        <f>B32*R$53</f>
        <v>5.2758509869434445</v>
      </c>
      <c r="W32" s="9">
        <f>C32*S$53</f>
        <v>515.35920548785396</v>
      </c>
      <c r="X32" s="9">
        <f>D32*T$53</f>
        <v>0</v>
      </c>
      <c r="Y32" s="12">
        <f t="shared" si="2"/>
        <v>1740.9138414190797</v>
      </c>
      <c r="Z32" s="8">
        <f>MAX(V32,F32)</f>
        <v>5.2758509869434445</v>
      </c>
      <c r="AA32" s="9">
        <f>MAX(W32,G32)</f>
        <v>515.35920548785396</v>
      </c>
      <c r="AB32" s="9">
        <f>MAX(X32,H32)</f>
        <v>0</v>
      </c>
      <c r="AC32" s="12">
        <f>MAX(Y32,I32)</f>
        <v>1740.9138414190797</v>
      </c>
      <c r="AD32" s="8">
        <v>47.421109706880003</v>
      </c>
      <c r="AE32" s="9">
        <v>2348.9297095599641</v>
      </c>
      <c r="AF32" s="9">
        <v>669.30376343799992</v>
      </c>
      <c r="AG32" s="9">
        <v>0</v>
      </c>
      <c r="AH32" s="12">
        <v>1526.2152228120001</v>
      </c>
      <c r="AI32" s="8">
        <v>47.476848745920002</v>
      </c>
      <c r="AJ32" s="9">
        <v>2348.9297095599641</v>
      </c>
      <c r="AK32" s="9">
        <v>688.97245984199992</v>
      </c>
      <c r="AL32" s="9">
        <v>0</v>
      </c>
      <c r="AM32" s="12">
        <v>1526.2152228120001</v>
      </c>
      <c r="AN32" s="8">
        <v>47.878301675519999</v>
      </c>
      <c r="AO32" s="9">
        <v>2348.9297095599641</v>
      </c>
      <c r="AP32" s="9">
        <v>642.93366403799996</v>
      </c>
      <c r="AQ32" s="9">
        <v>0</v>
      </c>
      <c r="AR32" s="12">
        <v>1526.2152228120001</v>
      </c>
      <c r="AS32" s="8">
        <f>MIN(AD32,Z32)</f>
        <v>5.2758509869434445</v>
      </c>
      <c r="AT32" s="9">
        <f>MIN(AE32,AA32)</f>
        <v>515.35920548785396</v>
      </c>
      <c r="AU32" s="9">
        <v>669.30376343799992</v>
      </c>
      <c r="AV32" s="9">
        <f t="shared" si="3"/>
        <v>0</v>
      </c>
      <c r="AW32" s="12">
        <f t="shared" si="4"/>
        <v>1740.9138414190797</v>
      </c>
      <c r="AX32" s="8">
        <f t="shared" si="5"/>
        <v>2930.8526613318772</v>
      </c>
      <c r="AY32" s="9">
        <v>19264.43491</v>
      </c>
      <c r="AZ32" s="21">
        <f t="shared" si="6"/>
        <v>0.15213800326997898</v>
      </c>
      <c r="BA32" s="9">
        <f>MIN(AI32,Z32)</f>
        <v>5.2758509869434445</v>
      </c>
      <c r="BB32" s="9">
        <f>MIN(AJ32,AA32)</f>
        <v>515.35920548785396</v>
      </c>
      <c r="BC32" s="9">
        <v>688.97245984199992</v>
      </c>
      <c r="BD32" s="9">
        <f>MIN(AL32,AB32)</f>
        <v>0</v>
      </c>
      <c r="BE32" s="9">
        <f>MAX(AM32,AC32)</f>
        <v>1740.9138414190797</v>
      </c>
      <c r="BF32" s="8">
        <f>SUM(BA32:BE32)</f>
        <v>2950.5213577358772</v>
      </c>
      <c r="BG32" s="9">
        <v>19264.43491</v>
      </c>
      <c r="BH32" s="21">
        <f t="shared" si="7"/>
        <v>0.15315898813124737</v>
      </c>
      <c r="BI32" s="9">
        <f>MIN(AN32,Z32)</f>
        <v>5.2758509869434445</v>
      </c>
      <c r="BJ32" s="9">
        <f>MIN(AO32,AA32)</f>
        <v>515.35920548785396</v>
      </c>
      <c r="BK32" s="9">
        <v>642.93366403799996</v>
      </c>
      <c r="BL32" s="9">
        <f>MIN(AQ32,AB32)</f>
        <v>0</v>
      </c>
      <c r="BM32" s="9">
        <f>MAX(AR32,AC32)</f>
        <v>1740.9138414190797</v>
      </c>
      <c r="BN32" s="8">
        <f>SUM(BI32:BM32)</f>
        <v>2904.4825619318772</v>
      </c>
      <c r="BO32" s="9">
        <v>19264.43491</v>
      </c>
      <c r="BP32" s="21">
        <f>BN32/BO32</f>
        <v>0.15076915442893088</v>
      </c>
    </row>
    <row r="33" spans="1:68" x14ac:dyDescent="0.25">
      <c r="A33" t="s">
        <v>35</v>
      </c>
      <c r="B33" s="5">
        <v>484080.92882548401</v>
      </c>
      <c r="C33" s="6">
        <v>317.26661399999995</v>
      </c>
      <c r="D33" s="6">
        <v>0</v>
      </c>
      <c r="E33" s="7">
        <v>549.38803566059994</v>
      </c>
      <c r="F33" s="8">
        <v>304.32603999999998</v>
      </c>
      <c r="G33" s="9">
        <v>11.568</v>
      </c>
      <c r="H33" s="9">
        <v>0</v>
      </c>
      <c r="I33" s="9">
        <v>10.755000000000001</v>
      </c>
      <c r="J33" s="10">
        <f>IF(IFERROR(F33/B33,0)&gt;1,1,IFERROR(F33/B33,0))</f>
        <v>6.286676914506428E-4</v>
      </c>
      <c r="K33" s="11">
        <f>IF(IFERROR(G33/C33,0)&gt;1,1,IFERROR(G33/C33,0))</f>
        <v>3.6461447531948639E-2</v>
      </c>
      <c r="L33" s="11">
        <f>IF(IFERROR(H33/D33,0)&gt;1,1,IFERROR(H33/D33,0))</f>
        <v>0</v>
      </c>
      <c r="M33" s="11" t="s">
        <v>60</v>
      </c>
      <c r="N33" s="8">
        <f>RANK(J33,J$6:J$52,0)</f>
        <v>1</v>
      </c>
      <c r="O33" s="9">
        <f>RANK(K33,K$6:K$52,0)</f>
        <v>12</v>
      </c>
      <c r="P33" s="9">
        <f>RANK(L33,L$6:L$52,0)</f>
        <v>6</v>
      </c>
      <c r="Q33" s="12" t="s">
        <v>60</v>
      </c>
      <c r="R33" s="10">
        <f t="shared" si="0"/>
        <v>6.286676914506428E-4</v>
      </c>
      <c r="S33" s="14">
        <f t="shared" si="1"/>
        <v>3.6461447531948639E-2</v>
      </c>
      <c r="T33" s="14" t="str">
        <f>IF(P33&lt;6,L33,"")</f>
        <v/>
      </c>
      <c r="U33" s="16" t="s">
        <v>60</v>
      </c>
      <c r="V33" s="8">
        <f>B33*R$53</f>
        <v>41.76227130714063</v>
      </c>
      <c r="W33" s="9">
        <f>C33*S$53</f>
        <v>28.652735041574516</v>
      </c>
      <c r="X33" s="9">
        <f>D33*T$53</f>
        <v>0</v>
      </c>
      <c r="Y33" s="12">
        <f t="shared" si="2"/>
        <v>549.38803566059994</v>
      </c>
      <c r="Z33" s="8">
        <f>MAX(V33,F33)</f>
        <v>304.32603999999998</v>
      </c>
      <c r="AA33" s="9">
        <f>MAX(W33,G33)</f>
        <v>28.652735041574516</v>
      </c>
      <c r="AB33" s="9">
        <f>MAX(X33,H33)</f>
        <v>0</v>
      </c>
      <c r="AC33" s="12">
        <f>MAX(Y33,I33)</f>
        <v>549.38803566059994</v>
      </c>
      <c r="AD33" s="8">
        <v>610.86288302474304</v>
      </c>
      <c r="AE33" s="9">
        <v>418.02261046329107</v>
      </c>
      <c r="AF33" s="9">
        <v>489.26809435199993</v>
      </c>
      <c r="AG33" s="9">
        <v>0</v>
      </c>
      <c r="AH33" s="12">
        <v>27.367753068000003</v>
      </c>
      <c r="AI33" s="8">
        <v>610.86288302474304</v>
      </c>
      <c r="AJ33" s="9">
        <v>418.02261046329107</v>
      </c>
      <c r="AK33" s="9">
        <v>489.26809435199993</v>
      </c>
      <c r="AL33" s="9">
        <v>0</v>
      </c>
      <c r="AM33" s="12">
        <v>27.367753068000003</v>
      </c>
      <c r="AN33" s="8">
        <v>610.86288302474304</v>
      </c>
      <c r="AO33" s="9">
        <v>418.02261046329107</v>
      </c>
      <c r="AP33" s="9">
        <v>489.26809435199993</v>
      </c>
      <c r="AQ33" s="9">
        <v>0</v>
      </c>
      <c r="AR33" s="12">
        <v>27.367753068000003</v>
      </c>
      <c r="AS33" s="8">
        <f>MIN(AD33,Z33)</f>
        <v>304.32603999999998</v>
      </c>
      <c r="AT33" s="9">
        <f>MIN(AE33,AA33)</f>
        <v>28.652735041574516</v>
      </c>
      <c r="AU33" s="9">
        <v>489.26809435199993</v>
      </c>
      <c r="AV33" s="9">
        <f t="shared" si="3"/>
        <v>0</v>
      </c>
      <c r="AW33" s="12">
        <f t="shared" si="4"/>
        <v>549.38803566059994</v>
      </c>
      <c r="AX33" s="8">
        <f t="shared" si="5"/>
        <v>1371.6349050541744</v>
      </c>
      <c r="AY33" s="9">
        <v>65263.407949999993</v>
      </c>
      <c r="AZ33" s="21">
        <f t="shared" si="6"/>
        <v>2.1016905922305189E-2</v>
      </c>
      <c r="BA33" s="9">
        <f>MIN(AI33,Z33)</f>
        <v>304.32603999999998</v>
      </c>
      <c r="BB33" s="9">
        <f>MIN(AJ33,AA33)</f>
        <v>28.652735041574516</v>
      </c>
      <c r="BC33" s="9">
        <v>489.26809435199993</v>
      </c>
      <c r="BD33" s="9">
        <f>MIN(AL33,AB33)</f>
        <v>0</v>
      </c>
      <c r="BE33" s="9">
        <f>MAX(AM33,AC33)</f>
        <v>549.38803566059994</v>
      </c>
      <c r="BF33" s="8">
        <f>SUM(BA33:BE33)</f>
        <v>1371.6349050541744</v>
      </c>
      <c r="BG33" s="9">
        <v>65263.407949999993</v>
      </c>
      <c r="BH33" s="21">
        <f t="shared" si="7"/>
        <v>2.1016905922305189E-2</v>
      </c>
      <c r="BI33" s="9">
        <f>MIN(AN33,Z33)</f>
        <v>304.32603999999998</v>
      </c>
      <c r="BJ33" s="9">
        <f>MIN(AO33,AA33)</f>
        <v>28.652735041574516</v>
      </c>
      <c r="BK33" s="9">
        <v>489.26809435199993</v>
      </c>
      <c r="BL33" s="9">
        <f>MIN(AQ33,AB33)</f>
        <v>0</v>
      </c>
      <c r="BM33" s="9">
        <f>MAX(AR33,AC33)</f>
        <v>549.38803566059994</v>
      </c>
      <c r="BN33" s="8">
        <f>SUM(BI33:BM33)</f>
        <v>1371.6349050541744</v>
      </c>
      <c r="BO33" s="9">
        <v>65263.407949999993</v>
      </c>
      <c r="BP33" s="21">
        <f>BN33/BO33</f>
        <v>2.1016905922305189E-2</v>
      </c>
    </row>
    <row r="34" spans="1:68" x14ac:dyDescent="0.25">
      <c r="A34" t="s">
        <v>36</v>
      </c>
      <c r="B34" s="5">
        <v>33202248.430192672</v>
      </c>
      <c r="C34" s="6">
        <v>1399156.6091580004</v>
      </c>
      <c r="D34" s="6">
        <v>12933.2112240606</v>
      </c>
      <c r="E34" s="7">
        <v>1362.6999738724799</v>
      </c>
      <c r="F34" s="8">
        <v>333.79700000000003</v>
      </c>
      <c r="G34" s="9">
        <v>2225.788</v>
      </c>
      <c r="H34" s="9">
        <v>0</v>
      </c>
      <c r="I34" s="9">
        <v>222.81900000000002</v>
      </c>
      <c r="J34" s="10">
        <f>IF(IFERROR(F34/B34,0)&gt;1,1,IFERROR(F34/B34,0))</f>
        <v>1.0053445648471796E-5</v>
      </c>
      <c r="K34" s="11">
        <f>IF(IFERROR(G34/C34,0)&gt;1,1,IFERROR(G34/C34,0))</f>
        <v>1.5908069085557612E-3</v>
      </c>
      <c r="L34" s="11">
        <f>IF(IFERROR(H34/D34,0)&gt;1,1,IFERROR(H34/D34,0))</f>
        <v>0</v>
      </c>
      <c r="M34" s="11" t="s">
        <v>60</v>
      </c>
      <c r="N34" s="8">
        <f>RANK(J34,J$6:J$52,0)</f>
        <v>12</v>
      </c>
      <c r="O34" s="9">
        <f>RANK(K34,K$6:K$52,0)</f>
        <v>33</v>
      </c>
      <c r="P34" s="9">
        <f>RANK(L34,L$6:L$52,0)</f>
        <v>6</v>
      </c>
      <c r="Q34" s="12" t="s">
        <v>60</v>
      </c>
      <c r="R34" s="10">
        <f t="shared" si="0"/>
        <v>1.0053445648471796E-5</v>
      </c>
      <c r="S34" s="14" t="str">
        <f t="shared" si="1"/>
        <v/>
      </c>
      <c r="T34" s="14" t="str">
        <f>IF(P34&lt;6,L34,"")</f>
        <v/>
      </c>
      <c r="U34" s="16" t="s">
        <v>60</v>
      </c>
      <c r="V34" s="8">
        <f>B34*R$53</f>
        <v>2864.399781898192</v>
      </c>
      <c r="W34" s="9">
        <f>C34*S$53</f>
        <v>126359.54063503204</v>
      </c>
      <c r="X34" s="9">
        <f>D34*T$53</f>
        <v>462.87024233316106</v>
      </c>
      <c r="Y34" s="12">
        <f t="shared" si="2"/>
        <v>1362.6999738724799</v>
      </c>
      <c r="Z34" s="8">
        <f>MAX(V34,F34)</f>
        <v>2864.399781898192</v>
      </c>
      <c r="AA34" s="9">
        <f>MAX(W34,G34)</f>
        <v>126359.54063503204</v>
      </c>
      <c r="AB34" s="9">
        <f>MAX(X34,H34)</f>
        <v>462.87024233316106</v>
      </c>
      <c r="AC34" s="12">
        <f>MAX(Y34,I34)</f>
        <v>1362.6999738724799</v>
      </c>
      <c r="AD34" s="8">
        <v>438.87687079728283</v>
      </c>
      <c r="AE34" s="9">
        <v>2470.1485631854948</v>
      </c>
      <c r="AF34" s="9">
        <v>0</v>
      </c>
      <c r="AG34" s="9">
        <v>834.57593922000001</v>
      </c>
      <c r="AH34" s="12">
        <v>264.13574564700002</v>
      </c>
      <c r="AI34" s="8">
        <v>450.56707334736262</v>
      </c>
      <c r="AJ34" s="9">
        <v>4781.8641379054952</v>
      </c>
      <c r="AK34" s="9">
        <v>0</v>
      </c>
      <c r="AL34" s="9">
        <v>1482.116823996</v>
      </c>
      <c r="AM34" s="12">
        <v>264.13574564700002</v>
      </c>
      <c r="AN34" s="8">
        <v>478.23544878708265</v>
      </c>
      <c r="AO34" s="9">
        <v>14359.784405841494</v>
      </c>
      <c r="AP34" s="9">
        <v>0</v>
      </c>
      <c r="AQ34" s="9">
        <v>1482.116823996</v>
      </c>
      <c r="AR34" s="12">
        <v>264.13574564700002</v>
      </c>
      <c r="AS34" s="8">
        <f>MIN(AD34,Z34)</f>
        <v>438.87687079728283</v>
      </c>
      <c r="AT34" s="9">
        <f>MIN(AE34,AA34)</f>
        <v>2470.1485631854948</v>
      </c>
      <c r="AU34" s="9">
        <v>0</v>
      </c>
      <c r="AV34" s="9">
        <f t="shared" si="3"/>
        <v>462.87024233316106</v>
      </c>
      <c r="AW34" s="12">
        <f t="shared" si="4"/>
        <v>1362.6999738724799</v>
      </c>
      <c r="AX34" s="8">
        <f t="shared" si="5"/>
        <v>4734.5956501884184</v>
      </c>
      <c r="AY34" s="9">
        <v>22894.524281100006</v>
      </c>
      <c r="AZ34" s="21">
        <f t="shared" si="6"/>
        <v>0.20680035068896119</v>
      </c>
      <c r="BA34" s="9">
        <f>MIN(AI34,Z34)</f>
        <v>450.56707334736262</v>
      </c>
      <c r="BB34" s="9">
        <f>MIN(AJ34,AA34)</f>
        <v>4781.8641379054952</v>
      </c>
      <c r="BC34" s="9">
        <v>0</v>
      </c>
      <c r="BD34" s="9">
        <f>MIN(AL34,AB34)</f>
        <v>462.87024233316106</v>
      </c>
      <c r="BE34" s="9">
        <f>MAX(AM34,AC34)</f>
        <v>1362.6999738724799</v>
      </c>
      <c r="BF34" s="8">
        <f>SUM(BA34:BE34)</f>
        <v>7058.0014274584983</v>
      </c>
      <c r="BG34" s="9">
        <v>22894.524281100006</v>
      </c>
      <c r="BH34" s="21">
        <f t="shared" si="7"/>
        <v>0.3082833843062226</v>
      </c>
      <c r="BI34" s="9">
        <f>MIN(AN34,Z34)</f>
        <v>478.23544878708265</v>
      </c>
      <c r="BJ34" s="9">
        <f>MIN(AO34,AA34)</f>
        <v>14359.784405841494</v>
      </c>
      <c r="BK34" s="9">
        <v>0</v>
      </c>
      <c r="BL34" s="9">
        <f>MIN(AQ34,AB34)</f>
        <v>462.87024233316106</v>
      </c>
      <c r="BM34" s="9">
        <f>MAX(AR34,AC34)</f>
        <v>1362.6999738724799</v>
      </c>
      <c r="BN34" s="8">
        <f>SUM(BI34:BM34)</f>
        <v>16663.59007083422</v>
      </c>
      <c r="BO34" s="9">
        <v>22894.524281100006</v>
      </c>
      <c r="BP34" s="21">
        <f>BN34/BO34</f>
        <v>0.72784172609301268</v>
      </c>
    </row>
    <row r="35" spans="1:68" x14ac:dyDescent="0.25">
      <c r="A35" t="s">
        <v>37</v>
      </c>
      <c r="B35" s="5">
        <v>1545369.4254682963</v>
      </c>
      <c r="C35" s="6">
        <v>63565.720170000022</v>
      </c>
      <c r="D35" s="6">
        <v>0</v>
      </c>
      <c r="E35" s="7">
        <v>6711.2480735731178</v>
      </c>
      <c r="F35" s="8">
        <v>52.713000000000001</v>
      </c>
      <c r="G35" s="9">
        <v>2991.58041</v>
      </c>
      <c r="H35" s="9">
        <v>0</v>
      </c>
      <c r="I35" s="9">
        <v>24652.495449999999</v>
      </c>
      <c r="J35" s="10">
        <f>IF(IFERROR(F35/B35,0)&gt;1,1,IFERROR(F35/B35,0))</f>
        <v>3.4110290478942458E-5</v>
      </c>
      <c r="K35" s="11">
        <f>IF(IFERROR(G35/C35,0)&gt;1,1,IFERROR(G35/C35,0))</f>
        <v>4.7062794254502646E-2</v>
      </c>
      <c r="L35" s="11">
        <f>IF(IFERROR(H35/D35,0)&gt;1,1,IFERROR(H35/D35,0))</f>
        <v>0</v>
      </c>
      <c r="M35" s="11" t="s">
        <v>60</v>
      </c>
      <c r="N35" s="8">
        <f>RANK(J35,J$6:J$52,0)</f>
        <v>9</v>
      </c>
      <c r="O35" s="9">
        <f>RANK(K35,K$6:K$52,0)</f>
        <v>9</v>
      </c>
      <c r="P35" s="9">
        <f>RANK(L35,L$6:L$52,0)</f>
        <v>6</v>
      </c>
      <c r="Q35" s="12" t="s">
        <v>60</v>
      </c>
      <c r="R35" s="10">
        <f t="shared" si="0"/>
        <v>3.4110290478942458E-5</v>
      </c>
      <c r="S35" s="14">
        <f t="shared" si="1"/>
        <v>4.7062794254502646E-2</v>
      </c>
      <c r="T35" s="14" t="str">
        <f>IF(P35&lt;6,L35,"")</f>
        <v/>
      </c>
      <c r="U35" s="16" t="s">
        <v>60</v>
      </c>
      <c r="V35" s="8">
        <f>B35*R$53</f>
        <v>133.32096633667152</v>
      </c>
      <c r="W35" s="9">
        <f>C35*S$53</f>
        <v>5740.6977519477668</v>
      </c>
      <c r="X35" s="9">
        <f>D35*T$53</f>
        <v>0</v>
      </c>
      <c r="Y35" s="12">
        <f t="shared" si="2"/>
        <v>6711.2480735731178</v>
      </c>
      <c r="Z35" s="8">
        <f>MAX(V35,F35)</f>
        <v>133.32096633667152</v>
      </c>
      <c r="AA35" s="9">
        <f>MAX(W35,G35)</f>
        <v>5740.6977519477668</v>
      </c>
      <c r="AB35" s="9">
        <f>MAX(X35,H35)</f>
        <v>0</v>
      </c>
      <c r="AC35" s="12">
        <f>MAX(Y35,I35)</f>
        <v>24652.495449999999</v>
      </c>
      <c r="AD35" s="8">
        <v>143.10425450536599</v>
      </c>
      <c r="AE35" s="9">
        <v>3834.7624730621378</v>
      </c>
      <c r="AF35" s="9">
        <v>1607.0039779800002</v>
      </c>
      <c r="AG35" s="9">
        <v>0</v>
      </c>
      <c r="AH35" s="12">
        <v>25857.939357936997</v>
      </c>
      <c r="AI35" s="8">
        <v>143.10425450536599</v>
      </c>
      <c r="AJ35" s="9">
        <v>4371.4019979319783</v>
      </c>
      <c r="AK35" s="9">
        <v>1607.0039808250003</v>
      </c>
      <c r="AL35" s="9">
        <v>0</v>
      </c>
      <c r="AM35" s="12">
        <v>25857.939356048999</v>
      </c>
      <c r="AN35" s="8">
        <v>143.10425450536599</v>
      </c>
      <c r="AO35" s="9">
        <v>4371.4019979319783</v>
      </c>
      <c r="AP35" s="9">
        <v>1607.0039808250003</v>
      </c>
      <c r="AQ35" s="9">
        <v>0</v>
      </c>
      <c r="AR35" s="12">
        <v>25857.939357936997</v>
      </c>
      <c r="AS35" s="8">
        <f>MIN(AD35,Z35)</f>
        <v>133.32096633667152</v>
      </c>
      <c r="AT35" s="9">
        <f>MIN(AE35,AA35)</f>
        <v>3834.7624730621378</v>
      </c>
      <c r="AU35" s="9">
        <v>1607.0039779800002</v>
      </c>
      <c r="AV35" s="9">
        <f t="shared" si="3"/>
        <v>0</v>
      </c>
      <c r="AW35" s="12">
        <f t="shared" si="4"/>
        <v>25857.939357936997</v>
      </c>
      <c r="AX35" s="8">
        <f t="shared" si="5"/>
        <v>31433.026775315808</v>
      </c>
      <c r="AY35" s="9">
        <v>135768.25106000001</v>
      </c>
      <c r="AZ35" s="21">
        <f t="shared" si="6"/>
        <v>0.23151971488109266</v>
      </c>
      <c r="BA35" s="9">
        <f>MIN(AI35,Z35)</f>
        <v>133.32096633667152</v>
      </c>
      <c r="BB35" s="9">
        <f>MIN(AJ35,AA35)</f>
        <v>4371.4019979319783</v>
      </c>
      <c r="BC35" s="9">
        <v>1607.0039808250003</v>
      </c>
      <c r="BD35" s="9">
        <f>MIN(AL35,AB35)</f>
        <v>0</v>
      </c>
      <c r="BE35" s="9">
        <f>MAX(AM35,AC35)</f>
        <v>25857.939356048999</v>
      </c>
      <c r="BF35" s="8">
        <f>SUM(BA35:BE35)</f>
        <v>31969.66630114265</v>
      </c>
      <c r="BG35" s="9">
        <v>135768.25106000001</v>
      </c>
      <c r="BH35" s="21">
        <f t="shared" si="7"/>
        <v>0.23547232914574637</v>
      </c>
      <c r="BI35" s="9">
        <f>MIN(AN35,Z35)</f>
        <v>133.32096633667152</v>
      </c>
      <c r="BJ35" s="9">
        <f>MIN(AO35,AA35)</f>
        <v>4371.4019979319783</v>
      </c>
      <c r="BK35" s="9">
        <v>1607.0039808250003</v>
      </c>
      <c r="BL35" s="9">
        <f>MIN(AQ35,AB35)</f>
        <v>0</v>
      </c>
      <c r="BM35" s="9">
        <f>MAX(AR35,AC35)</f>
        <v>25857.939357936997</v>
      </c>
      <c r="BN35" s="8">
        <f>SUM(BI35:BM35)</f>
        <v>31969.666303030648</v>
      </c>
      <c r="BO35" s="9">
        <v>135768.25106000001</v>
      </c>
      <c r="BP35" s="21">
        <f>BN35/BO35</f>
        <v>0.23547232915965241</v>
      </c>
    </row>
    <row r="36" spans="1:68" x14ac:dyDescent="0.25">
      <c r="A36" t="s">
        <v>38</v>
      </c>
      <c r="B36" s="5">
        <v>4301136.0398368053</v>
      </c>
      <c r="C36" s="6">
        <v>2037.4564260000002</v>
      </c>
      <c r="D36" s="6">
        <v>0</v>
      </c>
      <c r="E36" s="7">
        <v>3036.5273351479195</v>
      </c>
      <c r="F36" s="8">
        <v>139.49073999999999</v>
      </c>
      <c r="G36" s="9">
        <v>0</v>
      </c>
      <c r="H36" s="9">
        <v>0</v>
      </c>
      <c r="I36" s="9">
        <v>3727.9380800000004</v>
      </c>
      <c r="J36" s="10">
        <f>IF(IFERROR(F36/B36,0)&gt;1,1,IFERROR(F36/B36,0))</f>
        <v>3.2431138821940768E-5</v>
      </c>
      <c r="K36" s="11">
        <f>IF(IFERROR(G36/C36,0)&gt;1,1,IFERROR(G36/C36,0))</f>
        <v>0</v>
      </c>
      <c r="L36" s="11">
        <f>IF(IFERROR(H36/D36,0)&gt;1,1,IFERROR(H36/D36,0))</f>
        <v>0</v>
      </c>
      <c r="M36" s="11" t="s">
        <v>60</v>
      </c>
      <c r="N36" s="8">
        <f>RANK(J36,J$6:J$52,0)</f>
        <v>10</v>
      </c>
      <c r="O36" s="9">
        <f>RANK(K36,K$6:K$52,0)</f>
        <v>37</v>
      </c>
      <c r="P36" s="9">
        <f>RANK(L36,L$6:L$52,0)</f>
        <v>6</v>
      </c>
      <c r="Q36" s="12" t="s">
        <v>60</v>
      </c>
      <c r="R36" s="10">
        <f t="shared" si="0"/>
        <v>3.2431138821940768E-5</v>
      </c>
      <c r="S36" s="14" t="str">
        <f t="shared" si="1"/>
        <v/>
      </c>
      <c r="T36" s="14" t="str">
        <f>IF(P36&lt;6,L36,"")</f>
        <v/>
      </c>
      <c r="U36" s="16" t="s">
        <v>60</v>
      </c>
      <c r="V36" s="8">
        <f>B36*R$53</f>
        <v>371.06442234856513</v>
      </c>
      <c r="W36" s="9">
        <f>C36*S$53</f>
        <v>184.00517595252362</v>
      </c>
      <c r="X36" s="9">
        <f>D36*T$53</f>
        <v>0</v>
      </c>
      <c r="Y36" s="12">
        <f t="shared" si="2"/>
        <v>3036.5273351479195</v>
      </c>
      <c r="Z36" s="8">
        <f>MAX(V36,F36)</f>
        <v>371.06442234856513</v>
      </c>
      <c r="AA36" s="9">
        <f>MAX(W36,G36)</f>
        <v>184.00517595252362</v>
      </c>
      <c r="AB36" s="9">
        <f>MAX(X36,H36)</f>
        <v>0</v>
      </c>
      <c r="AC36" s="12">
        <f>MAX(Y36,I36)</f>
        <v>3727.9380800000004</v>
      </c>
      <c r="AD36" s="8">
        <v>2844.8337257662138</v>
      </c>
      <c r="AE36" s="9">
        <v>1342.5863327999996</v>
      </c>
      <c r="AF36" s="9">
        <v>1429.89576786</v>
      </c>
      <c r="AG36" s="9">
        <v>0</v>
      </c>
      <c r="AH36" s="12">
        <v>4225.7437274439999</v>
      </c>
      <c r="AI36" s="8">
        <v>5108.5327176730134</v>
      </c>
      <c r="AJ36" s="9">
        <v>1372.9870367999997</v>
      </c>
      <c r="AK36" s="9">
        <v>1429.89576786</v>
      </c>
      <c r="AL36" s="9">
        <v>0</v>
      </c>
      <c r="AM36" s="12">
        <v>4225.7437274439999</v>
      </c>
      <c r="AN36" s="8">
        <v>7107.4418608980541</v>
      </c>
      <c r="AO36" s="9">
        <v>1398.2617391999995</v>
      </c>
      <c r="AP36" s="9">
        <v>1429.89576786</v>
      </c>
      <c r="AQ36" s="9">
        <v>0</v>
      </c>
      <c r="AR36" s="12">
        <v>4225.7437274439999</v>
      </c>
      <c r="AS36" s="8">
        <f>MIN(AD36,Z36)</f>
        <v>371.06442234856513</v>
      </c>
      <c r="AT36" s="9">
        <f>MIN(AE36,AA36)</f>
        <v>184.00517595252362</v>
      </c>
      <c r="AU36" s="9">
        <v>1429.89576786</v>
      </c>
      <c r="AV36" s="9">
        <f t="shared" si="3"/>
        <v>0</v>
      </c>
      <c r="AW36" s="12">
        <f t="shared" si="4"/>
        <v>4225.7437274439999</v>
      </c>
      <c r="AX36" s="8">
        <f t="shared" si="5"/>
        <v>6210.7090936050881</v>
      </c>
      <c r="AY36" s="9">
        <v>116681.76311</v>
      </c>
      <c r="AZ36" s="21">
        <f t="shared" si="6"/>
        <v>5.3227761803273696E-2</v>
      </c>
      <c r="BA36" s="9">
        <f>MIN(AI36,Z36)</f>
        <v>371.06442234856513</v>
      </c>
      <c r="BB36" s="9">
        <f>MIN(AJ36,AA36)</f>
        <v>184.00517595252362</v>
      </c>
      <c r="BC36" s="9">
        <v>1429.89576786</v>
      </c>
      <c r="BD36" s="9">
        <f>MIN(AL36,AB36)</f>
        <v>0</v>
      </c>
      <c r="BE36" s="9">
        <f>MAX(AM36,AC36)</f>
        <v>4225.7437274439999</v>
      </c>
      <c r="BF36" s="8">
        <f>SUM(BA36:BE36)</f>
        <v>6210.7090936050881</v>
      </c>
      <c r="BG36" s="9">
        <v>116681.76311</v>
      </c>
      <c r="BH36" s="21">
        <f t="shared" si="7"/>
        <v>5.3227761803273696E-2</v>
      </c>
      <c r="BI36" s="9">
        <f>MIN(AN36,Z36)</f>
        <v>371.06442234856513</v>
      </c>
      <c r="BJ36" s="9">
        <f>MIN(AO36,AA36)</f>
        <v>184.00517595252362</v>
      </c>
      <c r="BK36" s="9">
        <v>1429.89576786</v>
      </c>
      <c r="BL36" s="9">
        <f>MIN(AQ36,AB36)</f>
        <v>0</v>
      </c>
      <c r="BM36" s="9">
        <f>MAX(AR36,AC36)</f>
        <v>4225.7437274439999</v>
      </c>
      <c r="BN36" s="8">
        <f>SUM(BI36:BM36)</f>
        <v>6210.7090936050881</v>
      </c>
      <c r="BO36" s="9">
        <v>116681.76311</v>
      </c>
      <c r="BP36" s="21">
        <f>BN36/BO36</f>
        <v>5.3227761803273696E-2</v>
      </c>
    </row>
    <row r="37" spans="1:68" x14ac:dyDescent="0.25">
      <c r="A37" t="s">
        <v>39</v>
      </c>
      <c r="B37" s="5">
        <v>9775369.2168979142</v>
      </c>
      <c r="C37" s="6">
        <v>2537824.7741999999</v>
      </c>
      <c r="D37" s="6">
        <v>0</v>
      </c>
      <c r="E37" s="7">
        <v>347.12656936704008</v>
      </c>
      <c r="F37" s="8">
        <v>0</v>
      </c>
      <c r="G37" s="9">
        <v>5274.509</v>
      </c>
      <c r="H37" s="9">
        <v>0</v>
      </c>
      <c r="I37" s="9">
        <v>2477.23</v>
      </c>
      <c r="J37" s="10">
        <f>IF(IFERROR(F37/B37,0)&gt;1,1,IFERROR(F37/B37,0))</f>
        <v>0</v>
      </c>
      <c r="K37" s="11">
        <f>IF(IFERROR(G37/C37,0)&gt;1,1,IFERROR(G37/C37,0))</f>
        <v>2.0783582277317343E-3</v>
      </c>
      <c r="L37" s="11">
        <f>IF(IFERROR(H37/D37,0)&gt;1,1,IFERROR(H37/D37,0))</f>
        <v>0</v>
      </c>
      <c r="M37" s="11" t="s">
        <v>60</v>
      </c>
      <c r="N37" s="8">
        <f>RANK(J37,J$6:J$52,0)</f>
        <v>23</v>
      </c>
      <c r="O37" s="9">
        <f>RANK(K37,K$6:K$52,0)</f>
        <v>30</v>
      </c>
      <c r="P37" s="9">
        <f>RANK(L37,L$6:L$52,0)</f>
        <v>6</v>
      </c>
      <c r="Q37" s="12" t="s">
        <v>60</v>
      </c>
      <c r="R37" s="10" t="str">
        <f t="shared" si="0"/>
        <v/>
      </c>
      <c r="S37" s="14" t="str">
        <f t="shared" si="1"/>
        <v/>
      </c>
      <c r="T37" s="14" t="str">
        <f>IF(P37&lt;6,L37,"")</f>
        <v/>
      </c>
      <c r="U37" s="16" t="s">
        <v>60</v>
      </c>
      <c r="V37" s="8">
        <f>B37*R$53</f>
        <v>843.33341194430056</v>
      </c>
      <c r="W37" s="9">
        <f>C37*S$53</f>
        <v>229194.05203188595</v>
      </c>
      <c r="X37" s="9">
        <f>D37*T$53</f>
        <v>0</v>
      </c>
      <c r="Y37" s="12">
        <f t="shared" si="2"/>
        <v>347.12656936704008</v>
      </c>
      <c r="Z37" s="8">
        <f>MAX(V37,F37)</f>
        <v>843.33341194430056</v>
      </c>
      <c r="AA37" s="9">
        <f>MAX(W37,G37)</f>
        <v>229194.05203188595</v>
      </c>
      <c r="AB37" s="9">
        <f>MAX(X37,H37)</f>
        <v>0</v>
      </c>
      <c r="AC37" s="12">
        <f>MAX(Y37,I37)</f>
        <v>2477.23</v>
      </c>
      <c r="AD37" s="8">
        <v>3.7941269934326401E-3</v>
      </c>
      <c r="AE37" s="9">
        <v>6251.3830041572419</v>
      </c>
      <c r="AF37" s="9">
        <v>0</v>
      </c>
      <c r="AG37" s="9">
        <v>145.290652128</v>
      </c>
      <c r="AH37" s="12">
        <v>1731.1187986479999</v>
      </c>
      <c r="AI37" s="8">
        <v>3.7941269934326401E-3</v>
      </c>
      <c r="AJ37" s="9">
        <v>8779.354761165243</v>
      </c>
      <c r="AK37" s="9">
        <v>0</v>
      </c>
      <c r="AL37" s="9">
        <v>145.290652128</v>
      </c>
      <c r="AM37" s="12">
        <v>1731.1187986479999</v>
      </c>
      <c r="AN37" s="8">
        <v>3.7941269934326401E-3</v>
      </c>
      <c r="AO37" s="9">
        <v>14861.883898077242</v>
      </c>
      <c r="AP37" s="9">
        <v>0</v>
      </c>
      <c r="AQ37" s="9">
        <v>145.290652128</v>
      </c>
      <c r="AR37" s="12">
        <v>1731.1188002480001</v>
      </c>
      <c r="AS37" s="8">
        <f>MIN(AD37,Z37)</f>
        <v>3.7941269934326401E-3</v>
      </c>
      <c r="AT37" s="9">
        <f>MIN(AE37,AA37)</f>
        <v>6251.3830041572419</v>
      </c>
      <c r="AU37" s="9">
        <v>0</v>
      </c>
      <c r="AV37" s="9">
        <f t="shared" si="3"/>
        <v>0</v>
      </c>
      <c r="AW37" s="12">
        <f t="shared" si="4"/>
        <v>2477.23</v>
      </c>
      <c r="AX37" s="8">
        <f t="shared" si="5"/>
        <v>8728.6167982842362</v>
      </c>
      <c r="AY37" s="9">
        <v>36125.158860000003</v>
      </c>
      <c r="AZ37" s="21">
        <f t="shared" si="6"/>
        <v>0.24162154780028103</v>
      </c>
      <c r="BA37" s="9">
        <f>MIN(AI37,Z37)</f>
        <v>3.7941269934326401E-3</v>
      </c>
      <c r="BB37" s="9">
        <f>MIN(AJ37,AA37)</f>
        <v>8779.354761165243</v>
      </c>
      <c r="BC37" s="9">
        <v>0</v>
      </c>
      <c r="BD37" s="9">
        <f>MIN(AL37,AB37)</f>
        <v>0</v>
      </c>
      <c r="BE37" s="9">
        <f>MAX(AM37,AC37)</f>
        <v>2477.23</v>
      </c>
      <c r="BF37" s="8">
        <f>SUM(BA37:BE37)</f>
        <v>11256.588555292235</v>
      </c>
      <c r="BG37" s="9">
        <v>36125.158860000003</v>
      </c>
      <c r="BH37" s="21">
        <f t="shared" si="7"/>
        <v>0.31159969701216239</v>
      </c>
      <c r="BI37" s="9">
        <f>MIN(AN37,Z37)</f>
        <v>3.7941269934326401E-3</v>
      </c>
      <c r="BJ37" s="9">
        <f>MIN(AO37,AA37)</f>
        <v>14861.883898077242</v>
      </c>
      <c r="BK37" s="9">
        <v>0</v>
      </c>
      <c r="BL37" s="9">
        <f>MIN(AQ37,AB37)</f>
        <v>0</v>
      </c>
      <c r="BM37" s="9">
        <f>MAX(AR37,AC37)</f>
        <v>2477.23</v>
      </c>
      <c r="BN37" s="8">
        <f>SUM(BI37:BM37)</f>
        <v>17339.117692204236</v>
      </c>
      <c r="BO37" s="9">
        <v>36125.158860000003</v>
      </c>
      <c r="BP37" s="21">
        <f>BN37/BO37</f>
        <v>0.47997346556732162</v>
      </c>
    </row>
    <row r="38" spans="1:68" x14ac:dyDescent="0.25">
      <c r="A38" t="s">
        <v>40</v>
      </c>
      <c r="B38" s="5">
        <v>3712677.4917420815</v>
      </c>
      <c r="C38" s="6">
        <v>129142.82832399997</v>
      </c>
      <c r="D38" s="6">
        <v>0</v>
      </c>
      <c r="E38" s="7">
        <v>3045.9558368264397</v>
      </c>
      <c r="F38" s="8">
        <v>36.636540000000004</v>
      </c>
      <c r="G38" s="9">
        <v>985.48500000000001</v>
      </c>
      <c r="H38" s="9">
        <v>0</v>
      </c>
      <c r="I38" s="9">
        <v>414.161</v>
      </c>
      <c r="J38" s="10">
        <f>IF(IFERROR(F38/B38,0)&gt;1,1,IFERROR(F38/B38,0))</f>
        <v>9.8679565034907519E-6</v>
      </c>
      <c r="K38" s="11">
        <f>IF(IFERROR(G38/C38,0)&gt;1,1,IFERROR(G38/C38,0))</f>
        <v>7.6309696232419975E-3</v>
      </c>
      <c r="L38" s="11">
        <f>IF(IFERROR(H38/D38,0)&gt;1,1,IFERROR(H38/D38,0))</f>
        <v>0</v>
      </c>
      <c r="M38" s="11" t="s">
        <v>60</v>
      </c>
      <c r="N38" s="8">
        <f>RANK(J38,J$6:J$52,0)</f>
        <v>13</v>
      </c>
      <c r="O38" s="9">
        <f>RANK(K38,K$6:K$52,0)</f>
        <v>22</v>
      </c>
      <c r="P38" s="9">
        <f>RANK(L38,L$6:L$52,0)</f>
        <v>6</v>
      </c>
      <c r="Q38" s="12" t="s">
        <v>60</v>
      </c>
      <c r="R38" s="10">
        <f t="shared" si="0"/>
        <v>9.8679565034907519E-6</v>
      </c>
      <c r="S38" s="14" t="str">
        <f t="shared" si="1"/>
        <v/>
      </c>
      <c r="T38" s="14" t="str">
        <f>IF(P38&lt;6,L38,"")</f>
        <v/>
      </c>
      <c r="U38" s="16" t="s">
        <v>60</v>
      </c>
      <c r="V38" s="8">
        <f>B38*R$53</f>
        <v>320.29736238988295</v>
      </c>
      <c r="W38" s="9">
        <f>C38*S$53</f>
        <v>11663.046407042111</v>
      </c>
      <c r="X38" s="9">
        <f>D38*T$53</f>
        <v>0</v>
      </c>
      <c r="Y38" s="12">
        <f t="shared" si="2"/>
        <v>3045.9558368264397</v>
      </c>
      <c r="Z38" s="8">
        <f>MAX(V38,F38)</f>
        <v>320.29736238988295</v>
      </c>
      <c r="AA38" s="9">
        <f>MAX(W38,G38)</f>
        <v>11663.046407042111</v>
      </c>
      <c r="AB38" s="9">
        <f>MAX(X38,H38)</f>
        <v>0</v>
      </c>
      <c r="AC38" s="12">
        <f>MAX(Y38,I38)</f>
        <v>3045.9558368264397</v>
      </c>
      <c r="AD38" s="8">
        <v>53.803731975738856</v>
      </c>
      <c r="AE38" s="9">
        <v>6838.4044762204558</v>
      </c>
      <c r="AF38" s="9">
        <v>434.18755866399994</v>
      </c>
      <c r="AG38" s="9">
        <v>0</v>
      </c>
      <c r="AH38" s="12">
        <v>427.45919507600001</v>
      </c>
      <c r="AI38" s="8">
        <v>53.803731975738856</v>
      </c>
      <c r="AJ38" s="9">
        <v>12817.357052871217</v>
      </c>
      <c r="AK38" s="9">
        <v>437.39692648799996</v>
      </c>
      <c r="AL38" s="9">
        <v>0</v>
      </c>
      <c r="AM38" s="12">
        <v>427.45919507600001</v>
      </c>
      <c r="AN38" s="8">
        <v>53.803731975738856</v>
      </c>
      <c r="AO38" s="9">
        <v>14327.312583022536</v>
      </c>
      <c r="AP38" s="9">
        <v>437.39692648799996</v>
      </c>
      <c r="AQ38" s="9">
        <v>0</v>
      </c>
      <c r="AR38" s="12">
        <v>427.45919507600001</v>
      </c>
      <c r="AS38" s="8">
        <f>MIN(AD38,Z38)</f>
        <v>53.803731975738856</v>
      </c>
      <c r="AT38" s="9">
        <f>MIN(AE38,AA38)</f>
        <v>6838.4044762204558</v>
      </c>
      <c r="AU38" s="9">
        <v>434.18755866399994</v>
      </c>
      <c r="AV38" s="9">
        <f t="shared" si="3"/>
        <v>0</v>
      </c>
      <c r="AW38" s="12">
        <f t="shared" si="4"/>
        <v>3045.9558368264397</v>
      </c>
      <c r="AX38" s="8">
        <f t="shared" si="5"/>
        <v>10372.351603686635</v>
      </c>
      <c r="AY38" s="9">
        <v>129745.73061000001</v>
      </c>
      <c r="AZ38" s="21">
        <f t="shared" si="6"/>
        <v>7.9943683348353639E-2</v>
      </c>
      <c r="BA38" s="9">
        <f>MIN(AI38,Z38)</f>
        <v>53.803731975738856</v>
      </c>
      <c r="BB38" s="9">
        <f>MIN(AJ38,AA38)</f>
        <v>11663.046407042111</v>
      </c>
      <c r="BC38" s="9">
        <v>437.39692648799996</v>
      </c>
      <c r="BD38" s="9">
        <f>MIN(AL38,AB38)</f>
        <v>0</v>
      </c>
      <c r="BE38" s="9">
        <f>MAX(AM38,AC38)</f>
        <v>3045.9558368264397</v>
      </c>
      <c r="BF38" s="8">
        <f>SUM(BA38:BE38)</f>
        <v>15200.20290233229</v>
      </c>
      <c r="BG38" s="9">
        <v>129745.73061000001</v>
      </c>
      <c r="BH38" s="21">
        <f t="shared" si="7"/>
        <v>0.11715378094422439</v>
      </c>
      <c r="BI38" s="9">
        <f>MIN(AN38,Z38)</f>
        <v>53.803731975738856</v>
      </c>
      <c r="BJ38" s="9">
        <f>MIN(AO38,AA38)</f>
        <v>11663.046407042111</v>
      </c>
      <c r="BK38" s="9">
        <v>437.39692648799996</v>
      </c>
      <c r="BL38" s="9">
        <f>MIN(AQ38,AB38)</f>
        <v>0</v>
      </c>
      <c r="BM38" s="9">
        <f>MAX(AR38,AC38)</f>
        <v>3045.9558368264397</v>
      </c>
      <c r="BN38" s="8">
        <f>SUM(BI38:BM38)</f>
        <v>15200.20290233229</v>
      </c>
      <c r="BO38" s="9">
        <v>129745.73061000001</v>
      </c>
      <c r="BP38" s="21">
        <f>BN38/BO38</f>
        <v>0.11715378094422439</v>
      </c>
    </row>
    <row r="39" spans="1:68" x14ac:dyDescent="0.25">
      <c r="A39" t="s">
        <v>41</v>
      </c>
      <c r="B39" s="5">
        <v>14459997.572727857</v>
      </c>
      <c r="C39" s="6">
        <v>1521651.9092479998</v>
      </c>
      <c r="D39" s="6">
        <v>0</v>
      </c>
      <c r="E39" s="7">
        <v>3015.8283996686396</v>
      </c>
      <c r="F39" s="8">
        <v>0</v>
      </c>
      <c r="G39" s="9">
        <v>8157.58518</v>
      </c>
      <c r="H39" s="9">
        <v>0</v>
      </c>
      <c r="I39" s="9">
        <v>1145.5140000000001</v>
      </c>
      <c r="J39" s="10">
        <f>IF(IFERROR(F39/B39,0)&gt;1,1,IFERROR(F39/B39,0))</f>
        <v>0</v>
      </c>
      <c r="K39" s="11">
        <f>IF(IFERROR(G39/C39,0)&gt;1,1,IFERROR(G39/C39,0))</f>
        <v>5.361006108178498E-3</v>
      </c>
      <c r="L39" s="11">
        <f>IF(IFERROR(H39/D39,0)&gt;1,1,IFERROR(H39/D39,0))</f>
        <v>0</v>
      </c>
      <c r="M39" s="11" t="s">
        <v>60</v>
      </c>
      <c r="N39" s="8">
        <f>RANK(J39,J$6:J$52,0)</f>
        <v>23</v>
      </c>
      <c r="O39" s="9">
        <f>RANK(K39,K$6:K$52,0)</f>
        <v>27</v>
      </c>
      <c r="P39" s="9">
        <f>RANK(L39,L$6:L$52,0)</f>
        <v>6</v>
      </c>
      <c r="Q39" s="12" t="s">
        <v>60</v>
      </c>
      <c r="R39" s="10" t="str">
        <f t="shared" si="0"/>
        <v/>
      </c>
      <c r="S39" s="14" t="str">
        <f t="shared" si="1"/>
        <v/>
      </c>
      <c r="T39" s="14" t="str">
        <f>IF(P39&lt;6,L39,"")</f>
        <v/>
      </c>
      <c r="U39" s="16" t="s">
        <v>60</v>
      </c>
      <c r="V39" s="8">
        <f>B39*R$53</f>
        <v>1247.4821993050698</v>
      </c>
      <c r="W39" s="9">
        <f>C39*S$53</f>
        <v>137422.24065589497</v>
      </c>
      <c r="X39" s="9">
        <f>D39*T$53</f>
        <v>0</v>
      </c>
      <c r="Y39" s="12">
        <f t="shared" si="2"/>
        <v>3015.8283996686396</v>
      </c>
      <c r="Z39" s="8">
        <f>MAX(V39,F39)</f>
        <v>1247.4821993050698</v>
      </c>
      <c r="AA39" s="9">
        <f>MAX(W39,G39)</f>
        <v>137422.24065589497</v>
      </c>
      <c r="AB39" s="9">
        <f>MAX(X39,H39)</f>
        <v>0</v>
      </c>
      <c r="AC39" s="12">
        <f>MAX(Y39,I39)</f>
        <v>3015.8283996686396</v>
      </c>
      <c r="AD39" s="8">
        <v>0</v>
      </c>
      <c r="AE39" s="9">
        <v>10416.191482415263</v>
      </c>
      <c r="AF39" s="9">
        <v>0</v>
      </c>
      <c r="AG39" s="9">
        <v>0</v>
      </c>
      <c r="AH39" s="12">
        <v>2949.0874007349998</v>
      </c>
      <c r="AI39" s="8">
        <v>0</v>
      </c>
      <c r="AJ39" s="9">
        <v>13689.242576111261</v>
      </c>
      <c r="AK39" s="9">
        <v>0</v>
      </c>
      <c r="AL39" s="9">
        <v>0</v>
      </c>
      <c r="AM39" s="12">
        <v>2949.0874007349998</v>
      </c>
      <c r="AN39" s="8">
        <v>0</v>
      </c>
      <c r="AO39" s="9">
        <v>22388.268914975262</v>
      </c>
      <c r="AP39" s="9">
        <v>0</v>
      </c>
      <c r="AQ39" s="9">
        <v>0</v>
      </c>
      <c r="AR39" s="12">
        <v>2949.0874007349998</v>
      </c>
      <c r="AS39" s="8">
        <f>MIN(AD39,Z39)</f>
        <v>0</v>
      </c>
      <c r="AT39" s="9">
        <f>MIN(AE39,AA39)</f>
        <v>10416.191482415263</v>
      </c>
      <c r="AU39" s="9">
        <v>0</v>
      </c>
      <c r="AV39" s="9">
        <f t="shared" si="3"/>
        <v>0</v>
      </c>
      <c r="AW39" s="12">
        <f t="shared" si="4"/>
        <v>3015.8283996686396</v>
      </c>
      <c r="AX39" s="8">
        <f t="shared" si="5"/>
        <v>13432.019882083903</v>
      </c>
      <c r="AY39" s="9">
        <v>77896.588130000004</v>
      </c>
      <c r="AZ39" s="21">
        <f t="shared" si="6"/>
        <v>0.17243399492244105</v>
      </c>
      <c r="BA39" s="9">
        <f>MIN(AI39,Z39)</f>
        <v>0</v>
      </c>
      <c r="BB39" s="9">
        <f>MIN(AJ39,AA39)</f>
        <v>13689.242576111261</v>
      </c>
      <c r="BC39" s="9">
        <v>0</v>
      </c>
      <c r="BD39" s="9">
        <f>MIN(AL39,AB39)</f>
        <v>0</v>
      </c>
      <c r="BE39" s="9">
        <f>MAX(AM39,AC39)</f>
        <v>3015.8283996686396</v>
      </c>
      <c r="BF39" s="8">
        <f>SUM(BA39:BE39)</f>
        <v>16705.070975779901</v>
      </c>
      <c r="BG39" s="9">
        <v>77896.588130000004</v>
      </c>
      <c r="BH39" s="21">
        <f t="shared" si="7"/>
        <v>0.21445189547841498</v>
      </c>
      <c r="BI39" s="9">
        <f>MIN(AN39,Z39)</f>
        <v>0</v>
      </c>
      <c r="BJ39" s="9">
        <f>MIN(AO39,AA39)</f>
        <v>22388.268914975262</v>
      </c>
      <c r="BK39" s="9">
        <v>0</v>
      </c>
      <c r="BL39" s="9">
        <f>MIN(AQ39,AB39)</f>
        <v>0</v>
      </c>
      <c r="BM39" s="9">
        <f>MAX(AR39,AC39)</f>
        <v>3015.8283996686396</v>
      </c>
      <c r="BN39" s="8">
        <f>SUM(BI39:BM39)</f>
        <v>25404.097314643903</v>
      </c>
      <c r="BO39" s="9">
        <v>77896.588130000004</v>
      </c>
      <c r="BP39" s="21">
        <f>BN39/BO39</f>
        <v>0.32612593085909658</v>
      </c>
    </row>
    <row r="40" spans="1:68" x14ac:dyDescent="0.25">
      <c r="A40" t="s">
        <v>42</v>
      </c>
      <c r="B40" s="5">
        <v>6578388.2601358145</v>
      </c>
      <c r="C40" s="6">
        <v>68766.900091999996</v>
      </c>
      <c r="D40" s="6">
        <v>18199.897563155399</v>
      </c>
      <c r="E40" s="7">
        <v>18184.432276838041</v>
      </c>
      <c r="F40" s="8">
        <v>6.4119999999999999</v>
      </c>
      <c r="G40" s="9">
        <v>6343.4679000000006</v>
      </c>
      <c r="H40" s="9">
        <v>25.650810000000003</v>
      </c>
      <c r="I40" s="9">
        <v>39410.178370000001</v>
      </c>
      <c r="J40" s="10">
        <f>IF(IFERROR(F40/B40,0)&gt;1,1,IFERROR(F40/B40,0))</f>
        <v>9.7470683493339767E-7</v>
      </c>
      <c r="K40" s="11">
        <f>IF(IFERROR(G40/C40,0)&gt;1,1,IFERROR(G40/C40,0))</f>
        <v>9.2245948145304985E-2</v>
      </c>
      <c r="L40" s="11">
        <f>IF(IFERROR(H40/D40,0)&gt;1,1,IFERROR(H40/D40,0))</f>
        <v>1.4093930974605335E-3</v>
      </c>
      <c r="M40" s="11" t="s">
        <v>60</v>
      </c>
      <c r="N40" s="8">
        <f>RANK(J40,J$6:J$52,0)</f>
        <v>18</v>
      </c>
      <c r="O40" s="9">
        <f>RANK(K40,K$6:K$52,0)</f>
        <v>6</v>
      </c>
      <c r="P40" s="9">
        <f>RANK(L40,L$6:L$52,0)</f>
        <v>5</v>
      </c>
      <c r="Q40" s="12" t="s">
        <v>60</v>
      </c>
      <c r="R40" s="10" t="str">
        <f t="shared" si="0"/>
        <v/>
      </c>
      <c r="S40" s="14">
        <f t="shared" si="1"/>
        <v>9.2245948145304985E-2</v>
      </c>
      <c r="T40" s="17">
        <f>IF(P40&lt;6,L40,"")</f>
        <v>1.4093930974605335E-3</v>
      </c>
      <c r="U40" s="16" t="s">
        <v>60</v>
      </c>
      <c r="V40" s="8">
        <f>B40*R$53</f>
        <v>567.52583901635808</v>
      </c>
      <c r="W40" s="9">
        <f>C40*S$53</f>
        <v>6210.4226572245079</v>
      </c>
      <c r="X40" s="9">
        <f>D40*T$53</f>
        <v>651.36112366465545</v>
      </c>
      <c r="Y40" s="12">
        <f t="shared" si="2"/>
        <v>18184.432276838041</v>
      </c>
      <c r="Z40" s="8">
        <f>MAX(V40,F40)</f>
        <v>567.52583901635808</v>
      </c>
      <c r="AA40" s="9">
        <f>MAX(W40,G40)</f>
        <v>6343.4679000000006</v>
      </c>
      <c r="AB40" s="9">
        <f>MAX(X40,H40)</f>
        <v>651.36112366465545</v>
      </c>
      <c r="AC40" s="12">
        <f>MAX(Y40,I40)</f>
        <v>39410.178370000001</v>
      </c>
      <c r="AD40" s="8">
        <v>4.1168400000000096</v>
      </c>
      <c r="AE40" s="9">
        <v>10943.3399359585</v>
      </c>
      <c r="AF40" s="9">
        <v>1102.5711944249999</v>
      </c>
      <c r="AG40" s="9">
        <v>1999.945266276</v>
      </c>
      <c r="AH40" s="12">
        <v>34675.537722788999</v>
      </c>
      <c r="AI40" s="8">
        <v>4.1168400000000096</v>
      </c>
      <c r="AJ40" s="9">
        <v>10961.596646702499</v>
      </c>
      <c r="AK40" s="9">
        <v>1197.356534258</v>
      </c>
      <c r="AL40" s="9">
        <v>1999.9452658600001</v>
      </c>
      <c r="AM40" s="12">
        <v>34675.537724781003</v>
      </c>
      <c r="AN40" s="8">
        <v>4.1168400000000096</v>
      </c>
      <c r="AO40" s="9">
        <v>11070.861493262501</v>
      </c>
      <c r="AP40" s="9">
        <v>1197.356531098</v>
      </c>
      <c r="AQ40" s="9">
        <v>1999.945266724</v>
      </c>
      <c r="AR40" s="12">
        <v>34675.537720080996</v>
      </c>
      <c r="AS40" s="8">
        <f>MIN(AD40,Z40)</f>
        <v>4.1168400000000096</v>
      </c>
      <c r="AT40" s="9">
        <f>MIN(AE40,AA40)</f>
        <v>6343.4679000000006</v>
      </c>
      <c r="AU40" s="9">
        <v>1102.5711944249999</v>
      </c>
      <c r="AV40" s="9">
        <f t="shared" si="3"/>
        <v>651.36112366465545</v>
      </c>
      <c r="AW40" s="12">
        <f t="shared" si="4"/>
        <v>39410.178370000001</v>
      </c>
      <c r="AX40" s="8">
        <f t="shared" si="5"/>
        <v>47511.695428089661</v>
      </c>
      <c r="AY40" s="9">
        <v>60932.714530000005</v>
      </c>
      <c r="AZ40" s="21">
        <f t="shared" si="6"/>
        <v>0.77974033808550325</v>
      </c>
      <c r="BA40" s="9">
        <f>MIN(AI40,Z40)</f>
        <v>4.1168400000000096</v>
      </c>
      <c r="BB40" s="9">
        <f>MIN(AJ40,AA40)</f>
        <v>6343.4679000000006</v>
      </c>
      <c r="BC40" s="9">
        <v>1197.356534258</v>
      </c>
      <c r="BD40" s="9">
        <f>MIN(AL40,AB40)</f>
        <v>651.36112366465545</v>
      </c>
      <c r="BE40" s="9">
        <f>MAX(AM40,AC40)</f>
        <v>39410.178370000001</v>
      </c>
      <c r="BF40" s="8">
        <f>SUM(BA40:BE40)</f>
        <v>47606.480767922658</v>
      </c>
      <c r="BG40" s="9">
        <v>60932.714530000005</v>
      </c>
      <c r="BH40" s="21">
        <f t="shared" si="7"/>
        <v>0.78129591197654225</v>
      </c>
      <c r="BI40" s="9">
        <f>MIN(AN40,Z40)</f>
        <v>4.1168400000000096</v>
      </c>
      <c r="BJ40" s="9">
        <f>MIN(AO40,AA40)</f>
        <v>6343.4679000000006</v>
      </c>
      <c r="BK40" s="9">
        <v>1197.356531098</v>
      </c>
      <c r="BL40" s="9">
        <f>MIN(AQ40,AB40)</f>
        <v>651.36112366465545</v>
      </c>
      <c r="BM40" s="9">
        <f>MAX(AR40,AC40)</f>
        <v>39410.178370000001</v>
      </c>
      <c r="BN40" s="8">
        <f>SUM(BI40:BM40)</f>
        <v>47606.480764762659</v>
      </c>
      <c r="BO40" s="9">
        <v>60932.714530000005</v>
      </c>
      <c r="BP40" s="21">
        <f>BN40/BO40</f>
        <v>0.78129591192468173</v>
      </c>
    </row>
    <row r="41" spans="1:68" x14ac:dyDescent="0.25">
      <c r="A41" t="s">
        <v>43</v>
      </c>
      <c r="B41" s="5">
        <v>609517.88271390041</v>
      </c>
      <c r="C41" s="6">
        <v>8230.6818180000009</v>
      </c>
      <c r="D41" s="6">
        <v>0</v>
      </c>
      <c r="E41" s="7">
        <v>8368.1012615746804</v>
      </c>
      <c r="F41" s="8">
        <v>32.146659999999997</v>
      </c>
      <c r="G41" s="9">
        <v>2128.6579999999999</v>
      </c>
      <c r="H41" s="9">
        <v>0</v>
      </c>
      <c r="I41" s="9">
        <v>2241.92</v>
      </c>
      <c r="J41" s="10">
        <f>IF(IFERROR(F41/B41,0)&gt;1,1,IFERROR(F41/B41,0))</f>
        <v>5.2741126899945625E-5</v>
      </c>
      <c r="K41" s="11">
        <f>IF(IFERROR(G41/C41,0)&gt;1,1,IFERROR(G41/C41,0))</f>
        <v>0.25862474665765284</v>
      </c>
      <c r="L41" s="11">
        <f>IF(IFERROR(H41/D41,0)&gt;1,1,IFERROR(H41/D41,0))</f>
        <v>0</v>
      </c>
      <c r="M41" s="11" t="s">
        <v>60</v>
      </c>
      <c r="N41" s="8">
        <f>RANK(J41,J$6:J$52,0)</f>
        <v>5</v>
      </c>
      <c r="O41" s="9">
        <f>RANK(K41,K$6:K$52,0)</f>
        <v>2</v>
      </c>
      <c r="P41" s="9">
        <f>RANK(L41,L$6:L$52,0)</f>
        <v>6</v>
      </c>
      <c r="Q41" s="12" t="s">
        <v>60</v>
      </c>
      <c r="R41" s="10">
        <f t="shared" si="0"/>
        <v>5.2741126899945625E-5</v>
      </c>
      <c r="S41" s="14">
        <f t="shared" si="1"/>
        <v>0.25862474665765284</v>
      </c>
      <c r="T41" s="14" t="str">
        <f>IF(P41&lt;6,L41,"")</f>
        <v/>
      </c>
      <c r="U41" s="16" t="s">
        <v>60</v>
      </c>
      <c r="V41" s="8">
        <f>B41*R$53</f>
        <v>52.583875275178542</v>
      </c>
      <c r="W41" s="9">
        <f>C41*S$53</f>
        <v>743.32291812670496</v>
      </c>
      <c r="X41" s="9">
        <f>D41*T$53</f>
        <v>0</v>
      </c>
      <c r="Y41" s="12">
        <f t="shared" si="2"/>
        <v>8368.1012615746804</v>
      </c>
      <c r="Z41" s="8">
        <f>MAX(V41,F41)</f>
        <v>52.583875275178542</v>
      </c>
      <c r="AA41" s="9">
        <f>MAX(W41,G41)</f>
        <v>2128.6579999999999</v>
      </c>
      <c r="AB41" s="9">
        <f>MAX(X41,H41)</f>
        <v>0</v>
      </c>
      <c r="AC41" s="12">
        <f>MAX(Y41,I41)</f>
        <v>8368.1012615746804</v>
      </c>
      <c r="AD41" s="8">
        <v>102.1277565502827</v>
      </c>
      <c r="AE41" s="9">
        <v>7716.8745595725277</v>
      </c>
      <c r="AF41" s="9">
        <v>1342.4404947979999</v>
      </c>
      <c r="AG41" s="9">
        <v>0</v>
      </c>
      <c r="AH41" s="12">
        <v>2821.7037853929678</v>
      </c>
      <c r="AI41" s="8">
        <v>102.1277565502827</v>
      </c>
      <c r="AJ41" s="9">
        <v>7716.8745595725277</v>
      </c>
      <c r="AK41" s="9">
        <v>1342.4404947979999</v>
      </c>
      <c r="AL41" s="9">
        <v>0</v>
      </c>
      <c r="AM41" s="12">
        <v>2821.7037853929678</v>
      </c>
      <c r="AN41" s="8">
        <v>102.1277565502827</v>
      </c>
      <c r="AO41" s="9">
        <v>7716.8745595725277</v>
      </c>
      <c r="AP41" s="9">
        <v>1342.4404947979999</v>
      </c>
      <c r="AQ41" s="9">
        <v>0</v>
      </c>
      <c r="AR41" s="12">
        <v>2821.7037853929678</v>
      </c>
      <c r="AS41" s="8">
        <f>MIN(AD41,Z41)</f>
        <v>52.583875275178542</v>
      </c>
      <c r="AT41" s="9">
        <f>MIN(AE41,AA41)</f>
        <v>2128.6579999999999</v>
      </c>
      <c r="AU41" s="9">
        <v>1342.4404947979999</v>
      </c>
      <c r="AV41" s="9">
        <f t="shared" si="3"/>
        <v>0</v>
      </c>
      <c r="AW41" s="12">
        <f t="shared" si="4"/>
        <v>8368.1012615746804</v>
      </c>
      <c r="AX41" s="8">
        <f t="shared" si="5"/>
        <v>11891.783631647859</v>
      </c>
      <c r="AY41" s="9">
        <v>223419.71548000001</v>
      </c>
      <c r="AZ41" s="21">
        <f t="shared" si="6"/>
        <v>5.3226205243790951E-2</v>
      </c>
      <c r="BA41" s="9">
        <f>MIN(AI41,Z41)</f>
        <v>52.583875275178542</v>
      </c>
      <c r="BB41" s="9">
        <f>MIN(AJ41,AA41)</f>
        <v>2128.6579999999999</v>
      </c>
      <c r="BC41" s="9">
        <v>1342.4404947979999</v>
      </c>
      <c r="BD41" s="9">
        <f>MIN(AL41,AB41)</f>
        <v>0</v>
      </c>
      <c r="BE41" s="9">
        <f>MAX(AM41,AC41)</f>
        <v>8368.1012615746804</v>
      </c>
      <c r="BF41" s="8">
        <f>SUM(BA41:BE41)</f>
        <v>11891.783631647859</v>
      </c>
      <c r="BG41" s="9">
        <v>223419.71548000001</v>
      </c>
      <c r="BH41" s="21">
        <f t="shared" si="7"/>
        <v>5.3226205243790951E-2</v>
      </c>
      <c r="BI41" s="9">
        <f>MIN(AN41,Z41)</f>
        <v>52.583875275178542</v>
      </c>
      <c r="BJ41" s="9">
        <f>MIN(AO41,AA41)</f>
        <v>2128.6579999999999</v>
      </c>
      <c r="BK41" s="9">
        <v>1342.4404947979999</v>
      </c>
      <c r="BL41" s="9">
        <f>MIN(AQ41,AB41)</f>
        <v>0</v>
      </c>
      <c r="BM41" s="9">
        <f>MAX(AR41,AC41)</f>
        <v>8368.1012615746804</v>
      </c>
      <c r="BN41" s="8">
        <f>SUM(BI41:BM41)</f>
        <v>11891.783631647859</v>
      </c>
      <c r="BO41" s="9">
        <v>223419.71548000001</v>
      </c>
      <c r="BP41" s="21">
        <f>BN41/BO41</f>
        <v>5.3226205243790951E-2</v>
      </c>
    </row>
    <row r="42" spans="1:68" x14ac:dyDescent="0.25">
      <c r="A42" t="s">
        <v>44</v>
      </c>
      <c r="B42" s="5">
        <v>15424.31737201215</v>
      </c>
      <c r="C42" s="6">
        <v>129.84334799999999</v>
      </c>
      <c r="D42" s="6">
        <v>0</v>
      </c>
      <c r="E42" s="7">
        <v>59.465658032519997</v>
      </c>
      <c r="F42" s="8">
        <v>0</v>
      </c>
      <c r="G42" s="9">
        <v>1.3800000000000001</v>
      </c>
      <c r="H42" s="9">
        <v>0</v>
      </c>
      <c r="I42" s="9">
        <v>4.266</v>
      </c>
      <c r="J42" s="10">
        <f>IF(IFERROR(F42/B42,0)&gt;1,1,IFERROR(F42/B42,0))</f>
        <v>0</v>
      </c>
      <c r="K42" s="11">
        <f>IF(IFERROR(G42/C42,0)&gt;1,1,IFERROR(G42/C42,0))</f>
        <v>1.0628191749953953E-2</v>
      </c>
      <c r="L42" s="11">
        <f>IF(IFERROR(H42/D42,0)&gt;1,1,IFERROR(H42/D42,0))</f>
        <v>0</v>
      </c>
      <c r="M42" s="11" t="s">
        <v>60</v>
      </c>
      <c r="N42" s="8">
        <f>RANK(J42,J$6:J$52,0)</f>
        <v>23</v>
      </c>
      <c r="O42" s="9">
        <f>RANK(K42,K$6:K$52,0)</f>
        <v>18</v>
      </c>
      <c r="P42" s="9">
        <f>RANK(L42,L$6:L$52,0)</f>
        <v>6</v>
      </c>
      <c r="Q42" s="12" t="s">
        <v>60</v>
      </c>
      <c r="R42" s="10" t="str">
        <f t="shared" si="0"/>
        <v/>
      </c>
      <c r="S42" s="14" t="str">
        <f t="shared" si="1"/>
        <v/>
      </c>
      <c r="T42" s="14" t="str">
        <f>IF(P42&lt;6,L42,"")</f>
        <v/>
      </c>
      <c r="U42" s="16" t="s">
        <v>60</v>
      </c>
      <c r="V42" s="8">
        <f>B42*R$53</f>
        <v>1.3306752827059585</v>
      </c>
      <c r="W42" s="9">
        <f>C42*S$53</f>
        <v>11.726311193761328</v>
      </c>
      <c r="X42" s="9">
        <f>D42*T$53</f>
        <v>0</v>
      </c>
      <c r="Y42" s="12">
        <f t="shared" si="2"/>
        <v>59.465658032519997</v>
      </c>
      <c r="Z42" s="8">
        <f>MAX(V42,F42)</f>
        <v>1.3306752827059585</v>
      </c>
      <c r="AA42" s="9">
        <f>MAX(W42,G42)</f>
        <v>11.726311193761328</v>
      </c>
      <c r="AB42" s="9">
        <f>MAX(X42,H42)</f>
        <v>0</v>
      </c>
      <c r="AC42" s="12">
        <f>MAX(Y42,I42)</f>
        <v>59.465658032519997</v>
      </c>
      <c r="AD42" s="8">
        <v>0</v>
      </c>
      <c r="AE42" s="9">
        <v>101.92668563658331</v>
      </c>
      <c r="AF42" s="9">
        <v>370.19364006000001</v>
      </c>
      <c r="AG42" s="9">
        <v>0</v>
      </c>
      <c r="AH42" s="12">
        <v>8.5029754509999993</v>
      </c>
      <c r="AI42" s="8">
        <v>0</v>
      </c>
      <c r="AJ42" s="9">
        <v>101.92668563658331</v>
      </c>
      <c r="AK42" s="9">
        <v>370.19364006000001</v>
      </c>
      <c r="AL42" s="9">
        <v>0</v>
      </c>
      <c r="AM42" s="12">
        <v>8.5029754509999993</v>
      </c>
      <c r="AN42" s="8">
        <v>0</v>
      </c>
      <c r="AO42" s="9">
        <v>101.92668563658331</v>
      </c>
      <c r="AP42" s="9">
        <v>370.19364006000001</v>
      </c>
      <c r="AQ42" s="9">
        <v>0</v>
      </c>
      <c r="AR42" s="12">
        <v>8.5029754509999993</v>
      </c>
      <c r="AS42" s="8">
        <f>MIN(AD42,Z42)</f>
        <v>0</v>
      </c>
      <c r="AT42" s="9">
        <f>MIN(AE42,AA42)</f>
        <v>11.726311193761328</v>
      </c>
      <c r="AU42" s="9">
        <v>370.19364006000001</v>
      </c>
      <c r="AV42" s="9">
        <f t="shared" si="3"/>
        <v>0</v>
      </c>
      <c r="AW42" s="12">
        <f t="shared" si="4"/>
        <v>59.465658032519997</v>
      </c>
      <c r="AX42" s="8">
        <f t="shared" si="5"/>
        <v>441.38560928628135</v>
      </c>
      <c r="AY42" s="9">
        <v>8309.0358300000007</v>
      </c>
      <c r="AZ42" s="21">
        <f t="shared" si="6"/>
        <v>5.3121158497433187E-2</v>
      </c>
      <c r="BA42" s="9">
        <f>MIN(AI42,Z42)</f>
        <v>0</v>
      </c>
      <c r="BB42" s="9">
        <f>MIN(AJ42,AA42)</f>
        <v>11.726311193761328</v>
      </c>
      <c r="BC42" s="9">
        <v>370.19364006000001</v>
      </c>
      <c r="BD42" s="9">
        <f>MIN(AL42,AB42)</f>
        <v>0</v>
      </c>
      <c r="BE42" s="9">
        <f>MAX(AM42,AC42)</f>
        <v>59.465658032519997</v>
      </c>
      <c r="BF42" s="8">
        <f>SUM(BA42:BE42)</f>
        <v>441.38560928628135</v>
      </c>
      <c r="BG42" s="9">
        <v>8309.0358300000007</v>
      </c>
      <c r="BH42" s="21">
        <f t="shared" si="7"/>
        <v>5.3121158497433187E-2</v>
      </c>
      <c r="BI42" s="9">
        <f>MIN(AN42,Z42)</f>
        <v>0</v>
      </c>
      <c r="BJ42" s="9">
        <f>MIN(AO42,AA42)</f>
        <v>11.726311193761328</v>
      </c>
      <c r="BK42" s="9">
        <v>370.19364006000001</v>
      </c>
      <c r="BL42" s="9">
        <f>MIN(AQ42,AB42)</f>
        <v>0</v>
      </c>
      <c r="BM42" s="9">
        <f>MAX(AR42,AC42)</f>
        <v>59.465658032519997</v>
      </c>
      <c r="BN42" s="8">
        <f>SUM(BI42:BM42)</f>
        <v>441.38560928628135</v>
      </c>
      <c r="BO42" s="9">
        <v>8309.0358300000007</v>
      </c>
      <c r="BP42" s="21">
        <f>BN42/BO42</f>
        <v>5.3121158497433187E-2</v>
      </c>
    </row>
    <row r="43" spans="1:68" x14ac:dyDescent="0.25">
      <c r="A43" t="s">
        <v>45</v>
      </c>
      <c r="B43" s="5">
        <v>2788807.9702313882</v>
      </c>
      <c r="C43" s="6">
        <v>427.99607999999995</v>
      </c>
      <c r="D43" s="6">
        <v>0</v>
      </c>
      <c r="E43" s="7">
        <v>1888.6947663725991</v>
      </c>
      <c r="F43" s="8">
        <v>0</v>
      </c>
      <c r="G43" s="9">
        <v>0</v>
      </c>
      <c r="H43" s="9">
        <v>0</v>
      </c>
      <c r="I43" s="9">
        <v>1420.2719999999999</v>
      </c>
      <c r="J43" s="10">
        <f>IF(IFERROR(F43/B43,0)&gt;1,1,IFERROR(F43/B43,0))</f>
        <v>0</v>
      </c>
      <c r="K43" s="11">
        <f>IF(IFERROR(G43/C43,0)&gt;1,1,IFERROR(G43/C43,0))</f>
        <v>0</v>
      </c>
      <c r="L43" s="11">
        <f>IF(IFERROR(H43/D43,0)&gt;1,1,IFERROR(H43/D43,0))</f>
        <v>0</v>
      </c>
      <c r="M43" s="11" t="s">
        <v>60</v>
      </c>
      <c r="N43" s="8">
        <f>RANK(J43,J$6:J$52,0)</f>
        <v>23</v>
      </c>
      <c r="O43" s="9">
        <f>RANK(K43,K$6:K$52,0)</f>
        <v>37</v>
      </c>
      <c r="P43" s="9">
        <f>RANK(L43,L$6:L$52,0)</f>
        <v>6</v>
      </c>
      <c r="Q43" s="12" t="s">
        <v>60</v>
      </c>
      <c r="R43" s="10" t="str">
        <f t="shared" si="0"/>
        <v/>
      </c>
      <c r="S43" s="14" t="str">
        <f t="shared" si="1"/>
        <v/>
      </c>
      <c r="T43" s="14" t="str">
        <f>IF(P43&lt;6,L43,"")</f>
        <v/>
      </c>
      <c r="U43" s="16" t="s">
        <v>60</v>
      </c>
      <c r="V43" s="8">
        <f>B43*R$53</f>
        <v>240.59397538940624</v>
      </c>
      <c r="W43" s="9">
        <f>C43*S$53</f>
        <v>38.652848229005684</v>
      </c>
      <c r="X43" s="9">
        <f>D43*T$53</f>
        <v>0</v>
      </c>
      <c r="Y43" s="12">
        <f t="shared" si="2"/>
        <v>1888.6947663725991</v>
      </c>
      <c r="Z43" s="8">
        <f>MAX(V43,F43)</f>
        <v>240.59397538940624</v>
      </c>
      <c r="AA43" s="9">
        <f>MAX(W43,G43)</f>
        <v>38.652848229005684</v>
      </c>
      <c r="AB43" s="9">
        <f>MAX(X43,H43)</f>
        <v>0</v>
      </c>
      <c r="AC43" s="12">
        <f>MAX(Y43,I43)</f>
        <v>1888.6947663725991</v>
      </c>
      <c r="AD43" s="8">
        <v>889.49894607075441</v>
      </c>
      <c r="AE43" s="9">
        <v>383.80818720000002</v>
      </c>
      <c r="AF43" s="9">
        <v>657.14521962800006</v>
      </c>
      <c r="AG43" s="9">
        <v>0</v>
      </c>
      <c r="AH43" s="12">
        <v>1787.623375395</v>
      </c>
      <c r="AI43" s="8">
        <v>889.49894607075441</v>
      </c>
      <c r="AJ43" s="9">
        <v>383.80818720000002</v>
      </c>
      <c r="AK43" s="9">
        <v>657.14521962800006</v>
      </c>
      <c r="AL43" s="9">
        <v>0</v>
      </c>
      <c r="AM43" s="12">
        <v>1787.623375395</v>
      </c>
      <c r="AN43" s="8">
        <v>889.49894607075441</v>
      </c>
      <c r="AO43" s="9">
        <v>383.80818720000002</v>
      </c>
      <c r="AP43" s="9">
        <v>657.14521962800006</v>
      </c>
      <c r="AQ43" s="9">
        <v>0</v>
      </c>
      <c r="AR43" s="12">
        <v>1787.623375395</v>
      </c>
      <c r="AS43" s="8">
        <f>MIN(AD43,Z43)</f>
        <v>240.59397538940624</v>
      </c>
      <c r="AT43" s="9">
        <f>MIN(AE43,AA43)</f>
        <v>38.652848229005684</v>
      </c>
      <c r="AU43" s="9">
        <v>657.14521962800006</v>
      </c>
      <c r="AV43" s="9">
        <f t="shared" si="3"/>
        <v>0</v>
      </c>
      <c r="AW43" s="12">
        <f t="shared" si="4"/>
        <v>1888.6947663725991</v>
      </c>
      <c r="AX43" s="8">
        <f t="shared" si="5"/>
        <v>2825.0868096190111</v>
      </c>
      <c r="AY43" s="9">
        <v>96755.681880000004</v>
      </c>
      <c r="AZ43" s="21">
        <f t="shared" si="6"/>
        <v>2.9198148932718895E-2</v>
      </c>
      <c r="BA43" s="9">
        <f>MIN(AI43,Z43)</f>
        <v>240.59397538940624</v>
      </c>
      <c r="BB43" s="9">
        <f>MIN(AJ43,AA43)</f>
        <v>38.652848229005684</v>
      </c>
      <c r="BC43" s="9">
        <v>657.14521962800006</v>
      </c>
      <c r="BD43" s="9">
        <f>MIN(AL43,AB43)</f>
        <v>0</v>
      </c>
      <c r="BE43" s="9">
        <f>MAX(AM43,AC43)</f>
        <v>1888.6947663725991</v>
      </c>
      <c r="BF43" s="8">
        <f>SUM(BA43:BE43)</f>
        <v>2825.0868096190111</v>
      </c>
      <c r="BG43" s="9">
        <v>96755.681880000004</v>
      </c>
      <c r="BH43" s="21">
        <f t="shared" si="7"/>
        <v>2.9198148932718895E-2</v>
      </c>
      <c r="BI43" s="9">
        <f>MIN(AN43,Z43)</f>
        <v>240.59397538940624</v>
      </c>
      <c r="BJ43" s="9">
        <f>MIN(AO43,AA43)</f>
        <v>38.652848229005684</v>
      </c>
      <c r="BK43" s="9">
        <v>657.14521962800006</v>
      </c>
      <c r="BL43" s="9">
        <f>MIN(AQ43,AB43)</f>
        <v>0</v>
      </c>
      <c r="BM43" s="9">
        <f>MAX(AR43,AC43)</f>
        <v>1888.6947663725991</v>
      </c>
      <c r="BN43" s="8">
        <f>SUM(BI43:BM43)</f>
        <v>2825.0868096190111</v>
      </c>
      <c r="BO43" s="9">
        <v>96755.681880000004</v>
      </c>
      <c r="BP43" s="21">
        <f>BN43/BO43</f>
        <v>2.9198148932718895E-2</v>
      </c>
    </row>
    <row r="44" spans="1:68" x14ac:dyDescent="0.25">
      <c r="A44" t="s">
        <v>46</v>
      </c>
      <c r="B44" s="5">
        <v>11643106.39799469</v>
      </c>
      <c r="C44" s="6">
        <v>2901858.0835580011</v>
      </c>
      <c r="D44" s="6">
        <v>0</v>
      </c>
      <c r="E44" s="7">
        <v>1047.0590265688802</v>
      </c>
      <c r="F44" s="8">
        <v>0</v>
      </c>
      <c r="G44" s="9">
        <v>2914.6660000000002</v>
      </c>
      <c r="H44" s="9">
        <v>0</v>
      </c>
      <c r="I44" s="9">
        <v>5980.9650000000001</v>
      </c>
      <c r="J44" s="10">
        <f>IF(IFERROR(F44/B44,0)&gt;1,1,IFERROR(F44/B44,0))</f>
        <v>0</v>
      </c>
      <c r="K44" s="11">
        <f>IF(IFERROR(G44/C44,0)&gt;1,1,IFERROR(G44/C44,0))</f>
        <v>1.0044136949751504E-3</v>
      </c>
      <c r="L44" s="11">
        <f>IF(IFERROR(H44/D44,0)&gt;1,1,IFERROR(H44/D44,0))</f>
        <v>0</v>
      </c>
      <c r="M44" s="11" t="s">
        <v>60</v>
      </c>
      <c r="N44" s="8">
        <f>RANK(J44,J$6:J$52,0)</f>
        <v>23</v>
      </c>
      <c r="O44" s="9">
        <f>RANK(K44,K$6:K$52,0)</f>
        <v>34</v>
      </c>
      <c r="P44" s="9">
        <f>RANK(L44,L$6:L$52,0)</f>
        <v>6</v>
      </c>
      <c r="Q44" s="12" t="s">
        <v>60</v>
      </c>
      <c r="R44" s="10" t="str">
        <f t="shared" si="0"/>
        <v/>
      </c>
      <c r="S44" s="14" t="str">
        <f t="shared" si="1"/>
        <v/>
      </c>
      <c r="T44" s="14" t="str">
        <f>IF(P44&lt;6,L44,"")</f>
        <v/>
      </c>
      <c r="U44" s="16" t="s">
        <v>60</v>
      </c>
      <c r="V44" s="8">
        <f>B44*R$53</f>
        <v>1004.4654504996095</v>
      </c>
      <c r="W44" s="9">
        <f>C44*S$53</f>
        <v>262070.34439633356</v>
      </c>
      <c r="X44" s="9">
        <f>D44*T$53</f>
        <v>0</v>
      </c>
      <c r="Y44" s="12">
        <f t="shared" si="2"/>
        <v>1047.0590265688802</v>
      </c>
      <c r="Z44" s="8">
        <f>MAX(V44,F44)</f>
        <v>1004.4654504996095</v>
      </c>
      <c r="AA44" s="9">
        <f>MAX(W44,G44)</f>
        <v>262070.34439633356</v>
      </c>
      <c r="AB44" s="9">
        <f>MAX(X44,H44)</f>
        <v>0</v>
      </c>
      <c r="AC44" s="12">
        <f>MAX(Y44,I44)</f>
        <v>5980.9650000000001</v>
      </c>
      <c r="AD44" s="8">
        <v>0</v>
      </c>
      <c r="AE44" s="9">
        <v>3412.6768457242201</v>
      </c>
      <c r="AF44" s="9">
        <v>0</v>
      </c>
      <c r="AG44" s="9">
        <v>0</v>
      </c>
      <c r="AH44" s="12">
        <v>4506.0093227409998</v>
      </c>
      <c r="AI44" s="8">
        <v>0</v>
      </c>
      <c r="AJ44" s="9">
        <v>7173.2432630122203</v>
      </c>
      <c r="AK44" s="9">
        <v>0</v>
      </c>
      <c r="AL44" s="9">
        <v>0</v>
      </c>
      <c r="AM44" s="12">
        <v>4506.0093206969996</v>
      </c>
      <c r="AN44" s="8">
        <v>0</v>
      </c>
      <c r="AO44" s="9">
        <v>19156.399719404697</v>
      </c>
      <c r="AP44" s="9">
        <v>0</v>
      </c>
      <c r="AQ44" s="9">
        <v>0</v>
      </c>
      <c r="AR44" s="12">
        <v>4506.0093203529996</v>
      </c>
      <c r="AS44" s="8">
        <f>MIN(AD44,Z44)</f>
        <v>0</v>
      </c>
      <c r="AT44" s="9">
        <f>MIN(AE44,AA44)</f>
        <v>3412.6768457242201</v>
      </c>
      <c r="AU44" s="9">
        <v>0</v>
      </c>
      <c r="AV44" s="9">
        <f t="shared" si="3"/>
        <v>0</v>
      </c>
      <c r="AW44" s="12">
        <f t="shared" si="4"/>
        <v>5980.9650000000001</v>
      </c>
      <c r="AX44" s="8">
        <f t="shared" si="5"/>
        <v>9393.6418457242198</v>
      </c>
      <c r="AY44" s="9">
        <v>12034.206</v>
      </c>
      <c r="AZ44" s="21">
        <f t="shared" si="6"/>
        <v>0.78057844827687173</v>
      </c>
      <c r="BA44" s="9">
        <f>MIN(AI44,Z44)</f>
        <v>0</v>
      </c>
      <c r="BB44" s="9">
        <f>MIN(AJ44,AA44)</f>
        <v>7173.2432630122203</v>
      </c>
      <c r="BC44" s="9">
        <v>0</v>
      </c>
      <c r="BD44" s="9">
        <f>MIN(AL44,AB44)</f>
        <v>0</v>
      </c>
      <c r="BE44" s="9">
        <f>MAX(AM44,AC44)</f>
        <v>5980.9650000000001</v>
      </c>
      <c r="BF44" s="8">
        <f>SUM(BA44:BE44)</f>
        <v>13154.20826301222</v>
      </c>
      <c r="BG44" s="9">
        <v>12034.206</v>
      </c>
      <c r="BH44" s="21">
        <f t="shared" si="7"/>
        <v>1.093068230925432</v>
      </c>
      <c r="BI44" s="9">
        <f>MIN(AN44,Z44)</f>
        <v>0</v>
      </c>
      <c r="BJ44" s="9">
        <f>MIN(AO44,AA44)</f>
        <v>19156.399719404697</v>
      </c>
      <c r="BK44" s="9">
        <v>0</v>
      </c>
      <c r="BL44" s="9">
        <f>MIN(AQ44,AB44)</f>
        <v>0</v>
      </c>
      <c r="BM44" s="9">
        <f>MAX(AR44,AC44)</f>
        <v>5980.9650000000001</v>
      </c>
      <c r="BN44" s="8">
        <f>SUM(BI44:BM44)</f>
        <v>25137.364719404697</v>
      </c>
      <c r="BO44" s="9">
        <v>12034.206</v>
      </c>
      <c r="BP44" s="21">
        <f>BN44/BO44</f>
        <v>2.0888261942171087</v>
      </c>
    </row>
    <row r="45" spans="1:68" x14ac:dyDescent="0.25">
      <c r="A45" t="s">
        <v>47</v>
      </c>
      <c r="B45" s="5">
        <v>2276233.2331909616</v>
      </c>
      <c r="C45" s="6">
        <v>765.53070600000001</v>
      </c>
      <c r="D45" s="6">
        <v>0</v>
      </c>
      <c r="E45" s="7">
        <v>5744.5366479185996</v>
      </c>
      <c r="F45" s="8">
        <v>12.18323</v>
      </c>
      <c r="G45" s="9">
        <v>47.492000000000004</v>
      </c>
      <c r="H45" s="9">
        <v>0</v>
      </c>
      <c r="I45" s="9">
        <v>8295.66</v>
      </c>
      <c r="J45" s="10">
        <f>IF(IFERROR(F45/B45,0)&gt;1,1,IFERROR(F45/B45,0))</f>
        <v>5.3523645215041559E-6</v>
      </c>
      <c r="K45" s="11">
        <f>IF(IFERROR(G45/C45,0)&gt;1,1,IFERROR(G45/C45,0))</f>
        <v>6.2038007917607947E-2</v>
      </c>
      <c r="L45" s="11">
        <f>IF(IFERROR(H45/D45,0)&gt;1,1,IFERROR(H45/D45,0))</f>
        <v>0</v>
      </c>
      <c r="M45" s="11" t="s">
        <v>60</v>
      </c>
      <c r="N45" s="8">
        <f>RANK(J45,J$6:J$52,0)</f>
        <v>15</v>
      </c>
      <c r="O45" s="9">
        <f>RANK(K45,K$6:K$52,0)</f>
        <v>8</v>
      </c>
      <c r="P45" s="9">
        <f>RANK(L45,L$6:L$52,0)</f>
        <v>6</v>
      </c>
      <c r="Q45" s="12" t="s">
        <v>60</v>
      </c>
      <c r="R45" s="10">
        <f t="shared" si="0"/>
        <v>5.3523645215041559E-6</v>
      </c>
      <c r="S45" s="14">
        <f t="shared" si="1"/>
        <v>6.2038007917607947E-2</v>
      </c>
      <c r="T45" s="14" t="str">
        <f>IF(P45&lt;6,L45,"")</f>
        <v/>
      </c>
      <c r="U45" s="16" t="s">
        <v>60</v>
      </c>
      <c r="V45" s="8">
        <f>B45*R$53</f>
        <v>196.37350736682538</v>
      </c>
      <c r="W45" s="9">
        <f>C45*S$53</f>
        <v>69.136012165488935</v>
      </c>
      <c r="X45" s="9">
        <f>D45*T$53</f>
        <v>0</v>
      </c>
      <c r="Y45" s="12">
        <f t="shared" si="2"/>
        <v>5744.5366479185996</v>
      </c>
      <c r="Z45" s="8">
        <f>MAX(V45,F45)</f>
        <v>196.37350736682538</v>
      </c>
      <c r="AA45" s="9">
        <f>MAX(W45,G45)</f>
        <v>69.136012165488935</v>
      </c>
      <c r="AB45" s="9">
        <f>MAX(X45,H45)</f>
        <v>0</v>
      </c>
      <c r="AC45" s="12">
        <f>MAX(Y45,I45)</f>
        <v>8295.66</v>
      </c>
      <c r="AD45" s="8">
        <v>23.0872627550376</v>
      </c>
      <c r="AE45" s="9">
        <v>65.901720600000004</v>
      </c>
      <c r="AF45" s="9">
        <v>35.303338670000002</v>
      </c>
      <c r="AG45" s="9">
        <v>0</v>
      </c>
      <c r="AH45" s="12">
        <v>7702.2140022470003</v>
      </c>
      <c r="AI45" s="8">
        <v>23.0872627550376</v>
      </c>
      <c r="AJ45" s="9">
        <v>72.702984600000008</v>
      </c>
      <c r="AK45" s="9">
        <v>35.303338670000002</v>
      </c>
      <c r="AL45" s="9">
        <v>0</v>
      </c>
      <c r="AM45" s="12">
        <v>7702.213997203</v>
      </c>
      <c r="AN45" s="8">
        <v>23.0872627550376</v>
      </c>
      <c r="AO45" s="9">
        <v>75.258101400000015</v>
      </c>
      <c r="AP45" s="9">
        <v>35.303338670000002</v>
      </c>
      <c r="AQ45" s="9">
        <v>0</v>
      </c>
      <c r="AR45" s="12">
        <v>7702.2139984830001</v>
      </c>
      <c r="AS45" s="8">
        <f>MIN(AD45,Z45)</f>
        <v>23.0872627550376</v>
      </c>
      <c r="AT45" s="9">
        <f>MIN(AE45,AA45)</f>
        <v>65.901720600000004</v>
      </c>
      <c r="AU45" s="9">
        <v>35.303338670000002</v>
      </c>
      <c r="AV45" s="9">
        <f t="shared" si="3"/>
        <v>0</v>
      </c>
      <c r="AW45" s="12">
        <f t="shared" si="4"/>
        <v>8295.66</v>
      </c>
      <c r="AX45" s="8">
        <f t="shared" si="5"/>
        <v>8419.9523220250376</v>
      </c>
      <c r="AY45" s="9">
        <v>77724.263800000015</v>
      </c>
      <c r="AZ45" s="21">
        <f t="shared" si="6"/>
        <v>0.10833106562052809</v>
      </c>
      <c r="BA45" s="9">
        <f>MIN(AI45,Z45)</f>
        <v>23.0872627550376</v>
      </c>
      <c r="BB45" s="9">
        <f>MIN(AJ45,AA45)</f>
        <v>69.136012165488935</v>
      </c>
      <c r="BC45" s="9">
        <v>35.303338670000002</v>
      </c>
      <c r="BD45" s="9">
        <f>MIN(AL45,AB45)</f>
        <v>0</v>
      </c>
      <c r="BE45" s="9">
        <f>MAX(AM45,AC45)</f>
        <v>8295.66</v>
      </c>
      <c r="BF45" s="8">
        <f>SUM(BA45:BE45)</f>
        <v>8423.1866135905257</v>
      </c>
      <c r="BG45" s="9">
        <v>77724.263800000015</v>
      </c>
      <c r="BH45" s="21">
        <f t="shared" si="7"/>
        <v>0.10837267800007806</v>
      </c>
      <c r="BI45" s="9">
        <f>MIN(AN45,Z45)</f>
        <v>23.0872627550376</v>
      </c>
      <c r="BJ45" s="9">
        <f>MIN(AO45,AA45)</f>
        <v>69.136012165488935</v>
      </c>
      <c r="BK45" s="9">
        <v>35.303338670000002</v>
      </c>
      <c r="BL45" s="9">
        <f>MIN(AQ45,AB45)</f>
        <v>0</v>
      </c>
      <c r="BM45" s="9">
        <f>MAX(AR45,AC45)</f>
        <v>8295.66</v>
      </c>
      <c r="BN45" s="8">
        <f>SUM(BI45:BM45)</f>
        <v>8423.1866135905257</v>
      </c>
      <c r="BO45" s="9">
        <v>77724.263800000015</v>
      </c>
      <c r="BP45" s="21">
        <f>BN45/BO45</f>
        <v>0.10837267800007806</v>
      </c>
    </row>
    <row r="46" spans="1:68" x14ac:dyDescent="0.25">
      <c r="A46" t="s">
        <v>48</v>
      </c>
      <c r="B46" s="5">
        <v>62075015.328025736</v>
      </c>
      <c r="C46" s="6">
        <v>5552399.9292839998</v>
      </c>
      <c r="D46" s="6">
        <v>0</v>
      </c>
      <c r="E46" s="7">
        <v>3006.0800525985596</v>
      </c>
      <c r="F46" s="8">
        <v>118.265</v>
      </c>
      <c r="G46" s="9">
        <v>32214.17265</v>
      </c>
      <c r="H46" s="9">
        <v>0</v>
      </c>
      <c r="I46" s="9">
        <v>584.47442000000001</v>
      </c>
      <c r="J46" s="10">
        <f>IF(IFERROR(F46/B46,0)&gt;1,1,IFERROR(F46/B46,0))</f>
        <v>1.9051948577869381E-6</v>
      </c>
      <c r="K46" s="11">
        <f>IF(IFERROR(G46/C46,0)&gt;1,1,IFERROR(G46/C46,0))</f>
        <v>5.8018465997196501E-3</v>
      </c>
      <c r="L46" s="11">
        <f>IF(IFERROR(H46/D46,0)&gt;1,1,IFERROR(H46/D46,0))</f>
        <v>0</v>
      </c>
      <c r="M46" s="11" t="s">
        <v>60</v>
      </c>
      <c r="N46" s="8">
        <f>RANK(J46,J$6:J$52,0)</f>
        <v>17</v>
      </c>
      <c r="O46" s="9">
        <f>RANK(K46,K$6:K$52,0)</f>
        <v>25</v>
      </c>
      <c r="P46" s="9">
        <f>RANK(L46,L$6:L$52,0)</f>
        <v>6</v>
      </c>
      <c r="Q46" s="12" t="s">
        <v>60</v>
      </c>
      <c r="R46" s="13" t="str">
        <f t="shared" si="0"/>
        <v/>
      </c>
      <c r="S46" s="14" t="str">
        <f t="shared" si="1"/>
        <v/>
      </c>
      <c r="T46" s="14" t="str">
        <f>IF(P46&lt;6,L46,"")</f>
        <v/>
      </c>
      <c r="U46" s="16" t="s">
        <v>60</v>
      </c>
      <c r="V46" s="8">
        <f>B46*R$53</f>
        <v>5355.2897401139053</v>
      </c>
      <c r="W46" s="9">
        <f>C46*S$53</f>
        <v>501444.01269599563</v>
      </c>
      <c r="X46" s="9">
        <f>D46*T$53</f>
        <v>0</v>
      </c>
      <c r="Y46" s="12">
        <f t="shared" si="2"/>
        <v>3006.0800525985596</v>
      </c>
      <c r="Z46" s="8">
        <f>MAX(V46,F46)</f>
        <v>5355.2897401139053</v>
      </c>
      <c r="AA46" s="9">
        <f>MAX(W46,G46)</f>
        <v>501444.01269599563</v>
      </c>
      <c r="AB46" s="9">
        <f>MAX(X46,H46)</f>
        <v>0</v>
      </c>
      <c r="AC46" s="12">
        <f>MAX(Y46,I46)</f>
        <v>3006.0800525985596</v>
      </c>
      <c r="AD46" s="8">
        <v>216.85534918518502</v>
      </c>
      <c r="AE46" s="9">
        <v>34552.074419824625</v>
      </c>
      <c r="AF46" s="9">
        <v>1751.7293700350001</v>
      </c>
      <c r="AG46" s="9">
        <v>0</v>
      </c>
      <c r="AH46" s="12">
        <v>1148.179301226</v>
      </c>
      <c r="AI46" s="8">
        <v>216.85534918518502</v>
      </c>
      <c r="AJ46" s="9">
        <v>47053.431991456622</v>
      </c>
      <c r="AK46" s="9">
        <v>1688.4003700350002</v>
      </c>
      <c r="AL46" s="9">
        <v>0</v>
      </c>
      <c r="AM46" s="12">
        <v>1148.179303308</v>
      </c>
      <c r="AN46" s="8">
        <v>216.85534918518502</v>
      </c>
      <c r="AO46" s="9">
        <v>74034.409260568631</v>
      </c>
      <c r="AP46" s="9">
        <v>1764.9276132510004</v>
      </c>
      <c r="AQ46" s="9">
        <v>0</v>
      </c>
      <c r="AR46" s="12">
        <v>1148.179303308</v>
      </c>
      <c r="AS46" s="8">
        <f>MIN(AD46,Z46)</f>
        <v>216.85534918518502</v>
      </c>
      <c r="AT46" s="9">
        <f>MIN(AE46,AA46)</f>
        <v>34552.074419824625</v>
      </c>
      <c r="AU46" s="9">
        <v>1751.7293700350001</v>
      </c>
      <c r="AV46" s="9">
        <f t="shared" si="3"/>
        <v>0</v>
      </c>
      <c r="AW46" s="12">
        <f t="shared" si="4"/>
        <v>3006.0800525985596</v>
      </c>
      <c r="AX46" s="8">
        <f t="shared" si="5"/>
        <v>39526.73919164337</v>
      </c>
      <c r="AY46" s="9">
        <v>429812.50978999998</v>
      </c>
      <c r="AZ46" s="21">
        <f t="shared" si="6"/>
        <v>9.1962747224261926E-2</v>
      </c>
      <c r="BA46" s="9">
        <f>MIN(AI46,Z46)</f>
        <v>216.85534918518502</v>
      </c>
      <c r="BB46" s="9">
        <f>MIN(AJ46,AA46)</f>
        <v>47053.431991456622</v>
      </c>
      <c r="BC46" s="9">
        <v>1688.4003700350002</v>
      </c>
      <c r="BD46" s="9">
        <f>MIN(AL46,AB46)</f>
        <v>0</v>
      </c>
      <c r="BE46" s="9">
        <f>MAX(AM46,AC46)</f>
        <v>3006.0800525985596</v>
      </c>
      <c r="BF46" s="8">
        <f>SUM(BA46:BE46)</f>
        <v>51964.767763275369</v>
      </c>
      <c r="BG46" s="9">
        <v>429812.50978999998</v>
      </c>
      <c r="BH46" s="21">
        <f t="shared" si="7"/>
        <v>0.12090101283618894</v>
      </c>
      <c r="BI46" s="9">
        <f>MIN(AN46,Z46)</f>
        <v>216.85534918518502</v>
      </c>
      <c r="BJ46" s="9">
        <f>MIN(AO46,AA46)</f>
        <v>74034.409260568631</v>
      </c>
      <c r="BK46" s="9">
        <v>1764.9276132510004</v>
      </c>
      <c r="BL46" s="9">
        <f>MIN(AQ46,AB46)</f>
        <v>0</v>
      </c>
      <c r="BM46" s="9">
        <f>MAX(AR46,AC46)</f>
        <v>3006.0800525985596</v>
      </c>
      <c r="BN46" s="8">
        <f>SUM(BI46:BM46)</f>
        <v>79022.272275603362</v>
      </c>
      <c r="BO46" s="9">
        <v>429812.50978999998</v>
      </c>
      <c r="BP46" s="21">
        <f>BN46/BO46</f>
        <v>0.18385289044800598</v>
      </c>
    </row>
    <row r="47" spans="1:68" x14ac:dyDescent="0.25">
      <c r="A47" t="s">
        <v>49</v>
      </c>
      <c r="B47" s="5">
        <v>10282917.285418376</v>
      </c>
      <c r="C47" s="6">
        <v>31552.134601999995</v>
      </c>
      <c r="D47" s="6">
        <v>12981.655999999201</v>
      </c>
      <c r="E47" s="7">
        <v>3528.3434897843999</v>
      </c>
      <c r="F47" s="8">
        <v>1.619</v>
      </c>
      <c r="G47" s="9">
        <v>703.91100000000006</v>
      </c>
      <c r="H47" s="9">
        <v>334.63800000000003</v>
      </c>
      <c r="I47" s="9">
        <v>747.78600000000006</v>
      </c>
      <c r="J47" s="10">
        <f>IF(IFERROR(F47/B47,0)&gt;1,1,IFERROR(F47/B47,0))</f>
        <v>1.5744559204962316E-7</v>
      </c>
      <c r="K47" s="11">
        <f>IF(IFERROR(G47/C47,0)&gt;1,1,IFERROR(G47/C47,0))</f>
        <v>2.2309457311816275E-2</v>
      </c>
      <c r="L47" s="11">
        <f>IF(IFERROR(H47/D47,0)&gt;1,1,IFERROR(H47/D47,0))</f>
        <v>2.577775901626269E-2</v>
      </c>
      <c r="M47" s="11" t="s">
        <v>60</v>
      </c>
      <c r="N47" s="8">
        <f>RANK(J47,J$6:J$52,0)</f>
        <v>21</v>
      </c>
      <c r="O47" s="9">
        <f>RANK(K47,K$6:K$52,0)</f>
        <v>15</v>
      </c>
      <c r="P47" s="9">
        <f>RANK(L47,L$6:L$52,0)</f>
        <v>3</v>
      </c>
      <c r="Q47" s="12" t="s">
        <v>60</v>
      </c>
      <c r="R47" s="13" t="str">
        <f t="shared" si="0"/>
        <v/>
      </c>
      <c r="S47" s="14">
        <f t="shared" si="1"/>
        <v>2.2309457311816275E-2</v>
      </c>
      <c r="T47" s="14">
        <f>IF(P47&lt;6,L47,"")</f>
        <v>2.577775901626269E-2</v>
      </c>
      <c r="U47" s="16" t="s">
        <v>60</v>
      </c>
      <c r="V47" s="8">
        <f>B47*R$53</f>
        <v>887.12022294384781</v>
      </c>
      <c r="W47" s="9">
        <f>C47*S$53</f>
        <v>2849.5117760710905</v>
      </c>
      <c r="X47" s="9">
        <f>D47*T$53</f>
        <v>464.60404570109489</v>
      </c>
      <c r="Y47" s="12">
        <f t="shared" si="2"/>
        <v>3528.3434897843999</v>
      </c>
      <c r="Z47" s="8">
        <f>MAX(V47,F47)</f>
        <v>887.12022294384781</v>
      </c>
      <c r="AA47" s="9">
        <f>MAX(W47,G47)</f>
        <v>2849.5117760710905</v>
      </c>
      <c r="AB47" s="9">
        <f>MAX(X47,H47)</f>
        <v>464.60404570109489</v>
      </c>
      <c r="AC47" s="12">
        <f>MAX(Y47,I47)</f>
        <v>3528.3434897843999</v>
      </c>
      <c r="AD47" s="8">
        <v>8.0917872000000006</v>
      </c>
      <c r="AE47" s="9">
        <v>671.42070033069103</v>
      </c>
      <c r="AF47" s="9">
        <v>55.802612064000002</v>
      </c>
      <c r="AG47" s="9">
        <v>1011.829289976</v>
      </c>
      <c r="AH47" s="12">
        <v>793.55996123199998</v>
      </c>
      <c r="AI47" s="8">
        <v>8.0917872000000006</v>
      </c>
      <c r="AJ47" s="9">
        <v>671.68024161069104</v>
      </c>
      <c r="AK47" s="9">
        <v>55.802612064000002</v>
      </c>
      <c r="AL47" s="9">
        <v>1583.419290456</v>
      </c>
      <c r="AM47" s="12">
        <v>793.55996288400002</v>
      </c>
      <c r="AN47" s="8">
        <v>8.0917872000000006</v>
      </c>
      <c r="AO47" s="9">
        <v>674.11390451469094</v>
      </c>
      <c r="AP47" s="9">
        <v>55.802612064000002</v>
      </c>
      <c r="AQ47" s="9">
        <v>1583.419290456</v>
      </c>
      <c r="AR47" s="12">
        <v>793.55996288400002</v>
      </c>
      <c r="AS47" s="8">
        <f>MIN(AD47,Z47)</f>
        <v>8.0917872000000006</v>
      </c>
      <c r="AT47" s="9">
        <f>MIN(AE47,AA47)</f>
        <v>671.42070033069103</v>
      </c>
      <c r="AU47" s="9">
        <v>55.802612064000002</v>
      </c>
      <c r="AV47" s="9">
        <f t="shared" si="3"/>
        <v>464.60404570109489</v>
      </c>
      <c r="AW47" s="12">
        <f t="shared" si="4"/>
        <v>3528.3434897843999</v>
      </c>
      <c r="AX47" s="8">
        <f t="shared" si="5"/>
        <v>4728.2626350801856</v>
      </c>
      <c r="AY47" s="9">
        <v>36312.527694999997</v>
      </c>
      <c r="AZ47" s="21">
        <f t="shared" si="6"/>
        <v>0.13021023143291777</v>
      </c>
      <c r="BA47" s="9">
        <f>MIN(AI47,Z47)</f>
        <v>8.0917872000000006</v>
      </c>
      <c r="BB47" s="9">
        <f>MIN(AJ47,AA47)</f>
        <v>671.68024161069104</v>
      </c>
      <c r="BC47" s="9">
        <v>55.802612064000002</v>
      </c>
      <c r="BD47" s="9">
        <f>MIN(AL47,AB47)</f>
        <v>464.60404570109489</v>
      </c>
      <c r="BE47" s="9">
        <f>MAX(AM47,AC47)</f>
        <v>3528.3434897843999</v>
      </c>
      <c r="BF47" s="8">
        <f>SUM(BA47:BE47)</f>
        <v>4728.5221763601858</v>
      </c>
      <c r="BG47" s="9">
        <v>36312.527694999997</v>
      </c>
      <c r="BH47" s="21">
        <f t="shared" si="7"/>
        <v>0.13021737886374882</v>
      </c>
      <c r="BI47" s="9">
        <f>MIN(AN47,Z47)</f>
        <v>8.0917872000000006</v>
      </c>
      <c r="BJ47" s="9">
        <f>MIN(AO47,AA47)</f>
        <v>674.11390451469094</v>
      </c>
      <c r="BK47" s="9">
        <v>55.802612064000002</v>
      </c>
      <c r="BL47" s="9">
        <f>MIN(AQ47,AB47)</f>
        <v>464.60404570109489</v>
      </c>
      <c r="BM47" s="9">
        <f>MAX(AR47,AC47)</f>
        <v>3528.3434897843999</v>
      </c>
      <c r="BN47" s="8">
        <f>SUM(BI47:BM47)</f>
        <v>4730.9558392641857</v>
      </c>
      <c r="BO47" s="9">
        <v>36312.527694999997</v>
      </c>
      <c r="BP47" s="21">
        <f>BN47/BO47</f>
        <v>0.13028439878933595</v>
      </c>
    </row>
    <row r="48" spans="1:68" x14ac:dyDescent="0.25">
      <c r="A48" t="s">
        <v>50</v>
      </c>
      <c r="B48" s="5">
        <v>1909918.6635551942</v>
      </c>
      <c r="C48" s="6">
        <v>4589.2453020000012</v>
      </c>
      <c r="D48" s="6">
        <v>0</v>
      </c>
      <c r="E48" s="7">
        <v>3656.7590269358398</v>
      </c>
      <c r="F48" s="8">
        <v>0</v>
      </c>
      <c r="G48" s="9">
        <v>0</v>
      </c>
      <c r="H48" s="9">
        <v>0</v>
      </c>
      <c r="I48" s="9">
        <v>1043.7740000000001</v>
      </c>
      <c r="J48" s="10">
        <f>IF(IFERROR(F48/B48,0)&gt;1,1,IFERROR(F48/B48,0))</f>
        <v>0</v>
      </c>
      <c r="K48" s="11">
        <f>IF(IFERROR(G48/C48,0)&gt;1,1,IFERROR(G48/C48,0))</f>
        <v>0</v>
      </c>
      <c r="L48" s="11">
        <f>IF(IFERROR(H48/D48,0)&gt;1,1,IFERROR(H48/D48,0))</f>
        <v>0</v>
      </c>
      <c r="M48" s="11" t="s">
        <v>60</v>
      </c>
      <c r="N48" s="8">
        <f>RANK(J48,J$6:J$52,0)</f>
        <v>23</v>
      </c>
      <c r="O48" s="9">
        <f>RANK(K48,K$6:K$52,0)</f>
        <v>37</v>
      </c>
      <c r="P48" s="9">
        <f>RANK(L48,L$6:L$52,0)</f>
        <v>6</v>
      </c>
      <c r="Q48" s="12" t="s">
        <v>60</v>
      </c>
      <c r="R48" s="13" t="str">
        <f t="shared" si="0"/>
        <v/>
      </c>
      <c r="S48" s="14" t="str">
        <f t="shared" si="1"/>
        <v/>
      </c>
      <c r="T48" s="14" t="str">
        <f>IF(P48&lt;6,L48,"")</f>
        <v/>
      </c>
      <c r="U48" s="16" t="s">
        <v>60</v>
      </c>
      <c r="V48" s="8">
        <f>B48*R$53</f>
        <v>164.77108816389389</v>
      </c>
      <c r="W48" s="9">
        <f>C48*S$53</f>
        <v>414.46034305707525</v>
      </c>
      <c r="X48" s="9">
        <f>D48*T$53</f>
        <v>0</v>
      </c>
      <c r="Y48" s="12">
        <f t="shared" si="2"/>
        <v>3656.7590269358398</v>
      </c>
      <c r="Z48" s="8">
        <f>MAX(V48,F48)</f>
        <v>164.77108816389389</v>
      </c>
      <c r="AA48" s="9">
        <f>MAX(W48,G48)</f>
        <v>414.46034305707525</v>
      </c>
      <c r="AB48" s="9">
        <f>MAX(X48,H48)</f>
        <v>0</v>
      </c>
      <c r="AC48" s="12">
        <f>MAX(Y48,I48)</f>
        <v>3656.7590269358398</v>
      </c>
      <c r="AD48" s="8">
        <v>1.51765079737306E-2</v>
      </c>
      <c r="AE48" s="9">
        <v>3794.8384123199976</v>
      </c>
      <c r="AF48" s="9">
        <v>2659.9211185720001</v>
      </c>
      <c r="AG48" s="9">
        <v>0</v>
      </c>
      <c r="AH48" s="12">
        <v>1366.0370494890001</v>
      </c>
      <c r="AI48" s="8">
        <v>1.51765079737306E-2</v>
      </c>
      <c r="AJ48" s="9">
        <v>3794.8384123199976</v>
      </c>
      <c r="AK48" s="9">
        <v>2659.9211185720001</v>
      </c>
      <c r="AL48" s="9">
        <v>0</v>
      </c>
      <c r="AM48" s="12">
        <v>1366.0370494890001</v>
      </c>
      <c r="AN48" s="8">
        <v>1.51765079737306E-2</v>
      </c>
      <c r="AO48" s="9">
        <v>3794.8384123199976</v>
      </c>
      <c r="AP48" s="9">
        <v>2469.9003733750001</v>
      </c>
      <c r="AQ48" s="9">
        <v>0</v>
      </c>
      <c r="AR48" s="12">
        <v>1366.0370494890001</v>
      </c>
      <c r="AS48" s="8">
        <f>MIN(AD48,Z48)</f>
        <v>1.51765079737306E-2</v>
      </c>
      <c r="AT48" s="9">
        <f>MIN(AE48,AA48)</f>
        <v>414.46034305707525</v>
      </c>
      <c r="AU48" s="9">
        <v>2659.9211185720001</v>
      </c>
      <c r="AV48" s="9">
        <f t="shared" si="3"/>
        <v>0</v>
      </c>
      <c r="AW48" s="12">
        <f t="shared" si="4"/>
        <v>3656.7590269358398</v>
      </c>
      <c r="AX48" s="8">
        <f t="shared" si="5"/>
        <v>6731.155665072889</v>
      </c>
      <c r="AY48" s="9">
        <v>70739.234939999995</v>
      </c>
      <c r="AZ48" s="21">
        <f t="shared" si="6"/>
        <v>9.5154487757496367E-2</v>
      </c>
      <c r="BA48" s="9">
        <f>MIN(AI48,Z48)</f>
        <v>1.51765079737306E-2</v>
      </c>
      <c r="BB48" s="9">
        <f>MIN(AJ48,AA48)</f>
        <v>414.46034305707525</v>
      </c>
      <c r="BC48" s="9">
        <v>2659.9211185720001</v>
      </c>
      <c r="BD48" s="9">
        <f>MIN(AL48,AB48)</f>
        <v>0</v>
      </c>
      <c r="BE48" s="9">
        <f>MAX(AM48,AC48)</f>
        <v>3656.7590269358398</v>
      </c>
      <c r="BF48" s="8">
        <f>SUM(BA48:BE48)</f>
        <v>6731.155665072889</v>
      </c>
      <c r="BG48" s="9">
        <v>70739.234939999995</v>
      </c>
      <c r="BH48" s="21">
        <f t="shared" si="7"/>
        <v>9.5154487757496367E-2</v>
      </c>
      <c r="BI48" s="9">
        <f>MIN(AN48,Z48)</f>
        <v>1.51765079737306E-2</v>
      </c>
      <c r="BJ48" s="9">
        <f>MIN(AO48,AA48)</f>
        <v>414.46034305707525</v>
      </c>
      <c r="BK48" s="9">
        <v>2469.9003733750001</v>
      </c>
      <c r="BL48" s="9">
        <f>MIN(AQ48,AB48)</f>
        <v>0</v>
      </c>
      <c r="BM48" s="9">
        <f>MAX(AR48,AC48)</f>
        <v>3656.7590269358398</v>
      </c>
      <c r="BN48" s="8">
        <f>SUM(BI48:BM48)</f>
        <v>6541.134919875889</v>
      </c>
      <c r="BO48" s="9">
        <v>70739.234939999995</v>
      </c>
      <c r="BP48" s="21">
        <f>BN48/BO48</f>
        <v>9.2468273447175189E-2</v>
      </c>
    </row>
    <row r="49" spans="1:68" x14ac:dyDescent="0.25">
      <c r="A49" t="s">
        <v>51</v>
      </c>
      <c r="B49" s="5">
        <v>1933554.2746911503</v>
      </c>
      <c r="C49" s="6">
        <v>47249.71734599999</v>
      </c>
      <c r="D49" s="6">
        <v>2546.9668060150002</v>
      </c>
      <c r="E49" s="7">
        <v>27248.932515630349</v>
      </c>
      <c r="F49" s="8">
        <v>0.79400000000000004</v>
      </c>
      <c r="G49" s="9">
        <v>6599.7658799999999</v>
      </c>
      <c r="H49" s="9">
        <v>0</v>
      </c>
      <c r="I49" s="9">
        <v>89464.354999999996</v>
      </c>
      <c r="J49" s="10">
        <f>IF(IFERROR(F49/B49,0)&gt;1,1,IFERROR(F49/B49,0))</f>
        <v>4.1064272691638146E-7</v>
      </c>
      <c r="K49" s="11">
        <f>IF(IFERROR(G49/C49,0)&gt;1,1,IFERROR(G49/C49,0))</f>
        <v>0.13967842033151792</v>
      </c>
      <c r="L49" s="11">
        <f>IF(IFERROR(H49/D49,0)&gt;1,1,IFERROR(H49/D49,0))</f>
        <v>0</v>
      </c>
      <c r="M49" s="11" t="s">
        <v>60</v>
      </c>
      <c r="N49" s="8">
        <f>RANK(J49,J$6:J$52,0)</f>
        <v>20</v>
      </c>
      <c r="O49" s="9">
        <f>RANK(K49,K$6:K$52,0)</f>
        <v>4</v>
      </c>
      <c r="P49" s="9">
        <f>RANK(L49,L$6:L$52,0)</f>
        <v>6</v>
      </c>
      <c r="Q49" s="12" t="s">
        <v>60</v>
      </c>
      <c r="R49" s="13" t="str">
        <f t="shared" si="0"/>
        <v/>
      </c>
      <c r="S49" s="14">
        <f t="shared" si="1"/>
        <v>0.13967842033151792</v>
      </c>
      <c r="T49" s="14" t="str">
        <f>IF(P49&lt;6,L49,"")</f>
        <v/>
      </c>
      <c r="U49" s="16" t="s">
        <v>60</v>
      </c>
      <c r="V49" s="8">
        <f>B49*R$53</f>
        <v>166.8101620996608</v>
      </c>
      <c r="W49" s="9">
        <f>C49*S$53</f>
        <v>4267.1796279964883</v>
      </c>
      <c r="X49" s="9">
        <f>D49*T$53</f>
        <v>91.154093309901114</v>
      </c>
      <c r="Y49" s="12">
        <f t="shared" si="2"/>
        <v>27248.932515630349</v>
      </c>
      <c r="Z49" s="8">
        <f>MAX(V49,F49)</f>
        <v>166.8101620996608</v>
      </c>
      <c r="AA49" s="9">
        <f>MAX(W49,G49)</f>
        <v>6599.7658799999999</v>
      </c>
      <c r="AB49" s="9">
        <f>MAX(X49,H49)</f>
        <v>91.154093309901114</v>
      </c>
      <c r="AC49" s="12">
        <f>MAX(Y49,I49)</f>
        <v>89464.354999999996</v>
      </c>
      <c r="AD49" s="8">
        <v>0.21</v>
      </c>
      <c r="AE49" s="9">
        <v>7107.0026592457407</v>
      </c>
      <c r="AF49" s="9">
        <v>1435.9912418460001</v>
      </c>
      <c r="AG49" s="9">
        <v>0</v>
      </c>
      <c r="AH49" s="12">
        <v>78087.10788207101</v>
      </c>
      <c r="AI49" s="8">
        <v>0.21</v>
      </c>
      <c r="AJ49" s="9">
        <v>7119.3592839817402</v>
      </c>
      <c r="AK49" s="9">
        <v>1447.267955214</v>
      </c>
      <c r="AL49" s="9">
        <v>0</v>
      </c>
      <c r="AM49" s="12">
        <v>78087.107884696001</v>
      </c>
      <c r="AN49" s="8">
        <v>0.21</v>
      </c>
      <c r="AO49" s="9">
        <v>7273.2102354217404</v>
      </c>
      <c r="AP49" s="9">
        <v>1447.2679538460002</v>
      </c>
      <c r="AQ49" s="9">
        <v>0</v>
      </c>
      <c r="AR49" s="12">
        <v>78087.107887571998</v>
      </c>
      <c r="AS49" s="8">
        <f>MIN(AD49,Z49)</f>
        <v>0.21</v>
      </c>
      <c r="AT49" s="9">
        <f>MIN(AE49,AA49)</f>
        <v>6599.7658799999999</v>
      </c>
      <c r="AU49" s="9">
        <v>1435.9912418460001</v>
      </c>
      <c r="AV49" s="9">
        <f t="shared" si="3"/>
        <v>0</v>
      </c>
      <c r="AW49" s="12">
        <f t="shared" si="4"/>
        <v>89464.354999999996</v>
      </c>
      <c r="AX49" s="8">
        <f t="shared" si="5"/>
        <v>97500.322121845995</v>
      </c>
      <c r="AY49" s="9">
        <v>116835.47356</v>
      </c>
      <c r="AZ49" s="21">
        <f t="shared" si="6"/>
        <v>0.83450958130259489</v>
      </c>
      <c r="BA49" s="9">
        <f>MIN(AI49,Z49)</f>
        <v>0.21</v>
      </c>
      <c r="BB49" s="9">
        <f>MIN(AJ49,AA49)</f>
        <v>6599.7658799999999</v>
      </c>
      <c r="BC49" s="9">
        <v>1447.267955214</v>
      </c>
      <c r="BD49" s="9">
        <f>MIN(AL49,AB49)</f>
        <v>0</v>
      </c>
      <c r="BE49" s="9">
        <f>MAX(AM49,AC49)</f>
        <v>89464.354999999996</v>
      </c>
      <c r="BF49" s="8">
        <f>SUM(BA49:BE49)</f>
        <v>97511.598835213998</v>
      </c>
      <c r="BG49" s="9">
        <v>116835.47356</v>
      </c>
      <c r="BH49" s="21">
        <f t="shared" si="7"/>
        <v>0.83460609919244799</v>
      </c>
      <c r="BI49" s="9">
        <f>MIN(AN49,Z49)</f>
        <v>0.21</v>
      </c>
      <c r="BJ49" s="9">
        <f>MIN(AO49,AA49)</f>
        <v>6599.7658799999999</v>
      </c>
      <c r="BK49" s="9">
        <v>1447.2679538460002</v>
      </c>
      <c r="BL49" s="9">
        <f>MIN(AQ49,AB49)</f>
        <v>0</v>
      </c>
      <c r="BM49" s="9">
        <f>MAX(AR49,AC49)</f>
        <v>89464.354999999996</v>
      </c>
      <c r="BN49" s="8">
        <f>SUM(BI49:BM49)</f>
        <v>97511.598833846001</v>
      </c>
      <c r="BO49" s="9">
        <v>116835.47356</v>
      </c>
      <c r="BP49" s="21">
        <f>BN49/BO49</f>
        <v>0.83460609918073925</v>
      </c>
    </row>
    <row r="50" spans="1:68" x14ac:dyDescent="0.25">
      <c r="A50" t="s">
        <v>52</v>
      </c>
      <c r="B50" s="5">
        <v>55717.581044126891</v>
      </c>
      <c r="C50" s="6">
        <v>4951.6272300000001</v>
      </c>
      <c r="D50" s="6">
        <v>0</v>
      </c>
      <c r="E50" s="7">
        <v>4408.4349155692789</v>
      </c>
      <c r="F50" s="8">
        <v>0</v>
      </c>
      <c r="G50" s="9">
        <v>1286.0240000000001</v>
      </c>
      <c r="H50" s="9">
        <v>0</v>
      </c>
      <c r="I50" s="9">
        <v>1431.44</v>
      </c>
      <c r="J50" s="10">
        <f>IF(IFERROR(F50/B50,0)&gt;1,1,IFERROR(F50/B50,0))</f>
        <v>0</v>
      </c>
      <c r="K50" s="11">
        <f>IF(IFERROR(G50/C50,0)&gt;1,1,IFERROR(G50/C50,0))</f>
        <v>0.25971745049960071</v>
      </c>
      <c r="L50" s="11">
        <f>IF(IFERROR(H50/D50,0)&gt;1,1,IFERROR(H50/D50,0))</f>
        <v>0</v>
      </c>
      <c r="M50" s="11" t="s">
        <v>60</v>
      </c>
      <c r="N50" s="8">
        <f>RANK(J50,J$6:J$52,0)</f>
        <v>23</v>
      </c>
      <c r="O50" s="9">
        <f>RANK(K50,K$6:K$52,0)</f>
        <v>1</v>
      </c>
      <c r="P50" s="9">
        <f>RANK(L50,L$6:L$52,0)</f>
        <v>6</v>
      </c>
      <c r="Q50" s="12" t="s">
        <v>60</v>
      </c>
      <c r="R50" s="13" t="str">
        <f t="shared" si="0"/>
        <v/>
      </c>
      <c r="S50" s="14">
        <f t="shared" si="1"/>
        <v>0.25971745049960071</v>
      </c>
      <c r="T50" s="14" t="str">
        <f>IF(P50&lt;6,L50,"")</f>
        <v/>
      </c>
      <c r="U50" s="16" t="s">
        <v>60</v>
      </c>
      <c r="V50" s="8">
        <f>B50*R$53</f>
        <v>4.8068258788631004</v>
      </c>
      <c r="W50" s="9">
        <f>C50*S$53</f>
        <v>447.18749715605304</v>
      </c>
      <c r="X50" s="9">
        <f>D50*T$53</f>
        <v>0</v>
      </c>
      <c r="Y50" s="12">
        <f t="shared" si="2"/>
        <v>4408.4349155692789</v>
      </c>
      <c r="Z50" s="8">
        <f>MAX(V50,F50)</f>
        <v>4.8068258788631004</v>
      </c>
      <c r="AA50" s="9">
        <f>MAX(W50,G50)</f>
        <v>1286.0240000000001</v>
      </c>
      <c r="AB50" s="9">
        <f>MAX(X50,H50)</f>
        <v>0</v>
      </c>
      <c r="AC50" s="12">
        <f>MAX(Y50,I50)</f>
        <v>4408.4349155692789</v>
      </c>
      <c r="AD50" s="8">
        <v>0</v>
      </c>
      <c r="AE50" s="9">
        <v>1680.1673747826501</v>
      </c>
      <c r="AF50" s="9">
        <v>10.609785112000001</v>
      </c>
      <c r="AG50" s="9">
        <v>0</v>
      </c>
      <c r="AH50" s="12">
        <v>1519.9732693889998</v>
      </c>
      <c r="AI50" s="8">
        <v>0</v>
      </c>
      <c r="AJ50" s="9">
        <v>1680.1673747826501</v>
      </c>
      <c r="AK50" s="9">
        <v>10.609785112000001</v>
      </c>
      <c r="AL50" s="9">
        <v>0</v>
      </c>
      <c r="AM50" s="12">
        <v>1519.9732693889998</v>
      </c>
      <c r="AN50" s="8">
        <v>0</v>
      </c>
      <c r="AO50" s="9">
        <v>1680.1673747826501</v>
      </c>
      <c r="AP50" s="9">
        <v>10.609785112000001</v>
      </c>
      <c r="AQ50" s="9">
        <v>0</v>
      </c>
      <c r="AR50" s="12">
        <v>1519.9732693889998</v>
      </c>
      <c r="AS50" s="8">
        <f>MIN(AD50,Z50)</f>
        <v>0</v>
      </c>
      <c r="AT50" s="9">
        <f>MIN(AE50,AA50)</f>
        <v>1286.0240000000001</v>
      </c>
      <c r="AU50" s="9">
        <v>10.609785112000001</v>
      </c>
      <c r="AV50" s="9">
        <f t="shared" si="3"/>
        <v>0</v>
      </c>
      <c r="AW50" s="12">
        <f t="shared" si="4"/>
        <v>4408.4349155692789</v>
      </c>
      <c r="AX50" s="8">
        <f t="shared" si="5"/>
        <v>5705.0687006812786</v>
      </c>
      <c r="AY50" s="9">
        <v>73413.404699999999</v>
      </c>
      <c r="AZ50" s="21">
        <f t="shared" si="6"/>
        <v>7.7711539520537706E-2</v>
      </c>
      <c r="BA50" s="9">
        <f>MIN(AI50,Z50)</f>
        <v>0</v>
      </c>
      <c r="BB50" s="9">
        <f>MIN(AJ50,AA50)</f>
        <v>1286.0240000000001</v>
      </c>
      <c r="BC50" s="9">
        <v>10.609785112000001</v>
      </c>
      <c r="BD50" s="9">
        <f>MIN(AL50,AB50)</f>
        <v>0</v>
      </c>
      <c r="BE50" s="9">
        <f>MAX(AM50,AC50)</f>
        <v>4408.4349155692789</v>
      </c>
      <c r="BF50" s="8">
        <f>SUM(BA50:BE50)</f>
        <v>5705.0687006812786</v>
      </c>
      <c r="BG50" s="9">
        <v>73413.404699999999</v>
      </c>
      <c r="BH50" s="21">
        <f t="shared" si="7"/>
        <v>7.7711539520537706E-2</v>
      </c>
      <c r="BI50" s="9">
        <f>MIN(AN50,Z50)</f>
        <v>0</v>
      </c>
      <c r="BJ50" s="9">
        <f>MIN(AO50,AA50)</f>
        <v>1286.0240000000001</v>
      </c>
      <c r="BK50" s="9">
        <v>10.609785112000001</v>
      </c>
      <c r="BL50" s="9">
        <f>MIN(AQ50,AB50)</f>
        <v>0</v>
      </c>
      <c r="BM50" s="9">
        <f>MAX(AR50,AC50)</f>
        <v>4408.4349155692789</v>
      </c>
      <c r="BN50" s="8">
        <f>SUM(BI50:BM50)</f>
        <v>5705.0687006812786</v>
      </c>
      <c r="BO50" s="9">
        <v>73413.404699999999</v>
      </c>
      <c r="BP50" s="21">
        <f>BN50/BO50</f>
        <v>7.7711539520537706E-2</v>
      </c>
    </row>
    <row r="51" spans="1:68" x14ac:dyDescent="0.25">
      <c r="A51" t="s">
        <v>53</v>
      </c>
      <c r="B51" s="5">
        <v>5097197.8313710736</v>
      </c>
      <c r="C51" s="6">
        <v>255266.2217440001</v>
      </c>
      <c r="D51" s="6">
        <v>0</v>
      </c>
      <c r="E51" s="7">
        <v>2286.7587641001592</v>
      </c>
      <c r="F51" s="8">
        <v>0</v>
      </c>
      <c r="G51" s="9">
        <v>1557.578</v>
      </c>
      <c r="H51" s="9">
        <v>0</v>
      </c>
      <c r="I51" s="9">
        <v>1522.2350100000001</v>
      </c>
      <c r="J51" s="10">
        <f>IF(IFERROR(F51/B51,0)&gt;1,1,IFERROR(F51/B51,0))</f>
        <v>0</v>
      </c>
      <c r="K51" s="11">
        <f>IF(IFERROR(G51/C51,0)&gt;1,1,IFERROR(G51/C51,0))</f>
        <v>6.1017787208918492E-3</v>
      </c>
      <c r="L51" s="11">
        <f>IF(IFERROR(H51/D51,0)&gt;1,1,IFERROR(H51/D51,0))</f>
        <v>0</v>
      </c>
      <c r="M51" s="11" t="s">
        <v>60</v>
      </c>
      <c r="N51" s="8">
        <f>RANK(J51,J$6:J$52,0)</f>
        <v>23</v>
      </c>
      <c r="O51" s="9">
        <f>RANK(K51,K$6:K$52,0)</f>
        <v>24</v>
      </c>
      <c r="P51" s="9">
        <f>RANK(L51,L$6:L$52,0)</f>
        <v>6</v>
      </c>
      <c r="Q51" s="12" t="s">
        <v>60</v>
      </c>
      <c r="R51" s="13" t="str">
        <f t="shared" si="0"/>
        <v/>
      </c>
      <c r="S51" s="14" t="str">
        <f t="shared" si="1"/>
        <v/>
      </c>
      <c r="T51" s="14" t="str">
        <f>IF(P51&lt;6,L51,"")</f>
        <v/>
      </c>
      <c r="U51" s="16" t="s">
        <v>60</v>
      </c>
      <c r="V51" s="8">
        <f>B51*R$53</f>
        <v>439.74167554249919</v>
      </c>
      <c r="W51" s="9">
        <f>C51*S$53</f>
        <v>23053.403963565619</v>
      </c>
      <c r="X51" s="9">
        <f>D51*T$53</f>
        <v>0</v>
      </c>
      <c r="Y51" s="12">
        <f t="shared" si="2"/>
        <v>2286.7587641001592</v>
      </c>
      <c r="Z51" s="8">
        <f>MAX(V51,F51)</f>
        <v>439.74167554249919</v>
      </c>
      <c r="AA51" s="9">
        <f>MAX(W51,G51)</f>
        <v>23053.403963565619</v>
      </c>
      <c r="AB51" s="9">
        <f>MAX(X51,H51)</f>
        <v>0</v>
      </c>
      <c r="AC51" s="12">
        <f>MAX(Y51,I51)</f>
        <v>2286.7587641001592</v>
      </c>
      <c r="AD51" s="8">
        <v>0</v>
      </c>
      <c r="AE51" s="9">
        <v>3444.4917306218499</v>
      </c>
      <c r="AF51" s="9">
        <v>1167.6631604730001</v>
      </c>
      <c r="AG51" s="9">
        <v>0</v>
      </c>
      <c r="AH51" s="12">
        <v>1682.9145704100001</v>
      </c>
      <c r="AI51" s="8">
        <v>0</v>
      </c>
      <c r="AJ51" s="9">
        <v>3583.0674197190101</v>
      </c>
      <c r="AK51" s="9">
        <v>1104.3341604730001</v>
      </c>
      <c r="AL51" s="9">
        <v>0</v>
      </c>
      <c r="AM51" s="12">
        <v>1682.9145704100001</v>
      </c>
      <c r="AN51" s="8">
        <v>0</v>
      </c>
      <c r="AO51" s="9">
        <v>3977.1988029718896</v>
      </c>
      <c r="AP51" s="9">
        <v>1212.279976473</v>
      </c>
      <c r="AQ51" s="9">
        <v>0</v>
      </c>
      <c r="AR51" s="12">
        <v>1682.9145704100001</v>
      </c>
      <c r="AS51" s="8">
        <f>MIN(AD51,Z51)</f>
        <v>0</v>
      </c>
      <c r="AT51" s="9">
        <f>MIN(AE51,AA51)</f>
        <v>3444.4917306218499</v>
      </c>
      <c r="AU51" s="9">
        <v>1167.6631604730001</v>
      </c>
      <c r="AV51" s="9">
        <f t="shared" si="3"/>
        <v>0</v>
      </c>
      <c r="AW51" s="12">
        <f t="shared" si="4"/>
        <v>2286.7587641001592</v>
      </c>
      <c r="AX51" s="8">
        <f t="shared" si="5"/>
        <v>6898.9136551950087</v>
      </c>
      <c r="AY51" s="9">
        <v>63742.909880000007</v>
      </c>
      <c r="AZ51" s="21">
        <f t="shared" si="6"/>
        <v>0.10823029052458764</v>
      </c>
      <c r="BA51" s="9">
        <f>MIN(AI51,Z51)</f>
        <v>0</v>
      </c>
      <c r="BB51" s="9">
        <f>MIN(AJ51,AA51)</f>
        <v>3583.0674197190101</v>
      </c>
      <c r="BC51" s="9">
        <v>1104.3341604730001</v>
      </c>
      <c r="BD51" s="9">
        <f>MIN(AL51,AB51)</f>
        <v>0</v>
      </c>
      <c r="BE51" s="9">
        <f>MAX(AM51,AC51)</f>
        <v>2286.7587641001592</v>
      </c>
      <c r="BF51" s="8">
        <f>SUM(BA51:BE51)</f>
        <v>6974.1603442921696</v>
      </c>
      <c r="BG51" s="9">
        <v>63742.909880000007</v>
      </c>
      <c r="BH51" s="21">
        <f t="shared" si="7"/>
        <v>0.10941076203489079</v>
      </c>
      <c r="BI51" s="9">
        <f>MIN(AN51,Z51)</f>
        <v>0</v>
      </c>
      <c r="BJ51" s="9">
        <f>MIN(AO51,AA51)</f>
        <v>3977.1988029718896</v>
      </c>
      <c r="BK51" s="9">
        <v>1212.279976473</v>
      </c>
      <c r="BL51" s="9">
        <f>MIN(AQ51,AB51)</f>
        <v>0</v>
      </c>
      <c r="BM51" s="9">
        <f>MAX(AR51,AC51)</f>
        <v>2286.7587641001592</v>
      </c>
      <c r="BN51" s="8">
        <f>SUM(BI51:BM51)</f>
        <v>7476.2375435450485</v>
      </c>
      <c r="BO51" s="9">
        <v>63742.909880000007</v>
      </c>
      <c r="BP51" s="21">
        <f>BN51/BO51</f>
        <v>0.11728735882342885</v>
      </c>
    </row>
    <row r="52" spans="1:68" ht="16.5" thickBot="1" x14ac:dyDescent="0.3">
      <c r="A52" t="s">
        <v>54</v>
      </c>
      <c r="B52" s="5">
        <v>11140863.67442495</v>
      </c>
      <c r="C52" s="6">
        <v>1653856.6966100002</v>
      </c>
      <c r="D52" s="6">
        <v>1373</v>
      </c>
      <c r="E52" s="7">
        <v>4445.2474483785591</v>
      </c>
      <c r="F52" s="8">
        <v>0</v>
      </c>
      <c r="G52" s="9">
        <v>4369.107</v>
      </c>
      <c r="H52" s="9">
        <v>0</v>
      </c>
      <c r="I52" s="9">
        <v>893.47</v>
      </c>
      <c r="J52" s="10">
        <f>IF(IFERROR(F52/B52,0)&gt;1,1,IFERROR(F52/B52,0))</f>
        <v>0</v>
      </c>
      <c r="K52" s="11">
        <f>IF(IFERROR(G52/C52,0)&gt;1,1,IFERROR(G52/C52,0))</f>
        <v>2.6417687874382319E-3</v>
      </c>
      <c r="L52" s="11">
        <f>IF(IFERROR(H52/D52,0)&gt;1,1,IFERROR(H52/D52,0))</f>
        <v>0</v>
      </c>
      <c r="M52" s="11" t="s">
        <v>60</v>
      </c>
      <c r="N52" s="8">
        <f>RANK(J52,J$6:J$52,0)</f>
        <v>23</v>
      </c>
      <c r="O52" s="9">
        <f>RANK(K52,K$6:K$52,0)</f>
        <v>29</v>
      </c>
      <c r="P52" s="9">
        <f>RANK(L52,L$6:L$52,0)</f>
        <v>6</v>
      </c>
      <c r="Q52" s="12" t="s">
        <v>60</v>
      </c>
      <c r="R52" s="13" t="str">
        <f t="shared" si="0"/>
        <v/>
      </c>
      <c r="S52" s="14" t="str">
        <f t="shared" si="1"/>
        <v/>
      </c>
      <c r="T52" s="14" t="str">
        <f>IF(P52&lt;6,L52,"")</f>
        <v/>
      </c>
      <c r="U52" s="16" t="s">
        <v>60</v>
      </c>
      <c r="V52" s="8">
        <f>B52*R$53</f>
        <v>961.13633828969978</v>
      </c>
      <c r="W52" s="9">
        <f>C52*S$53</f>
        <v>149361.81631988555</v>
      </c>
      <c r="X52" s="9">
        <f>D52*T$53</f>
        <v>49.138673428693728</v>
      </c>
      <c r="Y52" s="12">
        <f t="shared" si="2"/>
        <v>4445.2474483785591</v>
      </c>
      <c r="Z52" s="8">
        <f>MAX(V52,F52)</f>
        <v>961.13633828969978</v>
      </c>
      <c r="AA52" s="9">
        <f>MAX(W52,G52)</f>
        <v>149361.81631988555</v>
      </c>
      <c r="AB52" s="9">
        <f>MAX(X52,H52)</f>
        <v>49.138673428693728</v>
      </c>
      <c r="AC52" s="12">
        <f>MAX(Y52,I52)</f>
        <v>4445.2474483785591</v>
      </c>
      <c r="AD52" s="8">
        <v>0</v>
      </c>
      <c r="AE52" s="9">
        <v>4125.0796517628396</v>
      </c>
      <c r="AF52" s="9">
        <v>0</v>
      </c>
      <c r="AG52" s="9">
        <v>0</v>
      </c>
      <c r="AH52" s="12">
        <v>964.91211089299998</v>
      </c>
      <c r="AI52" s="8">
        <v>0</v>
      </c>
      <c r="AJ52" s="9">
        <v>4125.0796517628396</v>
      </c>
      <c r="AK52" s="9">
        <v>0</v>
      </c>
      <c r="AL52" s="9">
        <v>0</v>
      </c>
      <c r="AM52" s="12">
        <v>964.91210811299993</v>
      </c>
      <c r="AN52" s="8">
        <v>0</v>
      </c>
      <c r="AO52" s="9">
        <v>4249.5254295079594</v>
      </c>
      <c r="AP52" s="9">
        <v>0</v>
      </c>
      <c r="AQ52" s="9">
        <v>0</v>
      </c>
      <c r="AR52" s="12">
        <v>964.91210728099998</v>
      </c>
      <c r="AS52" s="8">
        <f>MIN(AD52,Z52)</f>
        <v>0</v>
      </c>
      <c r="AT52" s="9">
        <f>MIN(AE52,AA52)</f>
        <v>4125.0796517628396</v>
      </c>
      <c r="AU52" s="9">
        <v>0</v>
      </c>
      <c r="AV52" s="9">
        <f t="shared" si="3"/>
        <v>0</v>
      </c>
      <c r="AW52" s="12">
        <f t="shared" si="4"/>
        <v>4445.2474483785591</v>
      </c>
      <c r="AX52" s="8">
        <f t="shared" si="5"/>
        <v>8570.3271001413996</v>
      </c>
      <c r="AY52" s="9">
        <v>49588.606220000009</v>
      </c>
      <c r="AZ52" s="21">
        <f t="shared" si="6"/>
        <v>0.17282855384398416</v>
      </c>
      <c r="BA52" s="9">
        <f>MIN(AI52,Z52)</f>
        <v>0</v>
      </c>
      <c r="BB52" s="9">
        <f>MIN(AJ52,AA52)</f>
        <v>4125.0796517628396</v>
      </c>
      <c r="BC52" s="9">
        <v>0</v>
      </c>
      <c r="BD52" s="9">
        <f>MIN(AL52,AB52)</f>
        <v>0</v>
      </c>
      <c r="BE52" s="9">
        <f>MAX(AM52,AC52)</f>
        <v>4445.2474483785591</v>
      </c>
      <c r="BF52" s="8">
        <f>SUM(BA52:BE52)</f>
        <v>8570.3271001413996</v>
      </c>
      <c r="BG52" s="9">
        <v>49588.606220000009</v>
      </c>
      <c r="BH52" s="21">
        <f t="shared" si="7"/>
        <v>0.17282855384398416</v>
      </c>
      <c r="BI52" s="9">
        <f>MIN(AN52,Z52)</f>
        <v>0</v>
      </c>
      <c r="BJ52" s="9">
        <f>MIN(AO52,AA52)</f>
        <v>4249.5254295079594</v>
      </c>
      <c r="BK52" s="9">
        <v>0</v>
      </c>
      <c r="BL52" s="9">
        <f>MIN(AQ52,AB52)</f>
        <v>0</v>
      </c>
      <c r="BM52" s="9">
        <f>MAX(AR52,AC52)</f>
        <v>4445.2474483785591</v>
      </c>
      <c r="BN52" s="8">
        <f>SUM(BI52:BM52)</f>
        <v>8694.7728778865185</v>
      </c>
      <c r="BO52" s="9">
        <v>49588.606220000009</v>
      </c>
      <c r="BP52" s="21">
        <f>BN52/BO52</f>
        <v>0.17533811777875205</v>
      </c>
    </row>
    <row r="53" spans="1:68" s="4" customFormat="1" ht="16.5" thickBot="1" x14ac:dyDescent="0.3">
      <c r="A53" s="25" t="s">
        <v>6</v>
      </c>
      <c r="B53" s="26">
        <f t="shared" ref="B53:I53" si="8">SUM(B6:B52)</f>
        <v>390594517.14877677</v>
      </c>
      <c r="C53" s="27">
        <f t="shared" si="8"/>
        <v>31394988.883499999</v>
      </c>
      <c r="D53" s="27">
        <f t="shared" si="8"/>
        <v>265313.05868904974</v>
      </c>
      <c r="E53" s="28">
        <f t="shared" si="8"/>
        <v>230964.54169451559</v>
      </c>
      <c r="F53" s="26">
        <v>4317.0031600000011</v>
      </c>
      <c r="G53" s="27">
        <v>140299.17926</v>
      </c>
      <c r="H53" s="27">
        <v>15301.428629999999</v>
      </c>
      <c r="I53" s="28">
        <v>273441.39238000003</v>
      </c>
      <c r="J53" s="29"/>
      <c r="K53" s="30"/>
      <c r="L53" s="30"/>
      <c r="M53" s="30"/>
      <c r="N53" s="31"/>
      <c r="O53" s="32"/>
      <c r="P53" s="32"/>
      <c r="Q53" s="32"/>
      <c r="R53" s="33">
        <f>AVERAGE(R6:R52)</f>
        <v>8.6271259246811492E-5</v>
      </c>
      <c r="S53" s="34">
        <f>AVERAGE(S6:S52)</f>
        <v>9.0311220207918E-2</v>
      </c>
      <c r="T53" s="34">
        <f>AVERAGE(T6:T52)</f>
        <v>3.5789274165108326E-2</v>
      </c>
      <c r="U53" s="35" t="s">
        <v>60</v>
      </c>
      <c r="V53" s="27">
        <f t="shared" ref="V53:AH53" si="9">SUM(V6:V52)</f>
        <v>33697.080849325263</v>
      </c>
      <c r="W53" s="27">
        <f t="shared" si="9"/>
        <v>2835319.7544829068</v>
      </c>
      <c r="X53" s="27">
        <f t="shared" si="9"/>
        <v>9495.3617970058749</v>
      </c>
      <c r="Y53" s="28">
        <f t="shared" si="9"/>
        <v>230964.54169451559</v>
      </c>
      <c r="Z53" s="27">
        <f t="shared" si="9"/>
        <v>33980.659795681364</v>
      </c>
      <c r="AA53" s="27">
        <f t="shared" si="9"/>
        <v>2841649.8987495252</v>
      </c>
      <c r="AB53" s="27">
        <f t="shared" si="9"/>
        <v>18054.25078872043</v>
      </c>
      <c r="AC53" s="28">
        <f t="shared" si="9"/>
        <v>354119.0400724184</v>
      </c>
      <c r="AD53" s="27">
        <f t="shared" si="9"/>
        <v>20153.271956239521</v>
      </c>
      <c r="AE53" s="27">
        <f t="shared" si="9"/>
        <v>220593.31477634996</v>
      </c>
      <c r="AF53" s="27">
        <f t="shared" si="9"/>
        <v>29334.575059549996</v>
      </c>
      <c r="AG53" s="27">
        <f t="shared" si="9"/>
        <v>32609.249956782005</v>
      </c>
      <c r="AH53" s="28">
        <f t="shared" si="9"/>
        <v>268781.03477382794</v>
      </c>
      <c r="AI53" s="27">
        <f>SUM(AI6:AI52)</f>
        <v>23635.084937064559</v>
      </c>
      <c r="AJ53" s="27">
        <f t="shared" ref="AJ53:AM53" si="10">SUM(AJ6:AJ52)</f>
        <v>296720.0925460477</v>
      </c>
      <c r="AK53" s="27">
        <f t="shared" si="10"/>
        <v>30591.054764958997</v>
      </c>
      <c r="AL53" s="27">
        <f t="shared" si="10"/>
        <v>40428.601153595999</v>
      </c>
      <c r="AM53" s="28">
        <f t="shared" si="10"/>
        <v>268781.03477860696</v>
      </c>
      <c r="AN53" s="27">
        <f>SUM(AN6:AN52)</f>
        <v>27530.928740504954</v>
      </c>
      <c r="AO53" s="27">
        <f t="shared" ref="AO53:AR53" si="11">SUM(AO6:AO52)</f>
        <v>442416.92063384416</v>
      </c>
      <c r="AP53" s="27">
        <f t="shared" si="11"/>
        <v>28777.343119074998</v>
      </c>
      <c r="AQ53" s="27">
        <f t="shared" si="11"/>
        <v>42640.171941812994</v>
      </c>
      <c r="AR53" s="28">
        <f t="shared" si="11"/>
        <v>268781.03477501089</v>
      </c>
      <c r="AS53" s="27">
        <f>SUM(AS6:AS52)</f>
        <v>8476.9053322886539</v>
      </c>
      <c r="AT53" s="27">
        <f t="shared" ref="AT53:AW53" si="12">SUM(AT6:AT52)</f>
        <v>189687.46621813849</v>
      </c>
      <c r="AU53" s="27">
        <f t="shared" si="12"/>
        <v>29334.575059549996</v>
      </c>
      <c r="AV53" s="27">
        <f t="shared" si="12"/>
        <v>16515.72623190091</v>
      </c>
      <c r="AW53" s="28">
        <f t="shared" si="12"/>
        <v>358665.21814356244</v>
      </c>
      <c r="AX53" s="31">
        <f t="shared" si="5"/>
        <v>602679.89098544046</v>
      </c>
      <c r="AY53" s="32">
        <f t="shared" ref="AY53" si="13">SUM(AY6:AY52)</f>
        <v>3990988.2279829988</v>
      </c>
      <c r="AZ53" s="36">
        <f t="shared" si="6"/>
        <v>0.15101019009771127</v>
      </c>
      <c r="BA53" s="27">
        <f>SUM(BA6:BA52)</f>
        <v>8493.4242032572929</v>
      </c>
      <c r="BB53" s="27">
        <f t="shared" ref="BB53:BE53" si="14">SUM(BB6:BB52)</f>
        <v>259533.74421322622</v>
      </c>
      <c r="BC53" s="27">
        <f t="shared" si="14"/>
        <v>30591.054764958997</v>
      </c>
      <c r="BD53" s="27">
        <f t="shared" si="14"/>
        <v>16515.726231986911</v>
      </c>
      <c r="BE53" s="27">
        <f t="shared" si="14"/>
        <v>358665.2181462404</v>
      </c>
      <c r="BF53" s="31">
        <f>SUM(BA53:BE53)</f>
        <v>673799.16755966982</v>
      </c>
      <c r="BG53" s="32">
        <f t="shared" ref="BG53" si="15">SUM(BG6:BG52)</f>
        <v>3990988.2279829988</v>
      </c>
      <c r="BH53" s="36">
        <f t="shared" si="7"/>
        <v>0.16883015661015879</v>
      </c>
      <c r="BI53" s="27">
        <f>SUM(BI6:BI52)</f>
        <v>8721.9429586989736</v>
      </c>
      <c r="BJ53" s="27">
        <f t="shared" ref="BJ53:BM53" si="16">SUM(BJ6:BJ52)</f>
        <v>384825.92242294841</v>
      </c>
      <c r="BK53" s="27">
        <f t="shared" si="16"/>
        <v>28777.343119074998</v>
      </c>
      <c r="BL53" s="27">
        <f t="shared" si="16"/>
        <v>16515.726231570909</v>
      </c>
      <c r="BM53" s="27">
        <f t="shared" si="16"/>
        <v>358665.21814505244</v>
      </c>
      <c r="BN53" s="31">
        <f>SUM(BI53:BM53)</f>
        <v>797506.15287734568</v>
      </c>
      <c r="BO53" s="32">
        <f t="shared" ref="BO53" si="17">SUM(BO6:BO52)</f>
        <v>3990988.2279829988</v>
      </c>
      <c r="BP53" s="36">
        <f>BN53/BO53</f>
        <v>0.19982673646732263</v>
      </c>
    </row>
    <row r="54" spans="1:68" ht="16.5" thickBot="1" x14ac:dyDescent="0.3">
      <c r="B54" t="s">
        <v>80</v>
      </c>
      <c r="F54" t="s">
        <v>81</v>
      </c>
      <c r="R54" s="22" t="s">
        <v>55</v>
      </c>
      <c r="S54" s="23"/>
      <c r="T54" s="23"/>
      <c r="U54" s="24"/>
      <c r="AD54" s="42" t="s">
        <v>82</v>
      </c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4"/>
      <c r="AX54" t="s">
        <v>84</v>
      </c>
      <c r="AZ54" s="14"/>
      <c r="BF54" t="s">
        <v>84</v>
      </c>
      <c r="BH54" s="14"/>
      <c r="BI54" s="15"/>
      <c r="BJ54" s="15"/>
      <c r="BK54" s="15"/>
      <c r="BL54" s="15"/>
      <c r="BM54" s="15"/>
      <c r="BN54" t="s">
        <v>84</v>
      </c>
      <c r="BP54" s="14"/>
    </row>
    <row r="55" spans="1:68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BI55" s="18"/>
      <c r="BJ55" s="18"/>
      <c r="BK55" s="18"/>
      <c r="BL55" s="18"/>
      <c r="BM55" s="9"/>
    </row>
    <row r="56" spans="1:68" x14ac:dyDescent="0.25">
      <c r="A56" s="18"/>
      <c r="B56" s="6"/>
      <c r="C56" s="6"/>
      <c r="D56" s="6"/>
      <c r="E56" s="6"/>
      <c r="F56" s="9"/>
      <c r="G56" s="9"/>
      <c r="H56" s="9"/>
      <c r="I56" s="9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9"/>
      <c r="W56" s="19"/>
      <c r="X56" s="19"/>
      <c r="Y56" s="19"/>
      <c r="Z56" s="9"/>
      <c r="AA56" s="9"/>
      <c r="AB56" s="9"/>
      <c r="AC56" s="9"/>
      <c r="AD56" s="18"/>
      <c r="AE56" s="18"/>
      <c r="AF56" s="18"/>
      <c r="AG56" s="18"/>
      <c r="AH56" s="18"/>
      <c r="AI56" s="18"/>
      <c r="AJ56" s="18"/>
      <c r="AK56" s="18"/>
    </row>
    <row r="57" spans="1:68" x14ac:dyDescent="0.25">
      <c r="A57" s="18"/>
      <c r="B57" s="6"/>
      <c r="C57" s="6"/>
      <c r="D57" s="6"/>
      <c r="E57" s="6"/>
      <c r="F57" s="9"/>
      <c r="G57" s="9"/>
      <c r="H57" s="9"/>
      <c r="I57" s="9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9"/>
      <c r="W57" s="19"/>
      <c r="X57" s="19"/>
      <c r="Y57" s="19"/>
      <c r="Z57" s="9"/>
      <c r="AA57" s="9"/>
      <c r="AB57" s="9"/>
      <c r="AC57" s="9"/>
      <c r="AD57" s="18"/>
      <c r="AE57" s="18"/>
      <c r="AF57" s="18"/>
      <c r="AG57" s="18"/>
      <c r="AH57" s="18"/>
      <c r="AI57" s="18"/>
      <c r="AJ57" s="18"/>
      <c r="AK57" s="18"/>
    </row>
    <row r="58" spans="1:68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</row>
  </sheetData>
  <mergeCells count="18">
    <mergeCell ref="BA4:BE4"/>
    <mergeCell ref="BF4:BH4"/>
    <mergeCell ref="BI4:BM4"/>
    <mergeCell ref="BN4:BP4"/>
    <mergeCell ref="R54:U54"/>
    <mergeCell ref="R4:U4"/>
    <mergeCell ref="AD54:AR54"/>
    <mergeCell ref="Z4:AC4"/>
    <mergeCell ref="AD4:AH4"/>
    <mergeCell ref="AI4:AM4"/>
    <mergeCell ref="AN4:AR4"/>
    <mergeCell ref="AS4:AW4"/>
    <mergeCell ref="AX4:AZ4"/>
    <mergeCell ref="B4:E4"/>
    <mergeCell ref="F4:I4"/>
    <mergeCell ref="J4:M4"/>
    <mergeCell ref="N4:Q4"/>
    <mergeCell ref="V4:Y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 Altern App Data File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Sims</dc:creator>
  <cp:lastModifiedBy>Ryan Sims</cp:lastModifiedBy>
  <dcterms:created xsi:type="dcterms:W3CDTF">2014-06-04T15:04:37Z</dcterms:created>
  <dcterms:modified xsi:type="dcterms:W3CDTF">2014-06-04T21:00:12Z</dcterms:modified>
</cp:coreProperties>
</file>