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45" yWindow="135" windowWidth="20460" windowHeight="5250"/>
  </bookViews>
  <sheets>
    <sheet name="Summary" sheetId="8" r:id="rId1"/>
    <sheet name="Attributes" sheetId="2" r:id="rId2"/>
    <sheet name="Monitoring" sheetId="10" r:id="rId3"/>
    <sheet name="Pollution Sources" sheetId="11" r:id="rId4"/>
    <sheet name="Beach Days" sheetId="7" r:id="rId5"/>
  </sheets>
  <definedNames>
    <definedName name="_xlnm.Print_Area" localSheetId="1">Attributes!$A$1:$J$19</definedName>
    <definedName name="_xlnm.Print_Area" localSheetId="4">'Beach Days'!$A$1:$L$24</definedName>
    <definedName name="_xlnm.Print_Area" localSheetId="2">Monitoring!$A$1:$G$20</definedName>
    <definedName name="_xlnm.Print_Area" localSheetId="3">'Pollution Sources'!$A$1:$R$37</definedName>
    <definedName name="_xlnm.Print_Area" localSheetId="0">Summary!$A$1:$U$19</definedName>
    <definedName name="_xlnm.Print_Titles" localSheetId="1">Attributes!$1:$1</definedName>
    <definedName name="_xlnm.Print_Titles" localSheetId="4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G8" i="10" l="1"/>
  <c r="R5" i="11"/>
  <c r="Q5" i="11"/>
  <c r="G35" i="11" s="1"/>
  <c r="P5" i="11"/>
  <c r="G34" i="11" s="1"/>
  <c r="O5" i="11"/>
  <c r="N5" i="11"/>
  <c r="M5" i="11"/>
  <c r="G31" i="11" s="1"/>
  <c r="L5" i="11"/>
  <c r="G30" i="11" s="1"/>
  <c r="K5" i="11"/>
  <c r="J5" i="11"/>
  <c r="I5" i="11"/>
  <c r="G27" i="11" s="1"/>
  <c r="H5" i="11"/>
  <c r="G26" i="11" s="1"/>
  <c r="G5" i="11"/>
  <c r="F5" i="11"/>
  <c r="E5" i="11"/>
  <c r="R15" i="11"/>
  <c r="Q15" i="11"/>
  <c r="P15" i="11"/>
  <c r="O15" i="11"/>
  <c r="G33" i="11" s="1"/>
  <c r="N15" i="11"/>
  <c r="M15" i="11"/>
  <c r="L15" i="11"/>
  <c r="K15" i="11"/>
  <c r="G29" i="11" s="1"/>
  <c r="J15" i="11"/>
  <c r="I15" i="11"/>
  <c r="H15" i="11"/>
  <c r="G15" i="11"/>
  <c r="G25" i="11" s="1"/>
  <c r="F15" i="11"/>
  <c r="E15" i="11"/>
  <c r="I12" i="7"/>
  <c r="K12" i="7"/>
  <c r="L12" i="7" s="1"/>
  <c r="K7" i="7"/>
  <c r="L7" i="7" s="1"/>
  <c r="I7" i="7"/>
  <c r="R9" i="11"/>
  <c r="G36" i="11" s="1"/>
  <c r="Q9" i="11"/>
  <c r="P9" i="11"/>
  <c r="O9" i="11"/>
  <c r="N9" i="11"/>
  <c r="G32" i="11" s="1"/>
  <c r="M9" i="11"/>
  <c r="L9" i="11"/>
  <c r="K9" i="11"/>
  <c r="J9" i="11"/>
  <c r="G28" i="11" s="1"/>
  <c r="I9" i="11"/>
  <c r="H9" i="11"/>
  <c r="G9" i="11"/>
  <c r="F9" i="11"/>
  <c r="E9" i="11"/>
  <c r="G21" i="11" s="1"/>
  <c r="D9" i="11"/>
  <c r="B9" i="11"/>
  <c r="E8" i="10"/>
  <c r="B8" i="10"/>
  <c r="F8" i="2"/>
  <c r="B8" i="2"/>
  <c r="K3" i="7" l="1"/>
  <c r="L3" i="7" s="1"/>
  <c r="E5" i="7"/>
  <c r="E9" i="7"/>
  <c r="E15" i="7"/>
  <c r="E19" i="7" s="1"/>
  <c r="S5" i="8" l="1"/>
  <c r="H15" i="7" l="1"/>
  <c r="G15" i="7"/>
  <c r="B15" i="7"/>
  <c r="K14" i="7"/>
  <c r="L14" i="7" s="1"/>
  <c r="I14" i="7"/>
  <c r="K13" i="7"/>
  <c r="L13" i="7" s="1"/>
  <c r="I13" i="7"/>
  <c r="H5" i="7"/>
  <c r="G5" i="7"/>
  <c r="B5" i="7"/>
  <c r="K11" i="7"/>
  <c r="L11" i="7" s="1"/>
  <c r="I11" i="7"/>
  <c r="D15" i="11"/>
  <c r="D5" i="11"/>
  <c r="B15" i="11"/>
  <c r="B5" i="11"/>
  <c r="G14" i="10"/>
  <c r="G4" i="10"/>
  <c r="E14" i="10"/>
  <c r="B14" i="10"/>
  <c r="E4" i="10"/>
  <c r="B4" i="10"/>
  <c r="F14" i="2"/>
  <c r="B14" i="2"/>
  <c r="F4" i="2"/>
  <c r="B4" i="2"/>
  <c r="D19" i="2" l="1"/>
  <c r="G24" i="11"/>
  <c r="I15" i="7"/>
  <c r="G19" i="11"/>
  <c r="G20" i="11"/>
  <c r="F5" i="8"/>
  <c r="D20" i="10"/>
  <c r="D5" i="8"/>
  <c r="J5" i="8" s="1"/>
  <c r="D18" i="10"/>
  <c r="C5" i="8"/>
  <c r="D17" i="10"/>
  <c r="D18" i="2"/>
  <c r="K15" i="7"/>
  <c r="K8" i="7"/>
  <c r="L8" i="7" s="1"/>
  <c r="I8" i="7"/>
  <c r="K4" i="7"/>
  <c r="I4" i="7"/>
  <c r="E5" i="8" l="1"/>
  <c r="L15" i="7"/>
  <c r="I5" i="8"/>
  <c r="L4" i="7"/>
  <c r="K5" i="7"/>
  <c r="D21" i="7"/>
  <c r="F4" i="8" l="1"/>
  <c r="F3" i="8"/>
  <c r="D4" i="8"/>
  <c r="S4" i="8"/>
  <c r="B9" i="7"/>
  <c r="E18" i="7" s="1"/>
  <c r="H9" i="7"/>
  <c r="E21" i="7" s="1"/>
  <c r="G9" i="7"/>
  <c r="E20" i="7" s="1"/>
  <c r="D22" i="7"/>
  <c r="C4" i="8"/>
  <c r="T3" i="8"/>
  <c r="S3" i="8"/>
  <c r="I5" i="7"/>
  <c r="T4" i="8" l="1"/>
  <c r="U4" i="8" s="1"/>
  <c r="T5" i="8"/>
  <c r="U5" i="8" s="1"/>
  <c r="C3" i="8"/>
  <c r="Q6" i="8"/>
  <c r="N6" i="8"/>
  <c r="F6" i="8"/>
  <c r="S6" i="8"/>
  <c r="U3" i="8"/>
  <c r="O6" i="8"/>
  <c r="K9" i="7"/>
  <c r="E23" i="7" s="1"/>
  <c r="I9" i="7"/>
  <c r="I4" i="8"/>
  <c r="M6" i="8"/>
  <c r="J4" i="8"/>
  <c r="E4" i="8"/>
  <c r="D3" i="8"/>
  <c r="P6" i="8"/>
  <c r="L6" i="8"/>
  <c r="T6" i="8" l="1"/>
  <c r="L9" i="7"/>
  <c r="D19" i="10"/>
  <c r="E3" i="8"/>
  <c r="C6" i="8"/>
  <c r="E22" i="7"/>
  <c r="L5" i="7"/>
  <c r="G37" i="11"/>
  <c r="U6" i="8"/>
  <c r="D6" i="8"/>
  <c r="H6" i="8"/>
  <c r="J3" i="8"/>
  <c r="I3" i="8"/>
  <c r="E24" i="7" l="1"/>
  <c r="E6" i="8"/>
  <c r="H29" i="11"/>
  <c r="H30" i="11"/>
  <c r="H24" i="11"/>
  <c r="H25" i="11"/>
  <c r="H26" i="11"/>
  <c r="H36" i="11"/>
  <c r="H33" i="11"/>
  <c r="H34" i="11"/>
  <c r="H28" i="11"/>
  <c r="H31" i="11"/>
  <c r="H32" i="11"/>
  <c r="H35" i="11"/>
  <c r="H27" i="11"/>
  <c r="J6" i="8"/>
  <c r="I6" i="8"/>
  <c r="H37" i="11" l="1"/>
</calcChain>
</file>

<file path=xl/sharedStrings.xml><?xml version="1.0" encoding="utf-8"?>
<sst xmlns="http://schemas.openxmlformats.org/spreadsheetml/2006/main" count="274" uniqueCount="137">
  <si>
    <t>No. of monitored beaches with actions</t>
  </si>
  <si>
    <t>No. of monitored beaches without actions</t>
  </si>
  <si>
    <t>Percent of monitored beaches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</si>
  <si>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</si>
  <si>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</si>
  <si>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</si>
  <si>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</si>
  <si>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</si>
  <si>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</si>
  <si>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</si>
  <si>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</si>
  <si>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</si>
  <si>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</si>
  <si>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</si>
  <si>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</si>
  <si>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</si>
  <si>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</si>
  <si>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CSO</t>
  </si>
  <si>
    <t>SSO</t>
  </si>
  <si>
    <t>CAFO</t>
  </si>
  <si>
    <t>POTW</t>
  </si>
  <si>
    <t>Monitored Beaches</t>
  </si>
  <si>
    <t>No. of beach days</t>
  </si>
  <si>
    <t>Under a Beach Action</t>
  </si>
  <si>
    <t>Yes</t>
  </si>
  <si>
    <t>Public/Public</t>
  </si>
  <si>
    <t>Not Under an Action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</si>
  <si>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</si>
  <si>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</si>
  <si>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</si>
  <si>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</si>
  <si>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</si>
  <si>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</si>
  <si>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</si>
  <si>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</si>
  <si>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</si>
  <si>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</si>
  <si>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</si>
  <si>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</si>
  <si>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</si>
  <si>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</si>
  <si>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</si>
  <si>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</si>
  <si>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</si>
  <si>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</si>
  <si>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</si>
  <si>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</si>
  <si>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</si>
  <si>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</si>
  <si>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</si>
  <si>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</si>
  <si>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</si>
  <si>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</si>
  <si>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</si>
  <si>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</si>
  <si>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</si>
  <si>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>Off Season Monitoring Frequency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</si>
  <si>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</si>
  <si>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</si>
  <si>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</si>
  <si>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</si>
  <si>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</si>
  <si>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</si>
  <si>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</si>
  <si>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</si>
  <si>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</si>
  <si>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</si>
  <si>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</si>
  <si>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</si>
  <si>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</si>
  <si>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</si>
  <si>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</si>
  <si>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</si>
  <si>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</si>
  <si>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</si>
  <si>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>Totals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</si>
  <si>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</si>
  <si>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</si>
  <si>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</si>
  <si>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</si>
  <si>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</si>
  <si>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</si>
  <si>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</si>
  <si>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</si>
  <si>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</si>
  <si>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</si>
  <si>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</si>
  <si>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</si>
  <si>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</si>
  <si>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</si>
  <si>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</si>
  <si>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</si>
  <si>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</si>
  <si>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</si>
  <si>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</si>
  <si>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</si>
  <si>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</si>
  <si>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</si>
  <si>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</si>
  <si>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No. of monitored beaches with actions during swim season: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</si>
  <si>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</si>
  <si>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</si>
  <si>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</si>
  <si>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</si>
  <si>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</si>
  <si>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</si>
  <si>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</si>
  <si>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JUNEAU</t>
  </si>
  <si>
    <t>Beach length (MI)</t>
  </si>
  <si>
    <t>Miles</t>
  </si>
  <si>
    <t>Monitored Beach Length (MI)</t>
  </si>
  <si>
    <t>HAINES (B)</t>
  </si>
  <si>
    <t>AK289520</t>
  </si>
  <si>
    <t>Homer Spit Beach</t>
  </si>
  <si>
    <t>AK538329</t>
  </si>
  <si>
    <t>Lutak Inlet</t>
  </si>
  <si>
    <t>AK374717</t>
  </si>
  <si>
    <t>Portage Cove Beach</t>
  </si>
  <si>
    <t>JUNEAU (B)</t>
  </si>
  <si>
    <t>AK717551</t>
  </si>
  <si>
    <t>Lena Cove Beach</t>
  </si>
  <si>
    <t>KENAI PENINSULA (B)</t>
  </si>
  <si>
    <t>AK607592</t>
  </si>
  <si>
    <t>Bishops Beach</t>
  </si>
  <si>
    <t>AK551272</t>
  </si>
  <si>
    <t>North Kenai Beach</t>
  </si>
  <si>
    <t>AK574820</t>
  </si>
  <si>
    <t>Warren Ames Bridge</t>
  </si>
  <si>
    <t>AK118287</t>
  </si>
  <si>
    <t>Auke Recreational Area Beach</t>
  </si>
  <si>
    <t>Swim Season Length (Days)</t>
  </si>
  <si>
    <t>Swim Season Monitoring Frequency (per week)</t>
  </si>
  <si>
    <t>2012 BEACH DAYS SUMMARY</t>
  </si>
  <si>
    <t>Beach action in 2012?</t>
  </si>
  <si>
    <t>Beach-specific advisories or closings issued by the reporting state or local governments. An action is recorded for a beach even if only a portion of the beach is affected.</t>
  </si>
  <si>
    <t>Total length of monitored beaches (MI)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</si>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</sst>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2" fillId="0" borderId="0" xfId="0" applyFont="1"/>
    <xf numFmtId="0" fontId="13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4" fillId="0" borderId="0" xfId="0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/>
    </xf>
    <xf numFmtId="0" fontId="15" fillId="0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9" fontId="5" fillId="0" borderId="0" xfId="0" quotePrefix="1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9" fontId="5" fillId="0" borderId="1" xfId="0" quotePrefix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9"/>
  <sheetViews>
    <sheetView tabSelected="1" workbookViewId="0">
      <selection activeCell="Z1" sqref="Z1"/>
    </sheetView>
  </sheetViews>
  <sheetFormatPr defaultRowHeight="12.75" x14ac:dyDescent="0.2"/>
  <cols>
    <col min="1" max="1" width="11.5703125" style="4" customWidth="1"/>
    <col min="2" max="2" width="0.5703125" style="4" customWidth="1"/>
    <col min="3" max="6" width="8.28515625" style="4" customWidth="1"/>
    <col min="7" max="7" width="0.5703125" style="4" customWidth="1"/>
    <col min="8" max="10" width="8.28515625" style="4" customWidth="1"/>
    <col min="11" max="11" width="0.5703125" style="4" customWidth="1"/>
    <col min="12" max="17" width="8.28515625" style="4" customWidth="1"/>
    <col min="18" max="18" width="0.5703125" style="4" customWidth="1"/>
    <col min="19" max="16384" width="9.140625" style="4"/>
  </cols>
  <sheetData>
    <row r="1" spans="1:21" x14ac:dyDescent="0.2">
      <c r="A1" s="7"/>
      <c r="B1" s="7"/>
      <c r="C1" s="130" t="s">
        <v>27</v>
      </c>
      <c r="D1" s="132"/>
      <c r="E1" s="132"/>
      <c r="F1" s="131"/>
      <c r="G1" s="47"/>
      <c r="H1" s="130" t="s">
        <v>29</v>
      </c>
      <c r="I1" s="130"/>
      <c r="J1" s="130"/>
      <c r="K1" s="39"/>
      <c r="L1" s="130" t="s">
        <v>33</v>
      </c>
      <c r="M1" s="131"/>
      <c r="N1" s="131"/>
      <c r="O1" s="131"/>
      <c r="P1" s="131"/>
      <c r="Q1" s="131"/>
      <c r="R1" s="39"/>
      <c r="S1" s="130" t="s">
        <v>32</v>
      </c>
      <c r="T1" s="131"/>
      <c r="U1" s="131"/>
    </row>
    <row r="2" spans="1:21" ht="88.5" customHeight="1" x14ac:dyDescent="0.2">
      <c r="A2" s="3" t="s">
        <v>11</v>
      </c>
      <c r="B2" s="3"/>
      <c r="C2" s="2" t="s">
        <v>31</v>
      </c>
      <c r="D2" s="2" t="s">
        <v>35</v>
      </c>
      <c r="E2" s="2" t="s">
        <v>36</v>
      </c>
      <c r="F2" s="2" t="s">
        <v>135</v>
      </c>
      <c r="G2" s="2"/>
      <c r="H2" s="2" t="s">
        <v>0</v>
      </c>
      <c r="I2" s="2" t="s">
        <v>1</v>
      </c>
      <c r="J2" s="2" t="s">
        <v>2</v>
      </c>
      <c r="K2" s="2"/>
      <c r="L2" s="9" t="s">
        <v>34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7</v>
      </c>
      <c r="R2" s="2"/>
      <c r="S2" s="9" t="s">
        <v>8</v>
      </c>
      <c r="T2" s="10" t="s">
        <v>9</v>
      </c>
      <c r="U2" s="2" t="s">
        <v>14</v>
      </c>
    </row>
    <row r="3" spans="1:21" x14ac:dyDescent="0.2">
      <c r="A3" s="96" t="s">
        <v>111</v>
      </c>
      <c r="B3" s="107"/>
      <c r="C3" s="21">
        <f>Monitoring!$B$4</f>
        <v>2</v>
      </c>
      <c r="D3" s="21">
        <f>Monitoring!$E$4</f>
        <v>2</v>
      </c>
      <c r="E3" s="108">
        <f>D3/C3</f>
        <v>1</v>
      </c>
      <c r="F3" s="109">
        <f>Monitoring!$G$4</f>
        <v>1.1240000000000001</v>
      </c>
      <c r="G3" s="106"/>
      <c r="H3" s="110">
        <v>0</v>
      </c>
      <c r="I3" s="110">
        <f>D3-H3</f>
        <v>2</v>
      </c>
      <c r="J3" s="108">
        <f>H3/D3</f>
        <v>0</v>
      </c>
      <c r="K3" s="106"/>
      <c r="L3" s="106">
        <v>0</v>
      </c>
      <c r="M3" s="111" t="s">
        <v>30</v>
      </c>
      <c r="N3" s="111" t="s">
        <v>30</v>
      </c>
      <c r="O3" s="111" t="s">
        <v>30</v>
      </c>
      <c r="P3" s="111" t="s">
        <v>30</v>
      </c>
      <c r="Q3" s="111" t="s">
        <v>30</v>
      </c>
      <c r="R3" s="106"/>
      <c r="S3" s="112">
        <f>'Beach Days'!$E$5</f>
        <v>113</v>
      </c>
      <c r="T3" s="112">
        <f>'Beach Days'!$H$5</f>
        <v>0</v>
      </c>
      <c r="U3" s="102">
        <f>T3/S3</f>
        <v>0</v>
      </c>
    </row>
    <row r="4" spans="1:21" x14ac:dyDescent="0.2">
      <c r="A4" s="21" t="s">
        <v>107</v>
      </c>
      <c r="B4" s="107"/>
      <c r="C4" s="35">
        <f>Monitoring!$B$8</f>
        <v>2</v>
      </c>
      <c r="D4" s="21">
        <f>Monitoring!$E$8</f>
        <v>2</v>
      </c>
      <c r="E4" s="108">
        <f>D4/C4</f>
        <v>1</v>
      </c>
      <c r="F4" s="109">
        <f>Monitoring!$G$8</f>
        <v>0.75</v>
      </c>
      <c r="G4" s="106"/>
      <c r="H4" s="110">
        <v>0</v>
      </c>
      <c r="I4" s="110">
        <f>D4-H4</f>
        <v>2</v>
      </c>
      <c r="J4" s="108">
        <f>H4/D4</f>
        <v>0</v>
      </c>
      <c r="K4" s="106"/>
      <c r="L4" s="106">
        <v>0</v>
      </c>
      <c r="M4" s="111" t="s">
        <v>30</v>
      </c>
      <c r="N4" s="111" t="s">
        <v>30</v>
      </c>
      <c r="O4" s="111" t="s">
        <v>30</v>
      </c>
      <c r="P4" s="111" t="s">
        <v>30</v>
      </c>
      <c r="Q4" s="111" t="s">
        <v>30</v>
      </c>
      <c r="R4" s="106"/>
      <c r="S4" s="112">
        <f>'Beach Days'!$E$9</f>
        <v>75</v>
      </c>
      <c r="T4" s="112">
        <f>'Beach Days'!$H$9</f>
        <v>0</v>
      </c>
      <c r="U4" s="102">
        <f>T4/S4</f>
        <v>0</v>
      </c>
    </row>
    <row r="5" spans="1:21" ht="20.25" customHeight="1" x14ac:dyDescent="0.2">
      <c r="A5" s="23" t="s">
        <v>121</v>
      </c>
      <c r="B5" s="113"/>
      <c r="C5" s="127">
        <f>Monitoring!$B$14</f>
        <v>4</v>
      </c>
      <c r="D5" s="23">
        <f>Monitoring!$E$14</f>
        <v>4</v>
      </c>
      <c r="E5" s="88">
        <f>D5/C5</f>
        <v>1</v>
      </c>
      <c r="F5" s="114">
        <f>Monitoring!$G$14</f>
        <v>7</v>
      </c>
      <c r="G5" s="42"/>
      <c r="H5" s="115">
        <v>0</v>
      </c>
      <c r="I5" s="115">
        <f>D5-H5</f>
        <v>4</v>
      </c>
      <c r="J5" s="88">
        <f>H5/D5</f>
        <v>0</v>
      </c>
      <c r="K5" s="42"/>
      <c r="L5" s="42">
        <v>0</v>
      </c>
      <c r="M5" s="116" t="s">
        <v>30</v>
      </c>
      <c r="N5" s="116" t="s">
        <v>30</v>
      </c>
      <c r="O5" s="116" t="s">
        <v>30</v>
      </c>
      <c r="P5" s="116" t="s">
        <v>30</v>
      </c>
      <c r="Q5" s="116" t="s">
        <v>30</v>
      </c>
      <c r="R5" s="42"/>
      <c r="S5" s="89">
        <f>'Beach Days'!$E$15</f>
        <v>373</v>
      </c>
      <c r="T5" s="89">
        <f>'Beach Days'!$H$9</f>
        <v>0</v>
      </c>
      <c r="U5" s="88">
        <f>T5/S5</f>
        <v>0</v>
      </c>
    </row>
    <row r="6" spans="1:21" x14ac:dyDescent="0.2">
      <c r="A6" s="117"/>
      <c r="B6" s="117"/>
      <c r="C6" s="105">
        <f>SUM(C3:C5)</f>
        <v>8</v>
      </c>
      <c r="D6" s="105">
        <f>SUM(D3:D5)</f>
        <v>8</v>
      </c>
      <c r="E6" s="118">
        <f>D6/C6</f>
        <v>1</v>
      </c>
      <c r="F6" s="119">
        <f>SUM(F3:F5)</f>
        <v>8.8740000000000006</v>
      </c>
      <c r="G6" s="105"/>
      <c r="H6" s="105">
        <f>SUM(H3:H5)</f>
        <v>0</v>
      </c>
      <c r="I6" s="120">
        <f>D6-H6</f>
        <v>8</v>
      </c>
      <c r="J6" s="118">
        <f>H6/D6</f>
        <v>0</v>
      </c>
      <c r="K6" s="105"/>
      <c r="L6" s="105">
        <f t="shared" ref="L6:Q6" si="0">SUM(L3:L5)</f>
        <v>0</v>
      </c>
      <c r="M6" s="105">
        <f t="shared" si="0"/>
        <v>0</v>
      </c>
      <c r="N6" s="105">
        <f t="shared" si="0"/>
        <v>0</v>
      </c>
      <c r="O6" s="105">
        <f t="shared" si="0"/>
        <v>0</v>
      </c>
      <c r="P6" s="105">
        <f t="shared" si="0"/>
        <v>0</v>
      </c>
      <c r="Q6" s="105">
        <f t="shared" si="0"/>
        <v>0</v>
      </c>
      <c r="R6" s="105"/>
      <c r="S6" s="121">
        <f>SUM(S3:S5)</f>
        <v>561</v>
      </c>
      <c r="T6" s="121">
        <f>SUM(T3:T5)</f>
        <v>0</v>
      </c>
      <c r="U6" s="27">
        <f>T6/S6</f>
        <v>0</v>
      </c>
    </row>
    <row r="7" spans="1:21" x14ac:dyDescent="0.2">
      <c r="C7" s="8"/>
      <c r="D7" s="8"/>
      <c r="E7" s="12"/>
      <c r="F7" s="6"/>
      <c r="G7" s="8"/>
      <c r="H7" s="8"/>
      <c r="I7" s="11"/>
      <c r="J7" s="12"/>
      <c r="K7" s="8"/>
      <c r="L7" s="8"/>
      <c r="M7" s="8"/>
      <c r="N7" s="8"/>
      <c r="O7" s="8"/>
      <c r="P7" s="8"/>
      <c r="Q7" s="8"/>
      <c r="R7" s="8"/>
      <c r="S7" s="6"/>
      <c r="T7" s="6"/>
      <c r="U7" s="32"/>
    </row>
    <row r="8" spans="1:21" x14ac:dyDescent="0.2">
      <c r="T8" s="13"/>
    </row>
    <row r="9" spans="1:21" x14ac:dyDescent="0.2">
      <c r="A9" s="52" t="s">
        <v>40</v>
      </c>
      <c r="T9" s="13"/>
    </row>
    <row r="10" spans="1:21" x14ac:dyDescent="0.2">
      <c r="C10" s="53" t="s">
        <v>37</v>
      </c>
      <c r="D10" s="51" t="s">
        <v>48</v>
      </c>
    </row>
    <row r="11" spans="1:21" x14ac:dyDescent="0.2">
      <c r="C11" s="53"/>
      <c r="D11" s="51" t="s">
        <v>49</v>
      </c>
    </row>
    <row r="12" spans="1:21" x14ac:dyDescent="0.2">
      <c r="C12" s="53" t="s">
        <v>41</v>
      </c>
      <c r="D12" s="50" t="s">
        <v>47</v>
      </c>
    </row>
    <row r="13" spans="1:21" x14ac:dyDescent="0.2">
      <c r="C13" s="53" t="s">
        <v>38</v>
      </c>
      <c r="D13" s="51" t="s">
        <v>50</v>
      </c>
    </row>
    <row r="14" spans="1:21" x14ac:dyDescent="0.2">
      <c r="C14" s="53"/>
      <c r="D14" s="51" t="s">
        <v>51</v>
      </c>
    </row>
    <row r="15" spans="1:21" x14ac:dyDescent="0.2">
      <c r="C15" s="53" t="s">
        <v>39</v>
      </c>
      <c r="D15" s="50" t="s">
        <v>134</v>
      </c>
    </row>
    <row r="16" spans="1:21" x14ac:dyDescent="0.2">
      <c r="C16" s="53" t="s">
        <v>43</v>
      </c>
      <c r="D16" s="50" t="s">
        <v>52</v>
      </c>
    </row>
    <row r="17" spans="3:4" x14ac:dyDescent="0.2">
      <c r="C17" s="54"/>
      <c r="D17" s="50" t="s">
        <v>53</v>
      </c>
    </row>
    <row r="18" spans="3:4" x14ac:dyDescent="0.2">
      <c r="C18" s="53" t="s">
        <v>42</v>
      </c>
      <c r="D18" s="50" t="s">
        <v>45</v>
      </c>
    </row>
    <row r="19" spans="3:4" x14ac:dyDescent="0.2">
      <c r="C19" s="53" t="s">
        <v>44</v>
      </c>
      <c r="D19" s="50" t="s">
        <v>46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Alaska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zoomScaleNormal="100" workbookViewId="0"/>
  </sheetViews>
  <sheetFormatPr defaultRowHeight="12.75" x14ac:dyDescent="0.2"/>
  <cols>
    <col min="1" max="1" width="12.5703125" style="17" customWidth="1"/>
    <col min="2" max="2" width="7.7109375" style="17" customWidth="1"/>
    <col min="3" max="3" width="33" style="17" customWidth="1"/>
    <col min="4" max="4" width="12.5703125" style="17" customWidth="1"/>
    <col min="5" max="5" width="8.28515625" style="34" customWidth="1"/>
    <col min="6" max="6" width="9.140625" style="15"/>
    <col min="7" max="10" width="9.7109375" style="17" customWidth="1"/>
    <col min="12" max="16384" width="9.140625" style="15"/>
  </cols>
  <sheetData>
    <row r="1" spans="1:10" ht="33.75" customHeight="1" x14ac:dyDescent="0.2">
      <c r="A1" s="16" t="s">
        <v>11</v>
      </c>
      <c r="B1" s="16" t="s">
        <v>12</v>
      </c>
      <c r="C1" s="16" t="s">
        <v>57</v>
      </c>
      <c r="D1" s="16" t="s">
        <v>58</v>
      </c>
      <c r="E1" s="2" t="s">
        <v>59</v>
      </c>
      <c r="F1" s="49" t="s">
        <v>108</v>
      </c>
      <c r="G1" s="16" t="s">
        <v>60</v>
      </c>
      <c r="H1" s="16" t="s">
        <v>61</v>
      </c>
      <c r="I1" s="16" t="s">
        <v>62</v>
      </c>
      <c r="J1" s="16" t="s">
        <v>63</v>
      </c>
    </row>
    <row r="2" spans="1:10" ht="12.75" customHeight="1" x14ac:dyDescent="0.2">
      <c r="A2" s="96" t="s">
        <v>111</v>
      </c>
      <c r="B2" s="96" t="s">
        <v>114</v>
      </c>
      <c r="C2" s="96" t="s">
        <v>115</v>
      </c>
      <c r="D2" s="96" t="s">
        <v>25</v>
      </c>
      <c r="E2" s="96">
        <v>3</v>
      </c>
      <c r="F2" s="97">
        <v>1</v>
      </c>
      <c r="G2" s="96">
        <v>59.314093</v>
      </c>
      <c r="H2" s="96">
        <v>-135.54613800000001</v>
      </c>
      <c r="I2" s="96">
        <v>59.293005000000001</v>
      </c>
      <c r="J2" s="96">
        <v>-135.50017199999999</v>
      </c>
    </row>
    <row r="3" spans="1:10" ht="12.75" customHeight="1" x14ac:dyDescent="0.2">
      <c r="A3" s="99" t="s">
        <v>111</v>
      </c>
      <c r="B3" s="99" t="s">
        <v>116</v>
      </c>
      <c r="C3" s="99" t="s">
        <v>117</v>
      </c>
      <c r="D3" s="99" t="s">
        <v>25</v>
      </c>
      <c r="E3" s="99">
        <v>3</v>
      </c>
      <c r="F3" s="100">
        <v>0.124</v>
      </c>
      <c r="G3" s="99">
        <v>59.233863999999997</v>
      </c>
      <c r="H3" s="99">
        <v>-135.44076200000001</v>
      </c>
      <c r="I3" s="99">
        <v>59.225909999999999</v>
      </c>
      <c r="J3" s="99">
        <v>-135.43011999999999</v>
      </c>
    </row>
    <row r="4" spans="1:10" ht="12.75" customHeight="1" x14ac:dyDescent="0.2">
      <c r="A4" s="21"/>
      <c r="B4" s="22">
        <f>COUNTA(B2:B3)</f>
        <v>2</v>
      </c>
      <c r="C4" s="21"/>
      <c r="D4" s="21"/>
      <c r="E4" s="48"/>
      <c r="F4" s="93">
        <f>SUM(F2:F3)</f>
        <v>1.1240000000000001</v>
      </c>
      <c r="G4" s="21"/>
      <c r="H4" s="21"/>
      <c r="I4" s="21"/>
      <c r="J4" s="21"/>
    </row>
    <row r="5" spans="1:10" ht="12.75" customHeight="1" x14ac:dyDescent="0.2">
      <c r="A5" s="21"/>
      <c r="B5" s="21"/>
      <c r="C5" s="21"/>
      <c r="D5" s="21"/>
      <c r="E5" s="35"/>
      <c r="F5" s="94"/>
      <c r="G5" s="21"/>
      <c r="H5" s="21"/>
      <c r="I5" s="21"/>
      <c r="J5" s="21"/>
    </row>
    <row r="6" spans="1:10" ht="12.75" customHeight="1" x14ac:dyDescent="0.2">
      <c r="A6" s="124" t="s">
        <v>118</v>
      </c>
      <c r="B6" s="124" t="s">
        <v>128</v>
      </c>
      <c r="C6" s="124" t="s">
        <v>129</v>
      </c>
      <c r="D6" s="124" t="s">
        <v>25</v>
      </c>
      <c r="E6" s="124">
        <v>3</v>
      </c>
      <c r="F6" s="125">
        <v>0.5</v>
      </c>
      <c r="G6" s="124">
        <v>58.374566999999999</v>
      </c>
      <c r="H6" s="124">
        <v>-134.73099400000001</v>
      </c>
      <c r="I6" s="124">
        <v>58.375183</v>
      </c>
      <c r="J6" s="124">
        <v>-134.70643100000001</v>
      </c>
    </row>
    <row r="7" spans="1:10" ht="12.75" customHeight="1" x14ac:dyDescent="0.2">
      <c r="A7" s="99" t="s">
        <v>118</v>
      </c>
      <c r="B7" s="99" t="s">
        <v>119</v>
      </c>
      <c r="C7" s="99" t="s">
        <v>120</v>
      </c>
      <c r="D7" s="99" t="s">
        <v>25</v>
      </c>
      <c r="E7" s="99">
        <v>3</v>
      </c>
      <c r="F7" s="100">
        <v>0.25</v>
      </c>
      <c r="G7" s="99">
        <v>58.392744</v>
      </c>
      <c r="H7" s="99">
        <v>-134.75565900000001</v>
      </c>
      <c r="I7" s="99">
        <v>58.392601999999997</v>
      </c>
      <c r="J7" s="99">
        <v>-134.75565700000001</v>
      </c>
    </row>
    <row r="8" spans="1:10" ht="12.75" customHeight="1" x14ac:dyDescent="0.2">
      <c r="A8" s="21"/>
      <c r="B8" s="22">
        <f>COUNTA(B6:B7)</f>
        <v>2</v>
      </c>
      <c r="C8" s="21"/>
      <c r="D8" s="21"/>
      <c r="E8" s="48"/>
      <c r="F8" s="93">
        <f>SUM(F6:F7)</f>
        <v>0.75</v>
      </c>
      <c r="G8" s="21"/>
      <c r="H8" s="21"/>
      <c r="I8" s="21"/>
      <c r="J8" s="21"/>
    </row>
    <row r="9" spans="1:10" ht="12.75" customHeight="1" x14ac:dyDescent="0.2">
      <c r="A9" s="21"/>
      <c r="B9" s="22"/>
      <c r="C9" s="21"/>
      <c r="D9" s="21"/>
      <c r="E9" s="48"/>
      <c r="F9" s="93"/>
      <c r="G9" s="21"/>
      <c r="H9" s="21"/>
      <c r="I9" s="21"/>
      <c r="J9" s="21"/>
    </row>
    <row r="10" spans="1:10" ht="18.75" customHeight="1" x14ac:dyDescent="0.2">
      <c r="A10" s="98" t="s">
        <v>121</v>
      </c>
      <c r="B10" s="96" t="s">
        <v>122</v>
      </c>
      <c r="C10" s="96" t="s">
        <v>123</v>
      </c>
      <c r="D10" s="96" t="s">
        <v>25</v>
      </c>
      <c r="E10" s="96">
        <v>3</v>
      </c>
      <c r="F10" s="97">
        <v>3</v>
      </c>
      <c r="G10" s="96">
        <v>59.639501000000003</v>
      </c>
      <c r="H10" s="96">
        <v>-151.560934</v>
      </c>
      <c r="I10" s="96">
        <v>59.635590999999998</v>
      </c>
      <c r="J10" s="96">
        <v>-151.53497400000001</v>
      </c>
    </row>
    <row r="11" spans="1:10" ht="18.75" customHeight="1" x14ac:dyDescent="0.2">
      <c r="A11" s="98" t="s">
        <v>121</v>
      </c>
      <c r="B11" s="96" t="s">
        <v>112</v>
      </c>
      <c r="C11" s="96" t="s">
        <v>113</v>
      </c>
      <c r="D11" s="96" t="s">
        <v>25</v>
      </c>
      <c r="E11" s="96">
        <v>3</v>
      </c>
      <c r="F11" s="97">
        <v>2</v>
      </c>
      <c r="G11" s="96">
        <v>59.634729999999998</v>
      </c>
      <c r="H11" s="96">
        <v>-151.51472200000001</v>
      </c>
      <c r="I11" s="96">
        <v>59.600707999999997</v>
      </c>
      <c r="J11" s="96">
        <v>-151.408671</v>
      </c>
    </row>
    <row r="12" spans="1:10" ht="18" customHeight="1" x14ac:dyDescent="0.2">
      <c r="A12" s="98" t="s">
        <v>121</v>
      </c>
      <c r="B12" s="96" t="s">
        <v>124</v>
      </c>
      <c r="C12" s="96" t="s">
        <v>125</v>
      </c>
      <c r="D12" s="96" t="s">
        <v>25</v>
      </c>
      <c r="E12" s="96">
        <v>3</v>
      </c>
      <c r="F12" s="97">
        <v>1</v>
      </c>
      <c r="G12" s="96">
        <v>60.552107999999997</v>
      </c>
      <c r="H12" s="96">
        <v>-151.27602999999999</v>
      </c>
      <c r="I12" s="96">
        <v>60.550393</v>
      </c>
      <c r="J12" s="96">
        <v>-151.26190500000001</v>
      </c>
    </row>
    <row r="13" spans="1:10" ht="18.75" customHeight="1" x14ac:dyDescent="0.2">
      <c r="A13" s="46" t="s">
        <v>121</v>
      </c>
      <c r="B13" s="99" t="s">
        <v>126</v>
      </c>
      <c r="C13" s="99" t="s">
        <v>127</v>
      </c>
      <c r="D13" s="99" t="s">
        <v>25</v>
      </c>
      <c r="E13" s="99">
        <v>1</v>
      </c>
      <c r="F13" s="100">
        <v>1</v>
      </c>
      <c r="G13" s="99">
        <v>60.526353</v>
      </c>
      <c r="H13" s="99">
        <v>-151.20280700000001</v>
      </c>
      <c r="I13" s="99">
        <v>60.525559000000001</v>
      </c>
      <c r="J13" s="99">
        <v>-151.21439599999999</v>
      </c>
    </row>
    <row r="14" spans="1:10" ht="12.75" customHeight="1" x14ac:dyDescent="0.2">
      <c r="A14" s="21"/>
      <c r="B14" s="22">
        <f>COUNTA(B10:B13)</f>
        <v>4</v>
      </c>
      <c r="C14" s="21"/>
      <c r="D14" s="21"/>
      <c r="E14" s="48"/>
      <c r="F14" s="93">
        <f>SUM(F10:F13)</f>
        <v>7</v>
      </c>
      <c r="G14" s="21"/>
      <c r="H14" s="21"/>
      <c r="I14" s="21"/>
      <c r="J14" s="21"/>
    </row>
    <row r="15" spans="1:10" ht="12.75" customHeight="1" x14ac:dyDescent="0.2">
      <c r="A15" s="21"/>
      <c r="B15" s="21"/>
      <c r="C15" s="21"/>
      <c r="D15" s="21"/>
      <c r="E15" s="35"/>
      <c r="F15" s="94"/>
      <c r="G15" s="21"/>
      <c r="H15" s="21"/>
      <c r="I15" s="21"/>
      <c r="J15" s="21"/>
    </row>
    <row r="16" spans="1:10" ht="12.75" customHeight="1" x14ac:dyDescent="0.2">
      <c r="A16" s="21"/>
      <c r="B16" s="22"/>
      <c r="C16" s="21"/>
      <c r="D16" s="21"/>
      <c r="E16" s="48"/>
      <c r="F16" s="33"/>
      <c r="G16" s="21"/>
      <c r="H16" s="21"/>
      <c r="I16" s="21"/>
      <c r="J16" s="21"/>
    </row>
    <row r="17" spans="1:10" ht="12.75" customHeight="1" x14ac:dyDescent="0.2">
      <c r="A17" s="21"/>
      <c r="C17" s="64" t="s">
        <v>78</v>
      </c>
      <c r="D17" s="65"/>
      <c r="E17" s="66"/>
      <c r="G17" s="21"/>
      <c r="H17" s="21"/>
      <c r="I17" s="21"/>
      <c r="J17" s="21"/>
    </row>
    <row r="18" spans="1:10" s="1" customFormat="1" ht="12.75" customHeight="1" x14ac:dyDescent="0.15">
      <c r="C18" s="60" t="s">
        <v>76</v>
      </c>
      <c r="D18" s="61">
        <f>SUM(B4+B8+B14)</f>
        <v>8</v>
      </c>
      <c r="E18" s="66"/>
      <c r="G18" s="34"/>
      <c r="H18" s="34"/>
      <c r="I18" s="34"/>
      <c r="J18" s="34"/>
    </row>
    <row r="19" spans="1:10" ht="12.75" customHeight="1" x14ac:dyDescent="0.2">
      <c r="A19" s="30"/>
      <c r="B19" s="30"/>
      <c r="C19" s="60" t="s">
        <v>77</v>
      </c>
      <c r="D19" s="95">
        <f>SUM(F4+F8+F14)</f>
        <v>8.8740000000000006</v>
      </c>
      <c r="E19" s="63" t="s">
        <v>109</v>
      </c>
      <c r="F19" s="55"/>
      <c r="G19" s="29"/>
      <c r="H19" s="29"/>
      <c r="I19" s="29"/>
      <c r="J19" s="29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Alaska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0"/>
  <sheetViews>
    <sheetView workbookViewId="0"/>
  </sheetViews>
  <sheetFormatPr defaultRowHeight="12.75" x14ac:dyDescent="0.2"/>
  <cols>
    <col min="1" max="1" width="11.5703125" style="4" customWidth="1"/>
    <col min="2" max="2" width="7.7109375" style="4" customWidth="1"/>
    <col min="3" max="3" width="41" style="4" customWidth="1"/>
    <col min="4" max="6" width="9.28515625" style="4" customWidth="1"/>
    <col min="7" max="16384" width="9.140625" style="4"/>
  </cols>
  <sheetData>
    <row r="1" spans="1:7" s="1" customFormat="1" ht="53.25" customHeight="1" x14ac:dyDescent="0.15">
      <c r="A1" s="16" t="s">
        <v>11</v>
      </c>
      <c r="B1" s="16" t="s">
        <v>12</v>
      </c>
      <c r="C1" s="16" t="s">
        <v>55</v>
      </c>
      <c r="D1" s="2" t="s">
        <v>130</v>
      </c>
      <c r="E1" s="2" t="s">
        <v>131</v>
      </c>
      <c r="F1" s="2" t="s">
        <v>56</v>
      </c>
      <c r="G1" s="49" t="s">
        <v>110</v>
      </c>
    </row>
    <row r="2" spans="1:7" s="1" customFormat="1" ht="12.75" customHeight="1" x14ac:dyDescent="0.15">
      <c r="A2" s="96" t="s">
        <v>111</v>
      </c>
      <c r="B2" s="96" t="s">
        <v>114</v>
      </c>
      <c r="C2" s="96" t="s">
        <v>115</v>
      </c>
      <c r="D2" s="96">
        <v>62</v>
      </c>
      <c r="E2" s="96">
        <v>1</v>
      </c>
      <c r="F2" s="96">
        <v>0</v>
      </c>
      <c r="G2" s="97">
        <v>1</v>
      </c>
    </row>
    <row r="3" spans="1:7" ht="12.75" customHeight="1" x14ac:dyDescent="0.2">
      <c r="A3" s="99" t="s">
        <v>111</v>
      </c>
      <c r="B3" s="99" t="s">
        <v>116</v>
      </c>
      <c r="C3" s="99" t="s">
        <v>117</v>
      </c>
      <c r="D3" s="99">
        <v>51</v>
      </c>
      <c r="E3" s="99">
        <v>1</v>
      </c>
      <c r="F3" s="99">
        <v>0</v>
      </c>
      <c r="G3" s="100">
        <v>0.124</v>
      </c>
    </row>
    <row r="4" spans="1:7" ht="12.75" customHeight="1" x14ac:dyDescent="0.2">
      <c r="A4" s="35"/>
      <c r="B4" s="41">
        <f>COUNTA(B2:B3)</f>
        <v>2</v>
      </c>
      <c r="C4" s="41"/>
      <c r="D4" s="41"/>
      <c r="E4" s="22">
        <f>COUNTIF(E2:E3, "&gt;0")</f>
        <v>2</v>
      </c>
      <c r="F4" s="22"/>
      <c r="G4" s="128">
        <f>SUM(G2:G3)</f>
        <v>1.1240000000000001</v>
      </c>
    </row>
    <row r="5" spans="1:7" ht="12.75" customHeight="1" x14ac:dyDescent="0.2">
      <c r="A5" s="35"/>
      <c r="B5" s="35"/>
      <c r="C5" s="35"/>
      <c r="D5" s="35"/>
      <c r="E5" s="35"/>
      <c r="F5" s="35"/>
      <c r="G5" s="123"/>
    </row>
    <row r="6" spans="1:7" ht="12.75" customHeight="1" x14ac:dyDescent="0.2">
      <c r="A6" s="124" t="s">
        <v>118</v>
      </c>
      <c r="B6" s="124" t="s">
        <v>128</v>
      </c>
      <c r="C6" s="124" t="s">
        <v>129</v>
      </c>
      <c r="D6" s="124">
        <v>75</v>
      </c>
      <c r="E6" s="124">
        <v>1</v>
      </c>
      <c r="F6" s="124">
        <v>0</v>
      </c>
      <c r="G6" s="125">
        <v>0.5</v>
      </c>
    </row>
    <row r="7" spans="1:7" ht="12.75" customHeight="1" x14ac:dyDescent="0.2">
      <c r="A7" s="99" t="s">
        <v>118</v>
      </c>
      <c r="B7" s="99" t="s">
        <v>119</v>
      </c>
      <c r="C7" s="99" t="s">
        <v>120</v>
      </c>
      <c r="D7" s="99">
        <v>75</v>
      </c>
      <c r="E7" s="99">
        <v>1</v>
      </c>
      <c r="F7" s="99">
        <v>0</v>
      </c>
      <c r="G7" s="100">
        <v>0.25</v>
      </c>
    </row>
    <row r="8" spans="1:7" ht="12.75" customHeight="1" x14ac:dyDescent="0.2">
      <c r="A8" s="35"/>
      <c r="B8" s="41">
        <f>COUNTA(B6:B7)</f>
        <v>2</v>
      </c>
      <c r="C8" s="41"/>
      <c r="D8" s="41"/>
      <c r="E8" s="22">
        <f>COUNTIF(E6:E7, "&gt;0")</f>
        <v>2</v>
      </c>
      <c r="F8" s="41"/>
      <c r="G8" s="128">
        <f>SUM(G6:G7)</f>
        <v>0.75</v>
      </c>
    </row>
    <row r="9" spans="1:7" ht="12.75" customHeight="1" x14ac:dyDescent="0.2">
      <c r="A9" s="35"/>
      <c r="B9" s="41"/>
      <c r="C9" s="41"/>
      <c r="D9" s="41"/>
      <c r="E9" s="22"/>
      <c r="F9" s="41"/>
      <c r="G9" s="122"/>
    </row>
    <row r="10" spans="1:7" s="1" customFormat="1" ht="18" customHeight="1" x14ac:dyDescent="0.15">
      <c r="A10" s="98" t="s">
        <v>121</v>
      </c>
      <c r="B10" s="96" t="s">
        <v>122</v>
      </c>
      <c r="C10" s="96" t="s">
        <v>123</v>
      </c>
      <c r="D10" s="96">
        <v>127</v>
      </c>
      <c r="E10" s="96">
        <v>1</v>
      </c>
      <c r="F10" s="96">
        <v>0</v>
      </c>
      <c r="G10" s="97">
        <v>3</v>
      </c>
    </row>
    <row r="11" spans="1:7" s="1" customFormat="1" ht="18" customHeight="1" x14ac:dyDescent="0.15">
      <c r="A11" s="98" t="s">
        <v>121</v>
      </c>
      <c r="B11" s="96" t="s">
        <v>112</v>
      </c>
      <c r="C11" s="96" t="s">
        <v>113</v>
      </c>
      <c r="D11" s="96">
        <v>50</v>
      </c>
      <c r="E11" s="96">
        <v>1</v>
      </c>
      <c r="F11" s="96">
        <v>0</v>
      </c>
      <c r="G11" s="97">
        <v>2</v>
      </c>
    </row>
    <row r="12" spans="1:7" s="1" customFormat="1" ht="18" customHeight="1" x14ac:dyDescent="0.15">
      <c r="A12" s="98" t="s">
        <v>121</v>
      </c>
      <c r="B12" s="96" t="s">
        <v>124</v>
      </c>
      <c r="C12" s="96" t="s">
        <v>125</v>
      </c>
      <c r="D12" s="96">
        <v>44</v>
      </c>
      <c r="E12" s="96">
        <v>1</v>
      </c>
      <c r="F12" s="96">
        <v>0</v>
      </c>
      <c r="G12" s="97">
        <v>1</v>
      </c>
    </row>
    <row r="13" spans="1:7" ht="18" customHeight="1" x14ac:dyDescent="0.2">
      <c r="A13" s="46" t="s">
        <v>121</v>
      </c>
      <c r="B13" s="99" t="s">
        <v>126</v>
      </c>
      <c r="C13" s="99" t="s">
        <v>127</v>
      </c>
      <c r="D13" s="99">
        <v>152</v>
      </c>
      <c r="E13" s="99">
        <v>1</v>
      </c>
      <c r="F13" s="99">
        <v>0</v>
      </c>
      <c r="G13" s="100">
        <v>1</v>
      </c>
    </row>
    <row r="14" spans="1:7" ht="12.75" customHeight="1" x14ac:dyDescent="0.2">
      <c r="A14" s="35"/>
      <c r="B14" s="41">
        <f>COUNTA(B10:B13)</f>
        <v>4</v>
      </c>
      <c r="C14" s="41"/>
      <c r="D14" s="41"/>
      <c r="E14" s="22">
        <f>COUNTIF(E10:E13, "&gt;0")</f>
        <v>4</v>
      </c>
      <c r="F14" s="22"/>
      <c r="G14" s="128">
        <f>SUM(G10:G13)</f>
        <v>7</v>
      </c>
    </row>
    <row r="15" spans="1:7" x14ac:dyDescent="0.2">
      <c r="A15" s="43"/>
      <c r="B15" s="43"/>
      <c r="C15" s="86"/>
      <c r="D15" s="43"/>
      <c r="E15" s="43"/>
      <c r="F15" s="43"/>
      <c r="G15" s="43"/>
    </row>
    <row r="16" spans="1:7" x14ac:dyDescent="0.2">
      <c r="A16" s="43"/>
      <c r="B16" s="43"/>
      <c r="C16" s="58" t="s">
        <v>81</v>
      </c>
      <c r="D16" s="59"/>
      <c r="E16" s="43"/>
      <c r="F16" s="43"/>
      <c r="G16" s="43"/>
    </row>
    <row r="17" spans="1:7" x14ac:dyDescent="0.2">
      <c r="A17" s="43"/>
      <c r="B17" s="43"/>
      <c r="C17" s="60" t="s">
        <v>76</v>
      </c>
      <c r="D17" s="61">
        <f>SUM(B4+B8+B14)</f>
        <v>8</v>
      </c>
      <c r="E17" s="43"/>
      <c r="F17" s="43"/>
      <c r="G17" s="43"/>
    </row>
    <row r="18" spans="1:7" x14ac:dyDescent="0.2">
      <c r="C18" s="60" t="s">
        <v>79</v>
      </c>
      <c r="D18" s="61">
        <f>SUM(E4+E8+E14)</f>
        <v>8</v>
      </c>
    </row>
    <row r="19" spans="1:7" x14ac:dyDescent="0.2">
      <c r="C19" s="72" t="s">
        <v>105</v>
      </c>
      <c r="D19" s="85">
        <f>D18/D17</f>
        <v>1</v>
      </c>
    </row>
    <row r="20" spans="1:7" x14ac:dyDescent="0.2">
      <c r="C20" s="60" t="s">
        <v>80</v>
      </c>
      <c r="D20" s="95">
        <f>SUM(G4+G8+G14)</f>
        <v>8.8740000000000006</v>
      </c>
      <c r="E20" s="129" t="s">
        <v>136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Alaska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7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 x14ac:dyDescent="0.2">
      <c r="A1" s="40"/>
      <c r="B1" s="133" t="s">
        <v>28</v>
      </c>
      <c r="C1" s="133"/>
      <c r="D1" s="40"/>
      <c r="E1" s="40"/>
      <c r="F1" s="134" t="s">
        <v>106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33" s="15" customFormat="1" ht="39" customHeight="1" x14ac:dyDescent="0.15">
      <c r="A2" s="16" t="s">
        <v>11</v>
      </c>
      <c r="B2" s="16" t="s">
        <v>12</v>
      </c>
      <c r="C2" s="16" t="s">
        <v>55</v>
      </c>
      <c r="D2" s="16" t="s">
        <v>64</v>
      </c>
      <c r="E2" s="16" t="s">
        <v>65</v>
      </c>
      <c r="F2" s="16" t="s">
        <v>66</v>
      </c>
      <c r="G2" s="16" t="s">
        <v>67</v>
      </c>
      <c r="H2" s="2" t="s">
        <v>68</v>
      </c>
      <c r="I2" s="16" t="s">
        <v>69</v>
      </c>
      <c r="J2" s="16" t="s">
        <v>19</v>
      </c>
      <c r="K2" s="16" t="s">
        <v>17</v>
      </c>
      <c r="L2" s="16" t="s">
        <v>18</v>
      </c>
      <c r="M2" s="16" t="s">
        <v>20</v>
      </c>
      <c r="N2" s="16" t="s">
        <v>70</v>
      </c>
      <c r="O2" s="16" t="s">
        <v>71</v>
      </c>
      <c r="P2" s="16" t="s">
        <v>72</v>
      </c>
      <c r="Q2" s="16" t="s">
        <v>73</v>
      </c>
      <c r="R2" s="16" t="s">
        <v>74</v>
      </c>
    </row>
    <row r="3" spans="1:33" s="15" customFormat="1" ht="12.75" customHeight="1" x14ac:dyDescent="0.15">
      <c r="A3" s="96" t="s">
        <v>111</v>
      </c>
      <c r="B3" s="96" t="s">
        <v>114</v>
      </c>
      <c r="C3" s="96" t="s">
        <v>115</v>
      </c>
      <c r="D3" s="21" t="s">
        <v>24</v>
      </c>
      <c r="E3" s="21" t="s">
        <v>24</v>
      </c>
      <c r="F3" s="21" t="s">
        <v>24</v>
      </c>
      <c r="G3" s="22"/>
      <c r="H3" s="41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33" x14ac:dyDescent="0.2">
      <c r="A4" s="99" t="s">
        <v>111</v>
      </c>
      <c r="B4" s="99" t="s">
        <v>116</v>
      </c>
      <c r="C4" s="99" t="s">
        <v>117</v>
      </c>
      <c r="D4" s="23" t="s">
        <v>24</v>
      </c>
      <c r="E4" s="23" t="s">
        <v>24</v>
      </c>
      <c r="F4" s="23" t="s">
        <v>24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9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x14ac:dyDescent="0.2">
      <c r="A5" s="21"/>
      <c r="B5" s="22">
        <f>COUNTA(B3:B4)</f>
        <v>2</v>
      </c>
      <c r="C5" s="92"/>
      <c r="D5" s="22">
        <f>COUNTIF(D3:D4,"Yes")</f>
        <v>2</v>
      </c>
      <c r="E5" s="22">
        <f>COUNTIF(E3:E4,"Yes")</f>
        <v>2</v>
      </c>
      <c r="F5" s="22">
        <f>COUNTIF(F3:F4,"Yes")</f>
        <v>2</v>
      </c>
      <c r="G5" s="22">
        <f t="shared" ref="G5:R5" si="0">COUNTIF(G3:G4,"Yes")</f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x14ac:dyDescent="0.2">
      <c r="A7" s="21" t="s">
        <v>118</v>
      </c>
      <c r="B7" s="124" t="s">
        <v>128</v>
      </c>
      <c r="C7" s="124" t="s">
        <v>129</v>
      </c>
      <c r="D7" s="21" t="s">
        <v>24</v>
      </c>
      <c r="E7" s="21" t="s">
        <v>24</v>
      </c>
      <c r="F7" s="21" t="s">
        <v>24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x14ac:dyDescent="0.2">
      <c r="A8" s="99" t="s">
        <v>118</v>
      </c>
      <c r="B8" s="99" t="s">
        <v>119</v>
      </c>
      <c r="C8" s="99" t="s">
        <v>120</v>
      </c>
      <c r="D8" s="23" t="s">
        <v>24</v>
      </c>
      <c r="E8" s="23" t="s">
        <v>24</v>
      </c>
      <c r="F8" s="23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33" x14ac:dyDescent="0.2">
      <c r="A9" s="21"/>
      <c r="B9" s="22">
        <f>COUNTA(B7:B8)</f>
        <v>2</v>
      </c>
      <c r="C9" s="92"/>
      <c r="D9" s="22">
        <f>COUNTIF(D7:D8,"Yes")</f>
        <v>2</v>
      </c>
      <c r="E9" s="22">
        <f>COUNTIF(E7:E8,"Yes")</f>
        <v>2</v>
      </c>
      <c r="F9" s="22">
        <f t="shared" ref="F9:R9" si="1">COUNTIF(F7:F8,"Yes")</f>
        <v>2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</row>
    <row r="10" spans="1:33" x14ac:dyDescent="0.2">
      <c r="A10" s="21"/>
      <c r="B10" s="22"/>
      <c r="C10" s="9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33" s="15" customFormat="1" ht="27.75" customHeight="1" x14ac:dyDescent="0.15">
      <c r="A11" s="98" t="s">
        <v>121</v>
      </c>
      <c r="B11" s="96" t="s">
        <v>122</v>
      </c>
      <c r="C11" s="96" t="s">
        <v>123</v>
      </c>
      <c r="D11" s="21" t="s">
        <v>24</v>
      </c>
      <c r="E11" s="21" t="s">
        <v>24</v>
      </c>
      <c r="F11" s="21" t="s">
        <v>24</v>
      </c>
      <c r="G11" s="22"/>
      <c r="H11" s="41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33" s="15" customFormat="1" ht="27.75" customHeight="1" x14ac:dyDescent="0.15">
      <c r="A12" s="98" t="s">
        <v>121</v>
      </c>
      <c r="B12" s="96" t="s">
        <v>112</v>
      </c>
      <c r="C12" s="96" t="s">
        <v>113</v>
      </c>
      <c r="D12" s="21" t="s">
        <v>24</v>
      </c>
      <c r="E12" s="21" t="s">
        <v>24</v>
      </c>
      <c r="F12" s="21" t="s">
        <v>24</v>
      </c>
      <c r="G12" s="22"/>
      <c r="H12" s="41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33" s="15" customFormat="1" ht="27.75" customHeight="1" x14ac:dyDescent="0.15">
      <c r="A13" s="98" t="s">
        <v>121</v>
      </c>
      <c r="B13" s="96" t="s">
        <v>124</v>
      </c>
      <c r="C13" s="96" t="s">
        <v>125</v>
      </c>
      <c r="D13" s="21" t="s">
        <v>24</v>
      </c>
      <c r="E13" s="21" t="s">
        <v>24</v>
      </c>
      <c r="F13" s="21" t="s">
        <v>24</v>
      </c>
      <c r="G13" s="22"/>
      <c r="H13" s="41"/>
      <c r="I13" s="22"/>
      <c r="J13" s="22"/>
      <c r="K13" s="22"/>
      <c r="L13" s="22"/>
      <c r="M13" s="22"/>
      <c r="N13" s="22"/>
      <c r="O13" s="22"/>
      <c r="P13" s="21" t="s">
        <v>24</v>
      </c>
      <c r="Q13" s="22"/>
      <c r="R13" s="22"/>
    </row>
    <row r="14" spans="1:33" ht="27.75" customHeight="1" x14ac:dyDescent="0.2">
      <c r="A14" s="46" t="s">
        <v>121</v>
      </c>
      <c r="B14" s="99" t="s">
        <v>126</v>
      </c>
      <c r="C14" s="99" t="s">
        <v>127</v>
      </c>
      <c r="D14" s="23" t="s">
        <v>24</v>
      </c>
      <c r="E14" s="23" t="s">
        <v>24</v>
      </c>
      <c r="F14" s="23" t="s">
        <v>24</v>
      </c>
      <c r="G14" s="23"/>
      <c r="H14" s="23"/>
      <c r="I14" s="23"/>
      <c r="J14" s="23"/>
      <c r="K14" s="23"/>
      <c r="L14" s="23"/>
      <c r="M14" s="23"/>
      <c r="N14" s="23"/>
      <c r="O14" s="23"/>
      <c r="P14" s="23" t="s">
        <v>24</v>
      </c>
      <c r="Q14" s="23"/>
      <c r="R14" s="23"/>
      <c r="S14" s="19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x14ac:dyDescent="0.2">
      <c r="A15" s="21"/>
      <c r="B15" s="22">
        <f>COUNTA(B11:B14)</f>
        <v>4</v>
      </c>
      <c r="C15" s="92"/>
      <c r="D15" s="22">
        <f>COUNTIF(D11:D14,"Yes")</f>
        <v>4</v>
      </c>
      <c r="E15" s="22">
        <f t="shared" ref="E15:R15" si="2">COUNTIF(E11:E14,"Yes")</f>
        <v>4</v>
      </c>
      <c r="F15" s="22">
        <f t="shared" si="2"/>
        <v>4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2</v>
      </c>
      <c r="Q15" s="22">
        <f t="shared" si="2"/>
        <v>0</v>
      </c>
      <c r="R15" s="22">
        <f t="shared" si="2"/>
        <v>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x14ac:dyDescent="0.2">
      <c r="A16" s="21"/>
      <c r="B16" s="22"/>
      <c r="C16" s="9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x14ac:dyDescent="0.2">
      <c r="A17" s="3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x14ac:dyDescent="0.2">
      <c r="A18" s="31"/>
      <c r="C18" s="67" t="s">
        <v>54</v>
      </c>
      <c r="D18" s="68"/>
      <c r="E18" s="68"/>
      <c r="F18" s="68"/>
      <c r="G18" s="68"/>
      <c r="H18" s="68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x14ac:dyDescent="0.2">
      <c r="A19" s="31"/>
      <c r="B19" s="57"/>
      <c r="C19" s="69"/>
      <c r="D19" s="70"/>
      <c r="E19" s="71"/>
      <c r="F19" s="72" t="s">
        <v>79</v>
      </c>
      <c r="G19" s="63">
        <f>SUM(B5+B9+B15)</f>
        <v>8</v>
      </c>
      <c r="H19" s="68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2">
      <c r="B20" s="56"/>
      <c r="C20" s="69"/>
      <c r="D20" s="70"/>
      <c r="E20" s="70"/>
      <c r="F20" s="73" t="s">
        <v>82</v>
      </c>
      <c r="G20" s="63">
        <f>SUM(D5+D9+D15)</f>
        <v>8</v>
      </c>
      <c r="H20" s="69"/>
    </row>
    <row r="21" spans="1:18" x14ac:dyDescent="0.2">
      <c r="B21" s="56"/>
      <c r="C21" s="69"/>
      <c r="D21" s="70"/>
      <c r="E21" s="70"/>
      <c r="F21" s="73" t="s">
        <v>83</v>
      </c>
      <c r="G21" s="63">
        <f>SUM(E5+E9+E15)</f>
        <v>8</v>
      </c>
      <c r="H21" s="69"/>
    </row>
    <row r="22" spans="1:18" x14ac:dyDescent="0.2">
      <c r="B22" s="56"/>
      <c r="C22" s="69"/>
      <c r="D22" s="69"/>
      <c r="E22" s="69"/>
      <c r="F22" s="69"/>
      <c r="G22" s="69"/>
      <c r="H22" s="69"/>
    </row>
    <row r="23" spans="1:18" x14ac:dyDescent="0.2">
      <c r="B23" s="56"/>
      <c r="C23" s="67" t="s">
        <v>84</v>
      </c>
      <c r="D23" s="69"/>
      <c r="E23" s="69"/>
      <c r="F23" s="69"/>
      <c r="G23" s="74" t="s">
        <v>75</v>
      </c>
      <c r="H23" s="74" t="s">
        <v>85</v>
      </c>
    </row>
    <row r="24" spans="1:18" x14ac:dyDescent="0.2">
      <c r="B24" s="56"/>
      <c r="C24" s="69"/>
      <c r="D24" s="69"/>
      <c r="E24" s="69"/>
      <c r="F24" s="75" t="s">
        <v>86</v>
      </c>
      <c r="G24" s="63">
        <f>SUM(F5+F9+F15)</f>
        <v>8</v>
      </c>
      <c r="H24" s="76">
        <f>G24/(G37)</f>
        <v>0.8</v>
      </c>
    </row>
    <row r="25" spans="1:18" x14ac:dyDescent="0.2">
      <c r="B25" s="56"/>
      <c r="C25" s="69"/>
      <c r="D25" s="69"/>
      <c r="E25" s="69"/>
      <c r="F25" s="75" t="s">
        <v>87</v>
      </c>
      <c r="G25" s="63">
        <f>SUM(G5+G9+G15)</f>
        <v>0</v>
      </c>
      <c r="H25" s="76">
        <f>G25/G37</f>
        <v>0</v>
      </c>
    </row>
    <row r="26" spans="1:18" x14ac:dyDescent="0.2">
      <c r="B26" s="56"/>
      <c r="C26" s="69"/>
      <c r="D26" s="69"/>
      <c r="E26" s="69"/>
      <c r="F26" s="75" t="s">
        <v>88</v>
      </c>
      <c r="G26" s="63">
        <f>SUM(H5+H9+H15)</f>
        <v>0</v>
      </c>
      <c r="H26" s="76">
        <f>G26/G37</f>
        <v>0</v>
      </c>
    </row>
    <row r="27" spans="1:18" x14ac:dyDescent="0.2">
      <c r="B27" s="56"/>
      <c r="C27" s="69"/>
      <c r="D27" s="69"/>
      <c r="E27" s="69"/>
      <c r="F27" s="75" t="s">
        <v>89</v>
      </c>
      <c r="G27" s="63">
        <f>SUM(I5+I9+I15)</f>
        <v>0</v>
      </c>
      <c r="H27" s="76">
        <f>G27/G37</f>
        <v>0</v>
      </c>
    </row>
    <row r="28" spans="1:18" x14ac:dyDescent="0.2">
      <c r="B28" s="56"/>
      <c r="C28" s="69"/>
      <c r="D28" s="69"/>
      <c r="E28" s="69"/>
      <c r="F28" s="75" t="s">
        <v>90</v>
      </c>
      <c r="G28" s="63">
        <f>SUM(J5+J9+J15)</f>
        <v>0</v>
      </c>
      <c r="H28" s="76">
        <f>G28/G37</f>
        <v>0</v>
      </c>
    </row>
    <row r="29" spans="1:18" x14ac:dyDescent="0.2">
      <c r="B29" s="56"/>
      <c r="C29" s="69"/>
      <c r="D29" s="69"/>
      <c r="E29" s="69"/>
      <c r="F29" s="75" t="s">
        <v>91</v>
      </c>
      <c r="G29" s="63">
        <f>SUM(K5+K9+K15)</f>
        <v>0</v>
      </c>
      <c r="H29" s="76">
        <f>G29/G37</f>
        <v>0</v>
      </c>
    </row>
    <row r="30" spans="1:18" x14ac:dyDescent="0.2">
      <c r="B30" s="56"/>
      <c r="C30" s="69"/>
      <c r="D30" s="69"/>
      <c r="E30" s="69"/>
      <c r="F30" s="75" t="s">
        <v>92</v>
      </c>
      <c r="G30" s="63">
        <f>SUM(L5+L9+L15)</f>
        <v>0</v>
      </c>
      <c r="H30" s="76">
        <f>G30/G37</f>
        <v>0</v>
      </c>
    </row>
    <row r="31" spans="1:18" x14ac:dyDescent="0.2">
      <c r="B31" s="56"/>
      <c r="C31" s="69"/>
      <c r="D31" s="69"/>
      <c r="E31" s="69"/>
      <c r="F31" s="75" t="s">
        <v>93</v>
      </c>
      <c r="G31" s="63">
        <f>SUM(M5+M9+M15)</f>
        <v>0</v>
      </c>
      <c r="H31" s="76">
        <f>G31/G37</f>
        <v>0</v>
      </c>
    </row>
    <row r="32" spans="1:18" x14ac:dyDescent="0.2">
      <c r="B32" s="56"/>
      <c r="C32" s="69"/>
      <c r="D32" s="69"/>
      <c r="E32" s="69"/>
      <c r="F32" s="75" t="s">
        <v>94</v>
      </c>
      <c r="G32" s="63">
        <f>SUM(N5+N9+N15)</f>
        <v>0</v>
      </c>
      <c r="H32" s="76">
        <f>G32/G37</f>
        <v>0</v>
      </c>
    </row>
    <row r="33" spans="2:8" x14ac:dyDescent="0.2">
      <c r="B33" s="56"/>
      <c r="C33" s="69"/>
      <c r="D33" s="69"/>
      <c r="E33" s="69"/>
      <c r="F33" s="75" t="s">
        <v>95</v>
      </c>
      <c r="G33" s="63">
        <f>SUM(O5+O9+O15)</f>
        <v>0</v>
      </c>
      <c r="H33" s="76">
        <f>G33/G37</f>
        <v>0</v>
      </c>
    </row>
    <row r="34" spans="2:8" x14ac:dyDescent="0.2">
      <c r="B34" s="56"/>
      <c r="C34" s="69"/>
      <c r="D34" s="69"/>
      <c r="E34" s="69"/>
      <c r="F34" s="75" t="s">
        <v>96</v>
      </c>
      <c r="G34" s="63">
        <f>SUM(P5+P9+P15)</f>
        <v>2</v>
      </c>
      <c r="H34" s="76">
        <f>G34/G37</f>
        <v>0.2</v>
      </c>
    </row>
    <row r="35" spans="2:8" x14ac:dyDescent="0.2">
      <c r="B35" s="56"/>
      <c r="C35" s="69"/>
      <c r="D35" s="69"/>
      <c r="E35" s="69"/>
      <c r="F35" s="75" t="s">
        <v>97</v>
      </c>
      <c r="G35" s="63">
        <f>SUM(Q5+Q9+Q15)</f>
        <v>0</v>
      </c>
      <c r="H35" s="76">
        <f>G35/G37</f>
        <v>0</v>
      </c>
    </row>
    <row r="36" spans="2:8" x14ac:dyDescent="0.2">
      <c r="B36" s="56"/>
      <c r="C36" s="69"/>
      <c r="D36" s="69"/>
      <c r="E36" s="69"/>
      <c r="F36" s="75" t="s">
        <v>98</v>
      </c>
      <c r="G36" s="84">
        <f>SUM(R5+R9+R15)</f>
        <v>0</v>
      </c>
      <c r="H36" s="78">
        <f>G36/G37</f>
        <v>0</v>
      </c>
    </row>
    <row r="37" spans="2:8" x14ac:dyDescent="0.2">
      <c r="B37" s="56"/>
      <c r="C37" s="69"/>
      <c r="D37" s="69"/>
      <c r="E37" s="69"/>
      <c r="F37" s="75"/>
      <c r="G37" s="83">
        <f>SUM(G24:G36)</f>
        <v>10</v>
      </c>
      <c r="H37" s="77">
        <f>SUM(H24:H36)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2012 Swimming Season
Possible Pollution Sources for Monitored Alaska Beaches</oddHeader>
    <oddFooter>&amp;R&amp;P of &amp;N</oddFooter>
  </headerFooter>
  <rowBreaks count="1" manualBreakCount="1">
    <brk id="1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9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5" customWidth="1"/>
    <col min="2" max="2" width="9" style="5" customWidth="1"/>
    <col min="3" max="3" width="41" style="5" customWidth="1"/>
    <col min="4" max="4" width="0.85546875" style="5" customWidth="1"/>
    <col min="5" max="5" width="9.140625" style="38"/>
    <col min="6" max="6" width="0.85546875" style="5" customWidth="1"/>
    <col min="7" max="9" width="9.140625" style="5"/>
    <col min="10" max="10" width="0.85546875" style="5" customWidth="1"/>
    <col min="11" max="16384" width="9.140625" style="5"/>
  </cols>
  <sheetData>
    <row r="1" spans="1:12" s="34" customFormat="1" ht="12" customHeight="1" x14ac:dyDescent="0.2">
      <c r="B1" s="137" t="s">
        <v>21</v>
      </c>
      <c r="C1" s="137"/>
      <c r="D1" s="44"/>
      <c r="E1" s="45"/>
      <c r="F1" s="44"/>
      <c r="G1" s="136" t="s">
        <v>23</v>
      </c>
      <c r="H1" s="136"/>
      <c r="I1" s="136"/>
      <c r="J1" s="44"/>
      <c r="K1" s="137" t="s">
        <v>26</v>
      </c>
      <c r="L1" s="137"/>
    </row>
    <row r="2" spans="1:12" s="37" customFormat="1" ht="48.75" customHeight="1" x14ac:dyDescent="0.15">
      <c r="A2" s="2" t="s">
        <v>11</v>
      </c>
      <c r="B2" s="2" t="s">
        <v>12</v>
      </c>
      <c r="C2" s="2" t="s">
        <v>10</v>
      </c>
      <c r="D2" s="2"/>
      <c r="E2" s="10" t="s">
        <v>22</v>
      </c>
      <c r="F2" s="2"/>
      <c r="G2" s="2" t="s">
        <v>133</v>
      </c>
      <c r="H2" s="2" t="s">
        <v>13</v>
      </c>
      <c r="I2" s="2" t="s">
        <v>14</v>
      </c>
      <c r="J2" s="2"/>
      <c r="K2" s="2" t="s">
        <v>15</v>
      </c>
      <c r="L2" s="2" t="s">
        <v>16</v>
      </c>
    </row>
    <row r="3" spans="1:12" s="20" customFormat="1" ht="12.75" customHeight="1" x14ac:dyDescent="0.15">
      <c r="A3" s="96" t="s">
        <v>111</v>
      </c>
      <c r="B3" s="96" t="s">
        <v>114</v>
      </c>
      <c r="C3" s="96" t="s">
        <v>115</v>
      </c>
      <c r="D3" s="14"/>
      <c r="E3" s="96">
        <v>62</v>
      </c>
      <c r="F3" s="14"/>
      <c r="G3" s="14"/>
      <c r="H3" s="14"/>
      <c r="I3" s="14"/>
      <c r="J3" s="14"/>
      <c r="K3" s="103">
        <f t="shared" ref="K3" si="0">E3-H3</f>
        <v>62</v>
      </c>
      <c r="L3" s="102">
        <f t="shared" ref="L3" si="1">K3/E3</f>
        <v>1</v>
      </c>
    </row>
    <row r="4" spans="1:12" x14ac:dyDescent="0.2">
      <c r="A4" s="99" t="s">
        <v>111</v>
      </c>
      <c r="B4" s="99" t="s">
        <v>116</v>
      </c>
      <c r="C4" s="99" t="s">
        <v>117</v>
      </c>
      <c r="D4" s="87"/>
      <c r="E4" s="99">
        <v>51</v>
      </c>
      <c r="F4" s="87"/>
      <c r="G4" s="42"/>
      <c r="H4" s="42"/>
      <c r="I4" s="88">
        <f>H4/E4</f>
        <v>0</v>
      </c>
      <c r="J4" s="42"/>
      <c r="K4" s="89">
        <f>E4-H4</f>
        <v>51</v>
      </c>
      <c r="L4" s="88">
        <f>K4/E4</f>
        <v>1</v>
      </c>
    </row>
    <row r="5" spans="1:12" x14ac:dyDescent="0.2">
      <c r="A5" s="21"/>
      <c r="B5" s="22">
        <f>COUNTA(B3:B4)</f>
        <v>2</v>
      </c>
      <c r="C5" s="21"/>
      <c r="E5" s="24">
        <f>SUM(E3:E4)</f>
        <v>113</v>
      </c>
      <c r="F5" s="26"/>
      <c r="G5" s="22">
        <f>COUNTA(G3:G4)</f>
        <v>0</v>
      </c>
      <c r="H5" s="24">
        <f>SUM(H3:H4)</f>
        <v>0</v>
      </c>
      <c r="I5" s="27">
        <f>H5/E5</f>
        <v>0</v>
      </c>
      <c r="J5" s="28"/>
      <c r="K5" s="24">
        <f>SUM(K3:K4)</f>
        <v>113</v>
      </c>
      <c r="L5" s="27">
        <f>K5/E5</f>
        <v>1</v>
      </c>
    </row>
    <row r="6" spans="1:12" ht="12.75" customHeight="1" x14ac:dyDescent="0.2">
      <c r="A6" s="21"/>
      <c r="B6" s="22"/>
      <c r="C6" s="21"/>
      <c r="E6" s="24"/>
      <c r="F6" s="26"/>
      <c r="G6" s="22"/>
      <c r="H6" s="24"/>
      <c r="I6" s="27"/>
      <c r="J6" s="28"/>
      <c r="K6" s="24"/>
      <c r="L6" s="27"/>
    </row>
    <row r="7" spans="1:12" ht="12.75" customHeight="1" x14ac:dyDescent="0.2">
      <c r="A7" s="124" t="s">
        <v>118</v>
      </c>
      <c r="B7" s="124" t="s">
        <v>128</v>
      </c>
      <c r="C7" s="124" t="s">
        <v>129</v>
      </c>
      <c r="D7" s="126"/>
      <c r="E7" s="124">
        <v>75</v>
      </c>
      <c r="F7" s="101"/>
      <c r="G7" s="36"/>
      <c r="H7" s="36"/>
      <c r="I7" s="102">
        <f>H7/E7</f>
        <v>0</v>
      </c>
      <c r="J7" s="36"/>
      <c r="K7" s="103">
        <f>E7-H7</f>
        <v>75</v>
      </c>
      <c r="L7" s="102">
        <f>K7/E7</f>
        <v>1</v>
      </c>
    </row>
    <row r="8" spans="1:12" ht="12.75" customHeight="1" x14ac:dyDescent="0.2">
      <c r="A8" s="99" t="s">
        <v>118</v>
      </c>
      <c r="B8" s="99" t="s">
        <v>119</v>
      </c>
      <c r="C8" s="99" t="s">
        <v>120</v>
      </c>
      <c r="D8" s="90"/>
      <c r="E8" s="99">
        <v>75</v>
      </c>
      <c r="F8" s="90"/>
      <c r="G8" s="90"/>
      <c r="H8" s="90"/>
      <c r="I8" s="88">
        <f>H8/E8</f>
        <v>0</v>
      </c>
      <c r="J8" s="42"/>
      <c r="K8" s="89">
        <f>E8-H8</f>
        <v>75</v>
      </c>
      <c r="L8" s="88">
        <f>K8/E8</f>
        <v>1</v>
      </c>
    </row>
    <row r="9" spans="1:12" ht="12.75" customHeight="1" x14ac:dyDescent="0.2">
      <c r="A9" s="19"/>
      <c r="B9" s="22">
        <f>COUNTA(B8:B8)</f>
        <v>1</v>
      </c>
      <c r="C9" s="18"/>
      <c r="D9" s="4"/>
      <c r="E9" s="24">
        <f>SUM(E8:E8)</f>
        <v>75</v>
      </c>
      <c r="F9" s="4"/>
      <c r="G9" s="22">
        <f>COUNTA(G8:G8)</f>
        <v>0</v>
      </c>
      <c r="H9" s="24">
        <f>SUM(H8:H8)</f>
        <v>0</v>
      </c>
      <c r="I9" s="27">
        <f t="shared" ref="I9" si="2">H9/E9</f>
        <v>0</v>
      </c>
      <c r="J9" s="28"/>
      <c r="K9" s="24">
        <f>SUM(K8:K8)</f>
        <v>75</v>
      </c>
      <c r="L9" s="27">
        <f t="shared" ref="L9" si="3">K9/E9</f>
        <v>1</v>
      </c>
    </row>
    <row r="10" spans="1:12" ht="12.75" customHeight="1" x14ac:dyDescent="0.2">
      <c r="A10" s="19"/>
      <c r="B10" s="22"/>
      <c r="C10" s="18"/>
      <c r="D10" s="4"/>
      <c r="E10" s="24"/>
      <c r="F10" s="4"/>
      <c r="G10" s="22"/>
      <c r="H10" s="24"/>
      <c r="I10" s="27"/>
      <c r="J10" s="91"/>
      <c r="K10" s="24"/>
      <c r="L10" s="27"/>
    </row>
    <row r="11" spans="1:12" ht="18" customHeight="1" x14ac:dyDescent="0.2">
      <c r="A11" s="98" t="s">
        <v>121</v>
      </c>
      <c r="B11" s="96" t="s">
        <v>122</v>
      </c>
      <c r="C11" s="96" t="s">
        <v>123</v>
      </c>
      <c r="D11" s="101"/>
      <c r="E11" s="96">
        <v>127</v>
      </c>
      <c r="F11" s="101"/>
      <c r="G11" s="101"/>
      <c r="H11" s="101"/>
      <c r="I11" s="102">
        <f>H11/E11</f>
        <v>0</v>
      </c>
      <c r="J11" s="36"/>
      <c r="K11" s="103">
        <f>E11-H11</f>
        <v>127</v>
      </c>
      <c r="L11" s="102">
        <f>K11/E11</f>
        <v>1</v>
      </c>
    </row>
    <row r="12" spans="1:12" ht="18" customHeight="1" x14ac:dyDescent="0.2">
      <c r="A12" s="98" t="s">
        <v>121</v>
      </c>
      <c r="B12" s="96" t="s">
        <v>112</v>
      </c>
      <c r="C12" s="96" t="s">
        <v>113</v>
      </c>
      <c r="D12" s="14"/>
      <c r="E12" s="96">
        <v>50</v>
      </c>
      <c r="F12" s="14"/>
      <c r="G12" s="14"/>
      <c r="H12" s="14"/>
      <c r="I12" s="102">
        <f>H12/E12</f>
        <v>0</v>
      </c>
      <c r="J12" s="14"/>
      <c r="K12" s="103">
        <f t="shared" ref="K12" si="4">E12-H12</f>
        <v>50</v>
      </c>
      <c r="L12" s="102">
        <f t="shared" ref="L12" si="5">K12/E12</f>
        <v>1</v>
      </c>
    </row>
    <row r="13" spans="1:12" ht="18" customHeight="1" x14ac:dyDescent="0.2">
      <c r="A13" s="98" t="s">
        <v>121</v>
      </c>
      <c r="B13" s="96" t="s">
        <v>124</v>
      </c>
      <c r="C13" s="96" t="s">
        <v>125</v>
      </c>
      <c r="D13" s="4"/>
      <c r="E13" s="96">
        <v>44</v>
      </c>
      <c r="F13" s="101"/>
      <c r="G13" s="101"/>
      <c r="H13" s="101"/>
      <c r="I13" s="102">
        <f t="shared" ref="I13:I14" si="6">H13/E13</f>
        <v>0</v>
      </c>
      <c r="J13" s="36"/>
      <c r="K13" s="103">
        <f t="shared" ref="K13:K14" si="7">E13-H13</f>
        <v>44</v>
      </c>
      <c r="L13" s="102">
        <f t="shared" ref="L13:L14" si="8">K13/E13</f>
        <v>1</v>
      </c>
    </row>
    <row r="14" spans="1:12" ht="18" customHeight="1" x14ac:dyDescent="0.2">
      <c r="A14" s="46" t="s">
        <v>121</v>
      </c>
      <c r="B14" s="99" t="s">
        <v>126</v>
      </c>
      <c r="C14" s="99" t="s">
        <v>127</v>
      </c>
      <c r="D14" s="104"/>
      <c r="E14" s="99">
        <v>152</v>
      </c>
      <c r="F14" s="90"/>
      <c r="G14" s="90"/>
      <c r="H14" s="90"/>
      <c r="I14" s="88">
        <f t="shared" si="6"/>
        <v>0</v>
      </c>
      <c r="J14" s="42"/>
      <c r="K14" s="89">
        <f t="shared" si="7"/>
        <v>152</v>
      </c>
      <c r="L14" s="88">
        <f t="shared" si="8"/>
        <v>1</v>
      </c>
    </row>
    <row r="15" spans="1:12" ht="12.75" customHeight="1" x14ac:dyDescent="0.2">
      <c r="A15" s="21"/>
      <c r="B15" s="22">
        <f>COUNTA(B11:B14)</f>
        <v>4</v>
      </c>
      <c r="C15" s="21"/>
      <c r="E15" s="24">
        <f>SUM(E11:E14)</f>
        <v>373</v>
      </c>
      <c r="F15" s="26"/>
      <c r="G15" s="22">
        <f>COUNTA(G11:G14)</f>
        <v>0</v>
      </c>
      <c r="H15" s="24">
        <f>SUM(H11:H14)</f>
        <v>0</v>
      </c>
      <c r="I15" s="27">
        <f>H15/E15</f>
        <v>0</v>
      </c>
      <c r="J15" s="91"/>
      <c r="K15" s="24">
        <f>SUM(K11:K14)</f>
        <v>373</v>
      </c>
      <c r="L15" s="27">
        <f>K15/E15</f>
        <v>1</v>
      </c>
    </row>
    <row r="16" spans="1:12" ht="12.75" customHeight="1" x14ac:dyDescent="0.2">
      <c r="A16" s="19"/>
      <c r="B16" s="22"/>
      <c r="C16" s="18"/>
      <c r="D16" s="4"/>
      <c r="E16" s="24"/>
      <c r="F16" s="4"/>
      <c r="G16" s="22"/>
      <c r="H16" s="24"/>
      <c r="I16" s="27"/>
      <c r="J16" s="91"/>
      <c r="K16" s="24"/>
      <c r="L16" s="27"/>
    </row>
    <row r="17" spans="2:8" x14ac:dyDescent="0.2">
      <c r="B17" s="64" t="s">
        <v>132</v>
      </c>
      <c r="C17" s="79"/>
      <c r="D17" s="80"/>
      <c r="G17" s="25"/>
      <c r="H17" s="25"/>
    </row>
    <row r="18" spans="2:8" x14ac:dyDescent="0.2">
      <c r="B18" s="64"/>
      <c r="C18" s="82" t="s">
        <v>79</v>
      </c>
      <c r="D18" s="80"/>
      <c r="E18" s="63">
        <f>SUM(B5+B9+B15)</f>
        <v>7</v>
      </c>
      <c r="G18" s="25"/>
      <c r="H18" s="25"/>
    </row>
    <row r="19" spans="2:8" x14ac:dyDescent="0.2">
      <c r="B19" s="64"/>
      <c r="C19" s="82" t="s">
        <v>100</v>
      </c>
      <c r="D19" s="80"/>
      <c r="E19" s="62">
        <f>SUM(E5+E9+E15)</f>
        <v>561</v>
      </c>
      <c r="G19" s="25"/>
      <c r="H19" s="25"/>
    </row>
    <row r="20" spans="2:8" x14ac:dyDescent="0.2">
      <c r="B20" s="81"/>
      <c r="C20" s="82" t="s">
        <v>99</v>
      </c>
      <c r="D20" s="63"/>
      <c r="E20" s="63">
        <f>SUM(G5+G9+G15)</f>
        <v>0</v>
      </c>
      <c r="G20" s="25"/>
      <c r="H20" s="25"/>
    </row>
    <row r="21" spans="2:8" x14ac:dyDescent="0.2">
      <c r="B21" s="81"/>
      <c r="C21" s="82" t="s">
        <v>101</v>
      </c>
      <c r="D21" s="63" t="e">
        <f>SUM(#REF!+#REF!+#REF!+#REF!)</f>
        <v>#REF!</v>
      </c>
      <c r="E21" s="62">
        <f>SUM(H5+H9+H15)</f>
        <v>0</v>
      </c>
      <c r="G21" s="25"/>
      <c r="H21" s="25"/>
    </row>
    <row r="22" spans="2:8" x14ac:dyDescent="0.2">
      <c r="B22" s="81"/>
      <c r="C22" s="82" t="s">
        <v>102</v>
      </c>
      <c r="D22" s="63" t="e">
        <f>SUM(#REF!+#REF!+#REF!+#REF!)</f>
        <v>#REF!</v>
      </c>
      <c r="E22" s="85">
        <f>E21/E19</f>
        <v>0</v>
      </c>
      <c r="G22" s="25"/>
      <c r="H22" s="25"/>
    </row>
    <row r="23" spans="2:8" x14ac:dyDescent="0.2">
      <c r="C23" s="82" t="s">
        <v>103</v>
      </c>
      <c r="E23" s="62">
        <f>SUM(K5+K9+K15)</f>
        <v>561</v>
      </c>
      <c r="G23" s="25"/>
      <c r="H23" s="25"/>
    </row>
    <row r="24" spans="2:8" x14ac:dyDescent="0.2">
      <c r="C24" s="82" t="s">
        <v>104</v>
      </c>
      <c r="E24" s="85">
        <f>E23/E19</f>
        <v>1</v>
      </c>
      <c r="G24" s="25"/>
      <c r="H24" s="25"/>
    </row>
    <row r="25" spans="2:8" x14ac:dyDescent="0.2">
      <c r="G25" s="25"/>
      <c r="H25" s="25"/>
    </row>
    <row r="26" spans="2:8" x14ac:dyDescent="0.2">
      <c r="G26" s="25"/>
      <c r="H26" s="25"/>
    </row>
    <row r="27" spans="2:8" x14ac:dyDescent="0.2">
      <c r="G27" s="25"/>
      <c r="H27" s="25"/>
    </row>
    <row r="28" spans="2:8" x14ac:dyDescent="0.2">
      <c r="G28" s="25"/>
      <c r="H28" s="25"/>
    </row>
    <row r="29" spans="2:8" x14ac:dyDescent="0.2">
      <c r="G29" s="25"/>
      <c r="H29" s="25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Alaska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Attributes</vt:lpstr>
      <vt:lpstr>Monitoring</vt:lpstr>
      <vt:lpstr>Pollution Sources</vt:lpstr>
      <vt:lpstr>Beach Days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2013-09-11T13:09:18Z</cp:lastPrinted>
  <dcterms:created xsi:type="dcterms:W3CDTF">2006-12-12T20:37:17Z</dcterms:created>
  <dcterms:modified xsi:type="dcterms:W3CDTF">2013-09-11T13:11:43Z</dcterms:modified>
</cp:coreProperties>
</file>