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521" windowWidth="17865" windowHeight="5985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</sheets>
  <definedNames>
    <definedName name="_xlnm.Print_Area" localSheetId="4">'2009 Actions'!$A$1:$J$25</definedName>
    <definedName name="_xlnm.Print_Area" localSheetId="5">'Action Durations'!$A$1:$K$20</definedName>
    <definedName name="_xlnm.Print_Area" localSheetId="1">'Attributes'!$A$1:$J$67</definedName>
    <definedName name="_xlnm.Print_Area" localSheetId="6">'Beach Days'!$A$1:$L$67</definedName>
    <definedName name="_xlnm.Print_Area" localSheetId="2">'Monitoring'!$A$1:$I$69</definedName>
    <definedName name="_xlnm.Print_Area" localSheetId="3">'Pollution Sources'!$A$1:$R$89</definedName>
    <definedName name="_xlnm.Print_Area" localSheetId="0">'Summary'!$A$1:$W$21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<sst xmlns="http://schemas.openxmlformats.org/spreadsheetml/2006/main" count="1376" uniqueCount="225">
  <si>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</si>
  <si>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</si>
  <si>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</si>
  <si>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</si>
  <si>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</si>
  <si>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</si>
  <si>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</si>
  <si>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</si>
  <si>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</si>
  <si>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</si>
  <si>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</si>
  <si>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</si>
  <si>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</si>
  <si>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</si>
  <si>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</si>
  <si>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</si>
  <si>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</si>
  <si>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</si>
  <si>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</si>
  <si>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</si>
  <si>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</si>
  <si>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</si>
  <si>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</si>
  <si>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</si>
  <si>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</si>
  <si>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</si>
  <si>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</si>
  <si>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</si>
  <si>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</si>
  <si>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</si>
  <si>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</si>
  <si>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</si>
  <si>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</si>
  <si>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</si>
  <si>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</si>
  <si>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</si>
  <si>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</si>
  <si>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</si>
  <si>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</si>
  <si>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</si>
  <si>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</si>
  <si>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</si>
  <si>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</si>
  <si>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</si>
  <si>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</si>
  <si>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</si>
  <si>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</si>
  <si>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</si>
  <si>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</si>
  <si>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</si>
  <si>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</si>
  <si>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</si>
  <si>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</si>
  <si>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</si>
  <si>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</si>
  <si>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</si>
  <si>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</si>
  <si>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</si>
  <si>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</si>
  <si>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</si>
  <si>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</si>
  <si>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</si>
  <si>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</si>
  <si>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</si>
  <si>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</si>
  <si>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</si>
  <si>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</si>
  <si>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</si>
  <si>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</si>
  <si>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</si>
  <si>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</si>
  <si>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</si>
  <si>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</si>
  <si>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</si>
  <si>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</si>
  <si>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</si>
  <si>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</si>
  <si>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</si>
  <si>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</si>
  <si>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</si>
  <si>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</si>
  <si>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</si>
  <si>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</si>
  <si>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</si>
  <si>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</si>
  <si>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</si>
  <si>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</si>
  <si>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</si>
  <si>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</si>
  <si>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</si>
  <si>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</si>
  <si>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</si>
  <si>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</si>
  <si>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</si>
  <si>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</si>
  <si>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</si>
  <si>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</si>
  <si>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</si>
  <si>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</si>
  <si>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</si>
  <si>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</si>
  <si>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</si>
  <si>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</si>
  <si>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</si>
  <si>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</si>
  <si>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</si>
  <si>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</si>
  <si>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</si>
  <si>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</si>
  <si>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</si>
  <si>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</si>
  <si>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</si>
  <si>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</si>
  <si>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</si>
  <si>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</si>
  <si>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</si>
  <si>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</si>
  <si>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</si>
  <si>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</si>
  <si>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MONTHS</t>
  </si>
  <si>
    <t xml:space="preserve">TOTAL </t>
  </si>
  <si>
    <t>BEACHES:</t>
  </si>
  <si>
    <t>MONITORED</t>
  </si>
  <si>
    <t>ACCOMACK</t>
  </si>
  <si>
    <t>VA153278</t>
  </si>
  <si>
    <t>GUARD SHORE</t>
  </si>
  <si>
    <t>GLOUCESTER</t>
  </si>
  <si>
    <t>VA714367</t>
  </si>
  <si>
    <t>GLOUCESTER POINT BEACH</t>
  </si>
  <si>
    <t>HAMPTON</t>
  </si>
  <si>
    <t>VA884979</t>
  </si>
  <si>
    <t>BUCKROE BEACH</t>
  </si>
  <si>
    <t>VA938661</t>
  </si>
  <si>
    <t>SALT PONDS</t>
  </si>
  <si>
    <t>KING GEORGE</t>
  </si>
  <si>
    <t>VA351214</t>
  </si>
  <si>
    <t>FAIRVIEW BEACH</t>
  </si>
  <si>
    <t>MATHEWS</t>
  </si>
  <si>
    <t>VA818754</t>
  </si>
  <si>
    <t>FESTIVAL BEACH</t>
  </si>
  <si>
    <t>NEWPORT NEWS</t>
  </si>
  <si>
    <t>VA523358</t>
  </si>
  <si>
    <t>ANDERSON'S BEACH</t>
  </si>
  <si>
    <t>VA747818</t>
  </si>
  <si>
    <t>HILTON BEACH</t>
  </si>
  <si>
    <t>VA747813</t>
  </si>
  <si>
    <t>HUNTINGTON BEACH</t>
  </si>
  <si>
    <t>VA722627</t>
  </si>
  <si>
    <t>KING/LINCOLN PARK</t>
  </si>
  <si>
    <t>NORFOLK</t>
  </si>
  <si>
    <t>VA912105</t>
  </si>
  <si>
    <t>10TH VIEW, BEHIND QUALITY INN,1010 W OCEAN VIEW AVE</t>
  </si>
  <si>
    <t>VA845980</t>
  </si>
  <si>
    <t>13TH VIEW, NORTH END</t>
  </si>
  <si>
    <t>VA864045</t>
  </si>
  <si>
    <t>21ST BAY ST., NORTH END BEHIND SHIP?S CAPTAIN RESTAURANT</t>
  </si>
  <si>
    <t>VA888917</t>
  </si>
  <si>
    <t>5TH BAY ST., NORTH END</t>
  </si>
  <si>
    <t>VA938849</t>
  </si>
  <si>
    <t>CAPEVIEW AVE., NORTH END</t>
  </si>
  <si>
    <t>VA821032</t>
  </si>
  <si>
    <t>EAST COMMUNITY BEACH, END OF EAST OCEAN VIEW AVE.</t>
  </si>
  <si>
    <t>VA536165</t>
  </si>
  <si>
    <t>NORTH COMMUNITY BEACH</t>
  </si>
  <si>
    <t>VA509547</t>
  </si>
  <si>
    <t>OCEAN VIEW PARK, EAST SIDE OF PARKING LOT</t>
  </si>
  <si>
    <t>VA742733</t>
  </si>
  <si>
    <t>SARA CONSTANCE PARK, EAST END</t>
  </si>
  <si>
    <t>NORTHAMPTON</t>
  </si>
  <si>
    <t>VA017488</t>
  </si>
  <si>
    <t>KIPTOPEKE STATE PARK</t>
  </si>
  <si>
    <t>VA963844</t>
  </si>
  <si>
    <t>TOWN OF CAPE CHARLES PUBLIC BEACH</t>
  </si>
  <si>
    <t>VIRGINIA BEACH</t>
  </si>
  <si>
    <t>VA323310</t>
  </si>
  <si>
    <t>15TH STREET</t>
  </si>
  <si>
    <t>VA824084</t>
  </si>
  <si>
    <t>28TH STREET</t>
  </si>
  <si>
    <t>VA695544</t>
  </si>
  <si>
    <t>45TH STREET</t>
  </si>
  <si>
    <t>VA898733</t>
  </si>
  <si>
    <t>63RD STREET</t>
  </si>
  <si>
    <t>VA441400</t>
  </si>
  <si>
    <t>78TH STREET</t>
  </si>
  <si>
    <t>VA366712</t>
  </si>
  <si>
    <t>BACK BAY BEACH</t>
  </si>
  <si>
    <t>VA514504</t>
  </si>
  <si>
    <t>CAMP PENDLETON</t>
  </si>
  <si>
    <t>VA197713</t>
  </si>
  <si>
    <t>CHESAPEAKE BEACH</t>
  </si>
  <si>
    <t>VA718451</t>
  </si>
  <si>
    <t>CHICK'S BEACH</t>
  </si>
  <si>
    <t>VA723069</t>
  </si>
  <si>
    <t>CROATAN</t>
  </si>
  <si>
    <t>VA999541</t>
  </si>
  <si>
    <t>DAM NECK MIDDLE</t>
  </si>
  <si>
    <t>VA307929</t>
  </si>
  <si>
    <t>DAM NECK NORTH</t>
  </si>
  <si>
    <t>VA927341</t>
  </si>
  <si>
    <t>DAM NECK SOUTH</t>
  </si>
  <si>
    <t>VA960898</t>
  </si>
  <si>
    <t>FIRST LANDING STATE PARK</t>
  </si>
  <si>
    <t>VA620108</t>
  </si>
  <si>
    <t>FORT STORY SOUTH</t>
  </si>
  <si>
    <t>VA591163</t>
  </si>
  <si>
    <t>FORT STORY WEST</t>
  </si>
  <si>
    <t>VA209936</t>
  </si>
  <si>
    <t>LESNER BRIDGE EAST</t>
  </si>
  <si>
    <t>VA551311</t>
  </si>
  <si>
    <t>LITTLE ISLAND BEACH NORTH</t>
  </si>
  <si>
    <t>VA152245</t>
  </si>
  <si>
    <t>LITTLE ISLAND BEACH SOUTH</t>
  </si>
  <si>
    <t>VA863269</t>
  </si>
  <si>
    <t>SANDBRIDGE NORTH</t>
  </si>
  <si>
    <t>VA582379</t>
  </si>
  <si>
    <t>SANDBRIDGE SOUTH</t>
  </si>
  <si>
    <t>VA532597</t>
  </si>
  <si>
    <t>SEA GATE</t>
  </si>
  <si>
    <t>YORK</t>
  </si>
  <si>
    <t>VA482894</t>
  </si>
  <si>
    <t>YORKTOWN BEACH</t>
  </si>
  <si>
    <t>PER_MONTH</t>
  </si>
  <si>
    <t>ENTERO</t>
  </si>
  <si>
    <t>No</t>
  </si>
  <si>
    <t>Beach action in 2009?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</si>
</sst>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33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33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14" fillId="34" borderId="16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0" fillId="35" borderId="0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/>
    </xf>
    <xf numFmtId="14" fontId="11" fillId="35" borderId="0" xfId="0" applyNumberFormat="1" applyFont="1" applyFill="1" applyBorder="1" applyAlignment="1">
      <alignment horizontal="center"/>
    </xf>
    <xf numFmtId="14" fontId="11" fillId="35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07" t="s">
        <v>108</v>
      </c>
      <c r="D1" s="108"/>
      <c r="E1" s="108"/>
      <c r="F1" s="53"/>
      <c r="G1" s="107" t="s">
        <v>25</v>
      </c>
      <c r="H1" s="107"/>
      <c r="I1" s="107"/>
      <c r="J1" s="107"/>
      <c r="K1" s="53"/>
      <c r="L1" s="107" t="s">
        <v>26</v>
      </c>
      <c r="M1" s="109"/>
      <c r="N1" s="109"/>
      <c r="O1" s="109"/>
      <c r="P1" s="109"/>
      <c r="Q1" s="109"/>
      <c r="R1" s="53"/>
      <c r="S1" s="107" t="s">
        <v>27</v>
      </c>
      <c r="T1" s="109"/>
      <c r="U1" s="109"/>
      <c r="V1" s="109"/>
      <c r="W1" s="109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31" t="s">
        <v>123</v>
      </c>
      <c r="B3" s="61"/>
      <c r="C3" s="31">
        <f>Monitoring!$B$3</f>
        <v>1</v>
      </c>
      <c r="D3" s="31">
        <f>Monitoring!$F$3</f>
        <v>1</v>
      </c>
      <c r="E3" s="62">
        <f>D3/C3</f>
        <v>1</v>
      </c>
      <c r="F3" s="53"/>
      <c r="G3" s="63">
        <v>0</v>
      </c>
      <c r="H3" s="63">
        <f aca="true" t="shared" si="0" ref="H3:H12">D3-G3</f>
        <v>1</v>
      </c>
      <c r="I3" s="62">
        <f>G3/D3</f>
        <v>0</v>
      </c>
      <c r="J3" s="62">
        <f>H3/D3</f>
        <v>1</v>
      </c>
      <c r="K3" s="53"/>
      <c r="L3" s="53">
        <v>0</v>
      </c>
      <c r="M3" s="65" t="s">
        <v>107</v>
      </c>
      <c r="N3" s="65" t="s">
        <v>107</v>
      </c>
      <c r="O3" s="65" t="s">
        <v>107</v>
      </c>
      <c r="P3" s="65" t="s">
        <v>107</v>
      </c>
      <c r="Q3" s="65" t="s">
        <v>107</v>
      </c>
      <c r="R3" s="53"/>
      <c r="S3" s="64">
        <f>'Beach Days'!$E$4</f>
        <v>153</v>
      </c>
      <c r="T3" s="64">
        <f>'Beach Days'!$H$4</f>
        <v>0</v>
      </c>
      <c r="U3" s="56">
        <f>T3/S3</f>
        <v>0</v>
      </c>
      <c r="V3" s="57">
        <f>S3-T3</f>
        <v>153</v>
      </c>
      <c r="W3" s="56">
        <f>V3/S3</f>
        <v>1</v>
      </c>
    </row>
    <row r="4" spans="1:23" ht="12.75">
      <c r="A4" s="31" t="s">
        <v>126</v>
      </c>
      <c r="B4" s="61"/>
      <c r="C4" s="31">
        <f>Monitoring!$B$6</f>
        <v>1</v>
      </c>
      <c r="D4" s="31">
        <f>Monitoring!$F$6</f>
        <v>1</v>
      </c>
      <c r="E4" s="62">
        <f aca="true" t="shared" si="1" ref="E4:E12">D4/C4</f>
        <v>1</v>
      </c>
      <c r="F4" s="53"/>
      <c r="G4" s="63">
        <v>0</v>
      </c>
      <c r="H4" s="63">
        <f t="shared" si="0"/>
        <v>1</v>
      </c>
      <c r="I4" s="62">
        <f>G4/D4</f>
        <v>0</v>
      </c>
      <c r="J4" s="62">
        <f>H4/D4</f>
        <v>1</v>
      </c>
      <c r="K4" s="65"/>
      <c r="L4" s="53">
        <v>0</v>
      </c>
      <c r="M4" s="65" t="s">
        <v>107</v>
      </c>
      <c r="N4" s="65" t="s">
        <v>107</v>
      </c>
      <c r="O4" s="65" t="s">
        <v>107</v>
      </c>
      <c r="P4" s="65" t="s">
        <v>107</v>
      </c>
      <c r="Q4" s="65" t="s">
        <v>107</v>
      </c>
      <c r="R4" s="53"/>
      <c r="S4" s="64">
        <f>'Beach Days'!$E$7</f>
        <v>153</v>
      </c>
      <c r="T4" s="64">
        <f>'Beach Days'!$H$7</f>
        <v>0</v>
      </c>
      <c r="U4" s="65" t="s">
        <v>107</v>
      </c>
      <c r="V4" s="65" t="s">
        <v>107</v>
      </c>
      <c r="W4" s="65" t="s">
        <v>107</v>
      </c>
    </row>
    <row r="5" spans="1:23" ht="12.75">
      <c r="A5" s="31" t="s">
        <v>129</v>
      </c>
      <c r="B5" s="61"/>
      <c r="C5" s="31">
        <f>Monitoring!$B$10</f>
        <v>2</v>
      </c>
      <c r="D5" s="31">
        <f>Monitoring!$F$10</f>
        <v>2</v>
      </c>
      <c r="E5" s="62">
        <f t="shared" si="1"/>
        <v>1</v>
      </c>
      <c r="F5" s="53"/>
      <c r="G5" s="63">
        <v>0</v>
      </c>
      <c r="H5" s="63">
        <f t="shared" si="0"/>
        <v>2</v>
      </c>
      <c r="I5" s="62">
        <f aca="true" t="shared" si="2" ref="I5:I11">G5/D5</f>
        <v>0</v>
      </c>
      <c r="J5" s="62">
        <f aca="true" t="shared" si="3" ref="J5:J11">H5/D5</f>
        <v>1</v>
      </c>
      <c r="K5" s="53"/>
      <c r="L5" s="53">
        <v>0</v>
      </c>
      <c r="M5" s="65" t="s">
        <v>107</v>
      </c>
      <c r="N5" s="65" t="s">
        <v>107</v>
      </c>
      <c r="O5" s="65" t="s">
        <v>107</v>
      </c>
      <c r="P5" s="65" t="s">
        <v>107</v>
      </c>
      <c r="Q5" s="65" t="s">
        <v>107</v>
      </c>
      <c r="R5" s="53"/>
      <c r="S5" s="64">
        <f>'Beach Days'!$E$11</f>
        <v>306</v>
      </c>
      <c r="T5" s="64">
        <f>'Beach Days'!$H$11</f>
        <v>0</v>
      </c>
      <c r="U5" s="56">
        <f aca="true" t="shared" si="4" ref="U5:U11">T5/S5</f>
        <v>0</v>
      </c>
      <c r="V5" s="57">
        <f aca="true" t="shared" si="5" ref="V5:V11">S5-T5</f>
        <v>306</v>
      </c>
      <c r="W5" s="56">
        <f aca="true" t="shared" si="6" ref="W5:W11">V5/S5</f>
        <v>1</v>
      </c>
    </row>
    <row r="6" spans="1:23" ht="12.75">
      <c r="A6" s="31" t="s">
        <v>134</v>
      </c>
      <c r="B6" s="61"/>
      <c r="C6" s="31">
        <f>Monitoring!$B$13</f>
        <v>1</v>
      </c>
      <c r="D6" s="31">
        <f>Monitoring!$F$13</f>
        <v>1</v>
      </c>
      <c r="E6" s="62">
        <f t="shared" si="1"/>
        <v>1</v>
      </c>
      <c r="F6" s="53"/>
      <c r="G6" s="63">
        <f>'2009 Actions'!$B$7</f>
        <v>1</v>
      </c>
      <c r="H6" s="63">
        <f t="shared" si="0"/>
        <v>0</v>
      </c>
      <c r="I6" s="62">
        <f t="shared" si="2"/>
        <v>1</v>
      </c>
      <c r="J6" s="62">
        <f t="shared" si="3"/>
        <v>0</v>
      </c>
      <c r="K6" s="53"/>
      <c r="L6" s="53">
        <f>'Action Durations'!$D$4</f>
        <v>5</v>
      </c>
      <c r="M6" s="65">
        <f>'Action Durations'!G4</f>
        <v>1</v>
      </c>
      <c r="N6" s="65">
        <f>'Action Durations'!H4</f>
        <v>1</v>
      </c>
      <c r="O6" s="65">
        <f>'Action Durations'!I4</f>
        <v>3</v>
      </c>
      <c r="P6" s="65">
        <f>'Action Durations'!J4</f>
        <v>0</v>
      </c>
      <c r="Q6" s="65">
        <f>'Action Durations'!K4</f>
        <v>0</v>
      </c>
      <c r="R6" s="53"/>
      <c r="S6" s="64">
        <f>'Beach Days'!$E$14</f>
        <v>153</v>
      </c>
      <c r="T6" s="64">
        <f>'Beach Days'!$H$14</f>
        <v>16</v>
      </c>
      <c r="U6" s="56">
        <f t="shared" si="4"/>
        <v>0.10457516339869281</v>
      </c>
      <c r="V6" s="57">
        <f t="shared" si="5"/>
        <v>137</v>
      </c>
      <c r="W6" s="56">
        <f t="shared" si="6"/>
        <v>0.8954248366013072</v>
      </c>
    </row>
    <row r="7" spans="1:23" ht="12.75">
      <c r="A7" s="31" t="s">
        <v>137</v>
      </c>
      <c r="B7" s="61"/>
      <c r="C7" s="31">
        <f>Monitoring!$B$16</f>
        <v>1</v>
      </c>
      <c r="D7" s="31">
        <f>Monitoring!$F$16</f>
        <v>1</v>
      </c>
      <c r="E7" s="62">
        <f t="shared" si="1"/>
        <v>1</v>
      </c>
      <c r="F7" s="53"/>
      <c r="G7" s="63">
        <v>0</v>
      </c>
      <c r="H7" s="63">
        <f t="shared" si="0"/>
        <v>1</v>
      </c>
      <c r="I7" s="62">
        <f t="shared" si="2"/>
        <v>0</v>
      </c>
      <c r="J7" s="62">
        <f t="shared" si="3"/>
        <v>1</v>
      </c>
      <c r="K7" s="53"/>
      <c r="L7" s="53">
        <v>0</v>
      </c>
      <c r="M7" s="65" t="s">
        <v>107</v>
      </c>
      <c r="N7" s="65" t="s">
        <v>107</v>
      </c>
      <c r="O7" s="65" t="s">
        <v>107</v>
      </c>
      <c r="P7" s="65" t="s">
        <v>107</v>
      </c>
      <c r="Q7" s="65" t="s">
        <v>107</v>
      </c>
      <c r="R7" s="53"/>
      <c r="S7" s="64">
        <f>'Beach Days'!$E$17</f>
        <v>153</v>
      </c>
      <c r="T7" s="64">
        <f>'Beach Days'!$H$17</f>
        <v>0</v>
      </c>
      <c r="U7" s="56">
        <f t="shared" si="4"/>
        <v>0</v>
      </c>
      <c r="V7" s="57">
        <f t="shared" si="5"/>
        <v>153</v>
      </c>
      <c r="W7" s="56">
        <f t="shared" si="6"/>
        <v>1</v>
      </c>
    </row>
    <row r="8" spans="1:23" ht="12.75" customHeight="1">
      <c r="A8" s="31" t="s">
        <v>140</v>
      </c>
      <c r="B8" s="61"/>
      <c r="C8" s="31">
        <f>Monitoring!$B$22</f>
        <v>4</v>
      </c>
      <c r="D8" s="31">
        <f>Monitoring!$F$22</f>
        <v>4</v>
      </c>
      <c r="E8" s="62">
        <f t="shared" si="1"/>
        <v>1</v>
      </c>
      <c r="F8" s="53"/>
      <c r="G8" s="63">
        <f>'2009 Actions'!$B$12</f>
        <v>2</v>
      </c>
      <c r="H8" s="63">
        <f t="shared" si="0"/>
        <v>2</v>
      </c>
      <c r="I8" s="62">
        <f>G8/D8</f>
        <v>0.5</v>
      </c>
      <c r="J8" s="62">
        <f>H8/D8</f>
        <v>0.5</v>
      </c>
      <c r="K8" s="53"/>
      <c r="L8" s="53">
        <f>'Action Durations'!$D$8</f>
        <v>3</v>
      </c>
      <c r="M8" s="65">
        <f>'Action Durations'!G8</f>
        <v>2</v>
      </c>
      <c r="N8" s="65">
        <f>'Action Durations'!H8</f>
        <v>0</v>
      </c>
      <c r="O8" s="65">
        <f>'Action Durations'!I8</f>
        <v>1</v>
      </c>
      <c r="P8" s="65">
        <f>'Action Durations'!J8</f>
        <v>0</v>
      </c>
      <c r="Q8" s="65">
        <f>'Action Durations'!K8</f>
        <v>0</v>
      </c>
      <c r="R8" s="53"/>
      <c r="S8" s="64">
        <f>'Beach Days'!$E$23</f>
        <v>612</v>
      </c>
      <c r="T8" s="64">
        <f>'Beach Days'!$H$23</f>
        <v>8</v>
      </c>
      <c r="U8" s="56">
        <f t="shared" si="4"/>
        <v>0.013071895424836602</v>
      </c>
      <c r="V8" s="57">
        <f t="shared" si="5"/>
        <v>604</v>
      </c>
      <c r="W8" s="56">
        <f t="shared" si="6"/>
        <v>0.9869281045751634</v>
      </c>
    </row>
    <row r="9" spans="1:23" ht="12.75" customHeight="1">
      <c r="A9" s="31" t="s">
        <v>149</v>
      </c>
      <c r="B9" s="61"/>
      <c r="C9" s="31">
        <f>Monitoring!$B$33</f>
        <v>9</v>
      </c>
      <c r="D9" s="31">
        <f>Monitoring!$F$33</f>
        <v>9</v>
      </c>
      <c r="E9" s="62">
        <f t="shared" si="1"/>
        <v>1</v>
      </c>
      <c r="F9" s="53"/>
      <c r="G9" s="63">
        <f>'2009 Actions'!$B$18</f>
        <v>4</v>
      </c>
      <c r="H9" s="63">
        <f t="shared" si="0"/>
        <v>5</v>
      </c>
      <c r="I9" s="62">
        <f t="shared" si="2"/>
        <v>0.4444444444444444</v>
      </c>
      <c r="J9" s="62">
        <f t="shared" si="3"/>
        <v>0.5555555555555556</v>
      </c>
      <c r="K9" s="53"/>
      <c r="L9" s="53">
        <f>'Action Durations'!$D$14</f>
        <v>4</v>
      </c>
      <c r="M9" s="65">
        <f>'Action Durations'!G14</f>
        <v>0</v>
      </c>
      <c r="N9" s="65">
        <f>'Action Durations'!H14</f>
        <v>0</v>
      </c>
      <c r="O9" s="65">
        <f>'Action Durations'!I14</f>
        <v>4</v>
      </c>
      <c r="P9" s="65">
        <f>'Action Durations'!J14</f>
        <v>0</v>
      </c>
      <c r="Q9" s="65">
        <f>'Action Durations'!K14</f>
        <v>0</v>
      </c>
      <c r="R9" s="53"/>
      <c r="S9" s="64">
        <f>'Beach Days'!$E$34</f>
        <v>1377</v>
      </c>
      <c r="T9" s="64">
        <f>'Beach Days'!$H$34</f>
        <v>24</v>
      </c>
      <c r="U9" s="56">
        <f t="shared" si="4"/>
        <v>0.017429193899782137</v>
      </c>
      <c r="V9" s="57">
        <f t="shared" si="5"/>
        <v>1353</v>
      </c>
      <c r="W9" s="56">
        <f t="shared" si="6"/>
        <v>0.9825708061002179</v>
      </c>
    </row>
    <row r="10" spans="1:23" ht="12.75" customHeight="1">
      <c r="A10" s="31" t="s">
        <v>168</v>
      </c>
      <c r="B10" s="61"/>
      <c r="C10" s="31">
        <f>Monitoring!$B$37</f>
        <v>2</v>
      </c>
      <c r="D10" s="31">
        <f>Monitoring!$F$37</f>
        <v>2</v>
      </c>
      <c r="E10" s="62">
        <f t="shared" si="1"/>
        <v>1</v>
      </c>
      <c r="F10" s="53"/>
      <c r="G10" s="63">
        <v>0</v>
      </c>
      <c r="H10" s="63">
        <f t="shared" si="0"/>
        <v>2</v>
      </c>
      <c r="I10" s="62">
        <f t="shared" si="2"/>
        <v>0</v>
      </c>
      <c r="J10" s="62">
        <f t="shared" si="3"/>
        <v>1</v>
      </c>
      <c r="K10" s="53"/>
      <c r="L10" s="53">
        <v>0</v>
      </c>
      <c r="M10" s="65" t="s">
        <v>107</v>
      </c>
      <c r="N10" s="65" t="s">
        <v>107</v>
      </c>
      <c r="O10" s="65" t="s">
        <v>107</v>
      </c>
      <c r="P10" s="65" t="s">
        <v>107</v>
      </c>
      <c r="Q10" s="65" t="s">
        <v>107</v>
      </c>
      <c r="R10" s="53"/>
      <c r="S10" s="64">
        <f>'Beach Days'!$E$38</f>
        <v>306</v>
      </c>
      <c r="T10" s="64">
        <f>'Beach Days'!$H$38</f>
        <v>0</v>
      </c>
      <c r="U10" s="56">
        <f t="shared" si="4"/>
        <v>0</v>
      </c>
      <c r="V10" s="57">
        <f t="shared" si="5"/>
        <v>306</v>
      </c>
      <c r="W10" s="56">
        <f t="shared" si="6"/>
        <v>1</v>
      </c>
    </row>
    <row r="11" spans="1:23" ht="12.75">
      <c r="A11" s="31" t="s">
        <v>173</v>
      </c>
      <c r="B11" s="61"/>
      <c r="C11" s="31">
        <f>Monitoring!$B$61</f>
        <v>22</v>
      </c>
      <c r="D11" s="31">
        <f>Monitoring!$F$61</f>
        <v>22</v>
      </c>
      <c r="E11" s="62">
        <f t="shared" si="1"/>
        <v>1</v>
      </c>
      <c r="F11" s="53"/>
      <c r="G11" s="63">
        <f>'2009 Actions'!$B$22</f>
        <v>2</v>
      </c>
      <c r="H11" s="63">
        <f t="shared" si="0"/>
        <v>20</v>
      </c>
      <c r="I11" s="62">
        <f t="shared" si="2"/>
        <v>0.09090909090909091</v>
      </c>
      <c r="J11" s="62">
        <f t="shared" si="3"/>
        <v>0.9090909090909091</v>
      </c>
      <c r="K11" s="53"/>
      <c r="L11" s="53">
        <f>'Action Durations'!$D$18</f>
        <v>2</v>
      </c>
      <c r="M11" s="65">
        <f>'Action Durations'!G18</f>
        <v>1</v>
      </c>
      <c r="N11" s="65">
        <f>'Action Durations'!H18</f>
        <v>1</v>
      </c>
      <c r="O11" s="65">
        <f>'Action Durations'!I18</f>
        <v>0</v>
      </c>
      <c r="P11" s="65">
        <f>'Action Durations'!J18</f>
        <v>0</v>
      </c>
      <c r="Q11" s="65">
        <f>'Action Durations'!K18</f>
        <v>0</v>
      </c>
      <c r="R11" s="53"/>
      <c r="S11" s="64">
        <f>'Beach Days'!$E$62</f>
        <v>3366</v>
      </c>
      <c r="T11" s="64">
        <f>'Beach Days'!$H$62</f>
        <v>3</v>
      </c>
      <c r="U11" s="56">
        <f t="shared" si="4"/>
        <v>0.00089126559714795</v>
      </c>
      <c r="V11" s="57">
        <f t="shared" si="5"/>
        <v>3363</v>
      </c>
      <c r="W11" s="56">
        <f t="shared" si="6"/>
        <v>0.9991087344028521</v>
      </c>
    </row>
    <row r="12" spans="1:23" ht="12.75">
      <c r="A12" s="34" t="s">
        <v>218</v>
      </c>
      <c r="B12" s="91"/>
      <c r="C12" s="34">
        <f>Monitoring!$B$64</f>
        <v>1</v>
      </c>
      <c r="D12" s="34">
        <f>Monitoring!$F$64</f>
        <v>1</v>
      </c>
      <c r="E12" s="59">
        <f t="shared" si="1"/>
        <v>1</v>
      </c>
      <c r="F12" s="49"/>
      <c r="G12" s="92">
        <v>0</v>
      </c>
      <c r="H12" s="92">
        <f t="shared" si="0"/>
        <v>1</v>
      </c>
      <c r="I12" s="59">
        <f>G12/D12</f>
        <v>0</v>
      </c>
      <c r="J12" s="59">
        <f>H12/D12</f>
        <v>1</v>
      </c>
      <c r="K12" s="49"/>
      <c r="L12" s="92">
        <v>0</v>
      </c>
      <c r="M12" s="93" t="s">
        <v>107</v>
      </c>
      <c r="N12" s="93" t="s">
        <v>107</v>
      </c>
      <c r="O12" s="93" t="s">
        <v>107</v>
      </c>
      <c r="P12" s="93" t="s">
        <v>107</v>
      </c>
      <c r="Q12" s="93" t="s">
        <v>107</v>
      </c>
      <c r="R12" s="49"/>
      <c r="S12" s="60">
        <f>'Beach Days'!$E$65</f>
        <v>153</v>
      </c>
      <c r="T12" s="60">
        <f>'Beach Days'!$H$65</f>
        <v>0</v>
      </c>
      <c r="U12" s="59">
        <f>T12/S12</f>
        <v>0</v>
      </c>
      <c r="V12" s="60">
        <f>S12-T12</f>
        <v>153</v>
      </c>
      <c r="W12" s="59">
        <f>V12/S12</f>
        <v>1</v>
      </c>
    </row>
    <row r="13" spans="1:23" ht="12.75">
      <c r="A13" s="36"/>
      <c r="B13" s="36"/>
      <c r="C13" s="41">
        <f>SUM(C3:C12)</f>
        <v>44</v>
      </c>
      <c r="D13" s="41">
        <f>SUM(D3:D12)</f>
        <v>44</v>
      </c>
      <c r="E13" s="66">
        <f>D13/C13</f>
        <v>1</v>
      </c>
      <c r="F13" s="41"/>
      <c r="G13" s="41">
        <f>SUM(G3:G12)</f>
        <v>9</v>
      </c>
      <c r="H13" s="67">
        <f>D13-G13</f>
        <v>35</v>
      </c>
      <c r="I13" s="66">
        <f>G13/D13</f>
        <v>0.20454545454545456</v>
      </c>
      <c r="J13" s="66">
        <f>H13/D13</f>
        <v>0.7954545454545454</v>
      </c>
      <c r="K13" s="41"/>
      <c r="L13" s="41">
        <f aca="true" t="shared" si="7" ref="L13:Q13">SUM(L3:L12)</f>
        <v>14</v>
      </c>
      <c r="M13" s="41">
        <f t="shared" si="7"/>
        <v>4</v>
      </c>
      <c r="N13" s="41">
        <f t="shared" si="7"/>
        <v>2</v>
      </c>
      <c r="O13" s="41">
        <f t="shared" si="7"/>
        <v>8</v>
      </c>
      <c r="P13" s="41">
        <f t="shared" si="7"/>
        <v>0</v>
      </c>
      <c r="Q13" s="41">
        <f t="shared" si="7"/>
        <v>0</v>
      </c>
      <c r="R13" s="41"/>
      <c r="S13" s="68">
        <f>SUM(S3:S12)</f>
        <v>6732</v>
      </c>
      <c r="T13" s="68">
        <f>SUM(T3:T12)</f>
        <v>51</v>
      </c>
      <c r="U13" s="40">
        <f>T13/S13</f>
        <v>0.007575757575757576</v>
      </c>
      <c r="V13" s="50">
        <f>S13-T13</f>
        <v>6681</v>
      </c>
      <c r="W13" s="40">
        <f>V13/S13</f>
        <v>0.9924242424242424</v>
      </c>
    </row>
    <row r="14" ht="12.75">
      <c r="T14" s="16"/>
    </row>
    <row r="15" ht="12.75">
      <c r="T15" s="16"/>
    </row>
    <row r="16" ht="12.75">
      <c r="T16" s="16"/>
    </row>
    <row r="17" spans="1:20" ht="12.75">
      <c r="A17" s="17" t="s">
        <v>66</v>
      </c>
      <c r="T17" s="16"/>
    </row>
    <row r="18" ht="12.75">
      <c r="T18" s="16"/>
    </row>
    <row r="19" spans="3:23" ht="12.75">
      <c r="C19" s="15"/>
      <c r="D19" s="4"/>
      <c r="E19" s="18"/>
      <c r="G19" s="15"/>
      <c r="H19" s="4"/>
      <c r="I19" s="4"/>
      <c r="J19" s="18"/>
      <c r="L19" s="15"/>
      <c r="M19" s="4"/>
      <c r="N19" s="4"/>
      <c r="O19" s="4"/>
      <c r="P19" s="4"/>
      <c r="Q19" s="18"/>
      <c r="S19" s="15"/>
      <c r="T19" s="4"/>
      <c r="U19" s="4"/>
      <c r="V19" s="4"/>
      <c r="W19" s="18"/>
    </row>
    <row r="20" spans="4:21" ht="12.75">
      <c r="D20" s="14" t="s">
        <v>60</v>
      </c>
      <c r="G20" s="6" t="s">
        <v>62</v>
      </c>
      <c r="L20" s="6" t="s">
        <v>64</v>
      </c>
      <c r="U20" s="14" t="s">
        <v>67</v>
      </c>
    </row>
    <row r="21" spans="4:21" ht="12.75">
      <c r="D21" s="7" t="s">
        <v>61</v>
      </c>
      <c r="L21" s="6" t="s">
        <v>65</v>
      </c>
      <c r="U21" s="14" t="s">
        <v>63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Virginia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7" customWidth="1"/>
    <col min="2" max="2" width="7.7109375" style="27" customWidth="1"/>
    <col min="3" max="3" width="33.00390625" style="27" customWidth="1"/>
    <col min="4" max="4" width="9.28125" style="27" customWidth="1"/>
    <col min="5" max="5" width="12.57421875" style="27" customWidth="1"/>
    <col min="6" max="6" width="8.28125" style="44" customWidth="1"/>
    <col min="7" max="10" width="9.7109375" style="27" customWidth="1"/>
    <col min="11" max="16384" width="9.140625" style="23" customWidth="1"/>
  </cols>
  <sheetData>
    <row r="1" spans="7:10" ht="15" customHeight="1">
      <c r="G1" s="110" t="s">
        <v>98</v>
      </c>
      <c r="H1" s="110"/>
      <c r="I1" s="110"/>
      <c r="J1" s="110"/>
    </row>
    <row r="2" spans="1:10" ht="33.75" customHeight="1">
      <c r="A2" s="24" t="s">
        <v>45</v>
      </c>
      <c r="B2" s="24" t="s">
        <v>46</v>
      </c>
      <c r="C2" s="24" t="s">
        <v>47</v>
      </c>
      <c r="D2" s="3" t="s">
        <v>80</v>
      </c>
      <c r="E2" s="24" t="s">
        <v>75</v>
      </c>
      <c r="F2" s="3" t="s">
        <v>72</v>
      </c>
      <c r="G2" s="24" t="s">
        <v>76</v>
      </c>
      <c r="H2" s="24" t="s">
        <v>77</v>
      </c>
      <c r="I2" s="24" t="s">
        <v>78</v>
      </c>
      <c r="J2" s="24" t="s">
        <v>79</v>
      </c>
    </row>
    <row r="3" spans="1:10" ht="12.75" customHeight="1">
      <c r="A3" s="34" t="s">
        <v>123</v>
      </c>
      <c r="B3" s="34" t="s">
        <v>124</v>
      </c>
      <c r="C3" s="34" t="s">
        <v>125</v>
      </c>
      <c r="D3" s="34" t="s">
        <v>96</v>
      </c>
      <c r="E3" s="34" t="s">
        <v>97</v>
      </c>
      <c r="F3" s="34">
        <v>1</v>
      </c>
      <c r="G3" s="34" t="s">
        <v>223</v>
      </c>
      <c r="H3" s="34" t="s">
        <v>223</v>
      </c>
      <c r="I3" s="34" t="s">
        <v>223</v>
      </c>
      <c r="J3" s="34" t="s">
        <v>223</v>
      </c>
    </row>
    <row r="4" spans="1:10" ht="12.75" customHeight="1">
      <c r="A4" s="31"/>
      <c r="B4" s="32">
        <f>COUNTA(B3:B3)</f>
        <v>1</v>
      </c>
      <c r="C4" s="31"/>
      <c r="D4" s="32">
        <f>COUNTIF(D3:D3,"Yes")</f>
        <v>1</v>
      </c>
      <c r="E4" s="31"/>
      <c r="F4" s="45"/>
      <c r="G4" s="31"/>
      <c r="H4" s="31"/>
      <c r="I4" s="31"/>
      <c r="J4" s="31"/>
    </row>
    <row r="5" spans="1:10" ht="9" customHeight="1">
      <c r="A5" s="31"/>
      <c r="B5" s="31"/>
      <c r="C5" s="31"/>
      <c r="D5" s="31"/>
      <c r="E5" s="31"/>
      <c r="F5" s="45"/>
      <c r="G5" s="31"/>
      <c r="H5" s="31"/>
      <c r="I5" s="31"/>
      <c r="J5" s="31"/>
    </row>
    <row r="6" spans="1:10" ht="12.75" customHeight="1">
      <c r="A6" s="34" t="s">
        <v>126</v>
      </c>
      <c r="B6" s="34" t="s">
        <v>127</v>
      </c>
      <c r="C6" s="34" t="s">
        <v>128</v>
      </c>
      <c r="D6" s="34" t="s">
        <v>96</v>
      </c>
      <c r="E6" s="34" t="s">
        <v>97</v>
      </c>
      <c r="F6" s="34">
        <v>1</v>
      </c>
      <c r="G6" s="34" t="s">
        <v>223</v>
      </c>
      <c r="H6" s="34" t="s">
        <v>223</v>
      </c>
      <c r="I6" s="34" t="s">
        <v>223</v>
      </c>
      <c r="J6" s="34" t="s">
        <v>223</v>
      </c>
    </row>
    <row r="7" spans="1:10" ht="12.75" customHeight="1">
      <c r="A7" s="31"/>
      <c r="B7" s="32">
        <f>COUNTA(B6:B6)</f>
        <v>1</v>
      </c>
      <c r="C7" s="31"/>
      <c r="D7" s="32">
        <f>COUNTIF(D6:D6,"Yes")</f>
        <v>1</v>
      </c>
      <c r="E7" s="31"/>
      <c r="F7" s="45"/>
      <c r="G7" s="31"/>
      <c r="H7" s="31"/>
      <c r="I7" s="31"/>
      <c r="J7" s="31"/>
    </row>
    <row r="8" spans="1:10" ht="9" customHeight="1">
      <c r="A8" s="31"/>
      <c r="B8" s="31"/>
      <c r="C8" s="31"/>
      <c r="D8" s="31"/>
      <c r="E8" s="31"/>
      <c r="F8" s="45"/>
      <c r="G8" s="31"/>
      <c r="H8" s="31"/>
      <c r="I8" s="31"/>
      <c r="J8" s="31"/>
    </row>
    <row r="9" spans="1:10" ht="12.75" customHeight="1">
      <c r="A9" s="31" t="s">
        <v>129</v>
      </c>
      <c r="B9" s="31" t="s">
        <v>130</v>
      </c>
      <c r="C9" s="31" t="s">
        <v>131</v>
      </c>
      <c r="D9" s="31" t="s">
        <v>96</v>
      </c>
      <c r="E9" s="31" t="s">
        <v>97</v>
      </c>
      <c r="F9" s="31">
        <v>1</v>
      </c>
      <c r="G9" s="31" t="s">
        <v>96</v>
      </c>
      <c r="H9" s="31" t="s">
        <v>96</v>
      </c>
      <c r="I9" s="31" t="s">
        <v>96</v>
      </c>
      <c r="J9" s="31" t="s">
        <v>96</v>
      </c>
    </row>
    <row r="10" spans="1:10" ht="12.75" customHeight="1">
      <c r="A10" s="34" t="s">
        <v>129</v>
      </c>
      <c r="B10" s="34" t="s">
        <v>132</v>
      </c>
      <c r="C10" s="34" t="s">
        <v>133</v>
      </c>
      <c r="D10" s="34" t="s">
        <v>96</v>
      </c>
      <c r="E10" s="34" t="s">
        <v>97</v>
      </c>
      <c r="F10" s="34">
        <v>1</v>
      </c>
      <c r="G10" s="34" t="s">
        <v>96</v>
      </c>
      <c r="H10" s="34" t="s">
        <v>96</v>
      </c>
      <c r="I10" s="34" t="s">
        <v>96</v>
      </c>
      <c r="J10" s="34" t="s">
        <v>96</v>
      </c>
    </row>
    <row r="11" spans="1:10" ht="12.75" customHeight="1">
      <c r="A11" s="31"/>
      <c r="B11" s="32">
        <f>COUNTA(B9:B10)</f>
        <v>2</v>
      </c>
      <c r="C11" s="31"/>
      <c r="D11" s="32">
        <f>COUNTIF(D9:D10,"Yes")</f>
        <v>2</v>
      </c>
      <c r="E11" s="31"/>
      <c r="F11" s="45"/>
      <c r="G11" s="31"/>
      <c r="H11" s="31"/>
      <c r="I11" s="31"/>
      <c r="J11" s="31"/>
    </row>
    <row r="12" spans="1:10" ht="9" customHeight="1">
      <c r="A12" s="31"/>
      <c r="B12" s="31"/>
      <c r="C12" s="31"/>
      <c r="D12" s="31"/>
      <c r="E12" s="31"/>
      <c r="F12" s="45"/>
      <c r="G12" s="31"/>
      <c r="H12" s="31"/>
      <c r="I12" s="31"/>
      <c r="J12" s="31"/>
    </row>
    <row r="13" spans="1:10" ht="12.75" customHeight="1">
      <c r="A13" s="34" t="s">
        <v>134</v>
      </c>
      <c r="B13" s="34" t="s">
        <v>135</v>
      </c>
      <c r="C13" s="34" t="s">
        <v>136</v>
      </c>
      <c r="D13" s="34" t="s">
        <v>96</v>
      </c>
      <c r="E13" s="34" t="s">
        <v>97</v>
      </c>
      <c r="F13" s="34">
        <v>1</v>
      </c>
      <c r="G13" s="34" t="s">
        <v>96</v>
      </c>
      <c r="H13" s="34" t="s">
        <v>96</v>
      </c>
      <c r="I13" s="34" t="s">
        <v>96</v>
      </c>
      <c r="J13" s="34" t="s">
        <v>96</v>
      </c>
    </row>
    <row r="14" spans="1:10" ht="12.75" customHeight="1">
      <c r="A14" s="31"/>
      <c r="B14" s="32">
        <f>COUNTA(B13:B13)</f>
        <v>1</v>
      </c>
      <c r="C14" s="31"/>
      <c r="D14" s="32">
        <f>COUNTIF(D13:D13,"Yes")</f>
        <v>1</v>
      </c>
      <c r="E14" s="42"/>
      <c r="F14" s="46"/>
      <c r="G14" s="42"/>
      <c r="H14" s="42"/>
      <c r="I14" s="42"/>
      <c r="J14" s="42"/>
    </row>
    <row r="15" spans="1:10" ht="9" customHeight="1">
      <c r="A15" s="31"/>
      <c r="B15" s="32"/>
      <c r="C15" s="31"/>
      <c r="D15" s="32"/>
      <c r="E15" s="42"/>
      <c r="F15" s="46"/>
      <c r="G15" s="42"/>
      <c r="H15" s="42"/>
      <c r="I15" s="42"/>
      <c r="J15" s="42"/>
    </row>
    <row r="16" spans="1:10" ht="12.75" customHeight="1">
      <c r="A16" s="34" t="s">
        <v>137</v>
      </c>
      <c r="B16" s="34" t="s">
        <v>138</v>
      </c>
      <c r="C16" s="34" t="s">
        <v>139</v>
      </c>
      <c r="D16" s="34" t="s">
        <v>96</v>
      </c>
      <c r="E16" s="34" t="s">
        <v>97</v>
      </c>
      <c r="F16" s="34">
        <v>1</v>
      </c>
      <c r="G16" s="34" t="s">
        <v>223</v>
      </c>
      <c r="H16" s="34" t="s">
        <v>223</v>
      </c>
      <c r="I16" s="34" t="s">
        <v>223</v>
      </c>
      <c r="J16" s="34" t="s">
        <v>223</v>
      </c>
    </row>
    <row r="17" spans="1:10" ht="12.75" customHeight="1">
      <c r="A17" s="31"/>
      <c r="B17" s="32">
        <f>COUNTA(B16:B16)</f>
        <v>1</v>
      </c>
      <c r="C17" s="31"/>
      <c r="D17" s="32">
        <f>COUNTIF(D16:D16,"Yes")</f>
        <v>1</v>
      </c>
      <c r="E17" s="31"/>
      <c r="F17" s="45"/>
      <c r="G17" s="31"/>
      <c r="H17" s="31"/>
      <c r="I17" s="31"/>
      <c r="J17" s="31"/>
    </row>
    <row r="18" spans="1:10" ht="9" customHeight="1">
      <c r="A18" s="31"/>
      <c r="B18" s="32"/>
      <c r="C18" s="31"/>
      <c r="D18" s="32"/>
      <c r="E18" s="42"/>
      <c r="F18" s="46"/>
      <c r="G18" s="42"/>
      <c r="H18" s="42"/>
      <c r="I18" s="42"/>
      <c r="J18" s="42"/>
    </row>
    <row r="19" spans="1:10" ht="12.75" customHeight="1">
      <c r="A19" s="31" t="s">
        <v>140</v>
      </c>
      <c r="B19" s="31" t="s">
        <v>141</v>
      </c>
      <c r="C19" s="31" t="s">
        <v>142</v>
      </c>
      <c r="D19" s="31" t="s">
        <v>96</v>
      </c>
      <c r="E19" s="31" t="s">
        <v>97</v>
      </c>
      <c r="F19" s="31">
        <v>1</v>
      </c>
      <c r="G19" s="31" t="s">
        <v>96</v>
      </c>
      <c r="H19" s="31" t="s">
        <v>96</v>
      </c>
      <c r="I19" s="31" t="s">
        <v>96</v>
      </c>
      <c r="J19" s="31" t="s">
        <v>96</v>
      </c>
    </row>
    <row r="20" spans="1:10" ht="12.75" customHeight="1">
      <c r="A20" s="31" t="s">
        <v>140</v>
      </c>
      <c r="B20" s="31" t="s">
        <v>143</v>
      </c>
      <c r="C20" s="31" t="s">
        <v>144</v>
      </c>
      <c r="D20" s="31" t="s">
        <v>96</v>
      </c>
      <c r="E20" s="31" t="s">
        <v>97</v>
      </c>
      <c r="F20" s="31">
        <v>1</v>
      </c>
      <c r="G20" s="31" t="s">
        <v>96</v>
      </c>
      <c r="H20" s="31" t="s">
        <v>96</v>
      </c>
      <c r="I20" s="31" t="s">
        <v>96</v>
      </c>
      <c r="J20" s="31" t="s">
        <v>96</v>
      </c>
    </row>
    <row r="21" spans="1:10" ht="12.75" customHeight="1">
      <c r="A21" s="31" t="s">
        <v>140</v>
      </c>
      <c r="B21" s="31" t="s">
        <v>145</v>
      </c>
      <c r="C21" s="31" t="s">
        <v>146</v>
      </c>
      <c r="D21" s="31" t="s">
        <v>96</v>
      </c>
      <c r="E21" s="31" t="s">
        <v>97</v>
      </c>
      <c r="F21" s="31">
        <v>1</v>
      </c>
      <c r="G21" s="31" t="s">
        <v>96</v>
      </c>
      <c r="H21" s="31" t="s">
        <v>96</v>
      </c>
      <c r="I21" s="31" t="s">
        <v>96</v>
      </c>
      <c r="J21" s="31" t="s">
        <v>96</v>
      </c>
    </row>
    <row r="22" spans="1:10" ht="12.75" customHeight="1">
      <c r="A22" s="34" t="s">
        <v>140</v>
      </c>
      <c r="B22" s="34" t="s">
        <v>147</v>
      </c>
      <c r="C22" s="34" t="s">
        <v>148</v>
      </c>
      <c r="D22" s="34" t="s">
        <v>96</v>
      </c>
      <c r="E22" s="34" t="s">
        <v>97</v>
      </c>
      <c r="F22" s="34">
        <v>1</v>
      </c>
      <c r="G22" s="34" t="s">
        <v>96</v>
      </c>
      <c r="H22" s="34" t="s">
        <v>96</v>
      </c>
      <c r="I22" s="34" t="s">
        <v>96</v>
      </c>
      <c r="J22" s="34" t="s">
        <v>96</v>
      </c>
    </row>
    <row r="23" spans="1:10" ht="12.75" customHeight="1">
      <c r="A23" s="31"/>
      <c r="B23" s="32">
        <f>COUNTA(B19:B22)</f>
        <v>4</v>
      </c>
      <c r="C23" s="31"/>
      <c r="D23" s="32">
        <f>COUNTIF(D19:D22,"Yes")</f>
        <v>4</v>
      </c>
      <c r="E23" s="31"/>
      <c r="F23" s="45"/>
      <c r="G23" s="31"/>
      <c r="H23" s="31"/>
      <c r="I23" s="31"/>
      <c r="J23" s="31"/>
    </row>
    <row r="24" spans="1:10" ht="9" customHeight="1">
      <c r="A24" s="42"/>
      <c r="B24" s="42"/>
      <c r="C24" s="42"/>
      <c r="D24" s="42"/>
      <c r="E24" s="42"/>
      <c r="F24" s="46"/>
      <c r="G24" s="42"/>
      <c r="H24" s="42"/>
      <c r="I24" s="42"/>
      <c r="J24" s="42"/>
    </row>
    <row r="25" spans="1:10" ht="20.25" customHeight="1">
      <c r="A25" s="31" t="s">
        <v>149</v>
      </c>
      <c r="B25" s="31" t="s">
        <v>150</v>
      </c>
      <c r="C25" s="31" t="s">
        <v>151</v>
      </c>
      <c r="D25" s="31" t="s">
        <v>96</v>
      </c>
      <c r="E25" s="31" t="s">
        <v>97</v>
      </c>
      <c r="F25" s="31">
        <v>1</v>
      </c>
      <c r="G25" s="31" t="s">
        <v>96</v>
      </c>
      <c r="H25" s="31" t="s">
        <v>96</v>
      </c>
      <c r="I25" s="31" t="s">
        <v>96</v>
      </c>
      <c r="J25" s="31" t="s">
        <v>96</v>
      </c>
    </row>
    <row r="26" spans="1:10" ht="12.75" customHeight="1">
      <c r="A26" s="31" t="s">
        <v>149</v>
      </c>
      <c r="B26" s="31" t="s">
        <v>152</v>
      </c>
      <c r="C26" s="31" t="s">
        <v>153</v>
      </c>
      <c r="D26" s="31" t="s">
        <v>96</v>
      </c>
      <c r="E26" s="31" t="s">
        <v>97</v>
      </c>
      <c r="F26" s="31">
        <v>1</v>
      </c>
      <c r="G26" s="31" t="s">
        <v>96</v>
      </c>
      <c r="H26" s="31" t="s">
        <v>96</v>
      </c>
      <c r="I26" s="31" t="s">
        <v>96</v>
      </c>
      <c r="J26" s="31" t="s">
        <v>96</v>
      </c>
    </row>
    <row r="27" spans="1:10" ht="19.5" customHeight="1">
      <c r="A27" s="31" t="s">
        <v>149</v>
      </c>
      <c r="B27" s="31" t="s">
        <v>154</v>
      </c>
      <c r="C27" s="31" t="s">
        <v>155</v>
      </c>
      <c r="D27" s="31" t="s">
        <v>96</v>
      </c>
      <c r="E27" s="31" t="s">
        <v>97</v>
      </c>
      <c r="F27" s="31">
        <v>1</v>
      </c>
      <c r="G27" s="31" t="s">
        <v>96</v>
      </c>
      <c r="H27" s="31" t="s">
        <v>96</v>
      </c>
      <c r="I27" s="31" t="s">
        <v>96</v>
      </c>
      <c r="J27" s="31" t="s">
        <v>96</v>
      </c>
    </row>
    <row r="28" spans="1:10" ht="12.75" customHeight="1">
      <c r="A28" s="31" t="s">
        <v>149</v>
      </c>
      <c r="B28" s="31" t="s">
        <v>156</v>
      </c>
      <c r="C28" s="31" t="s">
        <v>157</v>
      </c>
      <c r="D28" s="31" t="s">
        <v>96</v>
      </c>
      <c r="E28" s="31" t="s">
        <v>97</v>
      </c>
      <c r="F28" s="31">
        <v>1</v>
      </c>
      <c r="G28" s="31" t="s">
        <v>96</v>
      </c>
      <c r="H28" s="31" t="s">
        <v>96</v>
      </c>
      <c r="I28" s="31" t="s">
        <v>96</v>
      </c>
      <c r="J28" s="31" t="s">
        <v>96</v>
      </c>
    </row>
    <row r="29" spans="1:10" ht="12.75" customHeight="1">
      <c r="A29" s="31" t="s">
        <v>149</v>
      </c>
      <c r="B29" s="31" t="s">
        <v>158</v>
      </c>
      <c r="C29" s="31" t="s">
        <v>159</v>
      </c>
      <c r="D29" s="31" t="s">
        <v>96</v>
      </c>
      <c r="E29" s="31" t="s">
        <v>97</v>
      </c>
      <c r="F29" s="31">
        <v>1</v>
      </c>
      <c r="G29" s="31" t="s">
        <v>96</v>
      </c>
      <c r="H29" s="31" t="s">
        <v>96</v>
      </c>
      <c r="I29" s="31" t="s">
        <v>96</v>
      </c>
      <c r="J29" s="31" t="s">
        <v>96</v>
      </c>
    </row>
    <row r="30" spans="1:10" ht="21" customHeight="1">
      <c r="A30" s="31" t="s">
        <v>149</v>
      </c>
      <c r="B30" s="31" t="s">
        <v>160</v>
      </c>
      <c r="C30" s="31" t="s">
        <v>161</v>
      </c>
      <c r="D30" s="31" t="s">
        <v>96</v>
      </c>
      <c r="E30" s="31" t="s">
        <v>97</v>
      </c>
      <c r="F30" s="31">
        <v>1</v>
      </c>
      <c r="G30" s="31" t="s">
        <v>96</v>
      </c>
      <c r="H30" s="31" t="s">
        <v>96</v>
      </c>
      <c r="I30" s="31" t="s">
        <v>96</v>
      </c>
      <c r="J30" s="31" t="s">
        <v>96</v>
      </c>
    </row>
    <row r="31" spans="1:10" ht="12.75" customHeight="1">
      <c r="A31" s="31" t="s">
        <v>149</v>
      </c>
      <c r="B31" s="31" t="s">
        <v>162</v>
      </c>
      <c r="C31" s="31" t="s">
        <v>163</v>
      </c>
      <c r="D31" s="31" t="s">
        <v>96</v>
      </c>
      <c r="E31" s="31" t="s">
        <v>97</v>
      </c>
      <c r="F31" s="31">
        <v>1</v>
      </c>
      <c r="G31" s="31" t="s">
        <v>96</v>
      </c>
      <c r="H31" s="31" t="s">
        <v>96</v>
      </c>
      <c r="I31" s="31" t="s">
        <v>96</v>
      </c>
      <c r="J31" s="31" t="s">
        <v>96</v>
      </c>
    </row>
    <row r="32" spans="1:10" ht="12.75" customHeight="1">
      <c r="A32" s="31" t="s">
        <v>149</v>
      </c>
      <c r="B32" s="31" t="s">
        <v>164</v>
      </c>
      <c r="C32" s="31" t="s">
        <v>165</v>
      </c>
      <c r="D32" s="31" t="s">
        <v>96</v>
      </c>
      <c r="E32" s="31" t="s">
        <v>97</v>
      </c>
      <c r="F32" s="31">
        <v>1</v>
      </c>
      <c r="G32" s="31" t="s">
        <v>96</v>
      </c>
      <c r="H32" s="31" t="s">
        <v>96</v>
      </c>
      <c r="I32" s="31" t="s">
        <v>96</v>
      </c>
      <c r="J32" s="31" t="s">
        <v>96</v>
      </c>
    </row>
    <row r="33" spans="1:10" ht="12.75" customHeight="1">
      <c r="A33" s="34" t="s">
        <v>149</v>
      </c>
      <c r="B33" s="34" t="s">
        <v>166</v>
      </c>
      <c r="C33" s="34" t="s">
        <v>167</v>
      </c>
      <c r="D33" s="34" t="s">
        <v>96</v>
      </c>
      <c r="E33" s="34" t="s">
        <v>97</v>
      </c>
      <c r="F33" s="34">
        <v>1</v>
      </c>
      <c r="G33" s="34" t="s">
        <v>96</v>
      </c>
      <c r="H33" s="34" t="s">
        <v>96</v>
      </c>
      <c r="I33" s="34" t="s">
        <v>96</v>
      </c>
      <c r="J33" s="34" t="s">
        <v>96</v>
      </c>
    </row>
    <row r="34" spans="1:10" ht="12.75" customHeight="1">
      <c r="A34" s="31"/>
      <c r="B34" s="32">
        <f>COUNTA(B25:B33)</f>
        <v>9</v>
      </c>
      <c r="C34" s="31"/>
      <c r="D34" s="32">
        <f>COUNTIF(D25:D33,"Yes")</f>
        <v>9</v>
      </c>
      <c r="E34" s="31"/>
      <c r="F34" s="45"/>
      <c r="G34" s="31"/>
      <c r="H34" s="31"/>
      <c r="I34" s="31"/>
      <c r="J34" s="31"/>
    </row>
    <row r="35" spans="1:10" ht="9" customHeight="1">
      <c r="A35" s="42"/>
      <c r="B35" s="42"/>
      <c r="C35" s="42"/>
      <c r="D35" s="42"/>
      <c r="E35" s="42"/>
      <c r="F35" s="46"/>
      <c r="G35" s="42"/>
      <c r="H35" s="42"/>
      <c r="I35" s="42"/>
      <c r="J35" s="42"/>
    </row>
    <row r="36" spans="1:10" ht="12.75" customHeight="1">
      <c r="A36" s="31" t="s">
        <v>168</v>
      </c>
      <c r="B36" s="31" t="s">
        <v>169</v>
      </c>
      <c r="C36" s="31" t="s">
        <v>170</v>
      </c>
      <c r="D36" s="31" t="s">
        <v>96</v>
      </c>
      <c r="E36" s="31" t="s">
        <v>97</v>
      </c>
      <c r="F36" s="31">
        <v>1</v>
      </c>
      <c r="G36" s="31" t="s">
        <v>96</v>
      </c>
      <c r="H36" s="31" t="s">
        <v>96</v>
      </c>
      <c r="I36" s="31" t="s">
        <v>96</v>
      </c>
      <c r="J36" s="31" t="s">
        <v>96</v>
      </c>
    </row>
    <row r="37" spans="1:10" ht="12.75" customHeight="1">
      <c r="A37" s="34" t="s">
        <v>168</v>
      </c>
      <c r="B37" s="34" t="s">
        <v>171</v>
      </c>
      <c r="C37" s="34" t="s">
        <v>172</v>
      </c>
      <c r="D37" s="34" t="s">
        <v>96</v>
      </c>
      <c r="E37" s="34" t="s">
        <v>97</v>
      </c>
      <c r="F37" s="34">
        <v>1</v>
      </c>
      <c r="G37" s="34" t="s">
        <v>223</v>
      </c>
      <c r="H37" s="34" t="s">
        <v>223</v>
      </c>
      <c r="I37" s="34" t="s">
        <v>223</v>
      </c>
      <c r="J37" s="34" t="s">
        <v>223</v>
      </c>
    </row>
    <row r="38" spans="1:10" ht="12.75" customHeight="1">
      <c r="A38" s="31"/>
      <c r="B38" s="32">
        <f>COUNTA(B36:B37)</f>
        <v>2</v>
      </c>
      <c r="C38" s="31"/>
      <c r="D38" s="32">
        <f>COUNTIF(D36:D37,"Yes")</f>
        <v>2</v>
      </c>
      <c r="E38" s="31"/>
      <c r="F38" s="45"/>
      <c r="G38" s="31"/>
      <c r="H38" s="31"/>
      <c r="I38" s="31"/>
      <c r="J38" s="31"/>
    </row>
    <row r="39" spans="1:10" ht="9" customHeight="1">
      <c r="A39" s="42"/>
      <c r="B39" s="42"/>
      <c r="C39" s="42"/>
      <c r="D39" s="42"/>
      <c r="E39" s="42"/>
      <c r="F39" s="46"/>
      <c r="G39" s="42"/>
      <c r="H39" s="42"/>
      <c r="I39" s="42"/>
      <c r="J39" s="42"/>
    </row>
    <row r="40" spans="1:10" ht="12.75" customHeight="1">
      <c r="A40" s="31" t="s">
        <v>173</v>
      </c>
      <c r="B40" s="31" t="s">
        <v>174</v>
      </c>
      <c r="C40" s="31" t="s">
        <v>175</v>
      </c>
      <c r="D40" s="31" t="s">
        <v>96</v>
      </c>
      <c r="E40" s="31" t="s">
        <v>97</v>
      </c>
      <c r="F40" s="31">
        <v>1</v>
      </c>
      <c r="G40" s="31" t="s">
        <v>96</v>
      </c>
      <c r="H40" s="31" t="s">
        <v>96</v>
      </c>
      <c r="I40" s="31" t="s">
        <v>96</v>
      </c>
      <c r="J40" s="31" t="s">
        <v>96</v>
      </c>
    </row>
    <row r="41" spans="1:10" ht="12.75" customHeight="1">
      <c r="A41" s="31" t="s">
        <v>173</v>
      </c>
      <c r="B41" s="31" t="s">
        <v>176</v>
      </c>
      <c r="C41" s="31" t="s">
        <v>177</v>
      </c>
      <c r="D41" s="31" t="s">
        <v>96</v>
      </c>
      <c r="E41" s="31" t="s">
        <v>97</v>
      </c>
      <c r="F41" s="31">
        <v>1</v>
      </c>
      <c r="G41" s="31" t="s">
        <v>96</v>
      </c>
      <c r="H41" s="31" t="s">
        <v>96</v>
      </c>
      <c r="I41" s="31" t="s">
        <v>96</v>
      </c>
      <c r="J41" s="31" t="s">
        <v>96</v>
      </c>
    </row>
    <row r="42" spans="1:10" ht="12.75" customHeight="1">
      <c r="A42" s="31" t="s">
        <v>173</v>
      </c>
      <c r="B42" s="31" t="s">
        <v>178</v>
      </c>
      <c r="C42" s="31" t="s">
        <v>179</v>
      </c>
      <c r="D42" s="31" t="s">
        <v>96</v>
      </c>
      <c r="E42" s="31" t="s">
        <v>97</v>
      </c>
      <c r="F42" s="31">
        <v>1</v>
      </c>
      <c r="G42" s="31" t="s">
        <v>96</v>
      </c>
      <c r="H42" s="31" t="s">
        <v>96</v>
      </c>
      <c r="I42" s="31" t="s">
        <v>96</v>
      </c>
      <c r="J42" s="31" t="s">
        <v>96</v>
      </c>
    </row>
    <row r="43" spans="1:10" ht="12.75" customHeight="1">
      <c r="A43" s="31" t="s">
        <v>173</v>
      </c>
      <c r="B43" s="31" t="s">
        <v>180</v>
      </c>
      <c r="C43" s="31" t="s">
        <v>181</v>
      </c>
      <c r="D43" s="31" t="s">
        <v>96</v>
      </c>
      <c r="E43" s="31" t="s">
        <v>97</v>
      </c>
      <c r="F43" s="31">
        <v>1</v>
      </c>
      <c r="G43" s="31" t="s">
        <v>96</v>
      </c>
      <c r="H43" s="31" t="s">
        <v>96</v>
      </c>
      <c r="I43" s="31" t="s">
        <v>96</v>
      </c>
      <c r="J43" s="31" t="s">
        <v>96</v>
      </c>
    </row>
    <row r="44" spans="1:10" ht="12.75" customHeight="1">
      <c r="A44" s="31" t="s">
        <v>173</v>
      </c>
      <c r="B44" s="31" t="s">
        <v>182</v>
      </c>
      <c r="C44" s="31" t="s">
        <v>183</v>
      </c>
      <c r="D44" s="31" t="s">
        <v>96</v>
      </c>
      <c r="E44" s="31" t="s">
        <v>97</v>
      </c>
      <c r="F44" s="31">
        <v>1</v>
      </c>
      <c r="G44" s="31" t="s">
        <v>96</v>
      </c>
      <c r="H44" s="31" t="s">
        <v>96</v>
      </c>
      <c r="I44" s="31" t="s">
        <v>96</v>
      </c>
      <c r="J44" s="31" t="s">
        <v>96</v>
      </c>
    </row>
    <row r="45" spans="1:10" ht="12.75" customHeight="1">
      <c r="A45" s="31" t="s">
        <v>173</v>
      </c>
      <c r="B45" s="31" t="s">
        <v>184</v>
      </c>
      <c r="C45" s="31" t="s">
        <v>185</v>
      </c>
      <c r="D45" s="31" t="s">
        <v>96</v>
      </c>
      <c r="E45" s="31" t="s">
        <v>97</v>
      </c>
      <c r="F45" s="31">
        <v>1</v>
      </c>
      <c r="G45" s="31" t="s">
        <v>96</v>
      </c>
      <c r="H45" s="31" t="s">
        <v>96</v>
      </c>
      <c r="I45" s="31" t="s">
        <v>96</v>
      </c>
      <c r="J45" s="31" t="s">
        <v>96</v>
      </c>
    </row>
    <row r="46" spans="1:10" ht="12.75" customHeight="1">
      <c r="A46" s="31" t="s">
        <v>173</v>
      </c>
      <c r="B46" s="31" t="s">
        <v>186</v>
      </c>
      <c r="C46" s="31" t="s">
        <v>187</v>
      </c>
      <c r="D46" s="31" t="s">
        <v>96</v>
      </c>
      <c r="E46" s="31" t="s">
        <v>97</v>
      </c>
      <c r="F46" s="31">
        <v>1</v>
      </c>
      <c r="G46" s="31" t="s">
        <v>96</v>
      </c>
      <c r="H46" s="31" t="s">
        <v>96</v>
      </c>
      <c r="I46" s="31" t="s">
        <v>96</v>
      </c>
      <c r="J46" s="31" t="s">
        <v>96</v>
      </c>
    </row>
    <row r="47" spans="1:10" ht="12.75" customHeight="1">
      <c r="A47" s="31" t="s">
        <v>173</v>
      </c>
      <c r="B47" s="31" t="s">
        <v>188</v>
      </c>
      <c r="C47" s="31" t="s">
        <v>189</v>
      </c>
      <c r="D47" s="31" t="s">
        <v>96</v>
      </c>
      <c r="E47" s="31" t="s">
        <v>97</v>
      </c>
      <c r="F47" s="31">
        <v>1</v>
      </c>
      <c r="G47" s="31" t="s">
        <v>96</v>
      </c>
      <c r="H47" s="31" t="s">
        <v>96</v>
      </c>
      <c r="I47" s="31" t="s">
        <v>96</v>
      </c>
      <c r="J47" s="31" t="s">
        <v>96</v>
      </c>
    </row>
    <row r="48" spans="1:10" ht="12.75" customHeight="1">
      <c r="A48" s="31" t="s">
        <v>173</v>
      </c>
      <c r="B48" s="31" t="s">
        <v>190</v>
      </c>
      <c r="C48" s="31" t="s">
        <v>191</v>
      </c>
      <c r="D48" s="31" t="s">
        <v>96</v>
      </c>
      <c r="E48" s="31" t="s">
        <v>97</v>
      </c>
      <c r="F48" s="31">
        <v>1</v>
      </c>
      <c r="G48" s="31" t="s">
        <v>96</v>
      </c>
      <c r="H48" s="31" t="s">
        <v>96</v>
      </c>
      <c r="I48" s="31" t="s">
        <v>96</v>
      </c>
      <c r="J48" s="31" t="s">
        <v>96</v>
      </c>
    </row>
    <row r="49" spans="1:10" ht="12.75" customHeight="1">
      <c r="A49" s="31" t="s">
        <v>173</v>
      </c>
      <c r="B49" s="31" t="s">
        <v>192</v>
      </c>
      <c r="C49" s="31" t="s">
        <v>193</v>
      </c>
      <c r="D49" s="31" t="s">
        <v>96</v>
      </c>
      <c r="E49" s="31" t="s">
        <v>97</v>
      </c>
      <c r="F49" s="31">
        <v>1</v>
      </c>
      <c r="G49" s="31" t="s">
        <v>96</v>
      </c>
      <c r="H49" s="31" t="s">
        <v>96</v>
      </c>
      <c r="I49" s="31" t="s">
        <v>96</v>
      </c>
      <c r="J49" s="31" t="s">
        <v>96</v>
      </c>
    </row>
    <row r="50" spans="1:10" ht="12.75" customHeight="1">
      <c r="A50" s="31" t="s">
        <v>173</v>
      </c>
      <c r="B50" s="31" t="s">
        <v>194</v>
      </c>
      <c r="C50" s="31" t="s">
        <v>195</v>
      </c>
      <c r="D50" s="31" t="s">
        <v>96</v>
      </c>
      <c r="E50" s="31" t="s">
        <v>97</v>
      </c>
      <c r="F50" s="31">
        <v>1</v>
      </c>
      <c r="G50" s="31" t="s">
        <v>223</v>
      </c>
      <c r="H50" s="31" t="s">
        <v>223</v>
      </c>
      <c r="I50" s="31" t="s">
        <v>223</v>
      </c>
      <c r="J50" s="31" t="s">
        <v>223</v>
      </c>
    </row>
    <row r="51" spans="1:10" ht="12.75" customHeight="1">
      <c r="A51" s="31" t="s">
        <v>173</v>
      </c>
      <c r="B51" s="31" t="s">
        <v>196</v>
      </c>
      <c r="C51" s="31" t="s">
        <v>197</v>
      </c>
      <c r="D51" s="31" t="s">
        <v>96</v>
      </c>
      <c r="E51" s="31" t="s">
        <v>97</v>
      </c>
      <c r="F51" s="31">
        <v>1</v>
      </c>
      <c r="G51" s="31" t="s">
        <v>223</v>
      </c>
      <c r="H51" s="31" t="s">
        <v>223</v>
      </c>
      <c r="I51" s="31" t="s">
        <v>223</v>
      </c>
      <c r="J51" s="31" t="s">
        <v>223</v>
      </c>
    </row>
    <row r="52" spans="1:10" ht="12.75" customHeight="1">
      <c r="A52" s="31" t="s">
        <v>173</v>
      </c>
      <c r="B52" s="31" t="s">
        <v>198</v>
      </c>
      <c r="C52" s="31" t="s">
        <v>199</v>
      </c>
      <c r="D52" s="31" t="s">
        <v>96</v>
      </c>
      <c r="E52" s="31" t="s">
        <v>97</v>
      </c>
      <c r="F52" s="31">
        <v>1</v>
      </c>
      <c r="G52" s="31" t="s">
        <v>96</v>
      </c>
      <c r="H52" s="31" t="s">
        <v>96</v>
      </c>
      <c r="I52" s="31" t="s">
        <v>96</v>
      </c>
      <c r="J52" s="31" t="s">
        <v>96</v>
      </c>
    </row>
    <row r="53" spans="1:10" ht="12.75" customHeight="1">
      <c r="A53" s="31" t="s">
        <v>173</v>
      </c>
      <c r="B53" s="31" t="s">
        <v>200</v>
      </c>
      <c r="C53" s="31" t="s">
        <v>201</v>
      </c>
      <c r="D53" s="31" t="s">
        <v>96</v>
      </c>
      <c r="E53" s="31" t="s">
        <v>97</v>
      </c>
      <c r="F53" s="31">
        <v>1</v>
      </c>
      <c r="G53" s="31" t="s">
        <v>96</v>
      </c>
      <c r="H53" s="31" t="s">
        <v>96</v>
      </c>
      <c r="I53" s="31" t="s">
        <v>96</v>
      </c>
      <c r="J53" s="31" t="s">
        <v>96</v>
      </c>
    </row>
    <row r="54" spans="1:10" ht="12.75" customHeight="1">
      <c r="A54" s="31" t="s">
        <v>173</v>
      </c>
      <c r="B54" s="31" t="s">
        <v>202</v>
      </c>
      <c r="C54" s="31" t="s">
        <v>203</v>
      </c>
      <c r="D54" s="31" t="s">
        <v>96</v>
      </c>
      <c r="E54" s="31" t="s">
        <v>97</v>
      </c>
      <c r="F54" s="31">
        <v>1</v>
      </c>
      <c r="G54" s="31" t="s">
        <v>96</v>
      </c>
      <c r="H54" s="31" t="s">
        <v>96</v>
      </c>
      <c r="I54" s="31" t="s">
        <v>96</v>
      </c>
      <c r="J54" s="31" t="s">
        <v>96</v>
      </c>
    </row>
    <row r="55" spans="1:10" ht="12.75" customHeight="1">
      <c r="A55" s="31" t="s">
        <v>173</v>
      </c>
      <c r="B55" s="31" t="s">
        <v>204</v>
      </c>
      <c r="C55" s="31" t="s">
        <v>205</v>
      </c>
      <c r="D55" s="31" t="s">
        <v>96</v>
      </c>
      <c r="E55" s="31" t="s">
        <v>97</v>
      </c>
      <c r="F55" s="31">
        <v>1</v>
      </c>
      <c r="G55" s="31" t="s">
        <v>96</v>
      </c>
      <c r="H55" s="31" t="s">
        <v>96</v>
      </c>
      <c r="I55" s="31" t="s">
        <v>96</v>
      </c>
      <c r="J55" s="31" t="s">
        <v>96</v>
      </c>
    </row>
    <row r="56" spans="1:10" ht="12.75" customHeight="1">
      <c r="A56" s="31" t="s">
        <v>173</v>
      </c>
      <c r="B56" s="31" t="s">
        <v>206</v>
      </c>
      <c r="C56" s="31" t="s">
        <v>207</v>
      </c>
      <c r="D56" s="31" t="s">
        <v>96</v>
      </c>
      <c r="E56" s="31" t="s">
        <v>97</v>
      </c>
      <c r="F56" s="31">
        <v>1</v>
      </c>
      <c r="G56" s="31" t="s">
        <v>96</v>
      </c>
      <c r="H56" s="31" t="s">
        <v>96</v>
      </c>
      <c r="I56" s="31" t="s">
        <v>96</v>
      </c>
      <c r="J56" s="31" t="s">
        <v>96</v>
      </c>
    </row>
    <row r="57" spans="1:10" ht="12.75" customHeight="1">
      <c r="A57" s="31" t="s">
        <v>173</v>
      </c>
      <c r="B57" s="31" t="s">
        <v>208</v>
      </c>
      <c r="C57" s="31" t="s">
        <v>209</v>
      </c>
      <c r="D57" s="31" t="s">
        <v>96</v>
      </c>
      <c r="E57" s="31" t="s">
        <v>97</v>
      </c>
      <c r="F57" s="31">
        <v>1</v>
      </c>
      <c r="G57" s="31" t="s">
        <v>223</v>
      </c>
      <c r="H57" s="31" t="s">
        <v>223</v>
      </c>
      <c r="I57" s="31" t="s">
        <v>223</v>
      </c>
      <c r="J57" s="31" t="s">
        <v>223</v>
      </c>
    </row>
    <row r="58" spans="1:10" ht="12.75" customHeight="1">
      <c r="A58" s="31" t="s">
        <v>173</v>
      </c>
      <c r="B58" s="31" t="s">
        <v>210</v>
      </c>
      <c r="C58" s="31" t="s">
        <v>211</v>
      </c>
      <c r="D58" s="31" t="s">
        <v>96</v>
      </c>
      <c r="E58" s="31" t="s">
        <v>97</v>
      </c>
      <c r="F58" s="31">
        <v>1</v>
      </c>
      <c r="G58" s="31" t="s">
        <v>96</v>
      </c>
      <c r="H58" s="31" t="s">
        <v>96</v>
      </c>
      <c r="I58" s="31" t="s">
        <v>96</v>
      </c>
      <c r="J58" s="31" t="s">
        <v>96</v>
      </c>
    </row>
    <row r="59" spans="1:10" ht="12.75" customHeight="1">
      <c r="A59" s="31" t="s">
        <v>173</v>
      </c>
      <c r="B59" s="31" t="s">
        <v>212</v>
      </c>
      <c r="C59" s="31" t="s">
        <v>213</v>
      </c>
      <c r="D59" s="31" t="s">
        <v>96</v>
      </c>
      <c r="E59" s="31" t="s">
        <v>97</v>
      </c>
      <c r="F59" s="31">
        <v>1</v>
      </c>
      <c r="G59" s="31" t="s">
        <v>223</v>
      </c>
      <c r="H59" s="31" t="s">
        <v>223</v>
      </c>
      <c r="I59" s="31" t="s">
        <v>223</v>
      </c>
      <c r="J59" s="31" t="s">
        <v>223</v>
      </c>
    </row>
    <row r="60" spans="1:10" ht="12.75" customHeight="1">
      <c r="A60" s="31" t="s">
        <v>173</v>
      </c>
      <c r="B60" s="31" t="s">
        <v>214</v>
      </c>
      <c r="C60" s="31" t="s">
        <v>215</v>
      </c>
      <c r="D60" s="31" t="s">
        <v>96</v>
      </c>
      <c r="E60" s="31" t="s">
        <v>97</v>
      </c>
      <c r="F60" s="31">
        <v>1</v>
      </c>
      <c r="G60" s="31" t="s">
        <v>96</v>
      </c>
      <c r="H60" s="31" t="s">
        <v>96</v>
      </c>
      <c r="I60" s="31" t="s">
        <v>96</v>
      </c>
      <c r="J60" s="31" t="s">
        <v>96</v>
      </c>
    </row>
    <row r="61" spans="1:10" ht="12.75" customHeight="1">
      <c r="A61" s="34" t="s">
        <v>173</v>
      </c>
      <c r="B61" s="34" t="s">
        <v>216</v>
      </c>
      <c r="C61" s="34" t="s">
        <v>217</v>
      </c>
      <c r="D61" s="34" t="s">
        <v>96</v>
      </c>
      <c r="E61" s="34" t="s">
        <v>97</v>
      </c>
      <c r="F61" s="34">
        <v>1</v>
      </c>
      <c r="G61" s="34" t="s">
        <v>96</v>
      </c>
      <c r="H61" s="34" t="s">
        <v>96</v>
      </c>
      <c r="I61" s="34" t="s">
        <v>96</v>
      </c>
      <c r="J61" s="34" t="s">
        <v>96</v>
      </c>
    </row>
    <row r="62" spans="1:10" ht="12.75" customHeight="1">
      <c r="A62" s="31"/>
      <c r="B62" s="32">
        <f>COUNTA(B40:B61)</f>
        <v>22</v>
      </c>
      <c r="C62" s="31"/>
      <c r="D62" s="32">
        <f>COUNTIF(D40:D61,"Yes")</f>
        <v>22</v>
      </c>
      <c r="E62" s="31"/>
      <c r="F62" s="45"/>
      <c r="G62" s="31"/>
      <c r="H62" s="31"/>
      <c r="I62" s="31"/>
      <c r="J62" s="31"/>
    </row>
    <row r="63" spans="1:10" ht="9" customHeight="1">
      <c r="A63" s="42"/>
      <c r="B63" s="42"/>
      <c r="C63" s="42"/>
      <c r="D63" s="42"/>
      <c r="E63" s="42"/>
      <c r="F63" s="46"/>
      <c r="G63" s="42"/>
      <c r="H63" s="42"/>
      <c r="I63" s="42"/>
      <c r="J63" s="42"/>
    </row>
    <row r="64" spans="1:10" ht="12.75" customHeight="1">
      <c r="A64" s="34" t="s">
        <v>218</v>
      </c>
      <c r="B64" s="34" t="s">
        <v>219</v>
      </c>
      <c r="C64" s="34" t="s">
        <v>220</v>
      </c>
      <c r="D64" s="34" t="s">
        <v>96</v>
      </c>
      <c r="E64" s="34" t="s">
        <v>97</v>
      </c>
      <c r="F64" s="34">
        <v>1</v>
      </c>
      <c r="G64" s="34" t="s">
        <v>96</v>
      </c>
      <c r="H64" s="34" t="s">
        <v>96</v>
      </c>
      <c r="I64" s="34" t="s">
        <v>96</v>
      </c>
      <c r="J64" s="34" t="s">
        <v>96</v>
      </c>
    </row>
    <row r="65" spans="1:10" ht="12.75" customHeight="1">
      <c r="A65" s="31"/>
      <c r="B65" s="32">
        <f>COUNTA(B64:B64)</f>
        <v>1</v>
      </c>
      <c r="C65" s="31"/>
      <c r="D65" s="32">
        <f>COUNTIF(D64:D64,"Yes")</f>
        <v>1</v>
      </c>
      <c r="E65" s="31"/>
      <c r="F65" s="45"/>
      <c r="G65" s="31"/>
      <c r="H65" s="31"/>
      <c r="I65" s="31"/>
      <c r="J65" s="31"/>
    </row>
    <row r="66" ht="12.75" customHeight="1"/>
    <row r="67" spans="1:4" ht="12.75" customHeight="1">
      <c r="A67" s="71" t="s">
        <v>106</v>
      </c>
      <c r="B67" s="71">
        <f>B4+B7+B11+B14+B17+B23+B34+B38+B62+B65</f>
        <v>44</v>
      </c>
      <c r="D67" s="71">
        <f>D4+D7+D11+D14+D17+D23+D34+D38+D62+D65</f>
        <v>44</v>
      </c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Virginia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3" sqref="A53:IV53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24" t="s">
        <v>50</v>
      </c>
      <c r="G1" s="24" t="s">
        <v>51</v>
      </c>
      <c r="H1" s="24" t="s">
        <v>70</v>
      </c>
      <c r="I1" s="24" t="s">
        <v>69</v>
      </c>
    </row>
    <row r="2" spans="1:10" ht="12.75" customHeight="1">
      <c r="A2" s="34" t="s">
        <v>123</v>
      </c>
      <c r="B2" s="34" t="s">
        <v>124</v>
      </c>
      <c r="C2" s="34" t="s">
        <v>125</v>
      </c>
      <c r="D2" s="34">
        <v>5</v>
      </c>
      <c r="E2" s="34" t="s">
        <v>119</v>
      </c>
      <c r="F2" s="34">
        <v>4</v>
      </c>
      <c r="G2" s="34" t="s">
        <v>221</v>
      </c>
      <c r="H2" s="34">
        <v>0</v>
      </c>
      <c r="I2" s="34" t="s">
        <v>221</v>
      </c>
      <c r="J2" s="29"/>
    </row>
    <row r="3" spans="1:10" ht="12.75" customHeight="1">
      <c r="A3" s="31"/>
      <c r="B3" s="32">
        <f>COUNTA(B2:B2)</f>
        <v>1</v>
      </c>
      <c r="C3" s="32"/>
      <c r="D3" s="32"/>
      <c r="E3" s="32"/>
      <c r="F3" s="32">
        <f>COUNTIF(F2:F2,"&gt;0")</f>
        <v>1</v>
      </c>
      <c r="G3" s="32"/>
      <c r="H3" s="31"/>
      <c r="I3" s="31"/>
      <c r="J3" s="31"/>
    </row>
    <row r="4" spans="1:10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2.75" customHeight="1">
      <c r="A5" s="34" t="s">
        <v>126</v>
      </c>
      <c r="B5" s="34" t="s">
        <v>127</v>
      </c>
      <c r="C5" s="34" t="s">
        <v>128</v>
      </c>
      <c r="D5" s="34">
        <v>5</v>
      </c>
      <c r="E5" s="34" t="s">
        <v>119</v>
      </c>
      <c r="F5" s="34">
        <v>4</v>
      </c>
      <c r="G5" s="34" t="s">
        <v>221</v>
      </c>
      <c r="H5" s="34">
        <v>0</v>
      </c>
      <c r="I5" s="34" t="s">
        <v>221</v>
      </c>
      <c r="J5" s="29"/>
    </row>
    <row r="6" spans="1:10" ht="12.75" customHeight="1">
      <c r="A6" s="31"/>
      <c r="B6" s="32">
        <f>COUNTA(B5:B5)</f>
        <v>1</v>
      </c>
      <c r="C6" s="32"/>
      <c r="D6" s="32"/>
      <c r="E6" s="32"/>
      <c r="F6" s="32">
        <f>COUNTIF(F5:F5,"&gt;0")</f>
        <v>1</v>
      </c>
      <c r="G6" s="32"/>
      <c r="H6" s="31"/>
      <c r="I6" s="31"/>
      <c r="J6" s="31"/>
    </row>
    <row r="7" spans="1:10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2.75" customHeight="1">
      <c r="A8" s="31" t="s">
        <v>129</v>
      </c>
      <c r="B8" s="31" t="s">
        <v>130</v>
      </c>
      <c r="C8" s="31" t="s">
        <v>131</v>
      </c>
      <c r="D8" s="31">
        <v>5</v>
      </c>
      <c r="E8" s="31" t="s">
        <v>119</v>
      </c>
      <c r="F8" s="31">
        <v>4</v>
      </c>
      <c r="G8" s="31" t="s">
        <v>221</v>
      </c>
      <c r="H8" s="31">
        <v>0</v>
      </c>
      <c r="I8" s="31" t="s">
        <v>221</v>
      </c>
      <c r="J8" s="29"/>
    </row>
    <row r="9" spans="1:10" ht="12.75" customHeight="1">
      <c r="A9" s="34" t="s">
        <v>129</v>
      </c>
      <c r="B9" s="34" t="s">
        <v>132</v>
      </c>
      <c r="C9" s="34" t="s">
        <v>133</v>
      </c>
      <c r="D9" s="34">
        <v>5</v>
      </c>
      <c r="E9" s="34" t="s">
        <v>119</v>
      </c>
      <c r="F9" s="34">
        <v>4</v>
      </c>
      <c r="G9" s="34" t="s">
        <v>221</v>
      </c>
      <c r="H9" s="34">
        <v>0</v>
      </c>
      <c r="I9" s="34" t="s">
        <v>221</v>
      </c>
      <c r="J9" s="29"/>
    </row>
    <row r="10" spans="1:10" ht="12.75" customHeight="1">
      <c r="A10" s="31"/>
      <c r="B10" s="32">
        <f>COUNTA(B8:B9)</f>
        <v>2</v>
      </c>
      <c r="C10" s="32"/>
      <c r="D10" s="32"/>
      <c r="E10" s="32"/>
      <c r="F10" s="32">
        <f>COUNTIF(F7:F9,"&gt;0")</f>
        <v>2</v>
      </c>
      <c r="G10" s="32"/>
      <c r="H10" s="31"/>
      <c r="I10" s="31"/>
      <c r="J10" s="31"/>
    </row>
    <row r="11" spans="1:10" ht="12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2.75" customHeight="1">
      <c r="A12" s="34" t="s">
        <v>134</v>
      </c>
      <c r="B12" s="34" t="s">
        <v>135</v>
      </c>
      <c r="C12" s="34" t="s">
        <v>136</v>
      </c>
      <c r="D12" s="34">
        <v>5</v>
      </c>
      <c r="E12" s="34" t="s">
        <v>119</v>
      </c>
      <c r="F12" s="34">
        <v>4</v>
      </c>
      <c r="G12" s="34" t="s">
        <v>221</v>
      </c>
      <c r="H12" s="34">
        <v>0</v>
      </c>
      <c r="I12" s="34" t="s">
        <v>221</v>
      </c>
      <c r="J12" s="29"/>
    </row>
    <row r="13" spans="1:10" ht="12.75" customHeight="1">
      <c r="A13" s="31"/>
      <c r="B13" s="32">
        <f>COUNTA(B12:B12)</f>
        <v>1</v>
      </c>
      <c r="C13" s="32"/>
      <c r="D13" s="32"/>
      <c r="E13" s="32"/>
      <c r="F13" s="32">
        <f>COUNTIF(F12:F12,"&gt;0")</f>
        <v>1</v>
      </c>
      <c r="G13" s="32"/>
      <c r="H13" s="31"/>
      <c r="I13" s="31"/>
      <c r="J13" s="42"/>
    </row>
    <row r="14" spans="1:10" ht="12.75" customHeight="1">
      <c r="A14" s="31"/>
      <c r="B14" s="32"/>
      <c r="C14" s="31"/>
      <c r="D14" s="31"/>
      <c r="E14" s="31"/>
      <c r="F14" s="31"/>
      <c r="G14" s="31"/>
      <c r="H14" s="31"/>
      <c r="I14" s="31"/>
      <c r="J14" s="42"/>
    </row>
    <row r="15" spans="1:10" ht="12.75">
      <c r="A15" s="34" t="s">
        <v>137</v>
      </c>
      <c r="B15" s="34" t="s">
        <v>138</v>
      </c>
      <c r="C15" s="34" t="s">
        <v>139</v>
      </c>
      <c r="D15" s="34">
        <v>5</v>
      </c>
      <c r="E15" s="34" t="s">
        <v>119</v>
      </c>
      <c r="F15" s="34">
        <v>4</v>
      </c>
      <c r="G15" s="34" t="s">
        <v>221</v>
      </c>
      <c r="H15" s="34">
        <v>0</v>
      </c>
      <c r="I15" s="34" t="s">
        <v>221</v>
      </c>
      <c r="J15" s="29"/>
    </row>
    <row r="16" spans="1:10" ht="12.75" customHeight="1">
      <c r="A16" s="31"/>
      <c r="B16" s="32">
        <f>COUNTA(B15:B15)</f>
        <v>1</v>
      </c>
      <c r="C16" s="31"/>
      <c r="D16" s="31"/>
      <c r="E16" s="31"/>
      <c r="F16" s="32">
        <f>COUNTIF(F15:F15,"&gt;0")</f>
        <v>1</v>
      </c>
      <c r="G16" s="32"/>
      <c r="H16" s="31"/>
      <c r="I16" s="31"/>
      <c r="J16" s="31"/>
    </row>
    <row r="17" spans="1:10" ht="12.75" customHeight="1">
      <c r="A17" s="31"/>
      <c r="B17" s="32"/>
      <c r="C17" s="31"/>
      <c r="D17" s="31"/>
      <c r="E17" s="31"/>
      <c r="F17" s="31"/>
      <c r="G17" s="31"/>
      <c r="H17" s="31"/>
      <c r="I17" s="31"/>
      <c r="J17" s="42"/>
    </row>
    <row r="18" spans="1:10" ht="12.75">
      <c r="A18" s="31" t="s">
        <v>140</v>
      </c>
      <c r="B18" s="31" t="s">
        <v>141</v>
      </c>
      <c r="C18" s="31" t="s">
        <v>142</v>
      </c>
      <c r="D18" s="31">
        <v>5</v>
      </c>
      <c r="E18" s="31" t="s">
        <v>119</v>
      </c>
      <c r="F18" s="31">
        <v>4</v>
      </c>
      <c r="G18" s="31" t="s">
        <v>221</v>
      </c>
      <c r="H18" s="31">
        <v>0</v>
      </c>
      <c r="I18" s="31" t="s">
        <v>221</v>
      </c>
      <c r="J18" s="29"/>
    </row>
    <row r="19" spans="1:10" ht="12.75">
      <c r="A19" s="31" t="s">
        <v>140</v>
      </c>
      <c r="B19" s="31" t="s">
        <v>143</v>
      </c>
      <c r="C19" s="31" t="s">
        <v>144</v>
      </c>
      <c r="D19" s="31">
        <v>5</v>
      </c>
      <c r="E19" s="31" t="s">
        <v>119</v>
      </c>
      <c r="F19" s="31">
        <v>4</v>
      </c>
      <c r="G19" s="31" t="s">
        <v>221</v>
      </c>
      <c r="H19" s="31">
        <v>0</v>
      </c>
      <c r="I19" s="31" t="s">
        <v>221</v>
      </c>
      <c r="J19" s="29"/>
    </row>
    <row r="20" spans="1:10" ht="12.75">
      <c r="A20" s="31" t="s">
        <v>140</v>
      </c>
      <c r="B20" s="31" t="s">
        <v>145</v>
      </c>
      <c r="C20" s="31" t="s">
        <v>146</v>
      </c>
      <c r="D20" s="31">
        <v>5</v>
      </c>
      <c r="E20" s="31" t="s">
        <v>119</v>
      </c>
      <c r="F20" s="31">
        <v>4</v>
      </c>
      <c r="G20" s="31" t="s">
        <v>221</v>
      </c>
      <c r="H20" s="31">
        <v>0</v>
      </c>
      <c r="I20" s="31" t="s">
        <v>221</v>
      </c>
      <c r="J20" s="29"/>
    </row>
    <row r="21" spans="1:10" ht="12.75">
      <c r="A21" s="34" t="s">
        <v>140</v>
      </c>
      <c r="B21" s="34" t="s">
        <v>147</v>
      </c>
      <c r="C21" s="34" t="s">
        <v>148</v>
      </c>
      <c r="D21" s="34">
        <v>5</v>
      </c>
      <c r="E21" s="34" t="s">
        <v>119</v>
      </c>
      <c r="F21" s="34">
        <v>4</v>
      </c>
      <c r="G21" s="34" t="s">
        <v>221</v>
      </c>
      <c r="H21" s="34">
        <v>0</v>
      </c>
      <c r="I21" s="34" t="s">
        <v>221</v>
      </c>
      <c r="J21" s="29"/>
    </row>
    <row r="22" spans="1:10" ht="12.75" customHeight="1">
      <c r="A22" s="31"/>
      <c r="B22" s="32">
        <f>COUNTA(B18:B21)</f>
        <v>4</v>
      </c>
      <c r="C22" s="31"/>
      <c r="D22" s="31"/>
      <c r="E22" s="31"/>
      <c r="F22" s="32">
        <f>COUNTIF(F18:F21,"&gt;0")</f>
        <v>4</v>
      </c>
      <c r="G22" s="32"/>
      <c r="H22" s="31"/>
      <c r="I22" s="31"/>
      <c r="J22" s="31"/>
    </row>
    <row r="23" spans="1:10" ht="12.75" customHeight="1">
      <c r="A23" s="31"/>
      <c r="B23" s="42"/>
      <c r="C23" s="31"/>
      <c r="D23" s="31"/>
      <c r="E23" s="31"/>
      <c r="F23" s="31"/>
      <c r="G23" s="31"/>
      <c r="H23" s="31"/>
      <c r="I23" s="31"/>
      <c r="J23" s="27"/>
    </row>
    <row r="24" spans="1:10" ht="12.75">
      <c r="A24" s="31" t="s">
        <v>149</v>
      </c>
      <c r="B24" s="31" t="s">
        <v>150</v>
      </c>
      <c r="C24" s="31" t="s">
        <v>151</v>
      </c>
      <c r="D24" s="31">
        <v>5</v>
      </c>
      <c r="E24" s="31" t="s">
        <v>119</v>
      </c>
      <c r="F24" s="31">
        <v>4</v>
      </c>
      <c r="G24" s="31" t="s">
        <v>221</v>
      </c>
      <c r="H24" s="31">
        <v>0</v>
      </c>
      <c r="I24" s="31" t="s">
        <v>221</v>
      </c>
      <c r="J24" s="29"/>
    </row>
    <row r="25" spans="1:10" ht="12.75">
      <c r="A25" s="31" t="s">
        <v>149</v>
      </c>
      <c r="B25" s="31" t="s">
        <v>152</v>
      </c>
      <c r="C25" s="31" t="s">
        <v>153</v>
      </c>
      <c r="D25" s="31">
        <v>5</v>
      </c>
      <c r="E25" s="31" t="s">
        <v>119</v>
      </c>
      <c r="F25" s="31">
        <v>4</v>
      </c>
      <c r="G25" s="31" t="s">
        <v>221</v>
      </c>
      <c r="H25" s="31">
        <v>0</v>
      </c>
      <c r="I25" s="31" t="s">
        <v>221</v>
      </c>
      <c r="J25" s="29"/>
    </row>
    <row r="26" spans="1:10" ht="18">
      <c r="A26" s="31" t="s">
        <v>149</v>
      </c>
      <c r="B26" s="45" t="s">
        <v>154</v>
      </c>
      <c r="C26" s="45" t="s">
        <v>155</v>
      </c>
      <c r="D26" s="45">
        <v>5</v>
      </c>
      <c r="E26" s="45" t="s">
        <v>119</v>
      </c>
      <c r="F26" s="45">
        <v>4</v>
      </c>
      <c r="G26" s="31" t="s">
        <v>221</v>
      </c>
      <c r="H26" s="31">
        <v>0</v>
      </c>
      <c r="I26" s="31" t="s">
        <v>221</v>
      </c>
      <c r="J26" s="29"/>
    </row>
    <row r="27" spans="1:10" ht="12.75">
      <c r="A27" s="31" t="s">
        <v>149</v>
      </c>
      <c r="B27" s="31" t="s">
        <v>156</v>
      </c>
      <c r="C27" s="31" t="s">
        <v>157</v>
      </c>
      <c r="D27" s="31">
        <v>5</v>
      </c>
      <c r="E27" s="31" t="s">
        <v>119</v>
      </c>
      <c r="F27" s="31">
        <v>4</v>
      </c>
      <c r="G27" s="31" t="s">
        <v>221</v>
      </c>
      <c r="H27" s="31">
        <v>0</v>
      </c>
      <c r="I27" s="31" t="s">
        <v>221</v>
      </c>
      <c r="J27" s="29"/>
    </row>
    <row r="28" spans="1:10" ht="12.75">
      <c r="A28" s="31" t="s">
        <v>149</v>
      </c>
      <c r="B28" s="31" t="s">
        <v>158</v>
      </c>
      <c r="C28" s="31" t="s">
        <v>159</v>
      </c>
      <c r="D28" s="31">
        <v>5</v>
      </c>
      <c r="E28" s="31" t="s">
        <v>119</v>
      </c>
      <c r="F28" s="31">
        <v>4</v>
      </c>
      <c r="G28" s="31" t="s">
        <v>221</v>
      </c>
      <c r="H28" s="31">
        <v>0</v>
      </c>
      <c r="I28" s="31" t="s">
        <v>221</v>
      </c>
      <c r="J28" s="29"/>
    </row>
    <row r="29" spans="1:10" ht="12.75">
      <c r="A29" s="31" t="s">
        <v>149</v>
      </c>
      <c r="B29" s="31" t="s">
        <v>160</v>
      </c>
      <c r="C29" s="31" t="s">
        <v>161</v>
      </c>
      <c r="D29" s="31">
        <v>5</v>
      </c>
      <c r="E29" s="31" t="s">
        <v>119</v>
      </c>
      <c r="F29" s="31">
        <v>4</v>
      </c>
      <c r="G29" s="31" t="s">
        <v>221</v>
      </c>
      <c r="H29" s="31">
        <v>0</v>
      </c>
      <c r="I29" s="31" t="s">
        <v>221</v>
      </c>
      <c r="J29" s="29"/>
    </row>
    <row r="30" spans="1:10" ht="12.75">
      <c r="A30" s="31" t="s">
        <v>149</v>
      </c>
      <c r="B30" s="31" t="s">
        <v>162</v>
      </c>
      <c r="C30" s="31" t="s">
        <v>163</v>
      </c>
      <c r="D30" s="31">
        <v>5</v>
      </c>
      <c r="E30" s="31" t="s">
        <v>119</v>
      </c>
      <c r="F30" s="31">
        <v>4</v>
      </c>
      <c r="G30" s="31" t="s">
        <v>221</v>
      </c>
      <c r="H30" s="31">
        <v>0</v>
      </c>
      <c r="I30" s="31" t="s">
        <v>221</v>
      </c>
      <c r="J30" s="29"/>
    </row>
    <row r="31" spans="1:10" ht="12.75">
      <c r="A31" s="31" t="s">
        <v>149</v>
      </c>
      <c r="B31" s="31" t="s">
        <v>164</v>
      </c>
      <c r="C31" s="31" t="s">
        <v>165</v>
      </c>
      <c r="D31" s="31">
        <v>5</v>
      </c>
      <c r="E31" s="31" t="s">
        <v>119</v>
      </c>
      <c r="F31" s="31">
        <v>4</v>
      </c>
      <c r="G31" s="31" t="s">
        <v>221</v>
      </c>
      <c r="H31" s="31">
        <v>0</v>
      </c>
      <c r="I31" s="31" t="s">
        <v>221</v>
      </c>
      <c r="J31" s="29"/>
    </row>
    <row r="32" spans="1:10" ht="12.75">
      <c r="A32" s="34" t="s">
        <v>149</v>
      </c>
      <c r="B32" s="34" t="s">
        <v>166</v>
      </c>
      <c r="C32" s="34" t="s">
        <v>167</v>
      </c>
      <c r="D32" s="34">
        <v>5</v>
      </c>
      <c r="E32" s="34" t="s">
        <v>119</v>
      </c>
      <c r="F32" s="34">
        <v>4</v>
      </c>
      <c r="G32" s="34" t="s">
        <v>221</v>
      </c>
      <c r="H32" s="34">
        <v>0</v>
      </c>
      <c r="I32" s="34" t="s">
        <v>221</v>
      </c>
      <c r="J32" s="31"/>
    </row>
    <row r="33" spans="1:10" ht="12.75" customHeight="1">
      <c r="A33" s="31"/>
      <c r="B33" s="32">
        <f>COUNTA(B24:B32)</f>
        <v>9</v>
      </c>
      <c r="C33" s="32"/>
      <c r="D33" s="32"/>
      <c r="E33" s="32"/>
      <c r="F33" s="32">
        <f>COUNTIF(F24:F32,"&gt;0")</f>
        <v>9</v>
      </c>
      <c r="G33" s="32"/>
      <c r="H33" s="31"/>
      <c r="I33" s="32"/>
      <c r="J33" s="31"/>
    </row>
    <row r="34" spans="1:10" ht="12.75" customHeight="1">
      <c r="A34" s="31"/>
      <c r="B34" s="42"/>
      <c r="C34" s="31"/>
      <c r="D34" s="31"/>
      <c r="E34" s="31"/>
      <c r="F34" s="31"/>
      <c r="G34" s="31"/>
      <c r="H34" s="31"/>
      <c r="I34" s="31"/>
      <c r="J34" s="27"/>
    </row>
    <row r="35" spans="1:10" ht="12.75">
      <c r="A35" s="31" t="s">
        <v>168</v>
      </c>
      <c r="B35" s="31" t="s">
        <v>169</v>
      </c>
      <c r="C35" s="31" t="s">
        <v>170</v>
      </c>
      <c r="D35" s="31">
        <v>5</v>
      </c>
      <c r="E35" s="31" t="s">
        <v>119</v>
      </c>
      <c r="F35" s="31">
        <v>4</v>
      </c>
      <c r="G35" s="31" t="s">
        <v>221</v>
      </c>
      <c r="H35" s="31">
        <v>0</v>
      </c>
      <c r="I35" s="31" t="s">
        <v>221</v>
      </c>
      <c r="J35" s="29"/>
    </row>
    <row r="36" spans="1:10" ht="12.75">
      <c r="A36" s="34" t="s">
        <v>168</v>
      </c>
      <c r="B36" s="34" t="s">
        <v>171</v>
      </c>
      <c r="C36" s="34" t="s">
        <v>172</v>
      </c>
      <c r="D36" s="34">
        <v>5</v>
      </c>
      <c r="E36" s="34" t="s">
        <v>119</v>
      </c>
      <c r="F36" s="34">
        <v>4</v>
      </c>
      <c r="G36" s="34" t="s">
        <v>221</v>
      </c>
      <c r="H36" s="34">
        <v>0</v>
      </c>
      <c r="I36" s="34" t="s">
        <v>221</v>
      </c>
      <c r="J36" s="29"/>
    </row>
    <row r="37" spans="1:10" ht="12.75">
      <c r="A37" s="31"/>
      <c r="B37" s="32">
        <f>COUNTA(B35:B36)</f>
        <v>2</v>
      </c>
      <c r="C37" s="32"/>
      <c r="D37" s="32"/>
      <c r="E37" s="32"/>
      <c r="F37" s="32">
        <f>COUNTIF(F35:F36,"&gt;0")</f>
        <v>2</v>
      </c>
      <c r="G37" s="32"/>
      <c r="H37" s="31"/>
      <c r="I37" s="31"/>
      <c r="J37" s="31"/>
    </row>
    <row r="38" spans="1:10" ht="12.75">
      <c r="A38" s="31"/>
      <c r="B38" s="42"/>
      <c r="C38" s="31"/>
      <c r="D38" s="31"/>
      <c r="E38" s="31"/>
      <c r="F38" s="31"/>
      <c r="G38" s="31"/>
      <c r="H38" s="31"/>
      <c r="I38" s="31"/>
      <c r="J38" s="27"/>
    </row>
    <row r="39" spans="1:10" ht="12.75">
      <c r="A39" s="31" t="s">
        <v>173</v>
      </c>
      <c r="B39" s="31" t="s">
        <v>174</v>
      </c>
      <c r="C39" s="31" t="s">
        <v>175</v>
      </c>
      <c r="D39" s="31">
        <v>5</v>
      </c>
      <c r="E39" s="31" t="s">
        <v>119</v>
      </c>
      <c r="F39" s="31">
        <v>4</v>
      </c>
      <c r="G39" s="31" t="s">
        <v>221</v>
      </c>
      <c r="H39" s="31">
        <v>0</v>
      </c>
      <c r="I39" s="31" t="s">
        <v>221</v>
      </c>
      <c r="J39" s="29"/>
    </row>
    <row r="40" spans="1:10" ht="12.75">
      <c r="A40" s="31" t="s">
        <v>173</v>
      </c>
      <c r="B40" s="31" t="s">
        <v>176</v>
      </c>
      <c r="C40" s="31" t="s">
        <v>177</v>
      </c>
      <c r="D40" s="31">
        <v>5</v>
      </c>
      <c r="E40" s="31" t="s">
        <v>119</v>
      </c>
      <c r="F40" s="31">
        <v>4</v>
      </c>
      <c r="G40" s="31" t="s">
        <v>221</v>
      </c>
      <c r="H40" s="31">
        <v>0</v>
      </c>
      <c r="I40" s="31" t="s">
        <v>221</v>
      </c>
      <c r="J40" s="29"/>
    </row>
    <row r="41" spans="1:10" ht="12.75">
      <c r="A41" s="31" t="s">
        <v>173</v>
      </c>
      <c r="B41" s="31" t="s">
        <v>178</v>
      </c>
      <c r="C41" s="31" t="s">
        <v>179</v>
      </c>
      <c r="D41" s="31">
        <v>5</v>
      </c>
      <c r="E41" s="31" t="s">
        <v>119</v>
      </c>
      <c r="F41" s="31">
        <v>4</v>
      </c>
      <c r="G41" s="31" t="s">
        <v>221</v>
      </c>
      <c r="H41" s="31">
        <v>0</v>
      </c>
      <c r="I41" s="31" t="s">
        <v>221</v>
      </c>
      <c r="J41" s="29"/>
    </row>
    <row r="42" spans="1:10" ht="12.75">
      <c r="A42" s="31" t="s">
        <v>173</v>
      </c>
      <c r="B42" s="31" t="s">
        <v>180</v>
      </c>
      <c r="C42" s="31" t="s">
        <v>181</v>
      </c>
      <c r="D42" s="31">
        <v>5</v>
      </c>
      <c r="E42" s="31" t="s">
        <v>119</v>
      </c>
      <c r="F42" s="31">
        <v>4</v>
      </c>
      <c r="G42" s="31" t="s">
        <v>221</v>
      </c>
      <c r="H42" s="31">
        <v>0</v>
      </c>
      <c r="I42" s="31" t="s">
        <v>221</v>
      </c>
      <c r="J42" s="29"/>
    </row>
    <row r="43" spans="1:10" ht="12.75">
      <c r="A43" s="31" t="s">
        <v>173</v>
      </c>
      <c r="B43" s="31" t="s">
        <v>182</v>
      </c>
      <c r="C43" s="31" t="s">
        <v>183</v>
      </c>
      <c r="D43" s="31">
        <v>5</v>
      </c>
      <c r="E43" s="31" t="s">
        <v>119</v>
      </c>
      <c r="F43" s="31">
        <v>4</v>
      </c>
      <c r="G43" s="31" t="s">
        <v>221</v>
      </c>
      <c r="H43" s="31">
        <v>0</v>
      </c>
      <c r="I43" s="31" t="s">
        <v>221</v>
      </c>
      <c r="J43" s="29"/>
    </row>
    <row r="44" spans="1:10" ht="12.75">
      <c r="A44" s="31" t="s">
        <v>173</v>
      </c>
      <c r="B44" s="31" t="s">
        <v>184</v>
      </c>
      <c r="C44" s="31" t="s">
        <v>185</v>
      </c>
      <c r="D44" s="31">
        <v>5</v>
      </c>
      <c r="E44" s="31" t="s">
        <v>119</v>
      </c>
      <c r="F44" s="31">
        <v>4</v>
      </c>
      <c r="G44" s="31" t="s">
        <v>221</v>
      </c>
      <c r="H44" s="31">
        <v>0</v>
      </c>
      <c r="I44" s="31" t="s">
        <v>221</v>
      </c>
      <c r="J44" s="29"/>
    </row>
    <row r="45" spans="1:10" ht="12.75">
      <c r="A45" s="31" t="s">
        <v>173</v>
      </c>
      <c r="B45" s="31" t="s">
        <v>186</v>
      </c>
      <c r="C45" s="31" t="s">
        <v>187</v>
      </c>
      <c r="D45" s="31">
        <v>5</v>
      </c>
      <c r="E45" s="31" t="s">
        <v>119</v>
      </c>
      <c r="F45" s="31">
        <v>4</v>
      </c>
      <c r="G45" s="31" t="s">
        <v>221</v>
      </c>
      <c r="H45" s="31">
        <v>0</v>
      </c>
      <c r="I45" s="31" t="s">
        <v>221</v>
      </c>
      <c r="J45" s="29"/>
    </row>
    <row r="46" spans="1:10" ht="12.75">
      <c r="A46" s="31" t="s">
        <v>173</v>
      </c>
      <c r="B46" s="31" t="s">
        <v>188</v>
      </c>
      <c r="C46" s="31" t="s">
        <v>189</v>
      </c>
      <c r="D46" s="31">
        <v>5</v>
      </c>
      <c r="E46" s="31" t="s">
        <v>119</v>
      </c>
      <c r="F46" s="31">
        <v>4</v>
      </c>
      <c r="G46" s="31" t="s">
        <v>221</v>
      </c>
      <c r="H46" s="31">
        <v>0</v>
      </c>
      <c r="I46" s="31" t="s">
        <v>221</v>
      </c>
      <c r="J46" s="29"/>
    </row>
    <row r="47" spans="1:10" ht="12.75">
      <c r="A47" s="31" t="s">
        <v>173</v>
      </c>
      <c r="B47" s="31" t="s">
        <v>190</v>
      </c>
      <c r="C47" s="31" t="s">
        <v>191</v>
      </c>
      <c r="D47" s="31">
        <v>5</v>
      </c>
      <c r="E47" s="31" t="s">
        <v>119</v>
      </c>
      <c r="F47" s="31">
        <v>4</v>
      </c>
      <c r="G47" s="31" t="s">
        <v>221</v>
      </c>
      <c r="H47" s="31">
        <v>0</v>
      </c>
      <c r="I47" s="31" t="s">
        <v>221</v>
      </c>
      <c r="J47" s="29"/>
    </row>
    <row r="48" spans="1:10" ht="12.75">
      <c r="A48" s="31" t="s">
        <v>173</v>
      </c>
      <c r="B48" s="31" t="s">
        <v>192</v>
      </c>
      <c r="C48" s="31" t="s">
        <v>193</v>
      </c>
      <c r="D48" s="31">
        <v>5</v>
      </c>
      <c r="E48" s="31" t="s">
        <v>119</v>
      </c>
      <c r="F48" s="31">
        <v>4</v>
      </c>
      <c r="G48" s="31" t="s">
        <v>221</v>
      </c>
      <c r="H48" s="31">
        <v>0</v>
      </c>
      <c r="I48" s="31" t="s">
        <v>221</v>
      </c>
      <c r="J48" s="29"/>
    </row>
    <row r="49" spans="1:10" ht="12.75">
      <c r="A49" s="31" t="s">
        <v>173</v>
      </c>
      <c r="B49" s="31" t="s">
        <v>194</v>
      </c>
      <c r="C49" s="31" t="s">
        <v>195</v>
      </c>
      <c r="D49" s="31">
        <v>5</v>
      </c>
      <c r="E49" s="31" t="s">
        <v>119</v>
      </c>
      <c r="F49" s="31">
        <v>4</v>
      </c>
      <c r="G49" s="31" t="s">
        <v>221</v>
      </c>
      <c r="H49" s="31">
        <v>0</v>
      </c>
      <c r="I49" s="31" t="s">
        <v>221</v>
      </c>
      <c r="J49" s="29"/>
    </row>
    <row r="50" spans="1:10" ht="12.75">
      <c r="A50" s="31" t="s">
        <v>173</v>
      </c>
      <c r="B50" s="31" t="s">
        <v>196</v>
      </c>
      <c r="C50" s="31" t="s">
        <v>197</v>
      </c>
      <c r="D50" s="31">
        <v>5</v>
      </c>
      <c r="E50" s="31" t="s">
        <v>119</v>
      </c>
      <c r="F50" s="31">
        <v>4</v>
      </c>
      <c r="G50" s="31" t="s">
        <v>221</v>
      </c>
      <c r="H50" s="31">
        <v>0</v>
      </c>
      <c r="I50" s="31" t="s">
        <v>221</v>
      </c>
      <c r="J50" s="29"/>
    </row>
    <row r="51" spans="1:10" ht="12.75">
      <c r="A51" s="31" t="s">
        <v>173</v>
      </c>
      <c r="B51" s="31" t="s">
        <v>198</v>
      </c>
      <c r="C51" s="31" t="s">
        <v>199</v>
      </c>
      <c r="D51" s="31">
        <v>5</v>
      </c>
      <c r="E51" s="31" t="s">
        <v>119</v>
      </c>
      <c r="F51" s="31">
        <v>4</v>
      </c>
      <c r="G51" s="31" t="s">
        <v>221</v>
      </c>
      <c r="H51" s="31">
        <v>0</v>
      </c>
      <c r="I51" s="31" t="s">
        <v>221</v>
      </c>
      <c r="J51" s="29"/>
    </row>
    <row r="52" spans="1:10" ht="12.75">
      <c r="A52" s="31" t="s">
        <v>173</v>
      </c>
      <c r="B52" s="31" t="s">
        <v>200</v>
      </c>
      <c r="C52" s="31" t="s">
        <v>201</v>
      </c>
      <c r="D52" s="31">
        <v>5</v>
      </c>
      <c r="E52" s="31" t="s">
        <v>119</v>
      </c>
      <c r="F52" s="31">
        <v>4</v>
      </c>
      <c r="G52" s="31" t="s">
        <v>221</v>
      </c>
      <c r="H52" s="31">
        <v>0</v>
      </c>
      <c r="I52" s="31" t="s">
        <v>221</v>
      </c>
      <c r="J52" s="29"/>
    </row>
    <row r="53" spans="1:10" ht="12.75">
      <c r="A53" s="31" t="s">
        <v>173</v>
      </c>
      <c r="B53" s="31" t="s">
        <v>202</v>
      </c>
      <c r="C53" s="31" t="s">
        <v>203</v>
      </c>
      <c r="D53" s="31">
        <v>5</v>
      </c>
      <c r="E53" s="31" t="s">
        <v>119</v>
      </c>
      <c r="F53" s="31">
        <v>4</v>
      </c>
      <c r="G53" s="31" t="s">
        <v>221</v>
      </c>
      <c r="H53" s="31">
        <v>0</v>
      </c>
      <c r="I53" s="31" t="s">
        <v>221</v>
      </c>
      <c r="J53" s="29"/>
    </row>
    <row r="54" spans="1:10" ht="12.75">
      <c r="A54" s="31" t="s">
        <v>173</v>
      </c>
      <c r="B54" s="31" t="s">
        <v>204</v>
      </c>
      <c r="C54" s="31" t="s">
        <v>205</v>
      </c>
      <c r="D54" s="31">
        <v>5</v>
      </c>
      <c r="E54" s="31" t="s">
        <v>119</v>
      </c>
      <c r="F54" s="31">
        <v>4</v>
      </c>
      <c r="G54" s="31" t="s">
        <v>221</v>
      </c>
      <c r="H54" s="31">
        <v>0</v>
      </c>
      <c r="I54" s="31" t="s">
        <v>221</v>
      </c>
      <c r="J54" s="29"/>
    </row>
    <row r="55" spans="1:10" ht="12.75">
      <c r="A55" s="31" t="s">
        <v>173</v>
      </c>
      <c r="B55" s="31" t="s">
        <v>206</v>
      </c>
      <c r="C55" s="31" t="s">
        <v>207</v>
      </c>
      <c r="D55" s="31">
        <v>5</v>
      </c>
      <c r="E55" s="31" t="s">
        <v>119</v>
      </c>
      <c r="F55" s="31">
        <v>4</v>
      </c>
      <c r="G55" s="31" t="s">
        <v>221</v>
      </c>
      <c r="H55" s="31">
        <v>0</v>
      </c>
      <c r="I55" s="31" t="s">
        <v>221</v>
      </c>
      <c r="J55" s="29"/>
    </row>
    <row r="56" spans="1:10" ht="12.75">
      <c r="A56" s="31" t="s">
        <v>173</v>
      </c>
      <c r="B56" s="31" t="s">
        <v>208</v>
      </c>
      <c r="C56" s="31" t="s">
        <v>209</v>
      </c>
      <c r="D56" s="31">
        <v>5</v>
      </c>
      <c r="E56" s="31" t="s">
        <v>119</v>
      </c>
      <c r="F56" s="31">
        <v>4</v>
      </c>
      <c r="G56" s="31" t="s">
        <v>221</v>
      </c>
      <c r="H56" s="31">
        <v>0</v>
      </c>
      <c r="I56" s="31" t="s">
        <v>221</v>
      </c>
      <c r="J56" s="29"/>
    </row>
    <row r="57" spans="1:10" ht="12.75">
      <c r="A57" s="31" t="s">
        <v>173</v>
      </c>
      <c r="B57" s="31" t="s">
        <v>210</v>
      </c>
      <c r="C57" s="31" t="s">
        <v>211</v>
      </c>
      <c r="D57" s="31">
        <v>5</v>
      </c>
      <c r="E57" s="31" t="s">
        <v>119</v>
      </c>
      <c r="F57" s="31">
        <v>4</v>
      </c>
      <c r="G57" s="31" t="s">
        <v>221</v>
      </c>
      <c r="H57" s="31">
        <v>0</v>
      </c>
      <c r="I57" s="31" t="s">
        <v>221</v>
      </c>
      <c r="J57" s="29"/>
    </row>
    <row r="58" spans="1:10" ht="12.75">
      <c r="A58" s="31" t="s">
        <v>173</v>
      </c>
      <c r="B58" s="31" t="s">
        <v>212</v>
      </c>
      <c r="C58" s="31" t="s">
        <v>213</v>
      </c>
      <c r="D58" s="31">
        <v>5</v>
      </c>
      <c r="E58" s="31" t="s">
        <v>119</v>
      </c>
      <c r="F58" s="31">
        <v>4</v>
      </c>
      <c r="G58" s="31" t="s">
        <v>221</v>
      </c>
      <c r="H58" s="31">
        <v>0</v>
      </c>
      <c r="I58" s="31" t="s">
        <v>221</v>
      </c>
      <c r="J58" s="29"/>
    </row>
    <row r="59" spans="1:10" ht="12.75">
      <c r="A59" s="31" t="s">
        <v>173</v>
      </c>
      <c r="B59" s="31" t="s">
        <v>214</v>
      </c>
      <c r="C59" s="31" t="s">
        <v>215</v>
      </c>
      <c r="D59" s="31">
        <v>5</v>
      </c>
      <c r="E59" s="31" t="s">
        <v>119</v>
      </c>
      <c r="F59" s="31">
        <v>4</v>
      </c>
      <c r="G59" s="31" t="s">
        <v>221</v>
      </c>
      <c r="H59" s="31">
        <v>0</v>
      </c>
      <c r="I59" s="31" t="s">
        <v>221</v>
      </c>
      <c r="J59" s="29"/>
    </row>
    <row r="60" spans="1:10" ht="12.75">
      <c r="A60" s="34" t="s">
        <v>173</v>
      </c>
      <c r="B60" s="34" t="s">
        <v>216</v>
      </c>
      <c r="C60" s="34" t="s">
        <v>217</v>
      </c>
      <c r="D60" s="34">
        <v>5</v>
      </c>
      <c r="E60" s="34" t="s">
        <v>119</v>
      </c>
      <c r="F60" s="34">
        <v>4</v>
      </c>
      <c r="G60" s="34" t="s">
        <v>221</v>
      </c>
      <c r="H60" s="34">
        <v>0</v>
      </c>
      <c r="I60" s="34" t="s">
        <v>221</v>
      </c>
      <c r="J60" s="29"/>
    </row>
    <row r="61" spans="1:10" ht="12.75">
      <c r="A61" s="31"/>
      <c r="B61" s="32">
        <f>COUNTA(B39:B60)</f>
        <v>22</v>
      </c>
      <c r="C61" s="32"/>
      <c r="D61" s="32"/>
      <c r="E61" s="32"/>
      <c r="F61" s="32">
        <f>COUNTIF(F39:F60,"&gt;0")</f>
        <v>22</v>
      </c>
      <c r="G61" s="32"/>
      <c r="H61" s="31"/>
      <c r="I61" s="31"/>
      <c r="J61" s="31"/>
    </row>
    <row r="62" spans="1:10" ht="12.75">
      <c r="A62" s="31"/>
      <c r="B62" s="42"/>
      <c r="C62" s="31"/>
      <c r="D62" s="31"/>
      <c r="E62" s="31"/>
      <c r="F62" s="31"/>
      <c r="G62" s="31"/>
      <c r="H62" s="31"/>
      <c r="I62" s="31"/>
      <c r="J62" s="27"/>
    </row>
    <row r="63" spans="1:10" ht="12.75">
      <c r="A63" s="34" t="s">
        <v>218</v>
      </c>
      <c r="B63" s="34" t="s">
        <v>219</v>
      </c>
      <c r="C63" s="34" t="s">
        <v>220</v>
      </c>
      <c r="D63" s="34">
        <v>5</v>
      </c>
      <c r="E63" s="34" t="s">
        <v>119</v>
      </c>
      <c r="F63" s="34">
        <v>4</v>
      </c>
      <c r="G63" s="34" t="s">
        <v>221</v>
      </c>
      <c r="H63" s="34">
        <v>0</v>
      </c>
      <c r="I63" s="34" t="s">
        <v>221</v>
      </c>
      <c r="J63" s="29"/>
    </row>
    <row r="64" spans="1:10" ht="12.75">
      <c r="A64" s="31"/>
      <c r="B64" s="32">
        <f>COUNTA(B63:B63)</f>
        <v>1</v>
      </c>
      <c r="C64" s="32"/>
      <c r="D64" s="32"/>
      <c r="E64" s="32"/>
      <c r="F64" s="32">
        <f>COUNTIF(F63:F63,"&gt;0")</f>
        <v>1</v>
      </c>
      <c r="G64" s="32"/>
      <c r="H64" s="31"/>
      <c r="I64" s="31"/>
      <c r="J64" s="31"/>
    </row>
    <row r="65" spans="1:10" ht="12.75">
      <c r="A65" s="31"/>
      <c r="B65" s="42"/>
      <c r="C65" s="31"/>
      <c r="D65" s="31"/>
      <c r="E65" s="31"/>
      <c r="F65" s="31"/>
      <c r="G65" s="31"/>
      <c r="H65" s="31"/>
      <c r="I65" s="31"/>
      <c r="J65" s="27"/>
    </row>
    <row r="66" spans="1:5" ht="12.75">
      <c r="A66" s="90" t="s">
        <v>120</v>
      </c>
      <c r="E66" s="94" t="s">
        <v>122</v>
      </c>
    </row>
    <row r="67" spans="1:6" ht="12.75">
      <c r="A67" s="94" t="s">
        <v>121</v>
      </c>
      <c r="B67" s="71">
        <f>B3+B6+B10+B13+B16+B22+B33+B37+B61+B64</f>
        <v>44</v>
      </c>
      <c r="E67" s="94" t="s">
        <v>121</v>
      </c>
      <c r="F67" s="71">
        <f>F3+F6+F10+F13+F16+F22+F33+F37+F61+F64</f>
        <v>44</v>
      </c>
    </row>
    <row r="68" spans="1:6" ht="12.75">
      <c r="A68" s="94"/>
      <c r="B68" s="71"/>
      <c r="E68" s="94"/>
      <c r="F68" s="71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Virginia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2" sqref="S2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11" t="s">
        <v>111</v>
      </c>
      <c r="C1" s="111"/>
      <c r="F1" s="112" t="s">
        <v>117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s="23" customFormat="1" ht="39" customHeight="1">
      <c r="A2" s="28" t="s">
        <v>45</v>
      </c>
      <c r="B2" s="28" t="s">
        <v>46</v>
      </c>
      <c r="C2" s="28" t="s">
        <v>47</v>
      </c>
      <c r="D2" s="87" t="s">
        <v>89</v>
      </c>
      <c r="E2" s="87" t="s">
        <v>90</v>
      </c>
      <c r="F2" s="87" t="s">
        <v>112</v>
      </c>
      <c r="G2" s="87" t="s">
        <v>99</v>
      </c>
      <c r="H2" s="88" t="s">
        <v>118</v>
      </c>
      <c r="I2" s="87" t="s">
        <v>113</v>
      </c>
      <c r="J2" s="87" t="s">
        <v>114</v>
      </c>
      <c r="K2" s="87" t="s">
        <v>115</v>
      </c>
      <c r="L2" s="87" t="s">
        <v>71</v>
      </c>
      <c r="M2" s="87" t="s">
        <v>116</v>
      </c>
      <c r="N2" s="87" t="s">
        <v>82</v>
      </c>
      <c r="O2" s="87" t="s">
        <v>81</v>
      </c>
      <c r="P2" s="87" t="s">
        <v>83</v>
      </c>
      <c r="Q2" s="87" t="s">
        <v>53</v>
      </c>
      <c r="R2" s="87" t="s">
        <v>84</v>
      </c>
    </row>
    <row r="3" spans="1:18" ht="12.75">
      <c r="A3" s="34" t="s">
        <v>123</v>
      </c>
      <c r="B3" s="34" t="s">
        <v>124</v>
      </c>
      <c r="C3" s="34" t="s">
        <v>125</v>
      </c>
      <c r="D3" s="34" t="s">
        <v>96</v>
      </c>
      <c r="E3" s="34" t="s">
        <v>96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 t="s">
        <v>96</v>
      </c>
    </row>
    <row r="4" spans="1:18" ht="12.75">
      <c r="A4" s="31"/>
      <c r="B4" s="32">
        <f>COUNTA(B3:B3)</f>
        <v>1</v>
      </c>
      <c r="C4" s="54"/>
      <c r="D4" s="32">
        <f aca="true" t="shared" si="0" ref="D4:R4">COUNTIF(D3:D3,"Yes")</f>
        <v>1</v>
      </c>
      <c r="E4" s="32">
        <f t="shared" si="0"/>
        <v>1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1</v>
      </c>
    </row>
    <row r="5" spans="1:18" ht="12.75">
      <c r="A5" s="31"/>
      <c r="B5" s="31"/>
      <c r="C5" s="31"/>
      <c r="D5" s="31"/>
      <c r="E5" s="31"/>
      <c r="F5" s="31"/>
      <c r="G5" s="45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34" t="s">
        <v>126</v>
      </c>
      <c r="B6" s="34" t="s">
        <v>127</v>
      </c>
      <c r="C6" s="34" t="s">
        <v>128</v>
      </c>
      <c r="D6" s="34" t="s">
        <v>96</v>
      </c>
      <c r="E6" s="34" t="s">
        <v>96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 t="s">
        <v>96</v>
      </c>
    </row>
    <row r="7" spans="1:18" ht="12.75">
      <c r="A7" s="31"/>
      <c r="B7" s="32">
        <f>COUNTA(B6:B6)</f>
        <v>1</v>
      </c>
      <c r="C7" s="54"/>
      <c r="D7" s="32">
        <f aca="true" t="shared" si="1" ref="D7:R7">COUNTIF(D6:D6,"Yes")</f>
        <v>1</v>
      </c>
      <c r="E7" s="32">
        <f t="shared" si="1"/>
        <v>1</v>
      </c>
      <c r="F7" s="32">
        <f t="shared" si="1"/>
        <v>0</v>
      </c>
      <c r="G7" s="32">
        <f t="shared" si="1"/>
        <v>0</v>
      </c>
      <c r="H7" s="32">
        <f t="shared" si="1"/>
        <v>0</v>
      </c>
      <c r="I7" s="32">
        <f t="shared" si="1"/>
        <v>0</v>
      </c>
      <c r="J7" s="32">
        <f t="shared" si="1"/>
        <v>0</v>
      </c>
      <c r="K7" s="32">
        <f t="shared" si="1"/>
        <v>0</v>
      </c>
      <c r="L7" s="32">
        <f t="shared" si="1"/>
        <v>0</v>
      </c>
      <c r="M7" s="32">
        <f t="shared" si="1"/>
        <v>0</v>
      </c>
      <c r="N7" s="32">
        <f t="shared" si="1"/>
        <v>0</v>
      </c>
      <c r="O7" s="32">
        <f t="shared" si="1"/>
        <v>0</v>
      </c>
      <c r="P7" s="32">
        <f t="shared" si="1"/>
        <v>0</v>
      </c>
      <c r="Q7" s="32">
        <f t="shared" si="1"/>
        <v>0</v>
      </c>
      <c r="R7" s="32">
        <f t="shared" si="1"/>
        <v>1</v>
      </c>
    </row>
    <row r="8" spans="1:18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2.75">
      <c r="A9" s="31" t="s">
        <v>129</v>
      </c>
      <c r="B9" s="31" t="s">
        <v>130</v>
      </c>
      <c r="C9" s="31" t="s">
        <v>131</v>
      </c>
      <c r="D9" s="31" t="s">
        <v>96</v>
      </c>
      <c r="E9" s="31" t="s">
        <v>96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 t="s">
        <v>96</v>
      </c>
    </row>
    <row r="10" spans="1:18" ht="12.75">
      <c r="A10" s="34" t="s">
        <v>129</v>
      </c>
      <c r="B10" s="34" t="s">
        <v>132</v>
      </c>
      <c r="C10" s="34" t="s">
        <v>133</v>
      </c>
      <c r="D10" s="34" t="s">
        <v>96</v>
      </c>
      <c r="E10" s="34" t="s">
        <v>96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 t="s">
        <v>96</v>
      </c>
    </row>
    <row r="11" spans="1:18" ht="12.75">
      <c r="A11" s="31"/>
      <c r="B11" s="32">
        <f>COUNTA(B9:B10)</f>
        <v>2</v>
      </c>
      <c r="C11" s="54"/>
      <c r="D11" s="69">
        <f aca="true" t="shared" si="2" ref="D11:R11">COUNTIF(D9:D10,"Yes")</f>
        <v>2</v>
      </c>
      <c r="E11" s="69">
        <f t="shared" si="2"/>
        <v>2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32">
        <f t="shared" si="2"/>
        <v>0</v>
      </c>
      <c r="L11" s="32">
        <f t="shared" si="2"/>
        <v>0</v>
      </c>
      <c r="M11" s="32">
        <f t="shared" si="2"/>
        <v>0</v>
      </c>
      <c r="N11" s="32">
        <f t="shared" si="2"/>
        <v>0</v>
      </c>
      <c r="O11" s="32">
        <f t="shared" si="2"/>
        <v>0</v>
      </c>
      <c r="P11" s="32">
        <f t="shared" si="2"/>
        <v>0</v>
      </c>
      <c r="Q11" s="32">
        <f t="shared" si="2"/>
        <v>0</v>
      </c>
      <c r="R11" s="32">
        <f t="shared" si="2"/>
        <v>2</v>
      </c>
    </row>
    <row r="12" spans="1:18" ht="12.75">
      <c r="A12" s="31"/>
      <c r="B12" s="32"/>
      <c r="C12" s="31"/>
      <c r="D12" s="45"/>
      <c r="E12" s="45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>
      <c r="A13" s="34" t="s">
        <v>134</v>
      </c>
      <c r="B13" s="34" t="s">
        <v>135</v>
      </c>
      <c r="C13" s="34" t="s">
        <v>136</v>
      </c>
      <c r="D13" s="34" t="s">
        <v>96</v>
      </c>
      <c r="E13" s="34" t="s">
        <v>96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 t="s">
        <v>96</v>
      </c>
    </row>
    <row r="14" spans="1:18" ht="12.75">
      <c r="A14" s="31"/>
      <c r="B14" s="32">
        <f>COUNTA(B13:B13)</f>
        <v>1</v>
      </c>
      <c r="C14" s="54"/>
      <c r="D14" s="32">
        <f aca="true" t="shared" si="3" ref="D14:R14">COUNTIF(D13:D13,"Yes")</f>
        <v>1</v>
      </c>
      <c r="E14" s="32">
        <f t="shared" si="3"/>
        <v>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32">
        <f t="shared" si="3"/>
        <v>0</v>
      </c>
      <c r="P14" s="32">
        <f t="shared" si="3"/>
        <v>0</v>
      </c>
      <c r="Q14" s="32">
        <f t="shared" si="3"/>
        <v>0</v>
      </c>
      <c r="R14" s="32">
        <f t="shared" si="3"/>
        <v>1</v>
      </c>
    </row>
    <row r="15" spans="1:18" ht="12.75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4" t="s">
        <v>137</v>
      </c>
      <c r="B16" s="34" t="s">
        <v>138</v>
      </c>
      <c r="C16" s="34" t="s">
        <v>139</v>
      </c>
      <c r="D16" s="34" t="s">
        <v>96</v>
      </c>
      <c r="E16" s="34" t="s">
        <v>96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 t="s">
        <v>96</v>
      </c>
    </row>
    <row r="17" spans="1:18" ht="12.75">
      <c r="A17" s="31"/>
      <c r="B17" s="32">
        <f>COUNTA(B16:B16)</f>
        <v>1</v>
      </c>
      <c r="C17" s="54"/>
      <c r="D17" s="32">
        <f aca="true" t="shared" si="4" ref="D17:R17">COUNTIF(D16:D16,"Yes")</f>
        <v>1</v>
      </c>
      <c r="E17" s="32">
        <f t="shared" si="4"/>
        <v>1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32">
        <f t="shared" si="4"/>
        <v>0</v>
      </c>
      <c r="P17" s="32">
        <f t="shared" si="4"/>
        <v>0</v>
      </c>
      <c r="Q17" s="32">
        <f t="shared" si="4"/>
        <v>0</v>
      </c>
      <c r="R17" s="32">
        <f t="shared" si="4"/>
        <v>1</v>
      </c>
    </row>
    <row r="18" spans="1:18" ht="12.75">
      <c r="A18" s="31"/>
      <c r="B18" s="4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8" customHeight="1">
      <c r="A19" s="31" t="s">
        <v>140</v>
      </c>
      <c r="B19" s="31" t="s">
        <v>141</v>
      </c>
      <c r="C19" s="31" t="s">
        <v>142</v>
      </c>
      <c r="D19" s="31" t="s">
        <v>96</v>
      </c>
      <c r="E19" s="31" t="s">
        <v>96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96</v>
      </c>
    </row>
    <row r="20" spans="1:18" ht="18" customHeight="1">
      <c r="A20" s="31" t="s">
        <v>140</v>
      </c>
      <c r="B20" s="31" t="s">
        <v>143</v>
      </c>
      <c r="C20" s="31" t="s">
        <v>144</v>
      </c>
      <c r="D20" s="31" t="s">
        <v>96</v>
      </c>
      <c r="E20" s="31" t="s">
        <v>96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 t="s">
        <v>96</v>
      </c>
    </row>
    <row r="21" spans="1:18" ht="18" customHeight="1">
      <c r="A21" s="31" t="s">
        <v>140</v>
      </c>
      <c r="B21" s="31" t="s">
        <v>145</v>
      </c>
      <c r="C21" s="31" t="s">
        <v>146</v>
      </c>
      <c r="D21" s="31" t="s">
        <v>96</v>
      </c>
      <c r="E21" s="31" t="s">
        <v>96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96</v>
      </c>
    </row>
    <row r="22" spans="1:18" ht="18" customHeight="1">
      <c r="A22" s="34" t="s">
        <v>140</v>
      </c>
      <c r="B22" s="34" t="s">
        <v>147</v>
      </c>
      <c r="C22" s="34" t="s">
        <v>148</v>
      </c>
      <c r="D22" s="34" t="s">
        <v>96</v>
      </c>
      <c r="E22" s="34" t="s">
        <v>96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 t="s">
        <v>96</v>
      </c>
    </row>
    <row r="23" spans="1:18" ht="12.75">
      <c r="A23" s="31"/>
      <c r="B23" s="32">
        <f>COUNTA(B19:B22)</f>
        <v>4</v>
      </c>
      <c r="C23" s="54"/>
      <c r="D23" s="32">
        <f aca="true" t="shared" si="5" ref="D23:R23">COUNTIF(D19:D22,"Yes")</f>
        <v>4</v>
      </c>
      <c r="E23" s="32">
        <f t="shared" si="5"/>
        <v>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5"/>
        <v>0</v>
      </c>
      <c r="P23" s="32">
        <f t="shared" si="5"/>
        <v>0</v>
      </c>
      <c r="Q23" s="32">
        <f t="shared" si="5"/>
        <v>0</v>
      </c>
      <c r="R23" s="32">
        <f t="shared" si="5"/>
        <v>4</v>
      </c>
    </row>
    <row r="24" spans="1:18" ht="12.75">
      <c r="A24" s="31"/>
      <c r="B24" s="4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8">
      <c r="A25" s="31" t="s">
        <v>149</v>
      </c>
      <c r="B25" s="31" t="s">
        <v>150</v>
      </c>
      <c r="C25" s="31" t="s">
        <v>151</v>
      </c>
      <c r="D25" s="31" t="s">
        <v>96</v>
      </c>
      <c r="E25" s="31" t="s">
        <v>96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96</v>
      </c>
    </row>
    <row r="26" spans="1:18" ht="12.75">
      <c r="A26" s="31" t="s">
        <v>149</v>
      </c>
      <c r="B26" s="31" t="s">
        <v>152</v>
      </c>
      <c r="C26" s="31" t="s">
        <v>153</v>
      </c>
      <c r="D26" s="31" t="s">
        <v>96</v>
      </c>
      <c r="E26" s="31" t="s">
        <v>96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96</v>
      </c>
    </row>
    <row r="27" spans="1:18" ht="18">
      <c r="A27" s="31" t="s">
        <v>149</v>
      </c>
      <c r="B27" s="45" t="s">
        <v>154</v>
      </c>
      <c r="C27" s="45" t="s">
        <v>155</v>
      </c>
      <c r="D27" s="31" t="s">
        <v>96</v>
      </c>
      <c r="E27" s="31" t="s">
        <v>96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 t="s">
        <v>96</v>
      </c>
    </row>
    <row r="28" spans="1:18" ht="12.75">
      <c r="A28" s="31" t="s">
        <v>149</v>
      </c>
      <c r="B28" s="31" t="s">
        <v>156</v>
      </c>
      <c r="C28" s="31" t="s">
        <v>157</v>
      </c>
      <c r="D28" s="31" t="s">
        <v>96</v>
      </c>
      <c r="E28" s="31" t="s">
        <v>96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 t="s">
        <v>96</v>
      </c>
    </row>
    <row r="29" spans="1:18" ht="12.75">
      <c r="A29" s="31" t="s">
        <v>149</v>
      </c>
      <c r="B29" s="31" t="s">
        <v>158</v>
      </c>
      <c r="C29" s="31" t="s">
        <v>159</v>
      </c>
      <c r="D29" s="31" t="s">
        <v>96</v>
      </c>
      <c r="E29" s="31" t="s">
        <v>96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 t="s">
        <v>96</v>
      </c>
    </row>
    <row r="30" spans="1:18" ht="18">
      <c r="A30" s="31" t="s">
        <v>149</v>
      </c>
      <c r="B30" s="31" t="s">
        <v>160</v>
      </c>
      <c r="C30" s="31" t="s">
        <v>161</v>
      </c>
      <c r="D30" s="31" t="s">
        <v>96</v>
      </c>
      <c r="E30" s="31" t="s">
        <v>96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 t="s">
        <v>96</v>
      </c>
    </row>
    <row r="31" spans="1:18" ht="12.75">
      <c r="A31" s="31" t="s">
        <v>149</v>
      </c>
      <c r="B31" s="31" t="s">
        <v>162</v>
      </c>
      <c r="C31" s="31" t="s">
        <v>163</v>
      </c>
      <c r="D31" s="31" t="s">
        <v>96</v>
      </c>
      <c r="E31" s="31" t="s">
        <v>96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 t="s">
        <v>96</v>
      </c>
    </row>
    <row r="32" spans="1:18" ht="18">
      <c r="A32" s="31" t="s">
        <v>149</v>
      </c>
      <c r="B32" s="31" t="s">
        <v>164</v>
      </c>
      <c r="C32" s="31" t="s">
        <v>165</v>
      </c>
      <c r="D32" s="31" t="s">
        <v>96</v>
      </c>
      <c r="E32" s="31" t="s">
        <v>96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 t="s">
        <v>96</v>
      </c>
    </row>
    <row r="33" spans="1:18" ht="12.75">
      <c r="A33" s="34" t="s">
        <v>149</v>
      </c>
      <c r="B33" s="34" t="s">
        <v>166</v>
      </c>
      <c r="C33" s="34" t="s">
        <v>167</v>
      </c>
      <c r="D33" s="34" t="s">
        <v>96</v>
      </c>
      <c r="E33" s="34" t="s">
        <v>96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 t="s">
        <v>96</v>
      </c>
    </row>
    <row r="34" spans="1:18" ht="12.75">
      <c r="A34" s="31"/>
      <c r="B34" s="32">
        <f>COUNTA(B25:B33)</f>
        <v>9</v>
      </c>
      <c r="C34" s="54"/>
      <c r="D34" s="32">
        <f aca="true" t="shared" si="6" ref="D34:R34">COUNTIF(D25:D33,"Yes")</f>
        <v>9</v>
      </c>
      <c r="E34" s="32">
        <f t="shared" si="6"/>
        <v>9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32">
        <f t="shared" si="6"/>
        <v>0</v>
      </c>
      <c r="R34" s="32">
        <f t="shared" si="6"/>
        <v>9</v>
      </c>
    </row>
    <row r="35" spans="1:18" ht="12.75">
      <c r="A35" s="31"/>
      <c r="B35" s="4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8">
      <c r="A36" s="31" t="s">
        <v>168</v>
      </c>
      <c r="B36" s="31" t="s">
        <v>169</v>
      </c>
      <c r="C36" s="31" t="s">
        <v>170</v>
      </c>
      <c r="D36" s="31" t="s">
        <v>96</v>
      </c>
      <c r="E36" s="31" t="s">
        <v>96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 t="s">
        <v>96</v>
      </c>
    </row>
    <row r="37" spans="1:18" ht="18">
      <c r="A37" s="34" t="s">
        <v>168</v>
      </c>
      <c r="B37" s="34" t="s">
        <v>171</v>
      </c>
      <c r="C37" s="34" t="s">
        <v>172</v>
      </c>
      <c r="D37" s="34" t="s">
        <v>96</v>
      </c>
      <c r="E37" s="34" t="s">
        <v>96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 t="s">
        <v>96</v>
      </c>
    </row>
    <row r="38" spans="1:18" ht="12.75">
      <c r="A38" s="31"/>
      <c r="B38" s="32">
        <f>COUNTA(B36:B37)</f>
        <v>2</v>
      </c>
      <c r="C38" s="106"/>
      <c r="D38" s="32">
        <f>COUNTIF(D36:D37,"Yes")</f>
        <v>2</v>
      </c>
      <c r="E38" s="32">
        <f aca="true" t="shared" si="7" ref="E38:R38">COUNTIF(E36:E37,"Yes")</f>
        <v>2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si="7"/>
        <v>0</v>
      </c>
      <c r="O38" s="32">
        <f t="shared" si="7"/>
        <v>0</v>
      </c>
      <c r="P38" s="32">
        <f t="shared" si="7"/>
        <v>0</v>
      </c>
      <c r="Q38" s="32">
        <f t="shared" si="7"/>
        <v>0</v>
      </c>
      <c r="R38" s="32">
        <f t="shared" si="7"/>
        <v>2</v>
      </c>
    </row>
    <row r="39" spans="1:18" ht="12.75">
      <c r="A39" s="31"/>
      <c r="B39" s="4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 customHeight="1">
      <c r="A40" s="31" t="s">
        <v>173</v>
      </c>
      <c r="B40" s="31" t="s">
        <v>174</v>
      </c>
      <c r="C40" s="31" t="s">
        <v>175</v>
      </c>
      <c r="D40" s="31" t="s">
        <v>96</v>
      </c>
      <c r="E40" s="31" t="s">
        <v>96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 t="s">
        <v>96</v>
      </c>
    </row>
    <row r="41" spans="1:18" ht="12.75" customHeight="1">
      <c r="A41" s="31" t="s">
        <v>173</v>
      </c>
      <c r="B41" s="31" t="s">
        <v>176</v>
      </c>
      <c r="C41" s="31" t="s">
        <v>177</v>
      </c>
      <c r="D41" s="31" t="s">
        <v>96</v>
      </c>
      <c r="E41" s="31" t="s">
        <v>96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 t="s">
        <v>96</v>
      </c>
    </row>
    <row r="42" spans="1:18" ht="12.75" customHeight="1">
      <c r="A42" s="31" t="s">
        <v>173</v>
      </c>
      <c r="B42" s="31" t="s">
        <v>178</v>
      </c>
      <c r="C42" s="31" t="s">
        <v>179</v>
      </c>
      <c r="D42" s="31" t="s">
        <v>96</v>
      </c>
      <c r="E42" s="31" t="s">
        <v>96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 t="s">
        <v>96</v>
      </c>
    </row>
    <row r="43" spans="1:18" ht="12.75" customHeight="1">
      <c r="A43" s="31" t="s">
        <v>173</v>
      </c>
      <c r="B43" s="31" t="s">
        <v>180</v>
      </c>
      <c r="C43" s="31" t="s">
        <v>181</v>
      </c>
      <c r="D43" s="31" t="s">
        <v>96</v>
      </c>
      <c r="E43" s="31" t="s">
        <v>96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 t="s">
        <v>96</v>
      </c>
    </row>
    <row r="44" spans="1:18" ht="12.75" customHeight="1">
      <c r="A44" s="31" t="s">
        <v>173</v>
      </c>
      <c r="B44" s="31" t="s">
        <v>182</v>
      </c>
      <c r="C44" s="31" t="s">
        <v>183</v>
      </c>
      <c r="D44" s="31" t="s">
        <v>96</v>
      </c>
      <c r="E44" s="31" t="s">
        <v>96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 t="s">
        <v>96</v>
      </c>
    </row>
    <row r="45" spans="1:18" ht="12.75" customHeight="1">
      <c r="A45" s="31" t="s">
        <v>173</v>
      </c>
      <c r="B45" s="31" t="s">
        <v>184</v>
      </c>
      <c r="C45" s="31" t="s">
        <v>185</v>
      </c>
      <c r="D45" s="31" t="s">
        <v>96</v>
      </c>
      <c r="E45" s="31" t="s">
        <v>96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 t="s">
        <v>96</v>
      </c>
    </row>
    <row r="46" spans="1:18" ht="12.75" customHeight="1">
      <c r="A46" s="31" t="s">
        <v>173</v>
      </c>
      <c r="B46" s="31" t="s">
        <v>186</v>
      </c>
      <c r="C46" s="31" t="s">
        <v>187</v>
      </c>
      <c r="D46" s="31" t="s">
        <v>96</v>
      </c>
      <c r="E46" s="31" t="s">
        <v>96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 t="s">
        <v>96</v>
      </c>
    </row>
    <row r="47" spans="1:18" ht="12.75" customHeight="1">
      <c r="A47" s="31" t="s">
        <v>173</v>
      </c>
      <c r="B47" s="31" t="s">
        <v>188</v>
      </c>
      <c r="C47" s="31" t="s">
        <v>189</v>
      </c>
      <c r="D47" s="31" t="s">
        <v>96</v>
      </c>
      <c r="E47" s="31" t="s">
        <v>96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 t="s">
        <v>96</v>
      </c>
    </row>
    <row r="48" spans="1:18" ht="12.75" customHeight="1">
      <c r="A48" s="31" t="s">
        <v>173</v>
      </c>
      <c r="B48" s="31" t="s">
        <v>190</v>
      </c>
      <c r="C48" s="31" t="s">
        <v>191</v>
      </c>
      <c r="D48" s="31" t="s">
        <v>96</v>
      </c>
      <c r="E48" s="31" t="s">
        <v>96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 t="s">
        <v>96</v>
      </c>
    </row>
    <row r="49" spans="1:18" ht="12.75" customHeight="1">
      <c r="A49" s="31" t="s">
        <v>173</v>
      </c>
      <c r="B49" s="31" t="s">
        <v>192</v>
      </c>
      <c r="C49" s="31" t="s">
        <v>193</v>
      </c>
      <c r="D49" s="31" t="s">
        <v>96</v>
      </c>
      <c r="E49" s="31" t="s">
        <v>96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 t="s">
        <v>96</v>
      </c>
    </row>
    <row r="50" spans="1:18" ht="12.75" customHeight="1">
      <c r="A50" s="31" t="s">
        <v>173</v>
      </c>
      <c r="B50" s="31" t="s">
        <v>194</v>
      </c>
      <c r="C50" s="31" t="s">
        <v>195</v>
      </c>
      <c r="D50" s="31" t="s">
        <v>96</v>
      </c>
      <c r="E50" s="31" t="s">
        <v>96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 t="s">
        <v>96</v>
      </c>
    </row>
    <row r="51" spans="1:18" ht="12.75" customHeight="1">
      <c r="A51" s="31" t="s">
        <v>173</v>
      </c>
      <c r="B51" s="31" t="s">
        <v>196</v>
      </c>
      <c r="C51" s="31" t="s">
        <v>197</v>
      </c>
      <c r="D51" s="31" t="s">
        <v>96</v>
      </c>
      <c r="E51" s="31" t="s">
        <v>96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 t="s">
        <v>96</v>
      </c>
    </row>
    <row r="52" spans="1:18" ht="12.75" customHeight="1">
      <c r="A52" s="31" t="s">
        <v>173</v>
      </c>
      <c r="B52" s="31" t="s">
        <v>198</v>
      </c>
      <c r="C52" s="31" t="s">
        <v>199</v>
      </c>
      <c r="D52" s="31" t="s">
        <v>96</v>
      </c>
      <c r="E52" s="31" t="s">
        <v>96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 t="s">
        <v>96</v>
      </c>
    </row>
    <row r="53" spans="1:18" ht="12.75" customHeight="1">
      <c r="A53" s="31" t="s">
        <v>173</v>
      </c>
      <c r="B53" s="31" t="s">
        <v>200</v>
      </c>
      <c r="C53" s="31" t="s">
        <v>201</v>
      </c>
      <c r="D53" s="31" t="s">
        <v>96</v>
      </c>
      <c r="E53" s="31" t="s">
        <v>96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 t="s">
        <v>96</v>
      </c>
    </row>
    <row r="54" spans="1:18" ht="12.75" customHeight="1">
      <c r="A54" s="31" t="s">
        <v>173</v>
      </c>
      <c r="B54" s="31" t="s">
        <v>202</v>
      </c>
      <c r="C54" s="31" t="s">
        <v>203</v>
      </c>
      <c r="D54" s="31" t="s">
        <v>96</v>
      </c>
      <c r="E54" s="31" t="s">
        <v>96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 t="s">
        <v>96</v>
      </c>
    </row>
    <row r="55" spans="1:18" ht="12.75" customHeight="1">
      <c r="A55" s="31" t="s">
        <v>173</v>
      </c>
      <c r="B55" s="31" t="s">
        <v>204</v>
      </c>
      <c r="C55" s="31" t="s">
        <v>205</v>
      </c>
      <c r="D55" s="31" t="s">
        <v>96</v>
      </c>
      <c r="E55" s="31" t="s">
        <v>96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 t="s">
        <v>96</v>
      </c>
    </row>
    <row r="56" spans="1:18" ht="12.75" customHeight="1">
      <c r="A56" s="31" t="s">
        <v>173</v>
      </c>
      <c r="B56" s="31" t="s">
        <v>206</v>
      </c>
      <c r="C56" s="31" t="s">
        <v>207</v>
      </c>
      <c r="D56" s="31" t="s">
        <v>96</v>
      </c>
      <c r="E56" s="31" t="s">
        <v>96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 t="s">
        <v>96</v>
      </c>
    </row>
    <row r="57" spans="1:18" ht="12.75" customHeight="1">
      <c r="A57" s="31" t="s">
        <v>173</v>
      </c>
      <c r="B57" s="31" t="s">
        <v>208</v>
      </c>
      <c r="C57" s="31" t="s">
        <v>209</v>
      </c>
      <c r="D57" s="31" t="s">
        <v>96</v>
      </c>
      <c r="E57" s="31" t="s">
        <v>96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 t="s">
        <v>96</v>
      </c>
    </row>
    <row r="58" spans="1:18" ht="12.75" customHeight="1">
      <c r="A58" s="31" t="s">
        <v>173</v>
      </c>
      <c r="B58" s="31" t="s">
        <v>210</v>
      </c>
      <c r="C58" s="31" t="s">
        <v>211</v>
      </c>
      <c r="D58" s="31" t="s">
        <v>96</v>
      </c>
      <c r="E58" s="31" t="s">
        <v>96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 t="s">
        <v>96</v>
      </c>
    </row>
    <row r="59" spans="1:18" ht="12.75" customHeight="1">
      <c r="A59" s="31" t="s">
        <v>173</v>
      </c>
      <c r="B59" s="31" t="s">
        <v>212</v>
      </c>
      <c r="C59" s="31" t="s">
        <v>213</v>
      </c>
      <c r="D59" s="31" t="s">
        <v>96</v>
      </c>
      <c r="E59" s="31" t="s">
        <v>96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 t="s">
        <v>96</v>
      </c>
    </row>
    <row r="60" spans="1:18" ht="12.75" customHeight="1">
      <c r="A60" s="31" t="s">
        <v>173</v>
      </c>
      <c r="B60" s="31" t="s">
        <v>214</v>
      </c>
      <c r="C60" s="31" t="s">
        <v>215</v>
      </c>
      <c r="D60" s="31" t="s">
        <v>96</v>
      </c>
      <c r="E60" s="31" t="s">
        <v>96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 t="s">
        <v>96</v>
      </c>
    </row>
    <row r="61" spans="1:18" ht="12.75" customHeight="1">
      <c r="A61" s="34" t="s">
        <v>173</v>
      </c>
      <c r="B61" s="34" t="s">
        <v>216</v>
      </c>
      <c r="C61" s="34" t="s">
        <v>217</v>
      </c>
      <c r="D61" s="34" t="s">
        <v>96</v>
      </c>
      <c r="E61" s="34" t="s">
        <v>96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 t="s">
        <v>96</v>
      </c>
    </row>
    <row r="62" spans="1:18" ht="12.75">
      <c r="A62" s="31"/>
      <c r="B62" s="32">
        <f>COUNTA(B40:B61)</f>
        <v>22</v>
      </c>
      <c r="C62" s="54"/>
      <c r="D62" s="32">
        <f aca="true" t="shared" si="8" ref="D62:R62">COUNTIF(D40:D61,"Yes")</f>
        <v>22</v>
      </c>
      <c r="E62" s="32">
        <f t="shared" si="8"/>
        <v>22</v>
      </c>
      <c r="F62" s="32">
        <f t="shared" si="8"/>
        <v>0</v>
      </c>
      <c r="G62" s="32">
        <f t="shared" si="8"/>
        <v>0</v>
      </c>
      <c r="H62" s="32">
        <f t="shared" si="8"/>
        <v>0</v>
      </c>
      <c r="I62" s="32">
        <f t="shared" si="8"/>
        <v>0</v>
      </c>
      <c r="J62" s="32">
        <f t="shared" si="8"/>
        <v>0</v>
      </c>
      <c r="K62" s="32">
        <f t="shared" si="8"/>
        <v>0</v>
      </c>
      <c r="L62" s="32">
        <f t="shared" si="8"/>
        <v>0</v>
      </c>
      <c r="M62" s="32">
        <f t="shared" si="8"/>
        <v>0</v>
      </c>
      <c r="N62" s="32">
        <f t="shared" si="8"/>
        <v>0</v>
      </c>
      <c r="O62" s="32">
        <f t="shared" si="8"/>
        <v>0</v>
      </c>
      <c r="P62" s="32">
        <f t="shared" si="8"/>
        <v>0</v>
      </c>
      <c r="Q62" s="32">
        <f t="shared" si="8"/>
        <v>0</v>
      </c>
      <c r="R62" s="32">
        <f t="shared" si="8"/>
        <v>22</v>
      </c>
    </row>
    <row r="63" spans="1:18" ht="12.75">
      <c r="A63" s="31"/>
      <c r="B63" s="4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2.75">
      <c r="A64" s="34" t="s">
        <v>218</v>
      </c>
      <c r="B64" s="34" t="s">
        <v>219</v>
      </c>
      <c r="C64" s="34" t="s">
        <v>220</v>
      </c>
      <c r="D64" s="34" t="s">
        <v>96</v>
      </c>
      <c r="E64" s="34" t="s">
        <v>96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 t="s">
        <v>96</v>
      </c>
    </row>
    <row r="65" spans="1:18" ht="12.75">
      <c r="A65" s="31"/>
      <c r="B65" s="32">
        <f>COUNTA(B64:B64)</f>
        <v>1</v>
      </c>
      <c r="C65" s="106"/>
      <c r="D65" s="32">
        <f aca="true" t="shared" si="9" ref="D65:R65">COUNTIF(D64:D64,"Yes")</f>
        <v>1</v>
      </c>
      <c r="E65" s="32">
        <f t="shared" si="9"/>
        <v>1</v>
      </c>
      <c r="F65" s="32">
        <f t="shared" si="9"/>
        <v>0</v>
      </c>
      <c r="G65" s="32">
        <f t="shared" si="9"/>
        <v>0</v>
      </c>
      <c r="H65" s="32">
        <f t="shared" si="9"/>
        <v>0</v>
      </c>
      <c r="I65" s="32">
        <f t="shared" si="9"/>
        <v>0</v>
      </c>
      <c r="J65" s="32">
        <f t="shared" si="9"/>
        <v>0</v>
      </c>
      <c r="K65" s="32">
        <f t="shared" si="9"/>
        <v>0</v>
      </c>
      <c r="L65" s="32">
        <f t="shared" si="9"/>
        <v>0</v>
      </c>
      <c r="M65" s="32">
        <f t="shared" si="9"/>
        <v>0</v>
      </c>
      <c r="N65" s="32">
        <f t="shared" si="9"/>
        <v>0</v>
      </c>
      <c r="O65" s="32">
        <f t="shared" si="9"/>
        <v>0</v>
      </c>
      <c r="P65" s="32">
        <f t="shared" si="9"/>
        <v>0</v>
      </c>
      <c r="Q65" s="32">
        <f t="shared" si="9"/>
        <v>0</v>
      </c>
      <c r="R65" s="32">
        <f t="shared" si="9"/>
        <v>1</v>
      </c>
    </row>
    <row r="66" spans="1:18" ht="12.75">
      <c r="A66" s="31"/>
      <c r="B66" s="4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2.75">
      <c r="A67" s="71" t="s">
        <v>24</v>
      </c>
      <c r="B67" s="71">
        <f>B4+B7+B11+B14+B17+B23+B34+B38+B62+B65</f>
        <v>44</v>
      </c>
      <c r="D67" s="71">
        <f aca="true" t="shared" si="10" ref="D67:R67">D4+D7+D11+D14+D17+D23+D34+D38+D62+D65</f>
        <v>44</v>
      </c>
      <c r="E67" s="71">
        <f t="shared" si="10"/>
        <v>44</v>
      </c>
      <c r="F67" s="71">
        <f t="shared" si="10"/>
        <v>0</v>
      </c>
      <c r="G67" s="71">
        <f t="shared" si="10"/>
        <v>0</v>
      </c>
      <c r="H67" s="71">
        <f t="shared" si="10"/>
        <v>0</v>
      </c>
      <c r="I67" s="71">
        <f t="shared" si="10"/>
        <v>0</v>
      </c>
      <c r="J67" s="71">
        <f t="shared" si="10"/>
        <v>0</v>
      </c>
      <c r="K67" s="71">
        <f t="shared" si="10"/>
        <v>0</v>
      </c>
      <c r="L67" s="71">
        <f t="shared" si="10"/>
        <v>0</v>
      </c>
      <c r="M67" s="71">
        <f t="shared" si="10"/>
        <v>0</v>
      </c>
      <c r="N67" s="71">
        <f t="shared" si="10"/>
        <v>0</v>
      </c>
      <c r="O67" s="71">
        <f t="shared" si="10"/>
        <v>0</v>
      </c>
      <c r="P67" s="71">
        <f t="shared" si="10"/>
        <v>0</v>
      </c>
      <c r="Q67" s="71">
        <f t="shared" si="10"/>
        <v>0</v>
      </c>
      <c r="R67" s="71">
        <f t="shared" si="10"/>
        <v>44</v>
      </c>
    </row>
    <row r="68" spans="1:18" ht="12.75">
      <c r="A68" s="71"/>
      <c r="B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70" spans="4:10" ht="12.75">
      <c r="D70" s="75"/>
      <c r="E70" s="114" t="s">
        <v>0</v>
      </c>
      <c r="F70" s="115"/>
      <c r="G70" s="115"/>
      <c r="H70" s="115"/>
      <c r="I70" s="115"/>
      <c r="J70" s="76"/>
    </row>
    <row r="71" spans="4:10" ht="12.75">
      <c r="D71" s="85" t="s">
        <v>22</v>
      </c>
      <c r="E71" s="78"/>
      <c r="F71" s="78"/>
      <c r="G71" s="78"/>
      <c r="H71" s="78"/>
      <c r="I71" s="78"/>
      <c r="J71" s="79"/>
    </row>
    <row r="72" spans="4:10" ht="12.75">
      <c r="D72" s="86" t="s">
        <v>23</v>
      </c>
      <c r="E72" s="78"/>
      <c r="F72" s="78"/>
      <c r="G72" s="78"/>
      <c r="H72" s="78"/>
      <c r="I72" s="78"/>
      <c r="J72" s="79"/>
    </row>
    <row r="73" spans="4:10" ht="12.75">
      <c r="D73" s="77"/>
      <c r="E73" s="78"/>
      <c r="F73" s="78"/>
      <c r="G73" s="78"/>
      <c r="H73" s="78"/>
      <c r="I73" s="78"/>
      <c r="J73" s="79"/>
    </row>
    <row r="74" spans="4:10" ht="12.75">
      <c r="D74" s="77"/>
      <c r="E74" s="80" t="s">
        <v>1</v>
      </c>
      <c r="F74" s="81" t="s">
        <v>2</v>
      </c>
      <c r="G74" s="78"/>
      <c r="H74" s="78"/>
      <c r="I74" s="78"/>
      <c r="J74" s="79"/>
    </row>
    <row r="75" spans="4:10" ht="12.75">
      <c r="D75" s="77"/>
      <c r="E75" s="80" t="s">
        <v>3</v>
      </c>
      <c r="F75" s="81" t="s">
        <v>4</v>
      </c>
      <c r="G75" s="78"/>
      <c r="H75" s="78"/>
      <c r="I75" s="78"/>
      <c r="J75" s="79"/>
    </row>
    <row r="76" spans="4:10" ht="12.75">
      <c r="D76" s="77"/>
      <c r="E76" s="80" t="s">
        <v>5</v>
      </c>
      <c r="F76" s="81" t="s">
        <v>103</v>
      </c>
      <c r="G76" s="78"/>
      <c r="H76" s="78"/>
      <c r="I76" s="78"/>
      <c r="J76" s="79"/>
    </row>
    <row r="77" spans="4:10" ht="12.75">
      <c r="D77" s="77"/>
      <c r="E77" s="80" t="s">
        <v>6</v>
      </c>
      <c r="F77" s="81" t="s">
        <v>104</v>
      </c>
      <c r="G77" s="78"/>
      <c r="H77" s="78"/>
      <c r="I77" s="78"/>
      <c r="J77" s="79"/>
    </row>
    <row r="78" spans="4:10" ht="12.75">
      <c r="D78" s="77"/>
      <c r="E78" s="80" t="s">
        <v>7</v>
      </c>
      <c r="F78" s="81" t="s">
        <v>8</v>
      </c>
      <c r="G78" s="78"/>
      <c r="H78" s="78"/>
      <c r="I78" s="78"/>
      <c r="J78" s="79"/>
    </row>
    <row r="79" spans="4:10" ht="12.75">
      <c r="D79" s="77"/>
      <c r="E79" s="80" t="s">
        <v>9</v>
      </c>
      <c r="F79" s="81" t="s">
        <v>109</v>
      </c>
      <c r="G79" s="78"/>
      <c r="H79" s="78"/>
      <c r="I79" s="78"/>
      <c r="J79" s="79"/>
    </row>
    <row r="80" spans="4:10" ht="12.75">
      <c r="D80" s="77"/>
      <c r="E80" s="80" t="s">
        <v>10</v>
      </c>
      <c r="F80" s="81" t="s">
        <v>110</v>
      </c>
      <c r="G80" s="78"/>
      <c r="H80" s="78"/>
      <c r="I80" s="78"/>
      <c r="J80" s="79"/>
    </row>
    <row r="81" spans="4:10" ht="12.75">
      <c r="D81" s="77"/>
      <c r="E81" s="80" t="s">
        <v>11</v>
      </c>
      <c r="F81" s="81" t="s">
        <v>12</v>
      </c>
      <c r="G81" s="78"/>
      <c r="H81" s="78"/>
      <c r="I81" s="78"/>
      <c r="J81" s="79"/>
    </row>
    <row r="82" spans="4:10" ht="12.75">
      <c r="D82" s="77"/>
      <c r="E82" s="80" t="s">
        <v>13</v>
      </c>
      <c r="F82" s="81" t="s">
        <v>14</v>
      </c>
      <c r="G82" s="78"/>
      <c r="H82" s="78"/>
      <c r="I82" s="78"/>
      <c r="J82" s="79"/>
    </row>
    <row r="83" spans="4:10" ht="12.75">
      <c r="D83" s="77"/>
      <c r="E83" s="80" t="s">
        <v>15</v>
      </c>
      <c r="F83" s="81" t="s">
        <v>105</v>
      </c>
      <c r="G83" s="78"/>
      <c r="H83" s="78"/>
      <c r="I83" s="78"/>
      <c r="J83" s="79"/>
    </row>
    <row r="84" spans="4:10" ht="12.75">
      <c r="D84" s="77"/>
      <c r="E84" s="80" t="s">
        <v>16</v>
      </c>
      <c r="F84" s="81" t="s">
        <v>17</v>
      </c>
      <c r="G84" s="78"/>
      <c r="H84" s="78"/>
      <c r="I84" s="78"/>
      <c r="J84" s="79"/>
    </row>
    <row r="85" spans="4:10" ht="12.75">
      <c r="D85" s="77"/>
      <c r="E85" s="80" t="s">
        <v>18</v>
      </c>
      <c r="F85" s="81" t="s">
        <v>19</v>
      </c>
      <c r="G85" s="78"/>
      <c r="H85" s="78"/>
      <c r="I85" s="78"/>
      <c r="J85" s="79"/>
    </row>
    <row r="86" spans="4:10" ht="12.75">
      <c r="D86" s="77"/>
      <c r="E86" s="80" t="s">
        <v>20</v>
      </c>
      <c r="F86" s="81" t="s">
        <v>21</v>
      </c>
      <c r="G86" s="78"/>
      <c r="H86" s="78"/>
      <c r="I86" s="78"/>
      <c r="J86" s="79"/>
    </row>
    <row r="87" spans="4:10" ht="12.75">
      <c r="D87" s="82"/>
      <c r="E87" s="83"/>
      <c r="F87" s="83"/>
      <c r="G87" s="83"/>
      <c r="H87" s="83"/>
      <c r="I87" s="83"/>
      <c r="J87" s="84"/>
    </row>
  </sheetData>
  <sheetProtection/>
  <mergeCells count="3">
    <mergeCell ref="B1:C1"/>
    <mergeCell ref="F1:R1"/>
    <mergeCell ref="E70:I70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Possible Pollution Sources for Monitored Virginia Beaches</oddHeader>
    <oddFooter>&amp;R&amp;P of &amp;N</oddFooter>
  </headerFooter>
  <rowBreaks count="1" manualBreakCount="1">
    <brk id="6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93</v>
      </c>
      <c r="I1" s="24" t="s">
        <v>94</v>
      </c>
      <c r="J1" s="3" t="s">
        <v>95</v>
      </c>
    </row>
    <row r="2" spans="1:10" ht="12.75" customHeight="1">
      <c r="A2" s="99" t="s">
        <v>134</v>
      </c>
      <c r="B2" s="99" t="s">
        <v>135</v>
      </c>
      <c r="C2" s="99" t="s">
        <v>136</v>
      </c>
      <c r="D2" s="99" t="s">
        <v>101</v>
      </c>
      <c r="E2" s="100">
        <v>39966</v>
      </c>
      <c r="F2" s="100">
        <v>39973</v>
      </c>
      <c r="G2" s="99">
        <v>7</v>
      </c>
      <c r="H2" s="99" t="s">
        <v>100</v>
      </c>
      <c r="I2" s="99" t="s">
        <v>222</v>
      </c>
      <c r="J2" s="99" t="s">
        <v>84</v>
      </c>
    </row>
    <row r="3" spans="1:10" ht="12.75" customHeight="1">
      <c r="A3" s="99" t="s">
        <v>134</v>
      </c>
      <c r="B3" s="99" t="s">
        <v>135</v>
      </c>
      <c r="C3" s="99" t="s">
        <v>136</v>
      </c>
      <c r="D3" s="99" t="s">
        <v>101</v>
      </c>
      <c r="E3" s="100">
        <v>39987</v>
      </c>
      <c r="F3" s="100">
        <v>39989</v>
      </c>
      <c r="G3" s="99">
        <v>2</v>
      </c>
      <c r="H3" s="99" t="s">
        <v>100</v>
      </c>
      <c r="I3" s="99" t="s">
        <v>222</v>
      </c>
      <c r="J3" s="99" t="s">
        <v>84</v>
      </c>
    </row>
    <row r="4" spans="1:10" ht="12.75" customHeight="1">
      <c r="A4" s="99" t="s">
        <v>134</v>
      </c>
      <c r="B4" s="99" t="s">
        <v>135</v>
      </c>
      <c r="C4" s="99" t="s">
        <v>136</v>
      </c>
      <c r="D4" s="99" t="s">
        <v>101</v>
      </c>
      <c r="E4" s="100">
        <v>40029</v>
      </c>
      <c r="F4" s="100">
        <v>40032</v>
      </c>
      <c r="G4" s="99">
        <v>3</v>
      </c>
      <c r="H4" s="99" t="s">
        <v>100</v>
      </c>
      <c r="I4" s="99" t="s">
        <v>222</v>
      </c>
      <c r="J4" s="99" t="s">
        <v>84</v>
      </c>
    </row>
    <row r="5" spans="1:10" ht="12.75" customHeight="1">
      <c r="A5" s="99" t="s">
        <v>134</v>
      </c>
      <c r="B5" s="99" t="s">
        <v>135</v>
      </c>
      <c r="C5" s="99" t="s">
        <v>136</v>
      </c>
      <c r="D5" s="99" t="s">
        <v>101</v>
      </c>
      <c r="E5" s="100">
        <v>40058</v>
      </c>
      <c r="F5" s="100">
        <v>40059</v>
      </c>
      <c r="G5" s="99">
        <v>1</v>
      </c>
      <c r="H5" s="99" t="s">
        <v>100</v>
      </c>
      <c r="I5" s="99" t="s">
        <v>222</v>
      </c>
      <c r="J5" s="99" t="s">
        <v>84</v>
      </c>
    </row>
    <row r="6" spans="1:10" ht="12.75" customHeight="1">
      <c r="A6" s="101" t="s">
        <v>134</v>
      </c>
      <c r="B6" s="101" t="s">
        <v>135</v>
      </c>
      <c r="C6" s="101" t="s">
        <v>136</v>
      </c>
      <c r="D6" s="101" t="s">
        <v>101</v>
      </c>
      <c r="E6" s="102">
        <v>40064</v>
      </c>
      <c r="F6" s="102">
        <v>40067</v>
      </c>
      <c r="G6" s="101">
        <v>3</v>
      </c>
      <c r="H6" s="101" t="s">
        <v>100</v>
      </c>
      <c r="I6" s="101" t="s">
        <v>222</v>
      </c>
      <c r="J6" s="101" t="s">
        <v>84</v>
      </c>
    </row>
    <row r="7" spans="1:10" ht="12.75" customHeight="1">
      <c r="A7" s="31"/>
      <c r="B7" s="55">
        <f>SUM(IF(FREQUENCY(MATCH(B2:B6,B2:B6,0),MATCH(B2:B6,B2:B6,0))&gt;0,1))</f>
        <v>1</v>
      </c>
      <c r="C7" s="32"/>
      <c r="D7" s="32">
        <f>COUNTA(D2:D6)</f>
        <v>5</v>
      </c>
      <c r="E7" s="32"/>
      <c r="F7" s="32"/>
      <c r="G7" s="32">
        <f>SUM(G2:G6)</f>
        <v>16</v>
      </c>
      <c r="H7" s="31"/>
      <c r="I7" s="31"/>
      <c r="J7" s="45"/>
    </row>
    <row r="8" spans="1:10" ht="12.75" customHeight="1">
      <c r="A8" s="31"/>
      <c r="B8" s="31"/>
      <c r="C8" s="31"/>
      <c r="D8" s="31"/>
      <c r="E8" s="31"/>
      <c r="F8" s="31"/>
      <c r="G8" s="31"/>
      <c r="H8" s="31"/>
      <c r="I8" s="31"/>
      <c r="J8" s="45"/>
    </row>
    <row r="9" spans="1:10" ht="12.75" customHeight="1">
      <c r="A9" s="99" t="s">
        <v>140</v>
      </c>
      <c r="B9" s="99" t="s">
        <v>143</v>
      </c>
      <c r="C9" s="99" t="s">
        <v>144</v>
      </c>
      <c r="D9" s="99" t="s">
        <v>101</v>
      </c>
      <c r="E9" s="100">
        <v>39975</v>
      </c>
      <c r="F9" s="100">
        <v>39976</v>
      </c>
      <c r="G9" s="99">
        <v>1</v>
      </c>
      <c r="H9" s="99" t="s">
        <v>100</v>
      </c>
      <c r="I9" s="99" t="s">
        <v>222</v>
      </c>
      <c r="J9" s="99" t="s">
        <v>84</v>
      </c>
    </row>
    <row r="10" spans="1:10" ht="12.75" customHeight="1">
      <c r="A10" s="99" t="s">
        <v>140</v>
      </c>
      <c r="B10" s="99" t="s">
        <v>143</v>
      </c>
      <c r="C10" s="99" t="s">
        <v>144</v>
      </c>
      <c r="D10" s="99" t="s">
        <v>101</v>
      </c>
      <c r="E10" s="100">
        <v>40009</v>
      </c>
      <c r="F10" s="100">
        <v>40015</v>
      </c>
      <c r="G10" s="99">
        <v>6</v>
      </c>
      <c r="H10" s="99" t="s">
        <v>100</v>
      </c>
      <c r="I10" s="99" t="s">
        <v>222</v>
      </c>
      <c r="J10" s="99" t="s">
        <v>84</v>
      </c>
    </row>
    <row r="11" spans="1:10" ht="12.75" customHeight="1">
      <c r="A11" s="101" t="s">
        <v>140</v>
      </c>
      <c r="B11" s="101" t="s">
        <v>145</v>
      </c>
      <c r="C11" s="101" t="s">
        <v>146</v>
      </c>
      <c r="D11" s="101" t="s">
        <v>101</v>
      </c>
      <c r="E11" s="102">
        <v>40045</v>
      </c>
      <c r="F11" s="102">
        <v>40046</v>
      </c>
      <c r="G11" s="101">
        <v>1</v>
      </c>
      <c r="H11" s="101" t="s">
        <v>100</v>
      </c>
      <c r="I11" s="101" t="s">
        <v>222</v>
      </c>
      <c r="J11" s="101" t="s">
        <v>84</v>
      </c>
    </row>
    <row r="12" spans="1:10" ht="12.75" customHeight="1">
      <c r="A12" s="31"/>
      <c r="B12" s="55">
        <f>SUM(IF(FREQUENCY(MATCH(B9:B11,B9:B11,0),MATCH(B9:B11,B9:B11,0))&gt;0,1))</f>
        <v>2</v>
      </c>
      <c r="C12" s="32"/>
      <c r="D12" s="32">
        <f>COUNTA(D9:D11)</f>
        <v>3</v>
      </c>
      <c r="E12" s="32"/>
      <c r="F12" s="32"/>
      <c r="G12" s="32">
        <f>SUM(G9:G11)</f>
        <v>8</v>
      </c>
      <c r="H12" s="31"/>
      <c r="I12" s="31"/>
      <c r="J12" s="45"/>
    </row>
    <row r="13" spans="1:10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45"/>
    </row>
    <row r="14" spans="1:10" ht="12.75" customHeight="1">
      <c r="A14" s="99" t="s">
        <v>149</v>
      </c>
      <c r="B14" s="99" t="s">
        <v>156</v>
      </c>
      <c r="C14" s="99" t="s">
        <v>157</v>
      </c>
      <c r="D14" s="99" t="s">
        <v>101</v>
      </c>
      <c r="E14" s="100">
        <v>40065</v>
      </c>
      <c r="F14" s="100">
        <v>40071</v>
      </c>
      <c r="G14" s="99">
        <v>6</v>
      </c>
      <c r="H14" s="99" t="s">
        <v>100</v>
      </c>
      <c r="I14" s="99" t="s">
        <v>222</v>
      </c>
      <c r="J14" s="99" t="s">
        <v>84</v>
      </c>
    </row>
    <row r="15" spans="1:10" ht="12.75" customHeight="1">
      <c r="A15" s="99" t="s">
        <v>149</v>
      </c>
      <c r="B15" s="99" t="s">
        <v>158</v>
      </c>
      <c r="C15" s="99" t="s">
        <v>159</v>
      </c>
      <c r="D15" s="99" t="s">
        <v>101</v>
      </c>
      <c r="E15" s="100">
        <v>40065</v>
      </c>
      <c r="F15" s="100">
        <v>40071</v>
      </c>
      <c r="G15" s="99">
        <v>6</v>
      </c>
      <c r="H15" s="99" t="s">
        <v>100</v>
      </c>
      <c r="I15" s="99" t="s">
        <v>222</v>
      </c>
      <c r="J15" s="99" t="s">
        <v>84</v>
      </c>
    </row>
    <row r="16" spans="1:10" ht="12.75" customHeight="1">
      <c r="A16" s="99" t="s">
        <v>149</v>
      </c>
      <c r="B16" s="99" t="s">
        <v>162</v>
      </c>
      <c r="C16" s="99" t="s">
        <v>163</v>
      </c>
      <c r="D16" s="99" t="s">
        <v>101</v>
      </c>
      <c r="E16" s="100">
        <v>40065</v>
      </c>
      <c r="F16" s="100">
        <v>40071</v>
      </c>
      <c r="G16" s="99">
        <v>6</v>
      </c>
      <c r="H16" s="99" t="s">
        <v>100</v>
      </c>
      <c r="I16" s="99" t="s">
        <v>222</v>
      </c>
      <c r="J16" s="99" t="s">
        <v>84</v>
      </c>
    </row>
    <row r="17" spans="1:10" ht="12.75" customHeight="1">
      <c r="A17" s="101" t="s">
        <v>149</v>
      </c>
      <c r="B17" s="101" t="s">
        <v>166</v>
      </c>
      <c r="C17" s="101" t="s">
        <v>167</v>
      </c>
      <c r="D17" s="101" t="s">
        <v>101</v>
      </c>
      <c r="E17" s="102">
        <v>40065</v>
      </c>
      <c r="F17" s="102">
        <v>40071</v>
      </c>
      <c r="G17" s="101">
        <v>6</v>
      </c>
      <c r="H17" s="101" t="s">
        <v>100</v>
      </c>
      <c r="I17" s="101" t="s">
        <v>222</v>
      </c>
      <c r="J17" s="101" t="s">
        <v>84</v>
      </c>
    </row>
    <row r="18" spans="1:10" ht="12.75" customHeight="1">
      <c r="A18" s="31"/>
      <c r="B18" s="55">
        <f>SUM(IF(FREQUENCY(MATCH(B14:B17,B14:B17,0),MATCH(B14:B17,B14:B17,0))&gt;0,1))</f>
        <v>4</v>
      </c>
      <c r="C18" s="32"/>
      <c r="D18" s="32">
        <f>COUNTA(D14:D17)</f>
        <v>4</v>
      </c>
      <c r="E18" s="32"/>
      <c r="F18" s="32"/>
      <c r="G18" s="32">
        <f>SUM(G14:G17)</f>
        <v>24</v>
      </c>
      <c r="H18" s="31"/>
      <c r="I18" s="31"/>
      <c r="J18" s="45"/>
    </row>
    <row r="19" spans="1:10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45"/>
    </row>
    <row r="20" spans="1:10" ht="12.75" customHeight="1">
      <c r="A20" s="99" t="s">
        <v>173</v>
      </c>
      <c r="B20" s="99" t="s">
        <v>190</v>
      </c>
      <c r="C20" s="99" t="s">
        <v>191</v>
      </c>
      <c r="D20" s="99" t="s">
        <v>101</v>
      </c>
      <c r="E20" s="100">
        <v>39980</v>
      </c>
      <c r="F20" s="100">
        <v>39982</v>
      </c>
      <c r="G20" s="99">
        <v>2</v>
      </c>
      <c r="H20" s="99" t="s">
        <v>100</v>
      </c>
      <c r="I20" s="99" t="s">
        <v>222</v>
      </c>
      <c r="J20" s="99" t="s">
        <v>84</v>
      </c>
    </row>
    <row r="21" spans="1:10" ht="12.75" customHeight="1">
      <c r="A21" s="101" t="s">
        <v>173</v>
      </c>
      <c r="B21" s="101" t="s">
        <v>216</v>
      </c>
      <c r="C21" s="101" t="s">
        <v>217</v>
      </c>
      <c r="D21" s="101" t="s">
        <v>101</v>
      </c>
      <c r="E21" s="102">
        <v>40016</v>
      </c>
      <c r="F21" s="102">
        <v>40017</v>
      </c>
      <c r="G21" s="101">
        <v>1</v>
      </c>
      <c r="H21" s="101" t="s">
        <v>100</v>
      </c>
      <c r="I21" s="101" t="s">
        <v>222</v>
      </c>
      <c r="J21" s="101" t="s">
        <v>84</v>
      </c>
    </row>
    <row r="22" spans="1:10" ht="12.75" customHeight="1">
      <c r="A22" s="31"/>
      <c r="B22" s="55">
        <f>SUM(IF(FREQUENCY(MATCH(B20:B21,B20:B21,0),MATCH(B20:B21,B20:B21,0))&gt;0,1))</f>
        <v>2</v>
      </c>
      <c r="C22" s="32"/>
      <c r="D22" s="32">
        <f>COUNTA(D20:D21)</f>
        <v>2</v>
      </c>
      <c r="E22" s="32"/>
      <c r="F22" s="32"/>
      <c r="G22" s="32">
        <f>SUM(G20:G21)</f>
        <v>3</v>
      </c>
      <c r="H22" s="31"/>
      <c r="I22" s="31"/>
      <c r="J22" s="45"/>
    </row>
    <row r="23" spans="1:10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45"/>
    </row>
    <row r="24" spans="1:10" ht="12.75" customHeight="1">
      <c r="A24" s="32" t="s">
        <v>106</v>
      </c>
      <c r="B24" s="43">
        <f>B7+B12+B18+B22</f>
        <v>9</v>
      </c>
      <c r="C24" s="43"/>
      <c r="D24" s="43">
        <f>D7+D12+D18+D22</f>
        <v>14</v>
      </c>
      <c r="E24" s="31"/>
      <c r="F24" s="31"/>
      <c r="G24" s="43">
        <f>G7+G12+G18+G22</f>
        <v>51</v>
      </c>
      <c r="H24" s="31"/>
      <c r="I24" s="31"/>
      <c r="J24" s="45"/>
    </row>
    <row r="25" ht="12.75" customHeight="1"/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Virginia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2.57421875" style="6" customWidth="1"/>
    <col min="2" max="2" width="9.140625" style="6" customWidth="1"/>
    <col min="3" max="3" width="39.28125" style="33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18" t="s">
        <v>87</v>
      </c>
      <c r="C1" s="119"/>
      <c r="D1" s="119"/>
      <c r="E1" s="119"/>
      <c r="F1" s="30"/>
      <c r="G1" s="116" t="s">
        <v>86</v>
      </c>
      <c r="H1" s="117"/>
      <c r="I1" s="117"/>
      <c r="J1" s="117"/>
      <c r="K1" s="117"/>
    </row>
    <row r="2" spans="1:147" s="9" customFormat="1" ht="50.25" customHeight="1">
      <c r="A2" s="19" t="s">
        <v>54</v>
      </c>
      <c r="B2" s="3" t="s">
        <v>55</v>
      </c>
      <c r="C2" s="3" t="s">
        <v>44</v>
      </c>
      <c r="D2" s="3" t="s">
        <v>35</v>
      </c>
      <c r="E2" s="3" t="s">
        <v>68</v>
      </c>
      <c r="F2" s="30"/>
      <c r="G2" s="3" t="s">
        <v>36</v>
      </c>
      <c r="H2" s="3" t="s">
        <v>37</v>
      </c>
      <c r="I2" s="3" t="s">
        <v>38</v>
      </c>
      <c r="J2" s="3" t="s">
        <v>39</v>
      </c>
      <c r="K2" s="3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101" t="s">
        <v>134</v>
      </c>
      <c r="B3" s="101" t="s">
        <v>135</v>
      </c>
      <c r="C3" s="101" t="s">
        <v>136</v>
      </c>
      <c r="D3" s="47">
        <v>5</v>
      </c>
      <c r="E3" s="47">
        <v>16</v>
      </c>
      <c r="F3" s="47"/>
      <c r="G3" s="47">
        <v>1</v>
      </c>
      <c r="H3" s="47">
        <v>1</v>
      </c>
      <c r="I3" s="47">
        <v>3</v>
      </c>
      <c r="J3" s="47"/>
      <c r="K3" s="47"/>
    </row>
    <row r="4" spans="1:11" ht="12.75" customHeight="1">
      <c r="A4" s="31"/>
      <c r="B4" s="32">
        <f>COUNTA(B3:B3)</f>
        <v>1</v>
      </c>
      <c r="C4" s="32"/>
      <c r="D4" s="41">
        <f>SUM(D3:D3)</f>
        <v>5</v>
      </c>
      <c r="E4" s="41">
        <f>SUM(E3:E3)</f>
        <v>16</v>
      </c>
      <c r="F4" s="41"/>
      <c r="G4" s="41">
        <f>SUM(G3:G3)</f>
        <v>1</v>
      </c>
      <c r="H4" s="41">
        <f>SUM(H3:H3)</f>
        <v>1</v>
      </c>
      <c r="I4" s="41">
        <f>SUM(I3:I3)</f>
        <v>3</v>
      </c>
      <c r="J4" s="41">
        <f>SUM(J3:J3)</f>
        <v>0</v>
      </c>
      <c r="K4" s="41">
        <f>SUM(K3:K3)</f>
        <v>0</v>
      </c>
    </row>
    <row r="5" spans="1:11" ht="12.75" customHeight="1">
      <c r="A5" s="31"/>
      <c r="B5" s="31"/>
      <c r="C5" s="31"/>
      <c r="D5" s="35"/>
      <c r="E5" s="35"/>
      <c r="F5" s="35"/>
      <c r="G5" s="35"/>
      <c r="H5" s="35"/>
      <c r="I5" s="35"/>
      <c r="J5" s="35"/>
      <c r="K5" s="35"/>
    </row>
    <row r="6" spans="1:11" ht="12.75" customHeight="1">
      <c r="A6" s="99" t="s">
        <v>140</v>
      </c>
      <c r="B6" s="99" t="s">
        <v>143</v>
      </c>
      <c r="C6" s="99" t="s">
        <v>144</v>
      </c>
      <c r="D6" s="35">
        <v>2</v>
      </c>
      <c r="E6" s="35">
        <v>7</v>
      </c>
      <c r="F6" s="35"/>
      <c r="G6" s="35">
        <v>1</v>
      </c>
      <c r="H6" s="35"/>
      <c r="I6" s="35">
        <v>1</v>
      </c>
      <c r="J6" s="35"/>
      <c r="K6" s="35"/>
    </row>
    <row r="7" spans="1:11" ht="12.75" customHeight="1">
      <c r="A7" s="101" t="s">
        <v>140</v>
      </c>
      <c r="B7" s="101" t="s">
        <v>145</v>
      </c>
      <c r="C7" s="101" t="s">
        <v>146</v>
      </c>
      <c r="D7" s="47">
        <v>1</v>
      </c>
      <c r="E7" s="47">
        <v>1</v>
      </c>
      <c r="F7" s="47"/>
      <c r="G7" s="47">
        <v>1</v>
      </c>
      <c r="H7" s="47"/>
      <c r="I7" s="47"/>
      <c r="J7" s="47"/>
      <c r="K7" s="47"/>
    </row>
    <row r="8" spans="1:11" ht="12.75" customHeight="1">
      <c r="A8" s="31"/>
      <c r="B8" s="32">
        <f>COUNTA(B6:B7)</f>
        <v>2</v>
      </c>
      <c r="C8" s="32"/>
      <c r="D8" s="32">
        <f>SUM(D6:D7)</f>
        <v>3</v>
      </c>
      <c r="E8" s="32">
        <f>SUM(E6:E7)</f>
        <v>8</v>
      </c>
      <c r="F8" s="35"/>
      <c r="G8" s="32">
        <f>SUM(G6:G7)</f>
        <v>2</v>
      </c>
      <c r="H8" s="32">
        <f>SUM(H6:H7)</f>
        <v>0</v>
      </c>
      <c r="I8" s="32">
        <f>SUM(I6:I7)</f>
        <v>1</v>
      </c>
      <c r="J8" s="32">
        <f>SUM(J6:J7)</f>
        <v>0</v>
      </c>
      <c r="K8" s="32">
        <f>SUM(K6:K7)</f>
        <v>0</v>
      </c>
    </row>
    <row r="9" spans="1:11" ht="12.75" customHeight="1">
      <c r="A9" s="31"/>
      <c r="B9" s="31"/>
      <c r="C9" s="31"/>
      <c r="D9" s="35"/>
      <c r="E9" s="35"/>
      <c r="F9" s="35"/>
      <c r="G9" s="35"/>
      <c r="H9" s="35"/>
      <c r="I9" s="35"/>
      <c r="J9" s="35"/>
      <c r="K9" s="35"/>
    </row>
    <row r="10" spans="1:11" ht="12.75" customHeight="1">
      <c r="A10" s="99" t="s">
        <v>149</v>
      </c>
      <c r="B10" s="99" t="s">
        <v>156</v>
      </c>
      <c r="C10" s="99" t="s">
        <v>157</v>
      </c>
      <c r="D10" s="35">
        <v>1</v>
      </c>
      <c r="E10" s="35">
        <v>6</v>
      </c>
      <c r="F10" s="35"/>
      <c r="G10" s="35"/>
      <c r="H10" s="35"/>
      <c r="I10" s="35">
        <v>1</v>
      </c>
      <c r="J10" s="35"/>
      <c r="K10" s="35"/>
    </row>
    <row r="11" spans="1:11" ht="12.75" customHeight="1">
      <c r="A11" s="99" t="s">
        <v>149</v>
      </c>
      <c r="B11" s="99" t="s">
        <v>158</v>
      </c>
      <c r="C11" s="99" t="s">
        <v>159</v>
      </c>
      <c r="D11" s="35">
        <v>1</v>
      </c>
      <c r="E11" s="35">
        <v>6</v>
      </c>
      <c r="F11" s="35"/>
      <c r="G11" s="35"/>
      <c r="H11" s="35"/>
      <c r="I11" s="35">
        <v>1</v>
      </c>
      <c r="J11" s="35"/>
      <c r="K11" s="35"/>
    </row>
    <row r="12" spans="1:11" ht="12.75" customHeight="1">
      <c r="A12" s="99" t="s">
        <v>149</v>
      </c>
      <c r="B12" s="99" t="s">
        <v>162</v>
      </c>
      <c r="C12" s="99" t="s">
        <v>163</v>
      </c>
      <c r="D12" s="35">
        <v>1</v>
      </c>
      <c r="E12" s="35">
        <v>6</v>
      </c>
      <c r="F12" s="35"/>
      <c r="G12" s="35"/>
      <c r="H12" s="35"/>
      <c r="I12" s="35">
        <v>1</v>
      </c>
      <c r="J12" s="35"/>
      <c r="K12" s="35"/>
    </row>
    <row r="13" spans="1:11" ht="12.75" customHeight="1">
      <c r="A13" s="101" t="s">
        <v>149</v>
      </c>
      <c r="B13" s="101" t="s">
        <v>166</v>
      </c>
      <c r="C13" s="101" t="s">
        <v>167</v>
      </c>
      <c r="D13" s="47">
        <v>1</v>
      </c>
      <c r="E13" s="47">
        <v>6</v>
      </c>
      <c r="F13" s="47"/>
      <c r="G13" s="47"/>
      <c r="H13" s="47"/>
      <c r="I13" s="47">
        <v>1</v>
      </c>
      <c r="J13" s="47"/>
      <c r="K13" s="47"/>
    </row>
    <row r="14" spans="1:11" ht="12.75" customHeight="1">
      <c r="A14" s="31"/>
      <c r="B14" s="32">
        <f>COUNTA(B10:B13)</f>
        <v>4</v>
      </c>
      <c r="C14" s="32"/>
      <c r="D14" s="32">
        <f>SUM(D10:D13)</f>
        <v>4</v>
      </c>
      <c r="E14" s="32">
        <f>SUM(E10:E13)</f>
        <v>24</v>
      </c>
      <c r="F14" s="35"/>
      <c r="G14" s="32">
        <f>SUM(G10:G13)</f>
        <v>0</v>
      </c>
      <c r="H14" s="32">
        <f>SUM(H10:H13)</f>
        <v>0</v>
      </c>
      <c r="I14" s="32">
        <f>SUM(I10:I13)</f>
        <v>4</v>
      </c>
      <c r="J14" s="32">
        <f>SUM(J10:J13)</f>
        <v>0</v>
      </c>
      <c r="K14" s="32">
        <f>SUM(K10:K13)</f>
        <v>0</v>
      </c>
    </row>
    <row r="15" spans="1:11" ht="12.75" customHeight="1">
      <c r="A15" s="31"/>
      <c r="B15" s="31"/>
      <c r="C15" s="31"/>
      <c r="D15" s="35"/>
      <c r="E15" s="35"/>
      <c r="F15" s="35"/>
      <c r="G15" s="35"/>
      <c r="H15" s="35"/>
      <c r="I15" s="35"/>
      <c r="J15" s="35"/>
      <c r="K15" s="35"/>
    </row>
    <row r="16" spans="1:11" ht="12.75" customHeight="1">
      <c r="A16" s="99" t="s">
        <v>173</v>
      </c>
      <c r="B16" s="99" t="s">
        <v>190</v>
      </c>
      <c r="C16" s="99" t="s">
        <v>191</v>
      </c>
      <c r="D16" s="35">
        <v>1</v>
      </c>
      <c r="E16" s="35">
        <v>2</v>
      </c>
      <c r="F16" s="35"/>
      <c r="G16" s="35"/>
      <c r="H16" s="35">
        <v>1</v>
      </c>
      <c r="I16" s="35"/>
      <c r="J16" s="35"/>
      <c r="K16" s="35"/>
    </row>
    <row r="17" spans="1:11" s="1" customFormat="1" ht="12.75" customHeight="1">
      <c r="A17" s="34" t="s">
        <v>173</v>
      </c>
      <c r="B17" s="34" t="s">
        <v>216</v>
      </c>
      <c r="C17" s="34" t="s">
        <v>217</v>
      </c>
      <c r="D17" s="47">
        <v>1</v>
      </c>
      <c r="E17" s="47">
        <v>1</v>
      </c>
      <c r="F17" s="47"/>
      <c r="G17" s="47">
        <v>1</v>
      </c>
      <c r="H17" s="47"/>
      <c r="I17" s="47"/>
      <c r="J17" s="47"/>
      <c r="K17" s="47"/>
    </row>
    <row r="18" spans="1:11" ht="12.75" customHeight="1">
      <c r="A18" s="31"/>
      <c r="B18" s="32">
        <f>COUNTA(B16:B17)</f>
        <v>2</v>
      </c>
      <c r="C18" s="32"/>
      <c r="D18" s="32">
        <f>SUM(D16:D17)</f>
        <v>2</v>
      </c>
      <c r="E18" s="32">
        <f>SUM(E16:E17)</f>
        <v>3</v>
      </c>
      <c r="F18" s="35"/>
      <c r="G18" s="32">
        <f>SUM(G16:G17)</f>
        <v>1</v>
      </c>
      <c r="H18" s="32">
        <f>SUM(H16:H17)</f>
        <v>1</v>
      </c>
      <c r="I18" s="32">
        <f>SUM(I16:I17)</f>
        <v>0</v>
      </c>
      <c r="J18" s="32">
        <f>SUM(J16:J17)</f>
        <v>0</v>
      </c>
      <c r="K18" s="32">
        <f>SUM(K16:K17)</f>
        <v>0</v>
      </c>
    </row>
    <row r="19" spans="1:11" ht="12.75" customHeight="1">
      <c r="A19" s="31"/>
      <c r="B19" s="31"/>
      <c r="C19" s="31"/>
      <c r="D19" s="35"/>
      <c r="E19" s="35"/>
      <c r="F19" s="35"/>
      <c r="G19" s="35"/>
      <c r="H19" s="35"/>
      <c r="I19" s="35"/>
      <c r="J19" s="35"/>
      <c r="K19" s="35"/>
    </row>
    <row r="20" spans="1:11" ht="12.75" customHeight="1">
      <c r="A20" s="32" t="s">
        <v>106</v>
      </c>
      <c r="B20" s="43">
        <f>B4+B8+B14+B18</f>
        <v>9</v>
      </c>
      <c r="C20" s="36"/>
      <c r="D20" s="43">
        <f>D4+D8+D14+D18</f>
        <v>14</v>
      </c>
      <c r="E20" s="43">
        <f>E4+E8+E14+E18</f>
        <v>51</v>
      </c>
      <c r="F20" s="35"/>
      <c r="G20" s="43">
        <f>G4+G8+G14+G18</f>
        <v>4</v>
      </c>
      <c r="H20" s="43">
        <f>H4+H8+H14+H18</f>
        <v>2</v>
      </c>
      <c r="I20" s="43">
        <f>I4+I8+I14+I18</f>
        <v>8</v>
      </c>
      <c r="J20" s="43">
        <f>J4+J8+J14+J18</f>
        <v>0</v>
      </c>
      <c r="K20" s="43">
        <f>K4+K8+K14+K18</f>
        <v>0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Virginia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2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21" t="s">
        <v>88</v>
      </c>
      <c r="C1" s="121"/>
      <c r="D1" s="46"/>
      <c r="E1" s="50"/>
      <c r="F1" s="46"/>
      <c r="G1" s="120" t="s">
        <v>92</v>
      </c>
      <c r="H1" s="120"/>
      <c r="I1" s="120"/>
      <c r="J1" s="46"/>
      <c r="K1" s="121" t="s">
        <v>102</v>
      </c>
      <c r="L1" s="121"/>
    </row>
    <row r="2" spans="1:12" s="48" customFormat="1" ht="48.75" customHeight="1">
      <c r="A2" s="103" t="s">
        <v>54</v>
      </c>
      <c r="B2" s="103" t="s">
        <v>55</v>
      </c>
      <c r="C2" s="103" t="s">
        <v>44</v>
      </c>
      <c r="D2" s="103"/>
      <c r="E2" s="104" t="s">
        <v>91</v>
      </c>
      <c r="F2" s="103"/>
      <c r="G2" s="103" t="s">
        <v>224</v>
      </c>
      <c r="H2" s="103" t="s">
        <v>56</v>
      </c>
      <c r="I2" s="103" t="s">
        <v>57</v>
      </c>
      <c r="J2" s="103"/>
      <c r="K2" s="103" t="s">
        <v>58</v>
      </c>
      <c r="L2" s="103" t="s">
        <v>59</v>
      </c>
    </row>
    <row r="3" spans="1:12" ht="12.75">
      <c r="A3" s="34" t="s">
        <v>123</v>
      </c>
      <c r="B3" s="34" t="s">
        <v>124</v>
      </c>
      <c r="C3" s="34" t="s">
        <v>125</v>
      </c>
      <c r="D3" s="58"/>
      <c r="E3" s="74">
        <v>153</v>
      </c>
      <c r="F3" s="58"/>
      <c r="G3" s="47"/>
      <c r="H3" s="47"/>
      <c r="I3" s="59">
        <f>H3/E3</f>
        <v>0</v>
      </c>
      <c r="J3" s="49"/>
      <c r="K3" s="60">
        <f>E3-H3</f>
        <v>153</v>
      </c>
      <c r="L3" s="59">
        <f>K3/E3</f>
        <v>1</v>
      </c>
    </row>
    <row r="4" spans="1:12" ht="12.75">
      <c r="A4" s="31"/>
      <c r="B4" s="32">
        <f>COUNTA(B3:B3)</f>
        <v>1</v>
      </c>
      <c r="C4" s="31"/>
      <c r="D4" s="36"/>
      <c r="E4" s="37">
        <f>SUM(E3:E3)</f>
        <v>153</v>
      </c>
      <c r="F4" s="39"/>
      <c r="G4" s="95">
        <f>COUNTA(G3:G3)</f>
        <v>0</v>
      </c>
      <c r="H4" s="96">
        <f>SUM(H3:H3)</f>
        <v>0</v>
      </c>
      <c r="I4" s="40">
        <f>H4/E4</f>
        <v>0</v>
      </c>
      <c r="J4" s="41"/>
      <c r="K4" s="37">
        <f>SUM(K3:K3)</f>
        <v>153</v>
      </c>
      <c r="L4" s="40">
        <f>K4/E4</f>
        <v>1</v>
      </c>
    </row>
    <row r="5" spans="1:12" ht="12.75">
      <c r="A5" s="31"/>
      <c r="B5" s="31"/>
      <c r="C5" s="31"/>
      <c r="D5" s="36"/>
      <c r="E5" s="51"/>
      <c r="F5" s="36"/>
      <c r="G5" s="35"/>
      <c r="H5" s="35"/>
      <c r="I5" s="56"/>
      <c r="J5" s="46"/>
      <c r="K5" s="57"/>
      <c r="L5" s="56"/>
    </row>
    <row r="6" spans="1:12" ht="12.75">
      <c r="A6" s="34" t="s">
        <v>126</v>
      </c>
      <c r="B6" s="34" t="s">
        <v>127</v>
      </c>
      <c r="C6" s="34" t="s">
        <v>128</v>
      </c>
      <c r="D6" s="89"/>
      <c r="E6" s="74">
        <v>153</v>
      </c>
      <c r="F6" s="89"/>
      <c r="G6" s="97"/>
      <c r="H6" s="97"/>
      <c r="I6" s="59">
        <f>H6/E6</f>
        <v>0</v>
      </c>
      <c r="J6" s="49"/>
      <c r="K6" s="60">
        <f>E6-H6</f>
        <v>153</v>
      </c>
      <c r="L6" s="59">
        <f>K6/E6</f>
        <v>1</v>
      </c>
    </row>
    <row r="7" spans="1:12" ht="12.75">
      <c r="A7" s="31"/>
      <c r="B7" s="32">
        <f>COUNTA(B6:B6)</f>
        <v>1</v>
      </c>
      <c r="C7" s="31"/>
      <c r="D7" s="36"/>
      <c r="E7" s="37">
        <f>SUM(E6:E6)</f>
        <v>153</v>
      </c>
      <c r="F7" s="39"/>
      <c r="G7" s="95">
        <f>COUNTA(G6:G6)</f>
        <v>0</v>
      </c>
      <c r="H7" s="96">
        <f>SUM(H6:H6)</f>
        <v>0</v>
      </c>
      <c r="I7" s="40">
        <f>H7/E7</f>
        <v>0</v>
      </c>
      <c r="J7" s="41"/>
      <c r="K7" s="50">
        <f>E7-H7</f>
        <v>153</v>
      </c>
      <c r="L7" s="40">
        <f>K7/E7</f>
        <v>1</v>
      </c>
    </row>
    <row r="8" spans="1:12" ht="12.75">
      <c r="A8" s="31"/>
      <c r="B8" s="32"/>
      <c r="C8" s="31"/>
      <c r="D8" s="36"/>
      <c r="E8" s="37"/>
      <c r="F8" s="39"/>
      <c r="G8" s="95"/>
      <c r="H8" s="96"/>
      <c r="I8" s="40"/>
      <c r="J8" s="41"/>
      <c r="K8" s="50"/>
      <c r="L8" s="40"/>
    </row>
    <row r="9" spans="1:12" ht="12.75">
      <c r="A9" s="31" t="s">
        <v>129</v>
      </c>
      <c r="B9" s="31" t="s">
        <v>130</v>
      </c>
      <c r="C9" s="31" t="s">
        <v>131</v>
      </c>
      <c r="D9" s="36"/>
      <c r="E9" s="51">
        <v>153</v>
      </c>
      <c r="G9" s="38"/>
      <c r="H9" s="38"/>
      <c r="I9" s="56">
        <f>H9/E9</f>
        <v>0</v>
      </c>
      <c r="J9" s="46"/>
      <c r="K9" s="57">
        <f>E9-H9</f>
        <v>153</v>
      </c>
      <c r="L9" s="56">
        <f>K9/E9</f>
        <v>1</v>
      </c>
    </row>
    <row r="10" spans="1:12" ht="12.75">
      <c r="A10" s="34" t="s">
        <v>129</v>
      </c>
      <c r="B10" s="34" t="s">
        <v>132</v>
      </c>
      <c r="C10" s="34" t="s">
        <v>133</v>
      </c>
      <c r="D10" s="58"/>
      <c r="E10" s="74">
        <v>153</v>
      </c>
      <c r="F10" s="89"/>
      <c r="G10" s="97"/>
      <c r="H10" s="97"/>
      <c r="I10" s="59">
        <f>H10/E10</f>
        <v>0</v>
      </c>
      <c r="J10" s="49"/>
      <c r="K10" s="60">
        <f>E10-H10</f>
        <v>153</v>
      </c>
      <c r="L10" s="59">
        <f>K10/E10</f>
        <v>1</v>
      </c>
    </row>
    <row r="11" spans="1:12" ht="12.75">
      <c r="A11" s="31"/>
      <c r="B11" s="32">
        <f>COUNTA(B9:B10)</f>
        <v>2</v>
      </c>
      <c r="C11" s="54"/>
      <c r="D11" s="36"/>
      <c r="E11" s="37">
        <f>SUM(E9:E10)</f>
        <v>306</v>
      </c>
      <c r="F11" s="39"/>
      <c r="G11" s="95">
        <f>COUNTA(G9:G10)</f>
        <v>0</v>
      </c>
      <c r="H11" s="96">
        <f>SUM(H9:H10)</f>
        <v>0</v>
      </c>
      <c r="I11" s="40">
        <f>H11/E11</f>
        <v>0</v>
      </c>
      <c r="J11" s="41"/>
      <c r="K11" s="50">
        <f>E11-H11</f>
        <v>306</v>
      </c>
      <c r="L11" s="40">
        <f>K11/E11</f>
        <v>1</v>
      </c>
    </row>
    <row r="12" spans="1:12" ht="12.75">
      <c r="A12" s="31"/>
      <c r="B12" s="31"/>
      <c r="C12" s="31"/>
      <c r="D12" s="36"/>
      <c r="E12" s="51"/>
      <c r="F12" s="36"/>
      <c r="G12" s="35"/>
      <c r="H12" s="35"/>
      <c r="I12" s="56"/>
      <c r="J12" s="46"/>
      <c r="K12" s="57"/>
      <c r="L12" s="56"/>
    </row>
    <row r="13" spans="1:12" ht="12.75">
      <c r="A13" s="34" t="s">
        <v>134</v>
      </c>
      <c r="B13" s="34" t="s">
        <v>135</v>
      </c>
      <c r="C13" s="34" t="s">
        <v>136</v>
      </c>
      <c r="D13" s="58"/>
      <c r="E13" s="74">
        <v>153</v>
      </c>
      <c r="F13" s="58"/>
      <c r="G13" s="105" t="s">
        <v>96</v>
      </c>
      <c r="H13" s="47">
        <v>16</v>
      </c>
      <c r="I13" s="59">
        <f>H13/E13</f>
        <v>0.10457516339869281</v>
      </c>
      <c r="J13" s="49"/>
      <c r="K13" s="60">
        <f>E13-H13</f>
        <v>137</v>
      </c>
      <c r="L13" s="59">
        <f>K13/E13</f>
        <v>0.8954248366013072</v>
      </c>
    </row>
    <row r="14" spans="1:12" ht="12.75">
      <c r="A14" s="31"/>
      <c r="B14" s="32">
        <f>COUNTA(B13:B13)</f>
        <v>1</v>
      </c>
      <c r="C14" s="31"/>
      <c r="D14" s="36"/>
      <c r="E14" s="37">
        <f>SUM(E13:E13)</f>
        <v>153</v>
      </c>
      <c r="F14" s="39"/>
      <c r="G14" s="95">
        <f>COUNTA(G13:G13)</f>
        <v>1</v>
      </c>
      <c r="H14" s="96">
        <f>SUM(H13:H13)</f>
        <v>16</v>
      </c>
      <c r="I14" s="40">
        <f>H14/E14</f>
        <v>0.10457516339869281</v>
      </c>
      <c r="J14" s="41"/>
      <c r="K14" s="50">
        <f>E14-H14</f>
        <v>137</v>
      </c>
      <c r="L14" s="40">
        <f>K14/E14</f>
        <v>0.8954248366013072</v>
      </c>
    </row>
    <row r="15" spans="1:12" ht="12.75">
      <c r="A15" s="31"/>
      <c r="B15" s="31"/>
      <c r="C15" s="31"/>
      <c r="D15" s="36"/>
      <c r="F15" s="36"/>
      <c r="G15" s="35"/>
      <c r="H15" s="35"/>
      <c r="I15" s="35"/>
      <c r="J15" s="35"/>
      <c r="K15" s="35"/>
      <c r="L15" s="35"/>
    </row>
    <row r="16" spans="1:12" ht="12.75">
      <c r="A16" s="34" t="s">
        <v>137</v>
      </c>
      <c r="B16" s="34" t="s">
        <v>138</v>
      </c>
      <c r="C16" s="34" t="s">
        <v>139</v>
      </c>
      <c r="D16" s="58"/>
      <c r="E16" s="74">
        <v>153</v>
      </c>
      <c r="F16" s="58"/>
      <c r="G16" s="47"/>
      <c r="H16" s="47"/>
      <c r="I16" s="59">
        <f>H16/E16</f>
        <v>0</v>
      </c>
      <c r="J16" s="49"/>
      <c r="K16" s="60">
        <f>E16-H16</f>
        <v>153</v>
      </c>
      <c r="L16" s="59">
        <f>K16/E16</f>
        <v>1</v>
      </c>
    </row>
    <row r="17" spans="1:12" ht="12.75">
      <c r="A17" s="31"/>
      <c r="B17" s="32">
        <f>COUNTA(B16:B16)</f>
        <v>1</v>
      </c>
      <c r="C17" s="31"/>
      <c r="D17" s="36"/>
      <c r="E17" s="37">
        <f>SUM(E16:E16)</f>
        <v>153</v>
      </c>
      <c r="F17" s="39"/>
      <c r="G17" s="95">
        <f>COUNTA(G16:G16)</f>
        <v>0</v>
      </c>
      <c r="H17" s="96">
        <f>SUM(H16:H16)</f>
        <v>0</v>
      </c>
      <c r="I17" s="40">
        <f>H17/E17</f>
        <v>0</v>
      </c>
      <c r="J17" s="41"/>
      <c r="K17" s="50">
        <f>E17-H17</f>
        <v>153</v>
      </c>
      <c r="L17" s="40">
        <f>K17/E17</f>
        <v>1</v>
      </c>
    </row>
    <row r="18" spans="1:12" ht="12.75">
      <c r="A18" s="31"/>
      <c r="B18" s="32"/>
      <c r="C18" s="31"/>
      <c r="D18" s="36"/>
      <c r="E18" s="51"/>
      <c r="F18" s="36"/>
      <c r="G18" s="35"/>
      <c r="H18" s="35"/>
      <c r="I18" s="35"/>
      <c r="J18" s="35"/>
      <c r="K18" s="35"/>
      <c r="L18" s="35"/>
    </row>
    <row r="19" spans="1:12" ht="12.75">
      <c r="A19" s="31" t="s">
        <v>140</v>
      </c>
      <c r="B19" s="31" t="s">
        <v>141</v>
      </c>
      <c r="C19" s="31" t="s">
        <v>142</v>
      </c>
      <c r="D19" s="36"/>
      <c r="E19" s="51">
        <v>153</v>
      </c>
      <c r="F19" s="36"/>
      <c r="G19" s="35"/>
      <c r="H19" s="35"/>
      <c r="I19" s="56">
        <f>H19/E19</f>
        <v>0</v>
      </c>
      <c r="J19" s="46"/>
      <c r="K19" s="57">
        <f>E19-H19</f>
        <v>153</v>
      </c>
      <c r="L19" s="56">
        <f>K19/E19</f>
        <v>1</v>
      </c>
    </row>
    <row r="20" spans="1:12" ht="12.75">
      <c r="A20" s="31" t="s">
        <v>140</v>
      </c>
      <c r="B20" s="31" t="s">
        <v>143</v>
      </c>
      <c r="C20" s="31" t="s">
        <v>144</v>
      </c>
      <c r="D20" s="36"/>
      <c r="E20" s="51">
        <v>153</v>
      </c>
      <c r="F20" s="36"/>
      <c r="G20" s="53" t="s">
        <v>96</v>
      </c>
      <c r="H20" s="35">
        <v>7</v>
      </c>
      <c r="I20" s="56">
        <f>H20/E20</f>
        <v>0.0457516339869281</v>
      </c>
      <c r="J20" s="46"/>
      <c r="K20" s="57">
        <f>E20-H20</f>
        <v>146</v>
      </c>
      <c r="L20" s="56">
        <f>K20/E20</f>
        <v>0.954248366013072</v>
      </c>
    </row>
    <row r="21" spans="1:12" ht="12.75">
      <c r="A21" s="31" t="s">
        <v>140</v>
      </c>
      <c r="B21" s="31" t="s">
        <v>145</v>
      </c>
      <c r="C21" s="31" t="s">
        <v>146</v>
      </c>
      <c r="D21" s="36"/>
      <c r="E21" s="51">
        <v>153</v>
      </c>
      <c r="F21" s="36"/>
      <c r="G21" s="53" t="s">
        <v>96</v>
      </c>
      <c r="H21" s="35">
        <v>1</v>
      </c>
      <c r="I21" s="56">
        <f>H21/E21</f>
        <v>0.006535947712418301</v>
      </c>
      <c r="J21" s="46"/>
      <c r="K21" s="57">
        <f>E21-H21</f>
        <v>152</v>
      </c>
      <c r="L21" s="56">
        <f>K21/E21</f>
        <v>0.9934640522875817</v>
      </c>
    </row>
    <row r="22" spans="1:12" ht="12.75">
      <c r="A22" s="34" t="s">
        <v>140</v>
      </c>
      <c r="B22" s="34" t="s">
        <v>147</v>
      </c>
      <c r="C22" s="34" t="s">
        <v>148</v>
      </c>
      <c r="D22" s="58"/>
      <c r="E22" s="74">
        <v>153</v>
      </c>
      <c r="F22" s="58"/>
      <c r="G22" s="97"/>
      <c r="H22" s="47"/>
      <c r="I22" s="59">
        <f>H22/E22</f>
        <v>0</v>
      </c>
      <c r="J22" s="49"/>
      <c r="K22" s="60">
        <f>E22-H22</f>
        <v>153</v>
      </c>
      <c r="L22" s="59">
        <f>K22/E22</f>
        <v>1</v>
      </c>
    </row>
    <row r="23" spans="1:12" ht="12.75">
      <c r="A23" s="31"/>
      <c r="B23" s="32">
        <f>COUNTA(B19:B22)</f>
        <v>4</v>
      </c>
      <c r="C23" s="31"/>
      <c r="D23" s="36"/>
      <c r="E23" s="37">
        <f>SUM(E19:E22)</f>
        <v>612</v>
      </c>
      <c r="F23" s="39"/>
      <c r="G23" s="95">
        <f>COUNTA(G19:G22)</f>
        <v>2</v>
      </c>
      <c r="H23" s="95">
        <f>SUM(H19:H22)</f>
        <v>8</v>
      </c>
      <c r="I23" s="40">
        <f>H23/E23</f>
        <v>0.013071895424836602</v>
      </c>
      <c r="J23" s="41"/>
      <c r="K23" s="50">
        <f>E23-H23</f>
        <v>604</v>
      </c>
      <c r="L23" s="40">
        <f>K23/E23</f>
        <v>0.9869281045751634</v>
      </c>
    </row>
    <row r="24" spans="1:12" ht="12.75">
      <c r="A24" s="31"/>
      <c r="B24" s="32"/>
      <c r="C24" s="31"/>
      <c r="D24" s="36"/>
      <c r="F24" s="36"/>
      <c r="G24" s="35"/>
      <c r="H24" s="35"/>
      <c r="I24" s="35"/>
      <c r="J24" s="35"/>
      <c r="K24" s="35"/>
      <c r="L24" s="35"/>
    </row>
    <row r="25" spans="1:12" ht="12.75">
      <c r="A25" s="31" t="s">
        <v>149</v>
      </c>
      <c r="B25" s="31" t="s">
        <v>150</v>
      </c>
      <c r="C25" s="31" t="s">
        <v>151</v>
      </c>
      <c r="D25" s="36"/>
      <c r="E25" s="51">
        <v>153</v>
      </c>
      <c r="F25" s="36"/>
      <c r="G25" s="35"/>
      <c r="H25" s="35"/>
      <c r="I25" s="56">
        <f aca="true" t="shared" si="0" ref="I25:I34">H25/E25</f>
        <v>0</v>
      </c>
      <c r="J25" s="46"/>
      <c r="K25" s="57">
        <f aca="true" t="shared" si="1" ref="K25:K34">E25-H25</f>
        <v>153</v>
      </c>
      <c r="L25" s="56">
        <f aca="true" t="shared" si="2" ref="L25:L34">K25/E25</f>
        <v>1</v>
      </c>
    </row>
    <row r="26" spans="1:12" ht="12.75">
      <c r="A26" s="31" t="s">
        <v>149</v>
      </c>
      <c r="B26" s="31" t="s">
        <v>152</v>
      </c>
      <c r="C26" s="31" t="s">
        <v>153</v>
      </c>
      <c r="D26" s="36"/>
      <c r="E26" s="51">
        <v>153</v>
      </c>
      <c r="F26" s="36"/>
      <c r="G26" s="35"/>
      <c r="H26" s="35"/>
      <c r="I26" s="56">
        <f>H26/E26</f>
        <v>0</v>
      </c>
      <c r="J26" s="46"/>
      <c r="K26" s="57">
        <f>E26-H26</f>
        <v>153</v>
      </c>
      <c r="L26" s="56">
        <f>K26/E26</f>
        <v>1</v>
      </c>
    </row>
    <row r="27" spans="1:12" ht="18">
      <c r="A27" s="31" t="s">
        <v>149</v>
      </c>
      <c r="B27" s="45" t="s">
        <v>154</v>
      </c>
      <c r="C27" s="45" t="s">
        <v>155</v>
      </c>
      <c r="D27" s="36"/>
      <c r="E27" s="51">
        <v>153</v>
      </c>
      <c r="F27" s="36"/>
      <c r="G27" s="35"/>
      <c r="H27" s="35"/>
      <c r="I27" s="56">
        <f>H27/E27</f>
        <v>0</v>
      </c>
      <c r="J27" s="46"/>
      <c r="K27" s="57">
        <f>E27-H27</f>
        <v>153</v>
      </c>
      <c r="L27" s="56">
        <f>K27/E27</f>
        <v>1</v>
      </c>
    </row>
    <row r="28" spans="1:12" ht="12.75">
      <c r="A28" s="31" t="s">
        <v>149</v>
      </c>
      <c r="B28" s="31" t="s">
        <v>156</v>
      </c>
      <c r="C28" s="31" t="s">
        <v>157</v>
      </c>
      <c r="D28" s="36"/>
      <c r="E28" s="51">
        <v>153</v>
      </c>
      <c r="F28" s="36"/>
      <c r="G28" s="53" t="s">
        <v>96</v>
      </c>
      <c r="H28" s="35">
        <v>6</v>
      </c>
      <c r="I28" s="56">
        <f>H28/E28</f>
        <v>0.0392156862745098</v>
      </c>
      <c r="J28" s="46"/>
      <c r="K28" s="57">
        <f>E28-H28</f>
        <v>147</v>
      </c>
      <c r="L28" s="56">
        <f>K28/E28</f>
        <v>0.9607843137254902</v>
      </c>
    </row>
    <row r="29" spans="1:12" ht="12.75">
      <c r="A29" s="31" t="s">
        <v>149</v>
      </c>
      <c r="B29" s="31" t="s">
        <v>158</v>
      </c>
      <c r="C29" s="31" t="s">
        <v>159</v>
      </c>
      <c r="D29" s="36"/>
      <c r="E29" s="51">
        <v>153</v>
      </c>
      <c r="F29" s="36"/>
      <c r="G29" s="53" t="s">
        <v>96</v>
      </c>
      <c r="H29" s="35">
        <v>6</v>
      </c>
      <c r="I29" s="56">
        <f>H29/E29</f>
        <v>0.0392156862745098</v>
      </c>
      <c r="J29" s="46"/>
      <c r="K29" s="57">
        <f>E29-H29</f>
        <v>147</v>
      </c>
      <c r="L29" s="56">
        <f>K29/E29</f>
        <v>0.9607843137254902</v>
      </c>
    </row>
    <row r="30" spans="1:12" ht="12.75">
      <c r="A30" s="31" t="s">
        <v>149</v>
      </c>
      <c r="B30" s="31" t="s">
        <v>160</v>
      </c>
      <c r="C30" s="31" t="s">
        <v>161</v>
      </c>
      <c r="D30" s="36"/>
      <c r="E30" s="51">
        <v>153</v>
      </c>
      <c r="F30" s="36"/>
      <c r="G30" s="70"/>
      <c r="H30" s="35"/>
      <c r="I30" s="56">
        <f t="shared" si="0"/>
        <v>0</v>
      </c>
      <c r="J30" s="46"/>
      <c r="K30" s="57">
        <f t="shared" si="1"/>
        <v>153</v>
      </c>
      <c r="L30" s="56">
        <f t="shared" si="2"/>
        <v>1</v>
      </c>
    </row>
    <row r="31" spans="1:12" ht="12.75">
      <c r="A31" s="31" t="s">
        <v>149</v>
      </c>
      <c r="B31" s="31" t="s">
        <v>162</v>
      </c>
      <c r="C31" s="31" t="s">
        <v>163</v>
      </c>
      <c r="D31" s="36"/>
      <c r="E31" s="51">
        <v>153</v>
      </c>
      <c r="F31" s="36"/>
      <c r="G31" s="53" t="s">
        <v>96</v>
      </c>
      <c r="H31" s="35">
        <v>6</v>
      </c>
      <c r="I31" s="56">
        <f t="shared" si="0"/>
        <v>0.0392156862745098</v>
      </c>
      <c r="J31" s="46"/>
      <c r="K31" s="57">
        <f t="shared" si="1"/>
        <v>147</v>
      </c>
      <c r="L31" s="56">
        <f t="shared" si="2"/>
        <v>0.9607843137254902</v>
      </c>
    </row>
    <row r="32" spans="1:12" ht="12.75">
      <c r="A32" s="31" t="s">
        <v>149</v>
      </c>
      <c r="B32" s="31" t="s">
        <v>164</v>
      </c>
      <c r="C32" s="31" t="s">
        <v>165</v>
      </c>
      <c r="D32" s="36"/>
      <c r="E32" s="51">
        <v>153</v>
      </c>
      <c r="F32" s="36"/>
      <c r="G32" s="70"/>
      <c r="H32" s="35"/>
      <c r="I32" s="56">
        <f t="shared" si="0"/>
        <v>0</v>
      </c>
      <c r="J32" s="46"/>
      <c r="K32" s="57">
        <f t="shared" si="1"/>
        <v>153</v>
      </c>
      <c r="L32" s="56">
        <f t="shared" si="2"/>
        <v>1</v>
      </c>
    </row>
    <row r="33" spans="1:12" ht="12.75" customHeight="1">
      <c r="A33" s="34" t="s">
        <v>149</v>
      </c>
      <c r="B33" s="34" t="s">
        <v>166</v>
      </c>
      <c r="C33" s="34" t="s">
        <v>167</v>
      </c>
      <c r="D33" s="58"/>
      <c r="E33" s="74">
        <v>153</v>
      </c>
      <c r="F33" s="58"/>
      <c r="G33" s="49" t="s">
        <v>96</v>
      </c>
      <c r="H33" s="47">
        <v>6</v>
      </c>
      <c r="I33" s="59">
        <f t="shared" si="0"/>
        <v>0.0392156862745098</v>
      </c>
      <c r="J33" s="49"/>
      <c r="K33" s="60">
        <f t="shared" si="1"/>
        <v>147</v>
      </c>
      <c r="L33" s="59">
        <f t="shared" si="2"/>
        <v>0.9607843137254902</v>
      </c>
    </row>
    <row r="34" spans="1:12" ht="12.75">
      <c r="A34" s="31"/>
      <c r="B34" s="32">
        <f>COUNTA(B25:B33)</f>
        <v>9</v>
      </c>
      <c r="C34" s="31"/>
      <c r="D34" s="36"/>
      <c r="E34" s="37">
        <f>SUM(E25:E33)</f>
        <v>1377</v>
      </c>
      <c r="F34" s="39"/>
      <c r="G34" s="95">
        <f>COUNTA(G25:G33)</f>
        <v>4</v>
      </c>
      <c r="H34" s="95">
        <f>SUM(H25:H33)</f>
        <v>24</v>
      </c>
      <c r="I34" s="40">
        <f t="shared" si="0"/>
        <v>0.017429193899782137</v>
      </c>
      <c r="J34" s="41"/>
      <c r="K34" s="50">
        <f t="shared" si="1"/>
        <v>1353</v>
      </c>
      <c r="L34" s="40">
        <f t="shared" si="2"/>
        <v>0.9825708061002179</v>
      </c>
    </row>
    <row r="35" spans="1:12" ht="12.75">
      <c r="A35" s="42"/>
      <c r="B35" s="42"/>
      <c r="C35" s="42"/>
      <c r="D35" s="36"/>
      <c r="F35" s="36"/>
      <c r="G35" s="35"/>
      <c r="H35" s="35"/>
      <c r="I35" s="35"/>
      <c r="J35" s="35"/>
      <c r="K35" s="35"/>
      <c r="L35" s="35"/>
    </row>
    <row r="36" spans="1:12" ht="12.75">
      <c r="A36" s="31" t="s">
        <v>168</v>
      </c>
      <c r="B36" s="31" t="s">
        <v>169</v>
      </c>
      <c r="C36" s="31" t="s">
        <v>170</v>
      </c>
      <c r="D36" s="31"/>
      <c r="E36" s="51">
        <v>153</v>
      </c>
      <c r="F36" s="36"/>
      <c r="G36" s="70"/>
      <c r="H36" s="35"/>
      <c r="I36" s="56">
        <f>H36/E36</f>
        <v>0</v>
      </c>
      <c r="J36" s="46"/>
      <c r="K36" s="57">
        <f>E36-H36</f>
        <v>153</v>
      </c>
      <c r="L36" s="56">
        <f>K36/E36</f>
        <v>1</v>
      </c>
    </row>
    <row r="37" spans="1:12" ht="12.75">
      <c r="A37" s="34" t="s">
        <v>168</v>
      </c>
      <c r="B37" s="34" t="s">
        <v>171</v>
      </c>
      <c r="C37" s="34" t="s">
        <v>172</v>
      </c>
      <c r="D37" s="34"/>
      <c r="E37" s="74">
        <v>153</v>
      </c>
      <c r="F37" s="58"/>
      <c r="G37" s="47"/>
      <c r="H37" s="47"/>
      <c r="I37" s="59">
        <f>H37/E37</f>
        <v>0</v>
      </c>
      <c r="J37" s="49"/>
      <c r="K37" s="60">
        <f>E37-H37</f>
        <v>153</v>
      </c>
      <c r="L37" s="59">
        <f>K37/E37</f>
        <v>1</v>
      </c>
    </row>
    <row r="38" spans="1:12" ht="12.75">
      <c r="A38" s="31"/>
      <c r="B38" s="32">
        <f>COUNTA(B36:B37)</f>
        <v>2</v>
      </c>
      <c r="C38" s="31"/>
      <c r="D38" s="36"/>
      <c r="E38" s="37">
        <f>SUM(E36:E37)</f>
        <v>306</v>
      </c>
      <c r="F38" s="39"/>
      <c r="G38" s="95">
        <f>COUNTA(G36:G37)</f>
        <v>0</v>
      </c>
      <c r="H38" s="95">
        <f>SUM(H36:H37)</f>
        <v>0</v>
      </c>
      <c r="I38" s="40">
        <f>H38/E38</f>
        <v>0</v>
      </c>
      <c r="J38" s="41"/>
      <c r="K38" s="50">
        <f>E38-H38</f>
        <v>306</v>
      </c>
      <c r="L38" s="40">
        <f>K38/E38</f>
        <v>1</v>
      </c>
    </row>
    <row r="39" spans="1:12" ht="12.75">
      <c r="A39" s="42"/>
      <c r="B39" s="42"/>
      <c r="C39" s="42"/>
      <c r="D39" s="36"/>
      <c r="F39" s="36"/>
      <c r="G39" s="35"/>
      <c r="H39" s="35"/>
      <c r="I39" s="35"/>
      <c r="J39" s="35"/>
      <c r="K39" s="35"/>
      <c r="L39" s="35"/>
    </row>
    <row r="40" spans="1:12" ht="12.75">
      <c r="A40" s="31" t="s">
        <v>173</v>
      </c>
      <c r="B40" s="31" t="s">
        <v>174</v>
      </c>
      <c r="C40" s="31" t="s">
        <v>175</v>
      </c>
      <c r="D40" s="36"/>
      <c r="E40" s="51">
        <v>153</v>
      </c>
      <c r="F40" s="36"/>
      <c r="G40" s="35"/>
      <c r="H40" s="70"/>
      <c r="I40" s="56">
        <f aca="true" t="shared" si="3" ref="I40:I60">H40/E40</f>
        <v>0</v>
      </c>
      <c r="J40" s="46"/>
      <c r="K40" s="57">
        <f aca="true" t="shared" si="4" ref="K40:K60">E40-H40</f>
        <v>153</v>
      </c>
      <c r="L40" s="56">
        <f aca="true" t="shared" si="5" ref="L40:L60">K40/E40</f>
        <v>1</v>
      </c>
    </row>
    <row r="41" spans="1:12" ht="12.75">
      <c r="A41" s="31" t="s">
        <v>173</v>
      </c>
      <c r="B41" s="31" t="s">
        <v>176</v>
      </c>
      <c r="C41" s="31" t="s">
        <v>177</v>
      </c>
      <c r="D41" s="36"/>
      <c r="E41" s="51">
        <v>153</v>
      </c>
      <c r="F41" s="36"/>
      <c r="G41" s="35"/>
      <c r="H41" s="70"/>
      <c r="I41" s="56">
        <f t="shared" si="3"/>
        <v>0</v>
      </c>
      <c r="J41" s="46"/>
      <c r="K41" s="57">
        <f t="shared" si="4"/>
        <v>153</v>
      </c>
      <c r="L41" s="56">
        <f t="shared" si="5"/>
        <v>1</v>
      </c>
    </row>
    <row r="42" spans="1:12" ht="12.75">
      <c r="A42" s="31" t="s">
        <v>173</v>
      </c>
      <c r="B42" s="31" t="s">
        <v>178</v>
      </c>
      <c r="C42" s="31" t="s">
        <v>179</v>
      </c>
      <c r="D42" s="36"/>
      <c r="E42" s="51">
        <v>153</v>
      </c>
      <c r="F42" s="36"/>
      <c r="G42" s="35"/>
      <c r="H42" s="70"/>
      <c r="I42" s="56">
        <f t="shared" si="3"/>
        <v>0</v>
      </c>
      <c r="J42" s="46"/>
      <c r="K42" s="57">
        <f t="shared" si="4"/>
        <v>153</v>
      </c>
      <c r="L42" s="56">
        <f t="shared" si="5"/>
        <v>1</v>
      </c>
    </row>
    <row r="43" spans="1:12" ht="12.75">
      <c r="A43" s="31" t="s">
        <v>173</v>
      </c>
      <c r="B43" s="31" t="s">
        <v>180</v>
      </c>
      <c r="C43" s="31" t="s">
        <v>181</v>
      </c>
      <c r="D43" s="36"/>
      <c r="E43" s="51">
        <v>153</v>
      </c>
      <c r="F43" s="36"/>
      <c r="G43" s="35"/>
      <c r="H43" s="70"/>
      <c r="I43" s="56">
        <f t="shared" si="3"/>
        <v>0</v>
      </c>
      <c r="J43" s="46"/>
      <c r="K43" s="57">
        <f t="shared" si="4"/>
        <v>153</v>
      </c>
      <c r="L43" s="56">
        <f t="shared" si="5"/>
        <v>1</v>
      </c>
    </row>
    <row r="44" spans="1:12" ht="12.75">
      <c r="A44" s="31" t="s">
        <v>173</v>
      </c>
      <c r="B44" s="31" t="s">
        <v>182</v>
      </c>
      <c r="C44" s="31" t="s">
        <v>183</v>
      </c>
      <c r="D44" s="36"/>
      <c r="E44" s="51">
        <v>153</v>
      </c>
      <c r="F44" s="36"/>
      <c r="G44" s="35"/>
      <c r="H44" s="70"/>
      <c r="I44" s="56">
        <f t="shared" si="3"/>
        <v>0</v>
      </c>
      <c r="J44" s="46"/>
      <c r="K44" s="57">
        <f t="shared" si="4"/>
        <v>153</v>
      </c>
      <c r="L44" s="56">
        <f t="shared" si="5"/>
        <v>1</v>
      </c>
    </row>
    <row r="45" spans="1:12" ht="12.75">
      <c r="A45" s="31" t="s">
        <v>173</v>
      </c>
      <c r="B45" s="31" t="s">
        <v>184</v>
      </c>
      <c r="C45" s="31" t="s">
        <v>185</v>
      </c>
      <c r="D45" s="36"/>
      <c r="E45" s="51">
        <v>153</v>
      </c>
      <c r="F45" s="36"/>
      <c r="G45" s="35"/>
      <c r="H45" s="70"/>
      <c r="I45" s="56">
        <f t="shared" si="3"/>
        <v>0</v>
      </c>
      <c r="J45" s="46"/>
      <c r="K45" s="57">
        <f t="shared" si="4"/>
        <v>153</v>
      </c>
      <c r="L45" s="56">
        <f t="shared" si="5"/>
        <v>1</v>
      </c>
    </row>
    <row r="46" spans="1:12" ht="12.75">
      <c r="A46" s="31" t="s">
        <v>173</v>
      </c>
      <c r="B46" s="31" t="s">
        <v>186</v>
      </c>
      <c r="C46" s="31" t="s">
        <v>187</v>
      </c>
      <c r="D46" s="36"/>
      <c r="E46" s="51">
        <v>153</v>
      </c>
      <c r="F46" s="36"/>
      <c r="G46" s="35"/>
      <c r="H46" s="70"/>
      <c r="I46" s="56">
        <f t="shared" si="3"/>
        <v>0</v>
      </c>
      <c r="J46" s="46"/>
      <c r="K46" s="57">
        <f t="shared" si="4"/>
        <v>153</v>
      </c>
      <c r="L46" s="56">
        <f t="shared" si="5"/>
        <v>1</v>
      </c>
    </row>
    <row r="47" spans="1:12" ht="12.75">
      <c r="A47" s="31" t="s">
        <v>173</v>
      </c>
      <c r="B47" s="31" t="s">
        <v>188</v>
      </c>
      <c r="C47" s="31" t="s">
        <v>189</v>
      </c>
      <c r="D47" s="36"/>
      <c r="E47" s="51">
        <v>153</v>
      </c>
      <c r="F47" s="36"/>
      <c r="G47" s="35"/>
      <c r="H47" s="70"/>
      <c r="I47" s="56">
        <f t="shared" si="3"/>
        <v>0</v>
      </c>
      <c r="J47" s="46"/>
      <c r="K47" s="57">
        <f t="shared" si="4"/>
        <v>153</v>
      </c>
      <c r="L47" s="56">
        <f t="shared" si="5"/>
        <v>1</v>
      </c>
    </row>
    <row r="48" spans="1:12" ht="12.75">
      <c r="A48" s="31" t="s">
        <v>173</v>
      </c>
      <c r="B48" s="31" t="s">
        <v>190</v>
      </c>
      <c r="C48" s="31" t="s">
        <v>191</v>
      </c>
      <c r="D48" s="36"/>
      <c r="E48" s="51">
        <v>153</v>
      </c>
      <c r="F48" s="36"/>
      <c r="G48" s="53" t="s">
        <v>96</v>
      </c>
      <c r="H48" s="70">
        <v>2</v>
      </c>
      <c r="I48" s="56">
        <f t="shared" si="3"/>
        <v>0.013071895424836602</v>
      </c>
      <c r="J48" s="46"/>
      <c r="K48" s="57">
        <f t="shared" si="4"/>
        <v>151</v>
      </c>
      <c r="L48" s="56">
        <f t="shared" si="5"/>
        <v>0.9869281045751634</v>
      </c>
    </row>
    <row r="49" spans="1:12" ht="12.75">
      <c r="A49" s="31" t="s">
        <v>173</v>
      </c>
      <c r="B49" s="31" t="s">
        <v>192</v>
      </c>
      <c r="C49" s="31" t="s">
        <v>193</v>
      </c>
      <c r="D49" s="36"/>
      <c r="E49" s="51">
        <v>153</v>
      </c>
      <c r="F49" s="36"/>
      <c r="G49" s="35"/>
      <c r="H49" s="70"/>
      <c r="I49" s="56">
        <f t="shared" si="3"/>
        <v>0</v>
      </c>
      <c r="J49" s="46"/>
      <c r="K49" s="57">
        <f t="shared" si="4"/>
        <v>153</v>
      </c>
      <c r="L49" s="56">
        <f t="shared" si="5"/>
        <v>1</v>
      </c>
    </row>
    <row r="50" spans="1:12" ht="12.75">
      <c r="A50" s="31" t="s">
        <v>173</v>
      </c>
      <c r="B50" s="31" t="s">
        <v>194</v>
      </c>
      <c r="C50" s="31" t="s">
        <v>195</v>
      </c>
      <c r="D50" s="36"/>
      <c r="E50" s="51">
        <v>153</v>
      </c>
      <c r="F50" s="36"/>
      <c r="G50" s="35"/>
      <c r="H50" s="70"/>
      <c r="I50" s="56">
        <f t="shared" si="3"/>
        <v>0</v>
      </c>
      <c r="J50" s="46"/>
      <c r="K50" s="57">
        <f t="shared" si="4"/>
        <v>153</v>
      </c>
      <c r="L50" s="56">
        <f t="shared" si="5"/>
        <v>1</v>
      </c>
    </row>
    <row r="51" spans="1:12" ht="12.75">
      <c r="A51" s="31" t="s">
        <v>173</v>
      </c>
      <c r="B51" s="31" t="s">
        <v>196</v>
      </c>
      <c r="C51" s="31" t="s">
        <v>197</v>
      </c>
      <c r="D51" s="36"/>
      <c r="E51" s="51">
        <v>153</v>
      </c>
      <c r="F51" s="36"/>
      <c r="G51" s="35"/>
      <c r="H51" s="70"/>
      <c r="I51" s="56">
        <f t="shared" si="3"/>
        <v>0</v>
      </c>
      <c r="J51" s="46"/>
      <c r="K51" s="57">
        <f t="shared" si="4"/>
        <v>153</v>
      </c>
      <c r="L51" s="56">
        <f t="shared" si="5"/>
        <v>1</v>
      </c>
    </row>
    <row r="52" spans="1:12" ht="12.75">
      <c r="A52" s="31" t="s">
        <v>173</v>
      </c>
      <c r="B52" s="31" t="s">
        <v>198</v>
      </c>
      <c r="C52" s="31" t="s">
        <v>199</v>
      </c>
      <c r="D52" s="36"/>
      <c r="E52" s="51">
        <v>153</v>
      </c>
      <c r="F52" s="36"/>
      <c r="G52" s="35"/>
      <c r="H52" s="70"/>
      <c r="I52" s="56">
        <f t="shared" si="3"/>
        <v>0</v>
      </c>
      <c r="J52" s="46"/>
      <c r="K52" s="57">
        <f t="shared" si="4"/>
        <v>153</v>
      </c>
      <c r="L52" s="56">
        <f t="shared" si="5"/>
        <v>1</v>
      </c>
    </row>
    <row r="53" spans="1:12" ht="12.75">
      <c r="A53" s="31" t="s">
        <v>173</v>
      </c>
      <c r="B53" s="31" t="s">
        <v>200</v>
      </c>
      <c r="C53" s="31" t="s">
        <v>201</v>
      </c>
      <c r="D53" s="36"/>
      <c r="E53" s="51">
        <v>153</v>
      </c>
      <c r="F53" s="36"/>
      <c r="G53" s="98"/>
      <c r="H53" s="70"/>
      <c r="I53" s="56">
        <f t="shared" si="3"/>
        <v>0</v>
      </c>
      <c r="J53" s="46"/>
      <c r="K53" s="57">
        <f t="shared" si="4"/>
        <v>153</v>
      </c>
      <c r="L53" s="56">
        <f t="shared" si="5"/>
        <v>1</v>
      </c>
    </row>
    <row r="54" spans="1:12" ht="12.75">
      <c r="A54" s="31" t="s">
        <v>173</v>
      </c>
      <c r="B54" s="31" t="s">
        <v>202</v>
      </c>
      <c r="C54" s="31" t="s">
        <v>203</v>
      </c>
      <c r="D54" s="36"/>
      <c r="E54" s="51">
        <v>153</v>
      </c>
      <c r="F54" s="36"/>
      <c r="G54" s="70"/>
      <c r="H54" s="70"/>
      <c r="I54" s="56">
        <f t="shared" si="3"/>
        <v>0</v>
      </c>
      <c r="J54" s="46"/>
      <c r="K54" s="57">
        <f t="shared" si="4"/>
        <v>153</v>
      </c>
      <c r="L54" s="56">
        <f t="shared" si="5"/>
        <v>1</v>
      </c>
    </row>
    <row r="55" spans="1:12" ht="12.75">
      <c r="A55" s="31" t="s">
        <v>173</v>
      </c>
      <c r="B55" s="31" t="s">
        <v>204</v>
      </c>
      <c r="C55" s="31" t="s">
        <v>205</v>
      </c>
      <c r="D55" s="36"/>
      <c r="E55" s="51">
        <v>153</v>
      </c>
      <c r="F55" s="36"/>
      <c r="G55" s="70"/>
      <c r="H55" s="70"/>
      <c r="I55" s="56">
        <f t="shared" si="3"/>
        <v>0</v>
      </c>
      <c r="J55" s="46"/>
      <c r="K55" s="57">
        <f t="shared" si="4"/>
        <v>153</v>
      </c>
      <c r="L55" s="56">
        <f t="shared" si="5"/>
        <v>1</v>
      </c>
    </row>
    <row r="56" spans="1:12" ht="12.75">
      <c r="A56" s="31" t="s">
        <v>173</v>
      </c>
      <c r="B56" s="31" t="s">
        <v>206</v>
      </c>
      <c r="C56" s="31" t="s">
        <v>207</v>
      </c>
      <c r="D56" s="36"/>
      <c r="E56" s="51">
        <v>153</v>
      </c>
      <c r="F56" s="36"/>
      <c r="G56" s="98"/>
      <c r="H56" s="70"/>
      <c r="I56" s="56">
        <f t="shared" si="3"/>
        <v>0</v>
      </c>
      <c r="J56" s="46"/>
      <c r="K56" s="57">
        <f t="shared" si="4"/>
        <v>153</v>
      </c>
      <c r="L56" s="56">
        <f t="shared" si="5"/>
        <v>1</v>
      </c>
    </row>
    <row r="57" spans="1:12" ht="12.75">
      <c r="A57" s="31" t="s">
        <v>173</v>
      </c>
      <c r="B57" s="31" t="s">
        <v>208</v>
      </c>
      <c r="C57" s="31" t="s">
        <v>209</v>
      </c>
      <c r="D57" s="36"/>
      <c r="E57" s="51">
        <v>153</v>
      </c>
      <c r="F57" s="36"/>
      <c r="G57" s="70"/>
      <c r="H57" s="70"/>
      <c r="I57" s="56">
        <f t="shared" si="3"/>
        <v>0</v>
      </c>
      <c r="J57" s="46"/>
      <c r="K57" s="57">
        <f t="shared" si="4"/>
        <v>153</v>
      </c>
      <c r="L57" s="56">
        <f t="shared" si="5"/>
        <v>1</v>
      </c>
    </row>
    <row r="58" spans="1:12" ht="12.75">
      <c r="A58" s="31" t="s">
        <v>173</v>
      </c>
      <c r="B58" s="31" t="s">
        <v>210</v>
      </c>
      <c r="C58" s="31" t="s">
        <v>211</v>
      </c>
      <c r="D58" s="36"/>
      <c r="E58" s="51">
        <v>153</v>
      </c>
      <c r="F58" s="36"/>
      <c r="G58" s="70"/>
      <c r="H58" s="70"/>
      <c r="I58" s="56">
        <f t="shared" si="3"/>
        <v>0</v>
      </c>
      <c r="J58" s="46"/>
      <c r="K58" s="57">
        <f t="shared" si="4"/>
        <v>153</v>
      </c>
      <c r="L58" s="56">
        <f t="shared" si="5"/>
        <v>1</v>
      </c>
    </row>
    <row r="59" spans="1:12" ht="12.75">
      <c r="A59" s="31" t="s">
        <v>173</v>
      </c>
      <c r="B59" s="31" t="s">
        <v>212</v>
      </c>
      <c r="C59" s="31" t="s">
        <v>213</v>
      </c>
      <c r="D59" s="36"/>
      <c r="E59" s="51">
        <v>153</v>
      </c>
      <c r="F59" s="36"/>
      <c r="G59" s="35"/>
      <c r="H59" s="70"/>
      <c r="I59" s="56">
        <f t="shared" si="3"/>
        <v>0</v>
      </c>
      <c r="J59" s="46"/>
      <c r="K59" s="57">
        <f t="shared" si="4"/>
        <v>153</v>
      </c>
      <c r="L59" s="56">
        <f t="shared" si="5"/>
        <v>1</v>
      </c>
    </row>
    <row r="60" spans="1:12" ht="12.75">
      <c r="A60" s="31" t="s">
        <v>173</v>
      </c>
      <c r="B60" s="31" t="s">
        <v>214</v>
      </c>
      <c r="C60" s="31" t="s">
        <v>215</v>
      </c>
      <c r="D60" s="36"/>
      <c r="E60" s="51">
        <v>153</v>
      </c>
      <c r="F60" s="36"/>
      <c r="G60" s="35"/>
      <c r="H60" s="70"/>
      <c r="I60" s="56">
        <f t="shared" si="3"/>
        <v>0</v>
      </c>
      <c r="J60" s="46"/>
      <c r="K60" s="57">
        <f t="shared" si="4"/>
        <v>153</v>
      </c>
      <c r="L60" s="56">
        <f t="shared" si="5"/>
        <v>1</v>
      </c>
    </row>
    <row r="61" spans="1:12" ht="12.75">
      <c r="A61" s="34" t="s">
        <v>173</v>
      </c>
      <c r="B61" s="34" t="s">
        <v>216</v>
      </c>
      <c r="C61" s="34" t="s">
        <v>217</v>
      </c>
      <c r="D61" s="34"/>
      <c r="E61" s="74">
        <v>153</v>
      </c>
      <c r="F61" s="58"/>
      <c r="G61" s="105" t="s">
        <v>96</v>
      </c>
      <c r="H61" s="47">
        <v>1</v>
      </c>
      <c r="I61" s="59">
        <f>H61/E61</f>
        <v>0.006535947712418301</v>
      </c>
      <c r="J61" s="49"/>
      <c r="K61" s="60">
        <f>E61-H61</f>
        <v>152</v>
      </c>
      <c r="L61" s="59">
        <f>K61/E61</f>
        <v>0.9934640522875817</v>
      </c>
    </row>
    <row r="62" spans="1:12" ht="12.75">
      <c r="A62" s="31"/>
      <c r="B62" s="32">
        <f>COUNTA(B40:B61)</f>
        <v>22</v>
      </c>
      <c r="C62" s="31"/>
      <c r="D62" s="36"/>
      <c r="E62" s="37">
        <f>SUM(E40:E61)</f>
        <v>3366</v>
      </c>
      <c r="F62" s="39"/>
      <c r="G62" s="95">
        <f>COUNTA(G40:G61)</f>
        <v>2</v>
      </c>
      <c r="H62" s="95">
        <f>SUM(H40:H61)</f>
        <v>3</v>
      </c>
      <c r="I62" s="40">
        <f>H62/E62</f>
        <v>0.00089126559714795</v>
      </c>
      <c r="J62" s="41"/>
      <c r="K62" s="50">
        <f>E62-H62</f>
        <v>3363</v>
      </c>
      <c r="L62" s="40">
        <f>K62/E62</f>
        <v>0.9991087344028521</v>
      </c>
    </row>
    <row r="63" spans="1:12" ht="12.75">
      <c r="A63" s="42"/>
      <c r="B63" s="42"/>
      <c r="C63" s="42"/>
      <c r="D63" s="36"/>
      <c r="F63" s="36"/>
      <c r="G63" s="35"/>
      <c r="H63" s="35"/>
      <c r="I63" s="35"/>
      <c r="J63" s="35"/>
      <c r="K63" s="35"/>
      <c r="L63" s="35"/>
    </row>
    <row r="64" spans="1:12" ht="12.75">
      <c r="A64" s="34" t="s">
        <v>218</v>
      </c>
      <c r="B64" s="34" t="s">
        <v>219</v>
      </c>
      <c r="C64" s="34" t="s">
        <v>220</v>
      </c>
      <c r="D64" s="34"/>
      <c r="E64" s="74">
        <v>153</v>
      </c>
      <c r="F64" s="58"/>
      <c r="G64" s="47"/>
      <c r="H64" s="47"/>
      <c r="I64" s="59">
        <f>H64/E64</f>
        <v>0</v>
      </c>
      <c r="J64" s="49"/>
      <c r="K64" s="60">
        <f>E64-H64</f>
        <v>153</v>
      </c>
      <c r="L64" s="59">
        <f>K64/E64</f>
        <v>1</v>
      </c>
    </row>
    <row r="65" spans="1:12" ht="12.75">
      <c r="A65" s="31"/>
      <c r="B65" s="32">
        <f>COUNTA(B64:B64)</f>
        <v>1</v>
      </c>
      <c r="C65" s="31"/>
      <c r="D65" s="36"/>
      <c r="E65" s="37">
        <f>SUM(E64:E64)</f>
        <v>153</v>
      </c>
      <c r="F65" s="39"/>
      <c r="G65" s="95">
        <f>COUNTA(G64:G64)</f>
        <v>0</v>
      </c>
      <c r="H65" s="96">
        <f>SUM(H64:H64)</f>
        <v>0</v>
      </c>
      <c r="I65" s="40">
        <f>H65/E65</f>
        <v>0</v>
      </c>
      <c r="J65" s="41"/>
      <c r="K65" s="50">
        <f>E65-H65</f>
        <v>153</v>
      </c>
      <c r="L65" s="40">
        <f>K65/E65</f>
        <v>1</v>
      </c>
    </row>
    <row r="66" spans="1:12" ht="12.75">
      <c r="A66" s="42"/>
      <c r="B66" s="42"/>
      <c r="C66" s="42"/>
      <c r="D66" s="36"/>
      <c r="F66" s="36"/>
      <c r="G66" s="35"/>
      <c r="H66" s="35"/>
      <c r="I66" s="35"/>
      <c r="J66" s="35"/>
      <c r="K66" s="35"/>
      <c r="L66" s="35"/>
    </row>
    <row r="67" spans="1:12" ht="12.75">
      <c r="A67" s="37" t="s">
        <v>106</v>
      </c>
      <c r="B67" s="72">
        <f>B4+B7+B11+B14+B17+B23+B34+B38+B62+B65</f>
        <v>44</v>
      </c>
      <c r="C67" s="73"/>
      <c r="D67" s="52"/>
      <c r="E67" s="72">
        <f>E4+E7+E11+E14+E17+E23+E34+E38+E62+E65</f>
        <v>6732</v>
      </c>
      <c r="F67" s="52"/>
      <c r="G67" s="72">
        <f>G4+G7+G11+G14+G17+G23+G34+G38+G62+G65</f>
        <v>9</v>
      </c>
      <c r="H67" s="72">
        <f>H4+H7+H11+H14+H17+H23+H34+H38+H62+H65</f>
        <v>51</v>
      </c>
      <c r="I67" s="40">
        <f>H67/E67</f>
        <v>0.007575757575757576</v>
      </c>
      <c r="J67" s="41"/>
      <c r="K67" s="50">
        <f>E67-H67</f>
        <v>6681</v>
      </c>
      <c r="L67" s="40">
        <f>K67/E67</f>
        <v>0.9924242424242424</v>
      </c>
    </row>
    <row r="68" spans="7:8" ht="12.75">
      <c r="G68" s="38"/>
      <c r="H68" s="38"/>
    </row>
    <row r="69" spans="7:8" ht="12.75">
      <c r="G69" s="38"/>
      <c r="H69" s="38"/>
    </row>
    <row r="70" spans="7:8" ht="12.75">
      <c r="G70" s="38"/>
      <c r="H70" s="38"/>
    </row>
    <row r="71" spans="7:8" ht="12.75">
      <c r="G71" s="38"/>
      <c r="H71" s="38"/>
    </row>
    <row r="72" spans="7:8" ht="12.75">
      <c r="G72" s="38"/>
      <c r="H72" s="38"/>
    </row>
    <row r="73" spans="7:8" ht="12.75">
      <c r="G73" s="38"/>
      <c r="H73" s="38"/>
    </row>
    <row r="74" spans="7:8" ht="12.75">
      <c r="G74" s="38"/>
      <c r="H74" s="38"/>
    </row>
    <row r="75" spans="7:8" ht="12.75">
      <c r="G75" s="38"/>
      <c r="H75" s="38"/>
    </row>
    <row r="76" spans="7:8" ht="12.75">
      <c r="G76" s="38"/>
      <c r="H76" s="38"/>
    </row>
    <row r="77" spans="7:8" ht="12.75">
      <c r="G77" s="38"/>
      <c r="H77" s="38"/>
    </row>
    <row r="78" spans="7:8" ht="12.75">
      <c r="G78" s="38"/>
      <c r="H78" s="38"/>
    </row>
    <row r="79" spans="7:8" ht="12.75">
      <c r="G79" s="38"/>
      <c r="H79" s="38"/>
    </row>
    <row r="80" spans="7:8" ht="12.75">
      <c r="G80" s="38"/>
      <c r="H80" s="38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Virginia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EPA's Beach Report: Virginia 2009 Swimming Season</dc:title>
  <dc:subject>To further its commitment to reducing the risk of exposure to disease-causing bacteria at recreational beaches, EPA is posting its latest data about beach closings and advisories for the 2009 swimming season. These data are for Virginia.</dc:subject>
  <dc:creator>USEPA | OW | OST</dc:creator>
  <cp:keywords>virginia,state,beaches,recreation,summary,monitoring</cp:keywords>
  <dc:description/>
  <cp:lastModifiedBy>Furlong, Norma</cp:lastModifiedBy>
  <cp:lastPrinted>2010-06-09T17:11:09Z</cp:lastPrinted>
  <dcterms:created xsi:type="dcterms:W3CDTF">2006-12-12T20:37:17Z</dcterms:created>
  <dcterms:modified xsi:type="dcterms:W3CDTF">2010-06-23T20:20:59Z</dcterms:modified>
  <cp:category/>
  <cp:version/>
  <cp:contentType/>
  <cp:contentStatus/>
</cp:coreProperties>
</file>