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45" yWindow="135" windowWidth="18225" windowHeight="5520"/>
  </bookViews>
  <sheets>
    <sheet name="Summary" sheetId="8" r:id="rId1"/>
    <sheet name="Attributes" sheetId="2" r:id="rId2"/>
    <sheet name="Monitoring" sheetId="10" r:id="rId3"/>
    <sheet name="Pollution Sources" sheetId="11" r:id="rId4"/>
    <sheet name="2010 Actions" sheetId="4" r:id="rId5"/>
    <sheet name="Action Durations" sheetId="9" r:id="rId6"/>
    <sheet name="Beach Days" sheetId="7" r:id="rId7"/>
    <sheet name="Tier 1 Stats" sheetId="12" r:id="rId8"/>
  </sheets>
  <externalReferences>
    <externalReference r:id="rId9"/>
  </externalReferences>
  <definedNames>
    <definedName name="_xlnm.Print_Area" localSheetId="4">'2010 Actions'!$A$1:$J$34</definedName>
    <definedName name="_xlnm.Print_Area" localSheetId="5">'Action Durations'!$A$1:$K$26</definedName>
    <definedName name="_xlnm.Print_Area" localSheetId="1">Attributes!$A$1:$J$20</definedName>
    <definedName name="_xlnm.Print_Area" localSheetId="6">'Beach Days'!$A$1:$L$27</definedName>
    <definedName name="_xlnm.Print_Area" localSheetId="2">Monitoring!$A$1:$J$22</definedName>
    <definedName name="_xlnm.Print_Area" localSheetId="3">'Pollution Sources'!$A$1:$R$38</definedName>
    <definedName name="_xlnm.Print_Area" localSheetId="0">Summary!$A$1:$W$18</definedName>
    <definedName name="_xlnm.Print_Area" localSheetId="7">'Tier 1 Stats'!$A$1:$L$26</definedName>
    <definedName name="_xlnm.Print_Titles" localSheetId="4">'2010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  <definedName name="_xlnm.Print_Titles" localSheetId="7">'Tier 1 Stats'!$1:$1</definedName>
  </definedNames>
  <calcPr calcId="125725"/>
</workbook>
</file>

<file path=xl/calcChain.xml><?xml version="1.0" encoding="utf-8"?>
<calcChain xmlns="http://schemas.openxmlformats.org/spreadsheetml/2006/main">
  <c r="L6" i="12"/>
  <c r="L5"/>
  <c r="L4"/>
  <c r="B12" i="9"/>
  <c r="D33" i="4"/>
  <c r="D34" s="1"/>
  <c r="D30"/>
  <c r="D31" s="1"/>
  <c r="J15" i="10"/>
  <c r="L13" i="12"/>
  <c r="L12"/>
  <c r="L11"/>
  <c r="D27" i="4"/>
  <c r="B15" i="10"/>
  <c r="D19" s="1"/>
  <c r="F15"/>
  <c r="D20" s="1"/>
  <c r="D22"/>
  <c r="D28" i="4" l="1"/>
  <c r="E27" s="1"/>
  <c r="K15" i="7"/>
  <c r="L15" s="1"/>
  <c r="I15"/>
  <c r="K14"/>
  <c r="L14" s="1"/>
  <c r="I14"/>
  <c r="K13"/>
  <c r="L13" s="1"/>
  <c r="I13"/>
  <c r="K12"/>
  <c r="L12" s="1"/>
  <c r="I12"/>
  <c r="K11"/>
  <c r="L11" s="1"/>
  <c r="I11"/>
  <c r="L10"/>
  <c r="K10"/>
  <c r="I10"/>
  <c r="K9"/>
  <c r="L9" s="1"/>
  <c r="I9"/>
  <c r="K8"/>
  <c r="L8" s="1"/>
  <c r="I8"/>
  <c r="K7"/>
  <c r="L7" s="1"/>
  <c r="I7"/>
  <c r="K6"/>
  <c r="L6" s="1"/>
  <c r="I6"/>
  <c r="K5"/>
  <c r="L5" s="1"/>
  <c r="I5"/>
  <c r="K4"/>
  <c r="L4" s="1"/>
  <c r="I4"/>
  <c r="B16" i="11"/>
  <c r="G20" s="1"/>
  <c r="D16"/>
  <c r="G21" s="1"/>
  <c r="E16"/>
  <c r="G22" s="1"/>
  <c r="F16"/>
  <c r="G25" s="1"/>
  <c r="G16"/>
  <c r="G26" s="1"/>
  <c r="H16"/>
  <c r="G27" s="1"/>
  <c r="I16"/>
  <c r="G28" s="1"/>
  <c r="J16"/>
  <c r="G29" s="1"/>
  <c r="K16"/>
  <c r="G30" s="1"/>
  <c r="L16"/>
  <c r="G31" s="1"/>
  <c r="M16"/>
  <c r="G32" s="1"/>
  <c r="N16"/>
  <c r="G33" s="1"/>
  <c r="O16"/>
  <c r="G34" s="1"/>
  <c r="P16"/>
  <c r="G35" s="1"/>
  <c r="Q16"/>
  <c r="G36" s="1"/>
  <c r="R16"/>
  <c r="G37" s="1"/>
  <c r="F15" i="2"/>
  <c r="D20" s="1"/>
  <c r="K3" i="7" l="1"/>
  <c r="L3" s="1"/>
  <c r="I3"/>
  <c r="D24" l="1"/>
  <c r="E30" i="4" l="1"/>
  <c r="E15" i="12"/>
  <c r="E20" s="1"/>
  <c r="G15"/>
  <c r="E21" s="1"/>
  <c r="L14"/>
  <c r="L10"/>
  <c r="L9"/>
  <c r="L8"/>
  <c r="L7"/>
  <c r="L3"/>
  <c r="L2"/>
  <c r="K15"/>
  <c r="E25" s="1"/>
  <c r="J15"/>
  <c r="E24" s="1"/>
  <c r="I15"/>
  <c r="E23" s="1"/>
  <c r="D15"/>
  <c r="B15"/>
  <c r="E19" s="1"/>
  <c r="F3" i="8"/>
  <c r="E16" i="7"/>
  <c r="E22" s="1"/>
  <c r="B16" i="4"/>
  <c r="D20" s="1"/>
  <c r="D16"/>
  <c r="D21" s="1"/>
  <c r="G16"/>
  <c r="D22" s="1"/>
  <c r="H16" i="7"/>
  <c r="E24" s="1"/>
  <c r="G16"/>
  <c r="E23" s="1"/>
  <c r="B16"/>
  <c r="E21" s="1"/>
  <c r="G12" i="9"/>
  <c r="G21" s="1"/>
  <c r="E12"/>
  <c r="D18" s="1"/>
  <c r="D12"/>
  <c r="D17" s="1"/>
  <c r="D16"/>
  <c r="H12"/>
  <c r="G22" s="1"/>
  <c r="I12"/>
  <c r="G23" s="1"/>
  <c r="J12"/>
  <c r="G24" s="1"/>
  <c r="K12"/>
  <c r="G25" s="1"/>
  <c r="B15" i="2"/>
  <c r="D19" s="1"/>
  <c r="G3" i="8" l="1"/>
  <c r="G4" s="1"/>
  <c r="D25" i="7"/>
  <c r="I16"/>
  <c r="V3" i="8"/>
  <c r="V4" s="1"/>
  <c r="U3"/>
  <c r="U4" s="1"/>
  <c r="N3"/>
  <c r="E31" i="4"/>
  <c r="E28"/>
  <c r="C3" i="8"/>
  <c r="F15" i="12"/>
  <c r="H3" i="8" s="1"/>
  <c r="S3"/>
  <c r="S4" s="1"/>
  <c r="O3"/>
  <c r="O4" s="1"/>
  <c r="P3"/>
  <c r="P4" s="1"/>
  <c r="E33" i="4"/>
  <c r="E34" s="1"/>
  <c r="L15" i="12"/>
  <c r="F4" i="8"/>
  <c r="Q3"/>
  <c r="Q4" s="1"/>
  <c r="K16" i="7"/>
  <c r="E26" s="1"/>
  <c r="D3" i="8"/>
  <c r="J3"/>
  <c r="R3"/>
  <c r="R4" s="1"/>
  <c r="E27" i="7" l="1"/>
  <c r="D21" i="10"/>
  <c r="E3" i="8"/>
  <c r="E26" i="12"/>
  <c r="E22"/>
  <c r="H4" i="8" s="1"/>
  <c r="W3"/>
  <c r="N4"/>
  <c r="C4"/>
  <c r="E25" i="7"/>
  <c r="L16"/>
  <c r="G38" i="11"/>
  <c r="G26" i="9"/>
  <c r="H25" s="1"/>
  <c r="W4" i="8"/>
  <c r="D4"/>
  <c r="J4"/>
  <c r="L3"/>
  <c r="K3"/>
  <c r="E4" l="1"/>
  <c r="H30" i="11"/>
  <c r="H31"/>
  <c r="H25"/>
  <c r="H26"/>
  <c r="H27"/>
  <c r="H37"/>
  <c r="H34"/>
  <c r="H35"/>
  <c r="H29"/>
  <c r="H32"/>
  <c r="H33"/>
  <c r="H36"/>
  <c r="H28"/>
  <c r="H22" i="9"/>
  <c r="H24"/>
  <c r="H23"/>
  <c r="H21"/>
  <c r="L4" i="8"/>
  <c r="K4"/>
  <c r="H38" i="11" l="1"/>
  <c r="H26" i="9"/>
</calcChain>
</file>

<file path=xl/sharedStrings.xml><?xml version="1.0" encoding="utf-8"?>
<sst xmlns="http://schemas.openxmlformats.org/spreadsheetml/2006/main" count="657" uniqueCount="204">
  <si>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</si>
  <si>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</si>
  <si>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</si>
  <si>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</si>
  <si>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</si>
  <si>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</si>
  <si>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</si>
  <si>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</si>
  <si>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</si>
  <si>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</si>
  <si>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</si>
  <si>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</si>
  <si>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 xml:space="preserve">COUNTY </t>
  </si>
  <si>
    <t xml:space="preserve">BEACH ID </t>
  </si>
  <si>
    <t xml:space="preserve">BEACH NAME 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</si>
  <si>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</si>
  <si>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</si>
  <si>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</si>
  <si>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</si>
  <si>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</si>
  <si>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</si>
  <si>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</si>
  <si>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</si>
  <si>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</si>
  <si>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</si>
  <si>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</si>
  <si>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</si>
  <si>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</si>
  <si>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</si>
  <si>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</si>
  <si>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</si>
  <si>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</si>
  <si>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</si>
  <si>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Private/Public</t>
  </si>
  <si>
    <t>ELEV_BACT</t>
  </si>
  <si>
    <t>Contamination Advisory</t>
  </si>
  <si>
    <t>Not Under an Action</t>
  </si>
  <si>
    <t>BEACH Act Beaches</t>
  </si>
  <si>
    <t>MONITORED BEACHES</t>
  </si>
  <si>
    <t>Beach action in 2010?</t>
  </si>
  <si>
    <t>Actions During Swim Season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</si>
  <si>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</si>
  <si>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</si>
  <si>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</si>
  <si>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</si>
  <si>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</si>
  <si>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Total length of monitored beaches (M)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</si>
  <si>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</si>
  <si>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</si>
  <si>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</si>
  <si>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</si>
  <si>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</si>
  <si>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</si>
  <si>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</si>
  <si>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</si>
  <si>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</si>
  <si>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</si>
  <si>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</si>
  <si>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</si>
  <si>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</si>
  <si>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</si>
  <si>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</si>
  <si>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</si>
  <si>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</si>
  <si>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</si>
  <si>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</si>
  <si>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</si>
  <si>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</si>
  <si>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</si>
  <si>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 xml:space="preserve">Beach Tier Rank </t>
  </si>
  <si>
    <t>Swim season monitor frequency</t>
  </si>
  <si>
    <t>Swim season monitor frequency units</t>
  </si>
  <si>
    <t>Is beach monitored?</t>
  </si>
  <si>
    <t>POLLUTION SOURCES SUMMARY</t>
  </si>
  <si>
    <t>2010 ACTIONS SUMMARY</t>
  </si>
  <si>
    <t>TIER 1 BEACH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</si>
  <si>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</si>
  <si>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</si>
  <si>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</si>
  <si>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</si>
  <si>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</si>
  <si>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</si>
  <si>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</si>
  <si>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</si>
  <si>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</si>
  <si>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</si>
  <si>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</si>
  <si>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</si>
  <si>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</si>
  <si>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</si>
  <si>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</si>
  <si>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</si>
  <si>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</si>
  <si>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</si>
  <si>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</si>
  <si>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</si>
  <si>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</si>
  <si>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</si>
  <si>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</si>
  <si>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</si>
  <si>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</si>
  <si>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</si>
  <si>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</si>
  <si>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</si>
  <si>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</si>
  <si>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</si>
  <si>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</si>
  <si>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</si>
  <si>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</si>
  <si>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</si>
  <si>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</si>
  <si>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</si>
  <si>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</si>
  <si>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</si>
  <si>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</si>
  <si>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</si>
  <si>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</si>
  <si>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</si>
  <si>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</si>
  <si>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</si>
  <si>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</si>
  <si>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</si>
  <si>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</si>
  <si>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</si>
  <si>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</si>
  <si>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</si>
  <si>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</si>
  <si>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</si>
  <si>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</si>
  <si>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</si>
  <si>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</si>
  <si>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</si>
  <si>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</si>
  <si>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</si>
  <si>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</si>
  <si>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</si>
  <si>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</si>
  <si>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</si>
  <si>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</si>
  <si>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</si>
  <si>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</si>
  <si>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</si>
  <si>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</si>
  <si>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</si>
  <si>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</si>
  <si>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</si>
  <si>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</si>
  <si>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</si>
  <si>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</si>
  <si>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</si>
  <si>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</si>
  <si>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</si>
  <si>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</si>
  <si>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</si>
  <si>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</si>
  <si>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</si>
  <si>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No. of Tier 1 beaches:</t>
  </si>
  <si>
    <t>Total length of Tier 1 beaches:</t>
  </si>
  <si>
    <t>Percent of Tier 1 beaches monitored:</t>
  </si>
  <si>
    <t>Percent of BEACH Act beaches monitored:</t>
  </si>
  <si>
    <t>No.  of Tier 1 beaches monitored:</t>
  </si>
  <si>
    <t>No. of Tier 1 beach days:</t>
  </si>
  <si>
    <t>No. of Tier 1 beaches with actions:</t>
  </si>
  <si>
    <t>No. of days under a Tier 1 beach action:</t>
  </si>
  <si>
    <t>Percent of Tier 1 beach days under an action:</t>
  </si>
  <si>
    <t>POSSIBLE POLLUTION SOURCES</t>
  </si>
  <si>
    <t>ERIE</t>
  </si>
  <si>
    <t>PA500495</t>
  </si>
  <si>
    <t>1 EAST</t>
  </si>
  <si>
    <t>PA429993</t>
  </si>
  <si>
    <t>1 WEST</t>
  </si>
  <si>
    <t>Public/Private</t>
  </si>
  <si>
    <t>PA331010</t>
  </si>
  <si>
    <t>1 WEST EXTENSION</t>
  </si>
  <si>
    <t>PA791722</t>
  </si>
  <si>
    <t>BARRACKS</t>
  </si>
  <si>
    <t>PA330452</t>
  </si>
  <si>
    <t>BEACH 10</t>
  </si>
  <si>
    <t>PA102094</t>
  </si>
  <si>
    <t>BEACH 11</t>
  </si>
  <si>
    <t>PA639246</t>
  </si>
  <si>
    <t>BEACH 2</t>
  </si>
  <si>
    <t>PA168215</t>
  </si>
  <si>
    <t>BEACH 6</t>
  </si>
  <si>
    <t>PA230422</t>
  </si>
  <si>
    <t>BEACH 7</t>
  </si>
  <si>
    <t>PA995339</t>
  </si>
  <si>
    <t>BEACH 8</t>
  </si>
  <si>
    <t>PA469760</t>
  </si>
  <si>
    <t>BEACH 9</t>
  </si>
  <si>
    <t>PA129995</t>
  </si>
  <si>
    <t>FREEPORT BEACH</t>
  </si>
  <si>
    <t>PA181628</t>
  </si>
  <si>
    <t>MILL ROAD BEACH</t>
  </si>
  <si>
    <t>Beach length (MI)</t>
  </si>
  <si>
    <t>Miles</t>
  </si>
  <si>
    <t>DAYS</t>
  </si>
  <si>
    <t>PER_WEEK</t>
  </si>
  <si>
    <t>Monitored beach length (MI)</t>
  </si>
  <si>
    <t>ECOLI</t>
  </si>
  <si>
    <t>STORM</t>
  </si>
  <si>
    <t>ECOLI:</t>
  </si>
  <si>
    <t>STORM:</t>
  </si>
  <si>
    <t>Beach Length (MI)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</si>
</sst>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409]m/d/yy\ h:mm\ AM/PM;@"/>
  </numFmts>
  <fonts count="2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nathan.simpson/My%20Documents/Beaches/SwimSeason10/States/Pennsylvania/PA%202010%20Notification%20Data%20Draft%203-30-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ttributes"/>
      <sheetName val="Monitoring"/>
      <sheetName val="Pollution Sources"/>
      <sheetName val="2010 Actions"/>
      <sheetName val="Action Durations"/>
      <sheetName val="Beach Days"/>
      <sheetName val="Tier 1 Stats"/>
      <sheetName val="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7">
          <cell r="A57" t="str">
            <v>Investigated / no sources found</v>
          </cell>
          <cell r="B57">
            <v>0</v>
          </cell>
        </row>
        <row r="58">
          <cell r="A58" t="str">
            <v>Non-storm related runoff</v>
          </cell>
          <cell r="B58">
            <v>0</v>
          </cell>
        </row>
        <row r="59">
          <cell r="A59" t="str">
            <v>Storm-related runoff</v>
          </cell>
          <cell r="B59">
            <v>100</v>
          </cell>
        </row>
        <row r="60">
          <cell r="A60" t="str">
            <v>Agricultural runoff</v>
          </cell>
          <cell r="B60">
            <v>0</v>
          </cell>
        </row>
        <row r="61">
          <cell r="A61" t="str">
            <v>Boat discharge</v>
          </cell>
          <cell r="B61">
            <v>0</v>
          </cell>
        </row>
        <row r="62">
          <cell r="A62" t="str">
            <v>Conc. animal feeding operation</v>
          </cell>
          <cell r="B62">
            <v>0</v>
          </cell>
        </row>
        <row r="63">
          <cell r="A63" t="str">
            <v>Combined sewer overflow</v>
          </cell>
          <cell r="B63">
            <v>0</v>
          </cell>
        </row>
        <row r="64">
          <cell r="A64" t="str">
            <v>Sanitary sewer overflow</v>
          </cell>
          <cell r="B64">
            <v>0</v>
          </cell>
        </row>
        <row r="65">
          <cell r="A65" t="str">
            <v>Publically-owned treatment works</v>
          </cell>
          <cell r="B65">
            <v>0</v>
          </cell>
        </row>
        <row r="66">
          <cell r="A66" t="str">
            <v>Sewer line leak or break</v>
          </cell>
          <cell r="B66">
            <v>0</v>
          </cell>
        </row>
        <row r="67">
          <cell r="A67" t="str">
            <v>Septic system leakage</v>
          </cell>
          <cell r="B67">
            <v>0</v>
          </cell>
        </row>
        <row r="68">
          <cell r="A68" t="str">
            <v>Wildlife</v>
          </cell>
          <cell r="B68">
            <v>0</v>
          </cell>
        </row>
        <row r="69">
          <cell r="A69" t="str">
            <v>Other (identified) source(s)</v>
          </cell>
          <cell r="B69">
            <v>0</v>
          </cell>
        </row>
        <row r="70">
          <cell r="A70" t="str">
            <v>Unidentified source(s)</v>
          </cell>
          <cell r="B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8"/>
  <sheetViews>
    <sheetView tabSelected="1" workbookViewId="0">
      <selection activeCell="G24" sqref="G24"/>
    </sheetView>
  </sheetViews>
  <sheetFormatPr defaultRowHeight="12.75"/>
  <cols>
    <col min="1" max="1" width="11.5703125" style="5" customWidth="1"/>
    <col min="2" max="2" width="0.5703125" style="5" customWidth="1"/>
    <col min="3" max="8" width="8.28515625" style="5" customWidth="1"/>
    <col min="9" max="9" width="0.5703125" style="5" customWidth="1"/>
    <col min="10" max="12" width="8.28515625" style="5" customWidth="1"/>
    <col min="13" max="13" width="0.5703125" style="5" customWidth="1"/>
    <col min="14" max="19" width="8.28515625" style="5" customWidth="1"/>
    <col min="20" max="20" width="0.5703125" style="5" customWidth="1"/>
    <col min="21" max="16384" width="9.140625" style="5"/>
  </cols>
  <sheetData>
    <row r="1" spans="1:23">
      <c r="A1" s="11"/>
      <c r="B1" s="11"/>
      <c r="C1" s="151" t="s">
        <v>37</v>
      </c>
      <c r="D1" s="153"/>
      <c r="E1" s="153"/>
      <c r="F1" s="152"/>
      <c r="G1" s="152"/>
      <c r="H1" s="53"/>
      <c r="I1" s="64"/>
      <c r="J1" s="151" t="s">
        <v>40</v>
      </c>
      <c r="K1" s="151"/>
      <c r="L1" s="151"/>
      <c r="M1" s="53"/>
      <c r="N1" s="151" t="s">
        <v>44</v>
      </c>
      <c r="O1" s="152"/>
      <c r="P1" s="152"/>
      <c r="Q1" s="152"/>
      <c r="R1" s="152"/>
      <c r="S1" s="152"/>
      <c r="T1" s="53"/>
      <c r="U1" s="151" t="s">
        <v>43</v>
      </c>
      <c r="V1" s="152"/>
      <c r="W1" s="152"/>
    </row>
    <row r="2" spans="1:23" ht="88.5" customHeight="1">
      <c r="A2" s="4" t="s">
        <v>15</v>
      </c>
      <c r="B2" s="4"/>
      <c r="C2" s="3" t="s">
        <v>41</v>
      </c>
      <c r="D2" s="3" t="s">
        <v>47</v>
      </c>
      <c r="E2" s="3" t="s">
        <v>48</v>
      </c>
      <c r="F2" s="3" t="s">
        <v>46</v>
      </c>
      <c r="G2" s="3" t="s">
        <v>42</v>
      </c>
      <c r="H2" s="3" t="s">
        <v>57</v>
      </c>
      <c r="I2" s="3"/>
      <c r="J2" s="3" t="s">
        <v>0</v>
      </c>
      <c r="K2" s="3" t="s">
        <v>1</v>
      </c>
      <c r="L2" s="3" t="s">
        <v>2</v>
      </c>
      <c r="M2" s="3"/>
      <c r="N2" s="14" t="s">
        <v>45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8</v>
      </c>
      <c r="T2" s="3"/>
      <c r="U2" s="14" t="s">
        <v>9</v>
      </c>
      <c r="V2" s="15" t="s">
        <v>10</v>
      </c>
      <c r="W2" s="3" t="s">
        <v>18</v>
      </c>
    </row>
    <row r="3" spans="1:23">
      <c r="A3" s="62" t="s">
        <v>166</v>
      </c>
      <c r="B3" s="16"/>
      <c r="C3" s="128">
        <f>Monitoring!$B$15</f>
        <v>13</v>
      </c>
      <c r="D3" s="129">
        <f>Monitoring!$F$15</f>
        <v>13</v>
      </c>
      <c r="E3" s="130">
        <f>D3/C3</f>
        <v>1</v>
      </c>
      <c r="F3" s="148">
        <f>Monitoring!$J$15</f>
        <v>3.85</v>
      </c>
      <c r="G3" s="131">
        <f>'Tier 1 Stats'!B15</f>
        <v>13</v>
      </c>
      <c r="H3" s="130">
        <f>'Tier 1 Stats'!F15</f>
        <v>1</v>
      </c>
      <c r="I3" s="131"/>
      <c r="J3" s="132">
        <f>'2010 Actions'!$B$16</f>
        <v>9</v>
      </c>
      <c r="K3" s="132">
        <f>D3-J3</f>
        <v>4</v>
      </c>
      <c r="L3" s="130">
        <f>J3/D3</f>
        <v>0.69230769230769229</v>
      </c>
      <c r="M3" s="131"/>
      <c r="N3" s="133">
        <f>'Action Durations'!D12</f>
        <v>14</v>
      </c>
      <c r="O3" s="132">
        <f>'Action Durations'!G12</f>
        <v>14</v>
      </c>
      <c r="P3" s="132">
        <f>'Action Durations'!H12</f>
        <v>0</v>
      </c>
      <c r="Q3" s="132">
        <f>'Action Durations'!I12</f>
        <v>0</v>
      </c>
      <c r="R3" s="132">
        <f>'Action Durations'!J12</f>
        <v>0</v>
      </c>
      <c r="S3" s="132">
        <f>'Action Durations'!K12</f>
        <v>0</v>
      </c>
      <c r="T3" s="131"/>
      <c r="U3" s="134">
        <f>'Beach Days'!E16</f>
        <v>1287</v>
      </c>
      <c r="V3" s="134">
        <f>'Beach Days'!H16</f>
        <v>14</v>
      </c>
      <c r="W3" s="130">
        <f>V3/U3</f>
        <v>1.0878010878010878E-2</v>
      </c>
    </row>
    <row r="4" spans="1:23">
      <c r="C4" s="12">
        <f>SUM(C3:C3)</f>
        <v>13</v>
      </c>
      <c r="D4" s="12">
        <f>SUM(D3:D3)</f>
        <v>13</v>
      </c>
      <c r="E4" s="18">
        <f>D4/C4</f>
        <v>1</v>
      </c>
      <c r="F4" s="149">
        <f>SUM(F3:F3)</f>
        <v>3.85</v>
      </c>
      <c r="G4" s="10">
        <f>SUM(G3:G3)</f>
        <v>13</v>
      </c>
      <c r="H4" s="18">
        <f>'Tier 1 Stats'!E22</f>
        <v>1</v>
      </c>
      <c r="I4" s="12"/>
      <c r="J4" s="12">
        <f>SUM(J3:J3)</f>
        <v>9</v>
      </c>
      <c r="K4" s="17">
        <f>D4-J4</f>
        <v>4</v>
      </c>
      <c r="L4" s="18">
        <f>J4/D4</f>
        <v>0.69230769230769229</v>
      </c>
      <c r="M4" s="12"/>
      <c r="N4" s="12">
        <f t="shared" ref="N4:S4" si="0">SUM(N3:N3)</f>
        <v>14</v>
      </c>
      <c r="O4" s="12">
        <f t="shared" si="0"/>
        <v>14</v>
      </c>
      <c r="P4" s="12">
        <f t="shared" si="0"/>
        <v>0</v>
      </c>
      <c r="Q4" s="12">
        <f t="shared" si="0"/>
        <v>0</v>
      </c>
      <c r="R4" s="12">
        <f t="shared" si="0"/>
        <v>0</v>
      </c>
      <c r="S4" s="12">
        <f t="shared" si="0"/>
        <v>0</v>
      </c>
      <c r="T4" s="12"/>
      <c r="U4" s="10">
        <f>SUM(U3:U3)</f>
        <v>1287</v>
      </c>
      <c r="V4" s="10">
        <f>SUM(V3:V3)</f>
        <v>14</v>
      </c>
      <c r="W4" s="46">
        <f>V4/U4</f>
        <v>1.0878010878010878E-2</v>
      </c>
    </row>
    <row r="5" spans="1:23">
      <c r="C5" s="12"/>
      <c r="D5" s="12"/>
      <c r="E5" s="18"/>
      <c r="F5" s="10"/>
      <c r="G5" s="10"/>
      <c r="H5" s="72"/>
      <c r="I5" s="12"/>
      <c r="J5" s="12"/>
      <c r="K5" s="17"/>
      <c r="L5" s="18"/>
      <c r="M5" s="12"/>
      <c r="N5" s="12"/>
      <c r="O5" s="12"/>
      <c r="P5" s="12"/>
      <c r="Q5" s="12"/>
      <c r="R5" s="12"/>
      <c r="S5" s="12"/>
      <c r="T5" s="12"/>
      <c r="U5" s="10"/>
      <c r="V5" s="10"/>
      <c r="W5" s="46"/>
    </row>
    <row r="6" spans="1:23">
      <c r="V6" s="19"/>
    </row>
    <row r="7" spans="1:23">
      <c r="A7" s="70" t="s">
        <v>52</v>
      </c>
      <c r="V7" s="19"/>
    </row>
    <row r="8" spans="1:23">
      <c r="C8" s="78" t="s">
        <v>49</v>
      </c>
      <c r="D8" s="69" t="s">
        <v>61</v>
      </c>
    </row>
    <row r="9" spans="1:23">
      <c r="C9" s="78"/>
      <c r="D9" s="69" t="s">
        <v>62</v>
      </c>
    </row>
    <row r="10" spans="1:23">
      <c r="C10" s="78" t="s">
        <v>53</v>
      </c>
      <c r="D10" s="68" t="s">
        <v>60</v>
      </c>
    </row>
    <row r="11" spans="1:23">
      <c r="C11" s="78" t="s">
        <v>50</v>
      </c>
      <c r="D11" s="69" t="s">
        <v>63</v>
      </c>
    </row>
    <row r="12" spans="1:23">
      <c r="C12" s="78"/>
      <c r="D12" s="69" t="s">
        <v>64</v>
      </c>
    </row>
    <row r="13" spans="1:23">
      <c r="C13" s="78" t="s">
        <v>51</v>
      </c>
      <c r="D13" s="68" t="s">
        <v>65</v>
      </c>
    </row>
    <row r="14" spans="1:23">
      <c r="C14" s="78"/>
      <c r="D14" s="68" t="s">
        <v>66</v>
      </c>
    </row>
    <row r="15" spans="1:23">
      <c r="C15" s="78" t="s">
        <v>55</v>
      </c>
      <c r="D15" s="68" t="s">
        <v>67</v>
      </c>
    </row>
    <row r="16" spans="1:23">
      <c r="C16" s="79"/>
      <c r="D16" s="68" t="s">
        <v>68</v>
      </c>
    </row>
    <row r="17" spans="3:4">
      <c r="C17" s="78" t="s">
        <v>54</v>
      </c>
      <c r="D17" s="68" t="s">
        <v>58</v>
      </c>
    </row>
    <row r="18" spans="3:4">
      <c r="C18" s="78" t="s">
        <v>56</v>
      </c>
      <c r="D18" s="68" t="s">
        <v>59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2010 Swimming Season
Pennsylvania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0"/>
  <sheetViews>
    <sheetView zoomScaleNormal="100" workbookViewId="0"/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48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>
      <c r="A1" s="25" t="s">
        <v>15</v>
      </c>
      <c r="B1" s="25" t="s">
        <v>16</v>
      </c>
      <c r="C1" s="25" t="s">
        <v>83</v>
      </c>
      <c r="D1" s="25" t="s">
        <v>84</v>
      </c>
      <c r="E1" s="3" t="s">
        <v>85</v>
      </c>
      <c r="F1" s="67" t="s">
        <v>194</v>
      </c>
      <c r="G1" s="25" t="s">
        <v>86</v>
      </c>
      <c r="H1" s="25" t="s">
        <v>87</v>
      </c>
      <c r="I1" s="25" t="s">
        <v>88</v>
      </c>
      <c r="J1" s="25" t="s">
        <v>89</v>
      </c>
    </row>
    <row r="2" spans="1:10" ht="12.75" customHeight="1">
      <c r="A2" s="62" t="s">
        <v>166</v>
      </c>
      <c r="B2" s="62" t="s">
        <v>167</v>
      </c>
      <c r="C2" s="62" t="s">
        <v>168</v>
      </c>
      <c r="D2" s="62" t="s">
        <v>32</v>
      </c>
      <c r="E2" s="62">
        <v>1</v>
      </c>
      <c r="F2" s="136">
        <v>0.38</v>
      </c>
      <c r="G2" s="62"/>
      <c r="H2" s="62"/>
      <c r="I2" s="62"/>
      <c r="J2" s="62"/>
    </row>
    <row r="3" spans="1:10" ht="12.75" customHeight="1">
      <c r="A3" s="62" t="s">
        <v>166</v>
      </c>
      <c r="B3" s="62" t="s">
        <v>169</v>
      </c>
      <c r="C3" s="62" t="s">
        <v>170</v>
      </c>
      <c r="D3" s="62" t="s">
        <v>171</v>
      </c>
      <c r="E3" s="62">
        <v>1</v>
      </c>
      <c r="F3" s="136">
        <v>0.38</v>
      </c>
      <c r="G3" s="62"/>
      <c r="H3" s="62"/>
      <c r="I3" s="62"/>
      <c r="J3" s="62"/>
    </row>
    <row r="4" spans="1:10" ht="12.75" customHeight="1">
      <c r="A4" s="62" t="s">
        <v>166</v>
      </c>
      <c r="B4" s="62" t="s">
        <v>172</v>
      </c>
      <c r="C4" s="62" t="s">
        <v>173</v>
      </c>
      <c r="D4" s="62" t="s">
        <v>33</v>
      </c>
      <c r="E4" s="62">
        <v>1</v>
      </c>
      <c r="F4" s="136">
        <v>0.38</v>
      </c>
      <c r="G4" s="62"/>
      <c r="H4" s="62"/>
      <c r="I4" s="62"/>
      <c r="J4" s="62"/>
    </row>
    <row r="5" spans="1:10" ht="12.75" customHeight="1">
      <c r="A5" s="62" t="s">
        <v>166</v>
      </c>
      <c r="B5" s="62" t="s">
        <v>174</v>
      </c>
      <c r="C5" s="62" t="s">
        <v>175</v>
      </c>
      <c r="D5" s="62" t="s">
        <v>32</v>
      </c>
      <c r="E5" s="62">
        <v>1</v>
      </c>
      <c r="F5" s="136">
        <v>0.23</v>
      </c>
      <c r="G5" s="62">
        <v>42.122416469999997</v>
      </c>
      <c r="H5" s="62">
        <v>-80.150303390000005</v>
      </c>
      <c r="I5" s="62">
        <v>42.125650039999996</v>
      </c>
      <c r="J5" s="62">
        <v>-80.148285259999994</v>
      </c>
    </row>
    <row r="6" spans="1:10" ht="12.75" customHeight="1">
      <c r="A6" s="62" t="s">
        <v>166</v>
      </c>
      <c r="B6" s="62" t="s">
        <v>176</v>
      </c>
      <c r="C6" s="62" t="s">
        <v>177</v>
      </c>
      <c r="D6" s="62" t="s">
        <v>32</v>
      </c>
      <c r="E6" s="62">
        <v>1</v>
      </c>
      <c r="F6" s="136">
        <v>0.14000000000000001</v>
      </c>
      <c r="G6" s="62">
        <v>42.172495820000002</v>
      </c>
      <c r="H6" s="62">
        <v>-80.089864789999993</v>
      </c>
      <c r="I6" s="62">
        <v>42.172993150000003</v>
      </c>
      <c r="J6" s="62">
        <v>-80.087574739999994</v>
      </c>
    </row>
    <row r="7" spans="1:10" ht="12.75" customHeight="1">
      <c r="A7" s="62" t="s">
        <v>166</v>
      </c>
      <c r="B7" s="62" t="s">
        <v>178</v>
      </c>
      <c r="C7" s="62" t="s">
        <v>179</v>
      </c>
      <c r="D7" s="62" t="s">
        <v>32</v>
      </c>
      <c r="E7" s="62">
        <v>1</v>
      </c>
      <c r="F7" s="136">
        <v>0.28000000000000003</v>
      </c>
      <c r="G7" s="62"/>
      <c r="H7" s="62"/>
      <c r="I7" s="62"/>
      <c r="J7" s="62"/>
    </row>
    <row r="8" spans="1:10" ht="12.75" customHeight="1">
      <c r="A8" s="62" t="s">
        <v>166</v>
      </c>
      <c r="B8" s="62" t="s">
        <v>180</v>
      </c>
      <c r="C8" s="62" t="s">
        <v>181</v>
      </c>
      <c r="D8" s="62" t="s">
        <v>32</v>
      </c>
      <c r="E8" s="62">
        <v>1</v>
      </c>
      <c r="F8" s="136">
        <v>0.09</v>
      </c>
      <c r="G8" s="62">
        <v>42.128426849999997</v>
      </c>
      <c r="H8" s="62">
        <v>-80.147065299999994</v>
      </c>
      <c r="I8" s="62">
        <v>42.12982221</v>
      </c>
      <c r="J8" s="62">
        <v>-80.146498179999995</v>
      </c>
    </row>
    <row r="9" spans="1:10" ht="12.75" customHeight="1">
      <c r="A9" s="62" t="s">
        <v>166</v>
      </c>
      <c r="B9" s="62" t="s">
        <v>182</v>
      </c>
      <c r="C9" s="62" t="s">
        <v>183</v>
      </c>
      <c r="D9" s="62" t="s">
        <v>32</v>
      </c>
      <c r="E9" s="62">
        <v>1</v>
      </c>
      <c r="F9" s="136">
        <v>0.28000000000000003</v>
      </c>
      <c r="G9" s="62">
        <v>42.1440263</v>
      </c>
      <c r="H9" s="62">
        <v>-80.138626959999996</v>
      </c>
      <c r="I9" s="62">
        <v>42.148172600000002</v>
      </c>
      <c r="J9" s="62">
        <v>-80.136448329999993</v>
      </c>
    </row>
    <row r="10" spans="1:10" ht="12.75" customHeight="1">
      <c r="A10" s="62" t="s">
        <v>166</v>
      </c>
      <c r="B10" s="62" t="s">
        <v>184</v>
      </c>
      <c r="C10" s="62" t="s">
        <v>185</v>
      </c>
      <c r="D10" s="62" t="s">
        <v>32</v>
      </c>
      <c r="E10" s="62">
        <v>1</v>
      </c>
      <c r="F10" s="136">
        <v>0.23</v>
      </c>
      <c r="G10" s="62">
        <v>42.150190799999997</v>
      </c>
      <c r="H10" s="62">
        <v>-80.135278270000001</v>
      </c>
      <c r="I10" s="62">
        <v>42.152483529999998</v>
      </c>
      <c r="J10" s="62">
        <v>-80.132450109999994</v>
      </c>
    </row>
    <row r="11" spans="1:10" ht="12.75" customHeight="1">
      <c r="A11" s="62" t="s">
        <v>166</v>
      </c>
      <c r="B11" s="62" t="s">
        <v>186</v>
      </c>
      <c r="C11" s="62" t="s">
        <v>187</v>
      </c>
      <c r="D11" s="62" t="s">
        <v>32</v>
      </c>
      <c r="E11" s="62">
        <v>1</v>
      </c>
      <c r="F11" s="136">
        <v>0.38</v>
      </c>
      <c r="G11" s="62">
        <v>42.153918959999999</v>
      </c>
      <c r="H11" s="62">
        <v>-80.131314860000003</v>
      </c>
      <c r="I11" s="62">
        <v>42.158196240000002</v>
      </c>
      <c r="J11" s="62">
        <v>-80.126943589999996</v>
      </c>
    </row>
    <row r="12" spans="1:10" ht="12.75" customHeight="1">
      <c r="A12" s="62" t="s">
        <v>166</v>
      </c>
      <c r="B12" s="62" t="s">
        <v>188</v>
      </c>
      <c r="C12" s="62" t="s">
        <v>189</v>
      </c>
      <c r="D12" s="62" t="s">
        <v>32</v>
      </c>
      <c r="E12" s="62">
        <v>1</v>
      </c>
      <c r="F12" s="136">
        <v>0.04</v>
      </c>
      <c r="G12" s="62">
        <v>42.16966626</v>
      </c>
      <c r="H12" s="62">
        <v>-80.105933230000005</v>
      </c>
      <c r="I12" s="62">
        <v>42.169753270000001</v>
      </c>
      <c r="J12" s="62">
        <v>-80.105270559999994</v>
      </c>
    </row>
    <row r="13" spans="1:10" ht="12.75" customHeight="1">
      <c r="A13" s="62" t="s">
        <v>166</v>
      </c>
      <c r="B13" s="62" t="s">
        <v>190</v>
      </c>
      <c r="C13" s="62" t="s">
        <v>191</v>
      </c>
      <c r="D13" s="62" t="s">
        <v>32</v>
      </c>
      <c r="E13" s="62">
        <v>1</v>
      </c>
      <c r="F13" s="136">
        <v>0.04</v>
      </c>
      <c r="G13" s="62">
        <v>42.223210139999999</v>
      </c>
      <c r="H13" s="62">
        <v>-79.889116360000003</v>
      </c>
      <c r="I13" s="62">
        <v>42.242804679999999</v>
      </c>
      <c r="J13" s="62">
        <v>-79.832561979999994</v>
      </c>
    </row>
    <row r="14" spans="1:10" ht="12.75" customHeight="1">
      <c r="A14" s="63" t="s">
        <v>166</v>
      </c>
      <c r="B14" s="63" t="s">
        <v>192</v>
      </c>
      <c r="C14" s="63" t="s">
        <v>193</v>
      </c>
      <c r="D14" s="63" t="s">
        <v>32</v>
      </c>
      <c r="E14" s="63">
        <v>1</v>
      </c>
      <c r="F14" s="137">
        <v>1</v>
      </c>
      <c r="G14" s="63">
        <v>42.158361640000003</v>
      </c>
      <c r="H14" s="63">
        <v>-80.126662069999995</v>
      </c>
      <c r="I14" s="63">
        <v>42.166414469999999</v>
      </c>
      <c r="J14" s="63">
        <v>-80.114944390000005</v>
      </c>
    </row>
    <row r="15" spans="1:10" ht="12.75" customHeight="1">
      <c r="A15" s="32"/>
      <c r="B15" s="33">
        <f>COUNTA(B2:B14)</f>
        <v>13</v>
      </c>
      <c r="C15" s="32"/>
      <c r="D15" s="32"/>
      <c r="E15" s="66"/>
      <c r="F15" s="119">
        <f>SUM(F2:F14)</f>
        <v>3.85</v>
      </c>
      <c r="G15" s="32"/>
      <c r="H15" s="32"/>
      <c r="I15" s="32"/>
      <c r="J15" s="32"/>
    </row>
    <row r="16" spans="1:10" ht="12.75" customHeight="1">
      <c r="A16" s="32"/>
      <c r="B16" s="33"/>
      <c r="C16" s="32"/>
      <c r="D16" s="32"/>
      <c r="E16" s="66"/>
      <c r="F16" s="119"/>
      <c r="G16" s="32"/>
      <c r="H16" s="32"/>
      <c r="I16" s="32"/>
      <c r="J16" s="32"/>
    </row>
    <row r="17" spans="1:10" ht="12.75" customHeight="1">
      <c r="A17" s="32"/>
      <c r="B17" s="33"/>
      <c r="C17" s="32"/>
      <c r="D17" s="32"/>
      <c r="E17" s="66"/>
      <c r="F17" s="47"/>
      <c r="G17" s="32"/>
      <c r="H17" s="32"/>
      <c r="I17" s="32"/>
      <c r="J17" s="32"/>
    </row>
    <row r="18" spans="1:10" ht="12.75" customHeight="1">
      <c r="A18" s="32"/>
      <c r="C18" s="92" t="s">
        <v>113</v>
      </c>
      <c r="D18" s="93"/>
      <c r="E18" s="94"/>
      <c r="G18" s="32"/>
      <c r="H18" s="32"/>
      <c r="I18" s="32"/>
      <c r="J18" s="32"/>
    </row>
    <row r="19" spans="1:10" s="2" customFormat="1" ht="12.75" customHeight="1">
      <c r="C19" s="88" t="s">
        <v>111</v>
      </c>
      <c r="D19" s="89">
        <f>SUM(B15)</f>
        <v>13</v>
      </c>
      <c r="E19" s="94"/>
      <c r="G19" s="48"/>
      <c r="H19" s="48"/>
      <c r="I19" s="48"/>
      <c r="J19" s="48"/>
    </row>
    <row r="20" spans="1:10" ht="12.75" customHeight="1">
      <c r="A20" s="44"/>
      <c r="B20" s="44"/>
      <c r="C20" s="88" t="s">
        <v>112</v>
      </c>
      <c r="D20" s="138">
        <f>SUM(F15)</f>
        <v>3.85</v>
      </c>
      <c r="E20" s="91" t="s">
        <v>195</v>
      </c>
      <c r="F20" s="80"/>
      <c r="G20" s="43"/>
      <c r="H20" s="43"/>
      <c r="I20" s="43"/>
      <c r="J20" s="43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Pennsylvania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2"/>
  <sheetViews>
    <sheetView workbookViewId="0"/>
  </sheetViews>
  <sheetFormatPr defaultRowHeight="12.75"/>
  <cols>
    <col min="1" max="1" width="11.570312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0" width="9.140625" style="24"/>
    <col min="11" max="16384" width="9.140625" style="5"/>
  </cols>
  <sheetData>
    <row r="1" spans="1:10" s="2" customFormat="1" ht="40.5" customHeight="1">
      <c r="A1" s="25" t="s">
        <v>15</v>
      </c>
      <c r="B1" s="25" t="s">
        <v>16</v>
      </c>
      <c r="C1" s="25" t="s">
        <v>76</v>
      </c>
      <c r="D1" s="3" t="s">
        <v>77</v>
      </c>
      <c r="E1" s="3" t="s">
        <v>78</v>
      </c>
      <c r="F1" s="3" t="s">
        <v>79</v>
      </c>
      <c r="G1" s="3" t="s">
        <v>80</v>
      </c>
      <c r="H1" s="3" t="s">
        <v>81</v>
      </c>
      <c r="I1" s="3" t="s">
        <v>82</v>
      </c>
      <c r="J1" s="67" t="s">
        <v>198</v>
      </c>
    </row>
    <row r="2" spans="1:10" ht="12.75" customHeight="1">
      <c r="A2" s="62" t="s">
        <v>166</v>
      </c>
      <c r="B2" s="62" t="s">
        <v>167</v>
      </c>
      <c r="C2" s="62" t="s">
        <v>168</v>
      </c>
      <c r="D2" s="62">
        <v>99</v>
      </c>
      <c r="E2" s="62" t="s">
        <v>196</v>
      </c>
      <c r="F2" s="62">
        <v>2</v>
      </c>
      <c r="G2" s="62" t="s">
        <v>197</v>
      </c>
      <c r="H2" s="62">
        <v>0</v>
      </c>
      <c r="I2" s="62" t="s">
        <v>197</v>
      </c>
      <c r="J2" s="136">
        <v>0.38</v>
      </c>
    </row>
    <row r="3" spans="1:10" ht="12.75" customHeight="1">
      <c r="A3" s="62" t="s">
        <v>166</v>
      </c>
      <c r="B3" s="62" t="s">
        <v>169</v>
      </c>
      <c r="C3" s="62" t="s">
        <v>170</v>
      </c>
      <c r="D3" s="62">
        <v>99</v>
      </c>
      <c r="E3" s="62" t="s">
        <v>196</v>
      </c>
      <c r="F3" s="62">
        <v>2</v>
      </c>
      <c r="G3" s="62" t="s">
        <v>197</v>
      </c>
      <c r="H3" s="62">
        <v>0</v>
      </c>
      <c r="I3" s="62" t="s">
        <v>197</v>
      </c>
      <c r="J3" s="136">
        <v>0.38</v>
      </c>
    </row>
    <row r="4" spans="1:10" ht="12.75" customHeight="1">
      <c r="A4" s="62" t="s">
        <v>166</v>
      </c>
      <c r="B4" s="62" t="s">
        <v>172</v>
      </c>
      <c r="C4" s="62" t="s">
        <v>173</v>
      </c>
      <c r="D4" s="62">
        <v>99</v>
      </c>
      <c r="E4" s="62" t="s">
        <v>196</v>
      </c>
      <c r="F4" s="62">
        <v>2</v>
      </c>
      <c r="G4" s="62" t="s">
        <v>197</v>
      </c>
      <c r="H4" s="62">
        <v>0</v>
      </c>
      <c r="I4" s="62" t="s">
        <v>197</v>
      </c>
      <c r="J4" s="136">
        <v>0.38</v>
      </c>
    </row>
    <row r="5" spans="1:10" ht="12.75" customHeight="1">
      <c r="A5" s="62" t="s">
        <v>166</v>
      </c>
      <c r="B5" s="62" t="s">
        <v>174</v>
      </c>
      <c r="C5" s="62" t="s">
        <v>175</v>
      </c>
      <c r="D5" s="62">
        <v>99</v>
      </c>
      <c r="E5" s="62" t="s">
        <v>196</v>
      </c>
      <c r="F5" s="62">
        <v>2</v>
      </c>
      <c r="G5" s="62" t="s">
        <v>197</v>
      </c>
      <c r="H5" s="62">
        <v>0</v>
      </c>
      <c r="I5" s="62" t="s">
        <v>197</v>
      </c>
      <c r="J5" s="136">
        <v>0.23</v>
      </c>
    </row>
    <row r="6" spans="1:10" ht="12.75" customHeight="1">
      <c r="A6" s="62" t="s">
        <v>166</v>
      </c>
      <c r="B6" s="62" t="s">
        <v>176</v>
      </c>
      <c r="C6" s="62" t="s">
        <v>177</v>
      </c>
      <c r="D6" s="62">
        <v>99</v>
      </c>
      <c r="E6" s="62" t="s">
        <v>196</v>
      </c>
      <c r="F6" s="62">
        <v>2</v>
      </c>
      <c r="G6" s="62" t="s">
        <v>197</v>
      </c>
      <c r="H6" s="62">
        <v>0</v>
      </c>
      <c r="I6" s="62" t="s">
        <v>197</v>
      </c>
      <c r="J6" s="136">
        <v>0.14000000000000001</v>
      </c>
    </row>
    <row r="7" spans="1:10" ht="12.75" customHeight="1">
      <c r="A7" s="62" t="s">
        <v>166</v>
      </c>
      <c r="B7" s="62" t="s">
        <v>178</v>
      </c>
      <c r="C7" s="62" t="s">
        <v>179</v>
      </c>
      <c r="D7" s="62">
        <v>99</v>
      </c>
      <c r="E7" s="62" t="s">
        <v>196</v>
      </c>
      <c r="F7" s="62">
        <v>2</v>
      </c>
      <c r="G7" s="62" t="s">
        <v>197</v>
      </c>
      <c r="H7" s="62">
        <v>0</v>
      </c>
      <c r="I7" s="62" t="s">
        <v>197</v>
      </c>
      <c r="J7" s="136">
        <v>0.28000000000000003</v>
      </c>
    </row>
    <row r="8" spans="1:10" ht="12.75" customHeight="1">
      <c r="A8" s="62" t="s">
        <v>166</v>
      </c>
      <c r="B8" s="62" t="s">
        <v>180</v>
      </c>
      <c r="C8" s="62" t="s">
        <v>181</v>
      </c>
      <c r="D8" s="62">
        <v>99</v>
      </c>
      <c r="E8" s="62" t="s">
        <v>196</v>
      </c>
      <c r="F8" s="62">
        <v>2</v>
      </c>
      <c r="G8" s="62" t="s">
        <v>197</v>
      </c>
      <c r="H8" s="62">
        <v>0</v>
      </c>
      <c r="I8" s="62" t="s">
        <v>197</v>
      </c>
      <c r="J8" s="136">
        <v>0.09</v>
      </c>
    </row>
    <row r="9" spans="1:10" ht="12.75" customHeight="1">
      <c r="A9" s="62" t="s">
        <v>166</v>
      </c>
      <c r="B9" s="62" t="s">
        <v>182</v>
      </c>
      <c r="C9" s="62" t="s">
        <v>183</v>
      </c>
      <c r="D9" s="62">
        <v>99</v>
      </c>
      <c r="E9" s="62" t="s">
        <v>196</v>
      </c>
      <c r="F9" s="62">
        <v>2</v>
      </c>
      <c r="G9" s="62" t="s">
        <v>197</v>
      </c>
      <c r="H9" s="62">
        <v>0</v>
      </c>
      <c r="I9" s="62" t="s">
        <v>197</v>
      </c>
      <c r="J9" s="136">
        <v>0.28000000000000003</v>
      </c>
    </row>
    <row r="10" spans="1:10" ht="12.75" customHeight="1">
      <c r="A10" s="62" t="s">
        <v>166</v>
      </c>
      <c r="B10" s="62" t="s">
        <v>184</v>
      </c>
      <c r="C10" s="62" t="s">
        <v>185</v>
      </c>
      <c r="D10" s="62">
        <v>99</v>
      </c>
      <c r="E10" s="62" t="s">
        <v>196</v>
      </c>
      <c r="F10" s="62">
        <v>2</v>
      </c>
      <c r="G10" s="62" t="s">
        <v>197</v>
      </c>
      <c r="H10" s="62">
        <v>0</v>
      </c>
      <c r="I10" s="62" t="s">
        <v>197</v>
      </c>
      <c r="J10" s="136">
        <v>0.23</v>
      </c>
    </row>
    <row r="11" spans="1:10" ht="12.75" customHeight="1">
      <c r="A11" s="62" t="s">
        <v>166</v>
      </c>
      <c r="B11" s="62" t="s">
        <v>186</v>
      </c>
      <c r="C11" s="62" t="s">
        <v>187</v>
      </c>
      <c r="D11" s="62">
        <v>99</v>
      </c>
      <c r="E11" s="62" t="s">
        <v>196</v>
      </c>
      <c r="F11" s="62">
        <v>2</v>
      </c>
      <c r="G11" s="62" t="s">
        <v>197</v>
      </c>
      <c r="H11" s="62">
        <v>0</v>
      </c>
      <c r="I11" s="62" t="s">
        <v>197</v>
      </c>
      <c r="J11" s="136">
        <v>0.38</v>
      </c>
    </row>
    <row r="12" spans="1:10" ht="12.75" customHeight="1">
      <c r="A12" s="62" t="s">
        <v>166</v>
      </c>
      <c r="B12" s="62" t="s">
        <v>188</v>
      </c>
      <c r="C12" s="62" t="s">
        <v>189</v>
      </c>
      <c r="D12" s="62">
        <v>99</v>
      </c>
      <c r="E12" s="62" t="s">
        <v>196</v>
      </c>
      <c r="F12" s="62">
        <v>2</v>
      </c>
      <c r="G12" s="62" t="s">
        <v>197</v>
      </c>
      <c r="H12" s="62">
        <v>0</v>
      </c>
      <c r="I12" s="62" t="s">
        <v>197</v>
      </c>
      <c r="J12" s="136">
        <v>0.04</v>
      </c>
    </row>
    <row r="13" spans="1:10" ht="12.75" customHeight="1">
      <c r="A13" s="62" t="s">
        <v>166</v>
      </c>
      <c r="B13" s="62" t="s">
        <v>190</v>
      </c>
      <c r="C13" s="62" t="s">
        <v>191</v>
      </c>
      <c r="D13" s="62">
        <v>99</v>
      </c>
      <c r="E13" s="62" t="s">
        <v>196</v>
      </c>
      <c r="F13" s="62">
        <v>2</v>
      </c>
      <c r="G13" s="62" t="s">
        <v>197</v>
      </c>
      <c r="H13" s="62">
        <v>0</v>
      </c>
      <c r="I13" s="62" t="s">
        <v>197</v>
      </c>
      <c r="J13" s="136">
        <v>0.04</v>
      </c>
    </row>
    <row r="14" spans="1:10" ht="12.75" customHeight="1">
      <c r="A14" s="63" t="s">
        <v>166</v>
      </c>
      <c r="B14" s="63" t="s">
        <v>192</v>
      </c>
      <c r="C14" s="63" t="s">
        <v>193</v>
      </c>
      <c r="D14" s="63">
        <v>99</v>
      </c>
      <c r="E14" s="63" t="s">
        <v>196</v>
      </c>
      <c r="F14" s="63">
        <v>2</v>
      </c>
      <c r="G14" s="63" t="s">
        <v>197</v>
      </c>
      <c r="H14" s="63">
        <v>0</v>
      </c>
      <c r="I14" s="63" t="s">
        <v>197</v>
      </c>
      <c r="J14" s="137">
        <v>1</v>
      </c>
    </row>
    <row r="15" spans="1:10" ht="12.75" customHeight="1">
      <c r="A15" s="31"/>
      <c r="B15" s="55">
        <f>COUNTA(B2:B14)</f>
        <v>13</v>
      </c>
      <c r="C15" s="20"/>
      <c r="D15" s="20"/>
      <c r="E15" s="20"/>
      <c r="F15" s="20">
        <f>COUNTIF(F2:F14, "&gt;0")</f>
        <v>13</v>
      </c>
      <c r="G15" s="20"/>
      <c r="H15" s="29"/>
      <c r="I15" s="31"/>
      <c r="J15" s="119">
        <f>SUM(J2:J14)</f>
        <v>3.85</v>
      </c>
    </row>
    <row r="16" spans="1:10">
      <c r="A16" s="30"/>
      <c r="B16" s="20"/>
      <c r="C16" s="20"/>
      <c r="D16" s="31"/>
      <c r="E16" s="31"/>
      <c r="F16" s="20"/>
      <c r="G16" s="31"/>
      <c r="H16" s="29"/>
      <c r="I16" s="30"/>
      <c r="J16" s="119"/>
    </row>
    <row r="17" spans="1:10">
      <c r="A17" s="30"/>
      <c r="B17" s="29"/>
      <c r="C17" s="29"/>
      <c r="D17" s="30"/>
      <c r="E17" s="30"/>
      <c r="F17" s="29"/>
      <c r="G17" s="30"/>
      <c r="H17" s="29"/>
      <c r="I17" s="30"/>
      <c r="J17" s="47"/>
    </row>
    <row r="18" spans="1:10">
      <c r="A18" s="59"/>
      <c r="B18" s="59"/>
      <c r="C18" s="86" t="s">
        <v>116</v>
      </c>
      <c r="D18" s="87"/>
      <c r="E18" s="87"/>
      <c r="F18" s="59"/>
      <c r="G18" s="59"/>
      <c r="H18" s="59"/>
      <c r="I18" s="59"/>
    </row>
    <row r="19" spans="1:10">
      <c r="A19" s="59"/>
      <c r="B19" s="59"/>
      <c r="C19" s="88" t="s">
        <v>111</v>
      </c>
      <c r="D19" s="89">
        <f>SUM(B15)</f>
        <v>13</v>
      </c>
      <c r="E19" s="87"/>
      <c r="F19" s="59"/>
      <c r="G19" s="59"/>
      <c r="H19" s="59"/>
      <c r="I19" s="59"/>
      <c r="J19" s="2"/>
    </row>
    <row r="20" spans="1:10">
      <c r="C20" s="88" t="s">
        <v>114</v>
      </c>
      <c r="D20" s="89">
        <f>SUM(F15)</f>
        <v>13</v>
      </c>
      <c r="E20" s="87"/>
      <c r="J20" s="80"/>
    </row>
    <row r="21" spans="1:10">
      <c r="C21" s="100" t="s">
        <v>159</v>
      </c>
      <c r="D21" s="118">
        <f>D20/D19</f>
        <v>1</v>
      </c>
      <c r="E21" s="87"/>
    </row>
    <row r="22" spans="1:10">
      <c r="C22" s="88" t="s">
        <v>115</v>
      </c>
      <c r="D22" s="138">
        <f>SUM(J15)</f>
        <v>3.85</v>
      </c>
      <c r="E22" s="91" t="s">
        <v>195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2010 Swimming Season
Pennsylvania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38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140625" customWidth="1"/>
    <col min="2" max="2" width="7.28515625" customWidth="1"/>
    <col min="3" max="3" width="24.140625" customWidth="1"/>
    <col min="4" max="5" width="8.140625" customWidth="1"/>
    <col min="6" max="7" width="7.7109375" customWidth="1"/>
    <col min="8" max="8" width="8.85546875" customWidth="1"/>
    <col min="9" max="18" width="7.7109375" customWidth="1"/>
  </cols>
  <sheetData>
    <row r="1" spans="1:33">
      <c r="A1" s="54"/>
      <c r="B1" s="154" t="s">
        <v>38</v>
      </c>
      <c r="C1" s="154"/>
      <c r="D1" s="54"/>
      <c r="E1" s="54"/>
      <c r="F1" s="155" t="s">
        <v>165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33" s="24" customFormat="1" ht="39" customHeight="1">
      <c r="A2" s="25" t="s">
        <v>15</v>
      </c>
      <c r="B2" s="25" t="s">
        <v>16</v>
      </c>
      <c r="C2" s="25" t="s">
        <v>76</v>
      </c>
      <c r="D2" s="25" t="s">
        <v>90</v>
      </c>
      <c r="E2" s="25" t="s">
        <v>91</v>
      </c>
      <c r="F2" s="25" t="s">
        <v>92</v>
      </c>
      <c r="G2" s="25" t="s">
        <v>93</v>
      </c>
      <c r="H2" s="3" t="s">
        <v>94</v>
      </c>
      <c r="I2" s="25" t="s">
        <v>95</v>
      </c>
      <c r="J2" s="25" t="s">
        <v>24</v>
      </c>
      <c r="K2" s="25" t="s">
        <v>22</v>
      </c>
      <c r="L2" s="25" t="s">
        <v>23</v>
      </c>
      <c r="M2" s="25" t="s">
        <v>25</v>
      </c>
      <c r="N2" s="25" t="s">
        <v>96</v>
      </c>
      <c r="O2" s="25" t="s">
        <v>97</v>
      </c>
      <c r="P2" s="25" t="s">
        <v>98</v>
      </c>
      <c r="Q2" s="25" t="s">
        <v>99</v>
      </c>
      <c r="R2" s="25" t="s">
        <v>100</v>
      </c>
    </row>
    <row r="3" spans="1:33">
      <c r="A3" s="62" t="s">
        <v>166</v>
      </c>
      <c r="B3" s="62" t="s">
        <v>167</v>
      </c>
      <c r="C3" s="62" t="s">
        <v>168</v>
      </c>
      <c r="D3" s="62" t="s">
        <v>31</v>
      </c>
      <c r="E3" s="62" t="s">
        <v>31</v>
      </c>
      <c r="F3" s="62"/>
      <c r="G3" s="62" t="s">
        <v>31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30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>
      <c r="A4" s="62" t="s">
        <v>166</v>
      </c>
      <c r="B4" s="62" t="s">
        <v>169</v>
      </c>
      <c r="C4" s="62" t="s">
        <v>170</v>
      </c>
      <c r="D4" s="62" t="s">
        <v>31</v>
      </c>
      <c r="E4" s="62" t="s">
        <v>31</v>
      </c>
      <c r="F4" s="62"/>
      <c r="G4" s="62" t="s">
        <v>31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30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>
      <c r="A5" s="62" t="s">
        <v>166</v>
      </c>
      <c r="B5" s="62" t="s">
        <v>172</v>
      </c>
      <c r="C5" s="62" t="s">
        <v>173</v>
      </c>
      <c r="D5" s="62" t="s">
        <v>31</v>
      </c>
      <c r="E5" s="62" t="s">
        <v>31</v>
      </c>
      <c r="F5" s="62"/>
      <c r="G5" s="62" t="s">
        <v>31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30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>
      <c r="A6" s="62" t="s">
        <v>166</v>
      </c>
      <c r="B6" s="62" t="s">
        <v>174</v>
      </c>
      <c r="C6" s="62" t="s">
        <v>175</v>
      </c>
      <c r="D6" s="62" t="s">
        <v>31</v>
      </c>
      <c r="E6" s="62" t="s">
        <v>31</v>
      </c>
      <c r="F6" s="62"/>
      <c r="G6" s="62" t="s">
        <v>31</v>
      </c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30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>
      <c r="A7" s="62" t="s">
        <v>166</v>
      </c>
      <c r="B7" s="62" t="s">
        <v>176</v>
      </c>
      <c r="C7" s="62" t="s">
        <v>177</v>
      </c>
      <c r="D7" s="62" t="s">
        <v>31</v>
      </c>
      <c r="E7" s="62" t="s">
        <v>31</v>
      </c>
      <c r="F7" s="62"/>
      <c r="G7" s="62" t="s">
        <v>31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30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>
      <c r="A8" s="62" t="s">
        <v>166</v>
      </c>
      <c r="B8" s="62" t="s">
        <v>178</v>
      </c>
      <c r="C8" s="62" t="s">
        <v>179</v>
      </c>
      <c r="D8" s="62" t="s">
        <v>31</v>
      </c>
      <c r="E8" s="62" t="s">
        <v>31</v>
      </c>
      <c r="F8" s="62"/>
      <c r="G8" s="62" t="s">
        <v>31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30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>
      <c r="A9" s="62" t="s">
        <v>166</v>
      </c>
      <c r="B9" s="62" t="s">
        <v>180</v>
      </c>
      <c r="C9" s="62" t="s">
        <v>181</v>
      </c>
      <c r="D9" s="62" t="s">
        <v>31</v>
      </c>
      <c r="E9" s="62" t="s">
        <v>31</v>
      </c>
      <c r="F9" s="62"/>
      <c r="G9" s="62" t="s">
        <v>31</v>
      </c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30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>
      <c r="A10" s="62" t="s">
        <v>166</v>
      </c>
      <c r="B10" s="62" t="s">
        <v>182</v>
      </c>
      <c r="C10" s="62" t="s">
        <v>183</v>
      </c>
      <c r="D10" s="62" t="s">
        <v>31</v>
      </c>
      <c r="E10" s="62" t="s">
        <v>31</v>
      </c>
      <c r="F10" s="62"/>
      <c r="G10" s="62" t="s">
        <v>31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30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>
      <c r="A11" s="62" t="s">
        <v>166</v>
      </c>
      <c r="B11" s="62" t="s">
        <v>184</v>
      </c>
      <c r="C11" s="62" t="s">
        <v>185</v>
      </c>
      <c r="D11" s="62" t="s">
        <v>31</v>
      </c>
      <c r="E11" s="62" t="s">
        <v>31</v>
      </c>
      <c r="F11" s="62"/>
      <c r="G11" s="62" t="s">
        <v>31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30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>
      <c r="A12" s="62" t="s">
        <v>166</v>
      </c>
      <c r="B12" s="62" t="s">
        <v>186</v>
      </c>
      <c r="C12" s="62" t="s">
        <v>187</v>
      </c>
      <c r="D12" s="62" t="s">
        <v>31</v>
      </c>
      <c r="E12" s="62" t="s">
        <v>31</v>
      </c>
      <c r="F12" s="62"/>
      <c r="G12" s="62" t="s">
        <v>31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30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>
      <c r="A13" s="62" t="s">
        <v>166</v>
      </c>
      <c r="B13" s="62" t="s">
        <v>188</v>
      </c>
      <c r="C13" s="62" t="s">
        <v>189</v>
      </c>
      <c r="D13" s="62" t="s">
        <v>31</v>
      </c>
      <c r="E13" s="62" t="s">
        <v>31</v>
      </c>
      <c r="F13" s="62"/>
      <c r="G13" s="62" t="s">
        <v>31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30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>
      <c r="A14" s="62" t="s">
        <v>166</v>
      </c>
      <c r="B14" s="62" t="s">
        <v>190</v>
      </c>
      <c r="C14" s="62" t="s">
        <v>191</v>
      </c>
      <c r="D14" s="62" t="s">
        <v>31</v>
      </c>
      <c r="E14" s="62" t="s">
        <v>31</v>
      </c>
      <c r="F14" s="62"/>
      <c r="G14" s="62" t="s">
        <v>31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30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>
      <c r="A15" s="63" t="s">
        <v>166</v>
      </c>
      <c r="B15" s="63" t="s">
        <v>192</v>
      </c>
      <c r="C15" s="63" t="s">
        <v>193</v>
      </c>
      <c r="D15" s="63" t="s">
        <v>31</v>
      </c>
      <c r="E15" s="63" t="s">
        <v>31</v>
      </c>
      <c r="F15" s="63"/>
      <c r="G15" s="63" t="s">
        <v>31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30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>
      <c r="A16" s="32"/>
      <c r="B16" s="33">
        <f>COUNTA(B3:B15)</f>
        <v>13</v>
      </c>
      <c r="C16" s="54"/>
      <c r="D16" s="33">
        <f t="shared" ref="D16:R16" si="0">COUNTIF(D3:D15,"Yes")</f>
        <v>13</v>
      </c>
      <c r="E16" s="33">
        <f t="shared" si="0"/>
        <v>13</v>
      </c>
      <c r="F16" s="33">
        <f t="shared" si="0"/>
        <v>0</v>
      </c>
      <c r="G16" s="33">
        <f t="shared" si="0"/>
        <v>13</v>
      </c>
      <c r="H16" s="33">
        <f t="shared" si="0"/>
        <v>0</v>
      </c>
      <c r="I16" s="33">
        <f t="shared" si="0"/>
        <v>0</v>
      </c>
      <c r="J16" s="33">
        <f t="shared" si="0"/>
        <v>0</v>
      </c>
      <c r="K16" s="33">
        <f t="shared" si="0"/>
        <v>0</v>
      </c>
      <c r="L16" s="33">
        <f t="shared" si="0"/>
        <v>0</v>
      </c>
      <c r="M16" s="33">
        <f t="shared" si="0"/>
        <v>0</v>
      </c>
      <c r="N16" s="33">
        <f t="shared" si="0"/>
        <v>0</v>
      </c>
      <c r="O16" s="33">
        <f t="shared" si="0"/>
        <v>0</v>
      </c>
      <c r="P16" s="33">
        <f t="shared" si="0"/>
        <v>0</v>
      </c>
      <c r="Q16" s="33">
        <f t="shared" si="0"/>
        <v>0</v>
      </c>
      <c r="R16" s="33">
        <f t="shared" si="0"/>
        <v>0</v>
      </c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18">
      <c r="A17" s="44"/>
      <c r="B17" s="44"/>
      <c r="C17" s="81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>
      <c r="A18" s="45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>
      <c r="A19" s="45"/>
      <c r="C19" s="95" t="s">
        <v>73</v>
      </c>
      <c r="D19" s="96"/>
      <c r="E19" s="96"/>
      <c r="F19" s="96"/>
      <c r="G19" s="96"/>
      <c r="H19" s="96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>
      <c r="A20" s="45"/>
      <c r="B20" s="85"/>
      <c r="C20" s="97"/>
      <c r="D20" s="98"/>
      <c r="E20" s="99"/>
      <c r="F20" s="100" t="s">
        <v>114</v>
      </c>
      <c r="G20" s="91">
        <f>SUM(B16)</f>
        <v>13</v>
      </c>
      <c r="H20" s="96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>
      <c r="B21" s="84"/>
      <c r="C21" s="97"/>
      <c r="D21" s="98"/>
      <c r="E21" s="98"/>
      <c r="F21" s="101" t="s">
        <v>117</v>
      </c>
      <c r="G21" s="91">
        <f>SUM(D16)</f>
        <v>13</v>
      </c>
      <c r="H21" s="97"/>
    </row>
    <row r="22" spans="1:18">
      <c r="B22" s="84"/>
      <c r="C22" s="97"/>
      <c r="D22" s="98"/>
      <c r="E22" s="98"/>
      <c r="F22" s="101" t="s">
        <v>118</v>
      </c>
      <c r="G22" s="91">
        <f>SUM(E16)</f>
        <v>13</v>
      </c>
      <c r="H22" s="97"/>
    </row>
    <row r="23" spans="1:18">
      <c r="B23" s="84"/>
      <c r="C23" s="97"/>
      <c r="D23" s="97"/>
      <c r="E23" s="97"/>
      <c r="F23" s="97"/>
      <c r="G23" s="97"/>
      <c r="H23" s="97"/>
    </row>
    <row r="24" spans="1:18">
      <c r="B24" s="84"/>
      <c r="C24" s="95" t="s">
        <v>119</v>
      </c>
      <c r="D24" s="97"/>
      <c r="E24" s="97"/>
      <c r="F24" s="97"/>
      <c r="G24" s="102" t="s">
        <v>109</v>
      </c>
      <c r="H24" s="102" t="s">
        <v>120</v>
      </c>
    </row>
    <row r="25" spans="1:18">
      <c r="B25" s="84"/>
      <c r="C25" s="97"/>
      <c r="D25" s="97"/>
      <c r="E25" s="97"/>
      <c r="F25" s="103" t="s">
        <v>124</v>
      </c>
      <c r="G25" s="91">
        <f>SUM(F16)</f>
        <v>0</v>
      </c>
      <c r="H25" s="104">
        <f>G25/(G38)</f>
        <v>0</v>
      </c>
    </row>
    <row r="26" spans="1:18">
      <c r="B26" s="84"/>
      <c r="C26" s="97"/>
      <c r="D26" s="97"/>
      <c r="E26" s="97"/>
      <c r="F26" s="103" t="s">
        <v>125</v>
      </c>
      <c r="G26" s="91">
        <f>SUM(G16)</f>
        <v>13</v>
      </c>
      <c r="H26" s="104">
        <f>G26/G38</f>
        <v>1</v>
      </c>
    </row>
    <row r="27" spans="1:18">
      <c r="B27" s="84"/>
      <c r="C27" s="97"/>
      <c r="D27" s="97"/>
      <c r="E27" s="97"/>
      <c r="F27" s="103" t="s">
        <v>126</v>
      </c>
      <c r="G27" s="91">
        <f>SUM(H16)</f>
        <v>0</v>
      </c>
      <c r="H27" s="104">
        <f>G27/G38</f>
        <v>0</v>
      </c>
    </row>
    <row r="28" spans="1:18">
      <c r="B28" s="84"/>
      <c r="C28" s="97"/>
      <c r="D28" s="97"/>
      <c r="E28" s="97"/>
      <c r="F28" s="103" t="s">
        <v>127</v>
      </c>
      <c r="G28" s="91">
        <f>SUM(I16)</f>
        <v>0</v>
      </c>
      <c r="H28" s="104">
        <f>G28/G38</f>
        <v>0</v>
      </c>
    </row>
    <row r="29" spans="1:18">
      <c r="B29" s="84"/>
      <c r="C29" s="97"/>
      <c r="D29" s="97"/>
      <c r="E29" s="97"/>
      <c r="F29" s="103" t="s">
        <v>128</v>
      </c>
      <c r="G29" s="91">
        <f>SUM(J16)</f>
        <v>0</v>
      </c>
      <c r="H29" s="104">
        <f>G29/G38</f>
        <v>0</v>
      </c>
    </row>
    <row r="30" spans="1:18">
      <c r="B30" s="84"/>
      <c r="C30" s="97"/>
      <c r="D30" s="97"/>
      <c r="E30" s="97"/>
      <c r="F30" s="103" t="s">
        <v>129</v>
      </c>
      <c r="G30" s="91">
        <f>SUM(K16)</f>
        <v>0</v>
      </c>
      <c r="H30" s="104">
        <f>G30/G38</f>
        <v>0</v>
      </c>
    </row>
    <row r="31" spans="1:18">
      <c r="B31" s="84"/>
      <c r="C31" s="97"/>
      <c r="D31" s="97"/>
      <c r="E31" s="97"/>
      <c r="F31" s="103" t="s">
        <v>130</v>
      </c>
      <c r="G31" s="91">
        <f>SUM(L16)</f>
        <v>0</v>
      </c>
      <c r="H31" s="104">
        <f>G31/G38</f>
        <v>0</v>
      </c>
    </row>
    <row r="32" spans="1:18">
      <c r="B32" s="84"/>
      <c r="C32" s="97"/>
      <c r="D32" s="97"/>
      <c r="E32" s="97"/>
      <c r="F32" s="103" t="s">
        <v>131</v>
      </c>
      <c r="G32" s="91">
        <f>SUM(M16)</f>
        <v>0</v>
      </c>
      <c r="H32" s="104">
        <f>G32/G38</f>
        <v>0</v>
      </c>
    </row>
    <row r="33" spans="2:8">
      <c r="B33" s="84"/>
      <c r="C33" s="97"/>
      <c r="D33" s="97"/>
      <c r="E33" s="97"/>
      <c r="F33" s="103" t="s">
        <v>132</v>
      </c>
      <c r="G33" s="91">
        <f>SUM(N16)</f>
        <v>0</v>
      </c>
      <c r="H33" s="104">
        <f>G33/G38</f>
        <v>0</v>
      </c>
    </row>
    <row r="34" spans="2:8">
      <c r="B34" s="84"/>
      <c r="C34" s="97"/>
      <c r="D34" s="97"/>
      <c r="E34" s="97"/>
      <c r="F34" s="103" t="s">
        <v>133</v>
      </c>
      <c r="G34" s="91">
        <f>SUM(O16)</f>
        <v>0</v>
      </c>
      <c r="H34" s="104">
        <f>G34/G38</f>
        <v>0</v>
      </c>
    </row>
    <row r="35" spans="2:8">
      <c r="B35" s="84"/>
      <c r="C35" s="97"/>
      <c r="D35" s="97"/>
      <c r="E35" s="97"/>
      <c r="F35" s="103" t="s">
        <v>134</v>
      </c>
      <c r="G35" s="91">
        <f>SUM(P16)</f>
        <v>0</v>
      </c>
      <c r="H35" s="104">
        <f>G35/G38</f>
        <v>0</v>
      </c>
    </row>
    <row r="36" spans="2:8">
      <c r="B36" s="84"/>
      <c r="C36" s="97"/>
      <c r="D36" s="97"/>
      <c r="E36" s="97"/>
      <c r="F36" s="103" t="s">
        <v>135</v>
      </c>
      <c r="G36" s="91">
        <f>SUM(Q16)</f>
        <v>0</v>
      </c>
      <c r="H36" s="104">
        <f>G36/G38</f>
        <v>0</v>
      </c>
    </row>
    <row r="37" spans="2:8">
      <c r="B37" s="84"/>
      <c r="C37" s="97"/>
      <c r="D37" s="97"/>
      <c r="E37" s="97"/>
      <c r="F37" s="103" t="s">
        <v>136</v>
      </c>
      <c r="G37" s="115">
        <f>SUM(R16)</f>
        <v>0</v>
      </c>
      <c r="H37" s="106">
        <f>G37/G38</f>
        <v>0</v>
      </c>
    </row>
    <row r="38" spans="2:8">
      <c r="B38" s="84"/>
      <c r="C38" s="97"/>
      <c r="D38" s="97"/>
      <c r="E38" s="97"/>
      <c r="F38" s="103"/>
      <c r="G38" s="114">
        <f>SUM(G25:G37)</f>
        <v>13</v>
      </c>
      <c r="H38" s="105">
        <f>SUM(H25:H37)</f>
        <v>1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2010 Swimming Season
Possible Pollution Sources for Monitored Pennsylvania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37"/>
  <sheetViews>
    <sheetView zoomScaleNormal="100" workbookViewId="0">
      <pane ySplit="1" topLeftCell="A2" activePane="bottomLeft" state="frozen"/>
      <selection pane="bottomLeft"/>
    </sheetView>
  </sheetViews>
  <sheetFormatPr defaultRowHeight="9"/>
  <cols>
    <col min="1" max="1" width="12.7109375" style="1" customWidth="1"/>
    <col min="2" max="2" width="8.28515625" style="1" customWidth="1"/>
    <col min="3" max="3" width="39" style="21" customWidth="1"/>
    <col min="4" max="4" width="16.7109375" style="1" customWidth="1"/>
    <col min="5" max="6" width="13" style="22" customWidth="1"/>
    <col min="7" max="7" width="9.28515625" style="23" customWidth="1"/>
    <col min="8" max="10" width="12.28515625" style="1" customWidth="1"/>
    <col min="11" max="16384" width="9.140625" style="1"/>
  </cols>
  <sheetData>
    <row r="1" spans="1:10" ht="37.5" customHeight="1">
      <c r="A1" s="25" t="s">
        <v>15</v>
      </c>
      <c r="B1" s="25" t="s">
        <v>16</v>
      </c>
      <c r="C1" s="25" t="s">
        <v>76</v>
      </c>
      <c r="D1" s="25" t="s">
        <v>101</v>
      </c>
      <c r="E1" s="26" t="s">
        <v>102</v>
      </c>
      <c r="F1" s="26" t="s">
        <v>103</v>
      </c>
      <c r="G1" s="27" t="s">
        <v>104</v>
      </c>
      <c r="H1" s="25" t="s">
        <v>105</v>
      </c>
      <c r="I1" s="25" t="s">
        <v>106</v>
      </c>
      <c r="J1" s="25" t="s">
        <v>107</v>
      </c>
    </row>
    <row r="2" spans="1:10" ht="12.75" customHeight="1">
      <c r="A2" s="62" t="s">
        <v>166</v>
      </c>
      <c r="B2" s="62" t="s">
        <v>167</v>
      </c>
      <c r="C2" s="62" t="s">
        <v>168</v>
      </c>
      <c r="D2" s="62" t="s">
        <v>35</v>
      </c>
      <c r="E2" s="139">
        <v>40336</v>
      </c>
      <c r="F2" s="139">
        <v>40337</v>
      </c>
      <c r="G2" s="62">
        <v>1</v>
      </c>
      <c r="H2" s="62" t="s">
        <v>34</v>
      </c>
      <c r="I2" s="62" t="s">
        <v>199</v>
      </c>
      <c r="J2" s="62" t="s">
        <v>200</v>
      </c>
    </row>
    <row r="3" spans="1:10" ht="12.75" customHeight="1">
      <c r="A3" s="62" t="s">
        <v>166</v>
      </c>
      <c r="B3" s="62" t="s">
        <v>167</v>
      </c>
      <c r="C3" s="62" t="s">
        <v>168</v>
      </c>
      <c r="D3" s="62" t="s">
        <v>35</v>
      </c>
      <c r="E3" s="139">
        <v>40379</v>
      </c>
      <c r="F3" s="139">
        <v>40380</v>
      </c>
      <c r="G3" s="62">
        <v>1</v>
      </c>
      <c r="H3" s="62" t="s">
        <v>34</v>
      </c>
      <c r="I3" s="62" t="s">
        <v>199</v>
      </c>
      <c r="J3" s="62" t="s">
        <v>200</v>
      </c>
    </row>
    <row r="4" spans="1:10" ht="12.75" customHeight="1">
      <c r="A4" s="62" t="s">
        <v>166</v>
      </c>
      <c r="B4" s="62" t="s">
        <v>174</v>
      </c>
      <c r="C4" s="62" t="s">
        <v>175</v>
      </c>
      <c r="D4" s="62" t="s">
        <v>35</v>
      </c>
      <c r="E4" s="139">
        <v>40336</v>
      </c>
      <c r="F4" s="139">
        <v>40337</v>
      </c>
      <c r="G4" s="62">
        <v>1</v>
      </c>
      <c r="H4" s="62" t="s">
        <v>34</v>
      </c>
      <c r="I4" s="62" t="s">
        <v>199</v>
      </c>
      <c r="J4" s="62" t="s">
        <v>200</v>
      </c>
    </row>
    <row r="5" spans="1:10" ht="12.75" customHeight="1">
      <c r="A5" s="62" t="s">
        <v>166</v>
      </c>
      <c r="B5" s="62" t="s">
        <v>174</v>
      </c>
      <c r="C5" s="62" t="s">
        <v>175</v>
      </c>
      <c r="D5" s="62" t="s">
        <v>35</v>
      </c>
      <c r="E5" s="139">
        <v>40407</v>
      </c>
      <c r="F5" s="139">
        <v>40408</v>
      </c>
      <c r="G5" s="62">
        <v>1</v>
      </c>
      <c r="H5" s="62" t="s">
        <v>34</v>
      </c>
      <c r="I5" s="62" t="s">
        <v>199</v>
      </c>
      <c r="J5" s="62" t="s">
        <v>200</v>
      </c>
    </row>
    <row r="6" spans="1:10" ht="12.75" customHeight="1">
      <c r="A6" s="62" t="s">
        <v>166</v>
      </c>
      <c r="B6" s="62" t="s">
        <v>176</v>
      </c>
      <c r="C6" s="62" t="s">
        <v>177</v>
      </c>
      <c r="D6" s="62" t="s">
        <v>35</v>
      </c>
      <c r="E6" s="139">
        <v>40336</v>
      </c>
      <c r="F6" s="139">
        <v>40337</v>
      </c>
      <c r="G6" s="62">
        <v>1</v>
      </c>
      <c r="H6" s="62" t="s">
        <v>34</v>
      </c>
      <c r="I6" s="62" t="s">
        <v>199</v>
      </c>
      <c r="J6" s="62" t="s">
        <v>200</v>
      </c>
    </row>
    <row r="7" spans="1:10" ht="12.75" customHeight="1">
      <c r="A7" s="62" t="s">
        <v>166</v>
      </c>
      <c r="B7" s="62" t="s">
        <v>178</v>
      </c>
      <c r="C7" s="62" t="s">
        <v>179</v>
      </c>
      <c r="D7" s="62" t="s">
        <v>35</v>
      </c>
      <c r="E7" s="139">
        <v>40379</v>
      </c>
      <c r="F7" s="139">
        <v>40380</v>
      </c>
      <c r="G7" s="62">
        <v>1</v>
      </c>
      <c r="H7" s="62" t="s">
        <v>34</v>
      </c>
      <c r="I7" s="62" t="s">
        <v>199</v>
      </c>
      <c r="J7" s="62" t="s">
        <v>200</v>
      </c>
    </row>
    <row r="8" spans="1:10" ht="12.75" customHeight="1">
      <c r="A8" s="62" t="s">
        <v>166</v>
      </c>
      <c r="B8" s="62" t="s">
        <v>178</v>
      </c>
      <c r="C8" s="62" t="s">
        <v>179</v>
      </c>
      <c r="D8" s="62" t="s">
        <v>35</v>
      </c>
      <c r="E8" s="139">
        <v>40385</v>
      </c>
      <c r="F8" s="139">
        <v>40386</v>
      </c>
      <c r="G8" s="62">
        <v>1</v>
      </c>
      <c r="H8" s="62" t="s">
        <v>34</v>
      </c>
      <c r="I8" s="62" t="s">
        <v>199</v>
      </c>
      <c r="J8" s="62" t="s">
        <v>200</v>
      </c>
    </row>
    <row r="9" spans="1:10" ht="12.75" customHeight="1">
      <c r="A9" s="62" t="s">
        <v>166</v>
      </c>
      <c r="B9" s="62" t="s">
        <v>182</v>
      </c>
      <c r="C9" s="62" t="s">
        <v>183</v>
      </c>
      <c r="D9" s="62" t="s">
        <v>35</v>
      </c>
      <c r="E9" s="139">
        <v>40336</v>
      </c>
      <c r="F9" s="139">
        <v>40337</v>
      </c>
      <c r="G9" s="62">
        <v>1</v>
      </c>
      <c r="H9" s="62" t="s">
        <v>34</v>
      </c>
      <c r="I9" s="62" t="s">
        <v>199</v>
      </c>
      <c r="J9" s="62" t="s">
        <v>200</v>
      </c>
    </row>
    <row r="10" spans="1:10" ht="12.75" customHeight="1">
      <c r="A10" s="62" t="s">
        <v>166</v>
      </c>
      <c r="B10" s="62" t="s">
        <v>182</v>
      </c>
      <c r="C10" s="62" t="s">
        <v>183</v>
      </c>
      <c r="D10" s="62" t="s">
        <v>35</v>
      </c>
      <c r="E10" s="139">
        <v>40413</v>
      </c>
      <c r="F10" s="139">
        <v>40414</v>
      </c>
      <c r="G10" s="62">
        <v>1</v>
      </c>
      <c r="H10" s="62" t="s">
        <v>34</v>
      </c>
      <c r="I10" s="62" t="s">
        <v>199</v>
      </c>
      <c r="J10" s="62" t="s">
        <v>200</v>
      </c>
    </row>
    <row r="11" spans="1:10" ht="12.75" customHeight="1">
      <c r="A11" s="62" t="s">
        <v>166</v>
      </c>
      <c r="B11" s="62" t="s">
        <v>184</v>
      </c>
      <c r="C11" s="62" t="s">
        <v>185</v>
      </c>
      <c r="D11" s="62" t="s">
        <v>35</v>
      </c>
      <c r="E11" s="139">
        <v>40407</v>
      </c>
      <c r="F11" s="139">
        <v>40408</v>
      </c>
      <c r="G11" s="62">
        <v>1</v>
      </c>
      <c r="H11" s="62" t="s">
        <v>34</v>
      </c>
      <c r="I11" s="62" t="s">
        <v>199</v>
      </c>
      <c r="J11" s="62" t="s">
        <v>200</v>
      </c>
    </row>
    <row r="12" spans="1:10" ht="12.75" customHeight="1">
      <c r="A12" s="62" t="s">
        <v>166</v>
      </c>
      <c r="B12" s="62" t="s">
        <v>184</v>
      </c>
      <c r="C12" s="62" t="s">
        <v>185</v>
      </c>
      <c r="D12" s="62" t="s">
        <v>35</v>
      </c>
      <c r="E12" s="139">
        <v>40413</v>
      </c>
      <c r="F12" s="139">
        <v>40414</v>
      </c>
      <c r="G12" s="62">
        <v>1</v>
      </c>
      <c r="H12" s="62" t="s">
        <v>34</v>
      </c>
      <c r="I12" s="62" t="s">
        <v>199</v>
      </c>
      <c r="J12" s="62" t="s">
        <v>200</v>
      </c>
    </row>
    <row r="13" spans="1:10" ht="12.75" customHeight="1">
      <c r="A13" s="62" t="s">
        <v>166</v>
      </c>
      <c r="B13" s="62" t="s">
        <v>186</v>
      </c>
      <c r="C13" s="62" t="s">
        <v>187</v>
      </c>
      <c r="D13" s="62" t="s">
        <v>35</v>
      </c>
      <c r="E13" s="139">
        <v>40407</v>
      </c>
      <c r="F13" s="139">
        <v>40408</v>
      </c>
      <c r="G13" s="62">
        <v>1</v>
      </c>
      <c r="H13" s="62" t="s">
        <v>34</v>
      </c>
      <c r="I13" s="62" t="s">
        <v>199</v>
      </c>
      <c r="J13" s="62" t="s">
        <v>200</v>
      </c>
    </row>
    <row r="14" spans="1:10" ht="12.75" customHeight="1">
      <c r="A14" s="62" t="s">
        <v>166</v>
      </c>
      <c r="B14" s="62" t="s">
        <v>188</v>
      </c>
      <c r="C14" s="62" t="s">
        <v>189</v>
      </c>
      <c r="D14" s="62" t="s">
        <v>35</v>
      </c>
      <c r="E14" s="139">
        <v>40336</v>
      </c>
      <c r="F14" s="139">
        <v>40337</v>
      </c>
      <c r="G14" s="62">
        <v>1</v>
      </c>
      <c r="H14" s="62" t="s">
        <v>34</v>
      </c>
      <c r="I14" s="62" t="s">
        <v>199</v>
      </c>
      <c r="J14" s="62" t="s">
        <v>200</v>
      </c>
    </row>
    <row r="15" spans="1:10" ht="12.75" customHeight="1">
      <c r="A15" s="63" t="s">
        <v>166</v>
      </c>
      <c r="B15" s="63" t="s">
        <v>192</v>
      </c>
      <c r="C15" s="63" t="s">
        <v>193</v>
      </c>
      <c r="D15" s="63" t="s">
        <v>35</v>
      </c>
      <c r="E15" s="140">
        <v>40407</v>
      </c>
      <c r="F15" s="140">
        <v>40408</v>
      </c>
      <c r="G15" s="63">
        <v>1</v>
      </c>
      <c r="H15" s="63" t="s">
        <v>34</v>
      </c>
      <c r="I15" s="63" t="s">
        <v>199</v>
      </c>
      <c r="J15" s="63" t="s">
        <v>200</v>
      </c>
    </row>
    <row r="16" spans="1:10" ht="12.75" customHeight="1">
      <c r="A16" s="32"/>
      <c r="B16" s="56">
        <f>SUM(IF(FREQUENCY(MATCH(B2:B15,B2:B15,0),MATCH(B2:B15,B2:B15,0))&gt;0,1))</f>
        <v>9</v>
      </c>
      <c r="C16" s="56"/>
      <c r="D16" s="29">
        <f>COUNTA(D2:D15)</f>
        <v>14</v>
      </c>
      <c r="E16" s="29"/>
      <c r="F16" s="29"/>
      <c r="G16" s="29">
        <f>SUM(G2:G15)</f>
        <v>14</v>
      </c>
      <c r="H16" s="32"/>
      <c r="I16" s="32"/>
      <c r="J16" s="32"/>
    </row>
    <row r="17" spans="1:11" ht="12.75" customHeight="1">
      <c r="A17" s="32"/>
      <c r="B17" s="56"/>
      <c r="C17" s="33"/>
      <c r="D17" s="29"/>
      <c r="E17" s="29"/>
      <c r="F17" s="29"/>
      <c r="G17" s="29"/>
      <c r="H17" s="32"/>
      <c r="I17" s="32"/>
      <c r="J17" s="32"/>
    </row>
    <row r="18" spans="1:11" ht="12.75" customHeight="1">
      <c r="A18" s="32"/>
      <c r="B18" s="56"/>
      <c r="C18" s="33"/>
      <c r="D18" s="29"/>
      <c r="E18" s="29"/>
      <c r="F18" s="29"/>
      <c r="G18" s="29"/>
      <c r="H18" s="32"/>
      <c r="I18" s="32"/>
      <c r="J18" s="32"/>
    </row>
    <row r="19" spans="1:11" ht="12.75" customHeight="1">
      <c r="A19" s="32"/>
      <c r="B19" s="92" t="s">
        <v>74</v>
      </c>
      <c r="C19" s="107"/>
      <c r="D19" s="108"/>
      <c r="E19" s="108"/>
      <c r="F19" s="29"/>
      <c r="G19" s="29"/>
      <c r="H19" s="32"/>
      <c r="I19" s="32"/>
      <c r="J19" s="32"/>
    </row>
    <row r="20" spans="1:11" ht="12.75" customHeight="1">
      <c r="A20" s="32"/>
      <c r="B20" s="109"/>
      <c r="C20" s="110" t="s">
        <v>141</v>
      </c>
      <c r="D20" s="91">
        <f>SUM(B16)</f>
        <v>9</v>
      </c>
      <c r="E20" s="108"/>
      <c r="F20" s="29"/>
      <c r="G20" s="29"/>
      <c r="H20" s="32"/>
      <c r="I20" s="32"/>
      <c r="J20" s="32"/>
    </row>
    <row r="21" spans="1:11" ht="12.75" customHeight="1">
      <c r="A21" s="32"/>
      <c r="B21" s="109"/>
      <c r="C21" s="110" t="s">
        <v>142</v>
      </c>
      <c r="D21" s="91">
        <f>SUM(D16)</f>
        <v>14</v>
      </c>
      <c r="E21" s="108"/>
      <c r="F21" s="29"/>
      <c r="G21" s="29"/>
      <c r="H21" s="32"/>
      <c r="I21" s="32"/>
      <c r="J21" s="32"/>
    </row>
    <row r="22" spans="1:11" ht="12.75" customHeight="1">
      <c r="A22" s="32"/>
      <c r="B22" s="109"/>
      <c r="C22" s="110" t="s">
        <v>143</v>
      </c>
      <c r="D22" s="90">
        <f>SUM(G16)</f>
        <v>14</v>
      </c>
      <c r="E22" s="108"/>
      <c r="F22" s="29"/>
      <c r="G22" s="29"/>
      <c r="H22" s="32"/>
      <c r="I22" s="32"/>
      <c r="J22" s="32"/>
    </row>
    <row r="23" spans="1:11" ht="12.75" customHeight="1">
      <c r="A23" s="32"/>
      <c r="B23" s="109"/>
      <c r="C23" s="107"/>
      <c r="D23" s="108"/>
      <c r="E23" s="108"/>
      <c r="F23" s="29"/>
      <c r="G23" s="29"/>
      <c r="H23" s="32"/>
      <c r="I23" s="32"/>
      <c r="J23" s="32"/>
    </row>
    <row r="24" spans="1:11" ht="12.75" customHeight="1">
      <c r="A24" s="32"/>
      <c r="B24" s="97"/>
      <c r="C24" s="111" t="s">
        <v>123</v>
      </c>
      <c r="D24" s="108"/>
      <c r="E24" s="108"/>
      <c r="F24" s="29"/>
      <c r="G24" s="29"/>
      <c r="H24" s="32"/>
      <c r="I24" s="32"/>
      <c r="J24" s="32"/>
    </row>
    <row r="25" spans="1:11" ht="12.75" customHeight="1">
      <c r="A25" s="32"/>
      <c r="B25" s="109"/>
      <c r="C25" s="93"/>
      <c r="D25" s="102" t="s">
        <v>109</v>
      </c>
      <c r="E25" s="102" t="s">
        <v>110</v>
      </c>
      <c r="F25" s="29"/>
      <c r="G25" s="29"/>
      <c r="H25" s="32"/>
      <c r="I25" s="32"/>
      <c r="J25" s="32"/>
    </row>
    <row r="26" spans="1:11" ht="12.75" customHeight="1">
      <c r="A26" s="76"/>
      <c r="B26" s="97"/>
      <c r="C26" s="112" t="s">
        <v>137</v>
      </c>
      <c r="D26" s="93"/>
      <c r="E26" s="93"/>
      <c r="F26" s="30"/>
      <c r="G26" s="77"/>
      <c r="H26" s="32"/>
      <c r="I26" s="32"/>
      <c r="J26" s="49"/>
    </row>
    <row r="27" spans="1:11" ht="12.75" customHeight="1">
      <c r="A27" s="76"/>
      <c r="B27" s="97"/>
      <c r="C27" s="113" t="s">
        <v>108</v>
      </c>
      <c r="D27" s="91">
        <f>COUNTIF(H2:H15, "*ELEV_BACT*")</f>
        <v>14</v>
      </c>
      <c r="E27" s="118">
        <f>D27/D28</f>
        <v>1</v>
      </c>
      <c r="F27" s="30"/>
      <c r="G27" s="77"/>
      <c r="H27" s="32"/>
      <c r="I27" s="32"/>
      <c r="J27" s="49"/>
    </row>
    <row r="28" spans="1:11" ht="12.75" customHeight="1">
      <c r="B28" s="97"/>
      <c r="C28" s="116"/>
      <c r="D28" s="117">
        <f>SUM(D27:D27)</f>
        <v>14</v>
      </c>
      <c r="E28" s="104">
        <f>SUM(E27:E27)</f>
        <v>1</v>
      </c>
      <c r="F28" s="32"/>
      <c r="H28" s="75"/>
      <c r="I28" s="32"/>
      <c r="J28" s="32"/>
    </row>
    <row r="29" spans="1:11" ht="12.75" customHeight="1">
      <c r="B29" s="97"/>
      <c r="C29" s="112" t="s">
        <v>138</v>
      </c>
      <c r="D29" s="93"/>
      <c r="E29" s="114"/>
      <c r="G29" s="73"/>
      <c r="H29" s="74"/>
      <c r="I29" s="43"/>
      <c r="J29" s="82"/>
    </row>
    <row r="30" spans="1:11" ht="12.75" customHeight="1">
      <c r="B30" s="97"/>
      <c r="C30" s="113" t="s">
        <v>201</v>
      </c>
      <c r="D30" s="91">
        <f>COUNTIF(I2:I15, "*ECOLI*")</f>
        <v>14</v>
      </c>
      <c r="E30" s="118">
        <f>D30/D31</f>
        <v>1</v>
      </c>
      <c r="G30" s="73"/>
      <c r="H30" s="74"/>
      <c r="I30" s="43"/>
      <c r="J30" s="82"/>
    </row>
    <row r="31" spans="1:11" ht="12.75" customHeight="1">
      <c r="B31" s="97"/>
      <c r="C31" s="116"/>
      <c r="D31" s="117">
        <f>SUM(D30:D30)</f>
        <v>14</v>
      </c>
      <c r="E31" s="104">
        <f>SUM(E30:E30)</f>
        <v>1</v>
      </c>
      <c r="H31" s="75"/>
      <c r="I31" s="32"/>
      <c r="J31" s="43"/>
      <c r="K31" s="62"/>
    </row>
    <row r="32" spans="1:11" ht="12.75" customHeight="1">
      <c r="B32" s="97"/>
      <c r="C32" s="112" t="s">
        <v>139</v>
      </c>
      <c r="D32" s="93"/>
      <c r="E32" s="114"/>
      <c r="H32" s="74"/>
      <c r="I32" s="43"/>
      <c r="J32" s="82"/>
      <c r="K32" s="62"/>
    </row>
    <row r="33" spans="2:10" ht="12.75" customHeight="1">
      <c r="B33" s="97"/>
      <c r="C33" s="113" t="s">
        <v>202</v>
      </c>
      <c r="D33" s="115">
        <f>COUNTIF(J2:J15, "*STORM*")</f>
        <v>14</v>
      </c>
      <c r="E33" s="106">
        <f>D33/D34</f>
        <v>1</v>
      </c>
      <c r="H33" s="62"/>
      <c r="I33" s="43"/>
      <c r="J33" s="82"/>
    </row>
    <row r="34" spans="2:10" ht="12.75" customHeight="1">
      <c r="B34" s="97"/>
      <c r="C34" s="97"/>
      <c r="D34" s="117">
        <f>SUM(D33:D33)</f>
        <v>14</v>
      </c>
      <c r="E34" s="104">
        <f>SUM(E33:E33)</f>
        <v>1</v>
      </c>
      <c r="H34" s="62"/>
      <c r="I34" s="43"/>
      <c r="J34" s="82"/>
    </row>
    <row r="35" spans="2:10" ht="12.75" customHeight="1">
      <c r="H35" s="62"/>
      <c r="I35" s="43"/>
      <c r="J35" s="82"/>
    </row>
    <row r="36" spans="2:10" ht="12.75" customHeight="1">
      <c r="H36" s="62"/>
      <c r="I36" s="43"/>
      <c r="J36" s="82"/>
    </row>
    <row r="37" spans="2:10" ht="12" customHeight="1">
      <c r="H37" s="24"/>
      <c r="I37" s="83"/>
      <c r="J37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Pennsylvania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Q26"/>
  <sheetViews>
    <sheetView workbookViewId="0">
      <pane ySplit="2" topLeftCell="A3" activePane="bottomLeft" state="frozen"/>
      <selection pane="bottomLeft"/>
    </sheetView>
  </sheetViews>
  <sheetFormatPr defaultRowHeight="9" customHeight="1"/>
  <cols>
    <col min="1" max="1" width="10.85546875" style="5" customWidth="1"/>
    <col min="2" max="2" width="9.140625" style="5"/>
    <col min="3" max="3" width="39.28515625" style="34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>
      <c r="A1" s="9"/>
      <c r="B1" s="159" t="s">
        <v>27</v>
      </c>
      <c r="C1" s="160"/>
      <c r="D1" s="160"/>
      <c r="E1" s="160"/>
      <c r="F1" s="31"/>
      <c r="G1" s="157" t="s">
        <v>26</v>
      </c>
      <c r="H1" s="158"/>
      <c r="I1" s="158"/>
      <c r="J1" s="158"/>
      <c r="K1" s="158"/>
    </row>
    <row r="2" spans="1:147" s="8" customFormat="1" ht="48" customHeight="1">
      <c r="A2" s="4" t="s">
        <v>15</v>
      </c>
      <c r="B2" s="3" t="s">
        <v>16</v>
      </c>
      <c r="C2" s="3" t="s">
        <v>11</v>
      </c>
      <c r="D2" s="3" t="s">
        <v>3</v>
      </c>
      <c r="E2" s="3" t="s">
        <v>21</v>
      </c>
      <c r="F2" s="3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>
      <c r="A3" s="62" t="s">
        <v>166</v>
      </c>
      <c r="B3" s="62" t="s">
        <v>167</v>
      </c>
      <c r="C3" s="62" t="s">
        <v>168</v>
      </c>
      <c r="D3" s="53">
        <v>2</v>
      </c>
      <c r="E3" s="53">
        <v>2</v>
      </c>
      <c r="F3" s="53"/>
      <c r="G3" s="53">
        <v>2</v>
      </c>
      <c r="H3" s="53"/>
      <c r="I3" s="53"/>
      <c r="J3" s="53"/>
      <c r="K3" s="53"/>
    </row>
    <row r="4" spans="1:147" ht="12.75" customHeight="1">
      <c r="A4" s="62" t="s">
        <v>166</v>
      </c>
      <c r="B4" s="62" t="s">
        <v>174</v>
      </c>
      <c r="C4" s="62" t="s">
        <v>175</v>
      </c>
      <c r="D4" s="142">
        <v>2</v>
      </c>
      <c r="E4" s="142">
        <v>2</v>
      </c>
      <c r="F4" s="142"/>
      <c r="G4" s="142">
        <v>2</v>
      </c>
      <c r="H4" s="142"/>
      <c r="I4" s="135"/>
      <c r="J4" s="135"/>
      <c r="K4" s="135"/>
    </row>
    <row r="5" spans="1:147" ht="12.75" customHeight="1">
      <c r="A5" s="62" t="s">
        <v>166</v>
      </c>
      <c r="B5" s="62" t="s">
        <v>176</v>
      </c>
      <c r="C5" s="62" t="s">
        <v>177</v>
      </c>
      <c r="D5" s="135">
        <v>1</v>
      </c>
      <c r="E5" s="135">
        <v>1</v>
      </c>
      <c r="F5" s="135"/>
      <c r="G5" s="135">
        <v>1</v>
      </c>
      <c r="H5" s="135"/>
      <c r="I5" s="135"/>
      <c r="J5" s="135"/>
      <c r="K5" s="135"/>
    </row>
    <row r="6" spans="1:147" ht="12.75" customHeight="1">
      <c r="A6" s="62" t="s">
        <v>166</v>
      </c>
      <c r="B6" s="62" t="s">
        <v>178</v>
      </c>
      <c r="C6" s="62" t="s">
        <v>179</v>
      </c>
      <c r="D6" s="142">
        <v>2</v>
      </c>
      <c r="E6" s="142">
        <v>2</v>
      </c>
      <c r="F6" s="142"/>
      <c r="G6" s="142">
        <v>2</v>
      </c>
      <c r="H6" s="135"/>
      <c r="I6" s="135"/>
      <c r="J6" s="135"/>
      <c r="K6" s="135"/>
    </row>
    <row r="7" spans="1:147" ht="12.75" customHeight="1">
      <c r="A7" s="62" t="s">
        <v>166</v>
      </c>
      <c r="B7" s="62" t="s">
        <v>182</v>
      </c>
      <c r="C7" s="62" t="s">
        <v>183</v>
      </c>
      <c r="D7" s="135">
        <v>2</v>
      </c>
      <c r="E7" s="135">
        <v>2</v>
      </c>
      <c r="F7" s="135"/>
      <c r="G7" s="135">
        <v>2</v>
      </c>
      <c r="H7" s="135"/>
      <c r="I7" s="135"/>
      <c r="J7" s="135"/>
      <c r="K7" s="135"/>
    </row>
    <row r="8" spans="1:147" ht="12.75" customHeight="1">
      <c r="A8" s="62" t="s">
        <v>166</v>
      </c>
      <c r="B8" s="62" t="s">
        <v>184</v>
      </c>
      <c r="C8" s="62" t="s">
        <v>185</v>
      </c>
      <c r="D8" s="135">
        <v>2</v>
      </c>
      <c r="E8" s="135">
        <v>2</v>
      </c>
      <c r="F8" s="135"/>
      <c r="G8" s="135">
        <v>2</v>
      </c>
      <c r="H8" s="127"/>
      <c r="I8" s="127"/>
      <c r="J8" s="127"/>
      <c r="K8" s="127"/>
    </row>
    <row r="9" spans="1:147" ht="12.75" customHeight="1">
      <c r="A9" s="62" t="s">
        <v>166</v>
      </c>
      <c r="B9" s="62" t="s">
        <v>186</v>
      </c>
      <c r="C9" s="62" t="s">
        <v>187</v>
      </c>
      <c r="D9" s="135">
        <v>1</v>
      </c>
      <c r="E9" s="135">
        <v>1</v>
      </c>
      <c r="F9" s="135"/>
      <c r="G9" s="135">
        <v>1</v>
      </c>
      <c r="H9" s="127"/>
      <c r="I9" s="127"/>
      <c r="J9" s="127"/>
      <c r="K9" s="127"/>
    </row>
    <row r="10" spans="1:147" ht="12.75" customHeight="1">
      <c r="A10" s="62" t="s">
        <v>166</v>
      </c>
      <c r="B10" s="62" t="s">
        <v>188</v>
      </c>
      <c r="C10" s="62" t="s">
        <v>189</v>
      </c>
      <c r="D10" s="135">
        <v>1</v>
      </c>
      <c r="E10" s="135">
        <v>1</v>
      </c>
      <c r="F10" s="135"/>
      <c r="G10" s="135">
        <v>1</v>
      </c>
      <c r="H10" s="127"/>
      <c r="I10" s="127"/>
      <c r="J10" s="127"/>
      <c r="K10" s="127"/>
    </row>
    <row r="11" spans="1:147" ht="12.75" customHeight="1">
      <c r="A11" s="63" t="s">
        <v>166</v>
      </c>
      <c r="B11" s="63" t="s">
        <v>192</v>
      </c>
      <c r="C11" s="63" t="s">
        <v>193</v>
      </c>
      <c r="D11" s="58">
        <v>1</v>
      </c>
      <c r="E11" s="58">
        <v>1</v>
      </c>
      <c r="F11" s="58"/>
      <c r="G11" s="58">
        <v>1</v>
      </c>
      <c r="H11" s="58"/>
      <c r="I11" s="58"/>
      <c r="J11" s="58"/>
      <c r="K11" s="58"/>
    </row>
    <row r="12" spans="1:147" ht="12.75" customHeight="1">
      <c r="A12" s="32"/>
      <c r="B12" s="33">
        <f>COUNTA(B3:B11)</f>
        <v>9</v>
      </c>
      <c r="C12" s="33"/>
      <c r="D12" s="42">
        <f>SUM(D3:D11)</f>
        <v>14</v>
      </c>
      <c r="E12" s="42">
        <f>SUM(E3:E11)</f>
        <v>14</v>
      </c>
      <c r="F12" s="42"/>
      <c r="G12" s="42">
        <f>SUM(G3:G11)</f>
        <v>14</v>
      </c>
      <c r="H12" s="42">
        <f>SUM(H3:H11)</f>
        <v>0</v>
      </c>
      <c r="I12" s="42">
        <f>SUM(I3:I11)</f>
        <v>0</v>
      </c>
      <c r="J12" s="42">
        <f>SUM(J3:J11)</f>
        <v>0</v>
      </c>
      <c r="K12" s="42">
        <f>SUM(K3:K11)</f>
        <v>0</v>
      </c>
    </row>
    <row r="13" spans="1:147" ht="12.75" customHeight="1">
      <c r="A13" s="32"/>
      <c r="B13" s="33"/>
      <c r="C13" s="33"/>
      <c r="D13" s="29"/>
      <c r="E13" s="29"/>
      <c r="F13" s="35"/>
      <c r="G13" s="29"/>
      <c r="H13" s="29"/>
      <c r="I13" s="29"/>
      <c r="J13" s="29"/>
      <c r="K13" s="29"/>
    </row>
    <row r="14" spans="1:147" ht="12.75" customHeight="1">
      <c r="A14" s="32"/>
      <c r="B14" s="33"/>
      <c r="C14" s="33"/>
      <c r="D14" s="29"/>
      <c r="E14" s="29"/>
      <c r="F14" s="35"/>
      <c r="G14" s="29"/>
      <c r="H14" s="29"/>
      <c r="I14" s="29"/>
      <c r="J14" s="29"/>
      <c r="K14" s="29"/>
    </row>
    <row r="15" spans="1:147" ht="12.75" customHeight="1">
      <c r="B15" s="92" t="s">
        <v>140</v>
      </c>
      <c r="C15" s="107"/>
      <c r="D15" s="108"/>
    </row>
    <row r="16" spans="1:147" ht="12.75" customHeight="1">
      <c r="B16" s="109"/>
      <c r="C16" s="110" t="s">
        <v>141</v>
      </c>
      <c r="D16" s="91">
        <f>SUM(B12)</f>
        <v>9</v>
      </c>
    </row>
    <row r="17" spans="2:8" ht="12.75" customHeight="1">
      <c r="B17" s="109"/>
      <c r="C17" s="110" t="s">
        <v>121</v>
      </c>
      <c r="D17" s="91">
        <f>SUM(D12)</f>
        <v>14</v>
      </c>
    </row>
    <row r="18" spans="2:8" ht="12.75" customHeight="1">
      <c r="B18" s="109"/>
      <c r="C18" s="110" t="s">
        <v>122</v>
      </c>
      <c r="D18" s="90">
        <f>SUM(E12)</f>
        <v>14</v>
      </c>
    </row>
    <row r="19" spans="2:8" ht="12.75" customHeight="1"/>
    <row r="20" spans="2:8" ht="12.75" customHeight="1">
      <c r="C20" s="95" t="s">
        <v>149</v>
      </c>
      <c r="D20" s="97"/>
      <c r="E20" s="97"/>
      <c r="F20" s="97"/>
      <c r="G20" s="102" t="s">
        <v>109</v>
      </c>
      <c r="H20" s="102" t="s">
        <v>120</v>
      </c>
    </row>
    <row r="21" spans="2:8" ht="12.75" customHeight="1">
      <c r="C21" s="116"/>
      <c r="D21" s="116"/>
      <c r="E21" s="100" t="s">
        <v>144</v>
      </c>
      <c r="G21" s="91">
        <f>SUM(G12)</f>
        <v>14</v>
      </c>
      <c r="H21" s="104">
        <f>G21/(G26)</f>
        <v>1</v>
      </c>
    </row>
    <row r="22" spans="2:8" ht="12.75" customHeight="1">
      <c r="C22" s="116"/>
      <c r="D22" s="116"/>
      <c r="E22" s="100" t="s">
        <v>145</v>
      </c>
      <c r="G22" s="91">
        <f>SUM(H12)</f>
        <v>0</v>
      </c>
      <c r="H22" s="104">
        <f>G22/G26</f>
        <v>0</v>
      </c>
    </row>
    <row r="23" spans="2:8" ht="12.75" customHeight="1">
      <c r="C23" s="116"/>
      <c r="D23" s="116"/>
      <c r="E23" s="100" t="s">
        <v>146</v>
      </c>
      <c r="G23" s="91">
        <f>SUM(I12)</f>
        <v>0</v>
      </c>
      <c r="H23" s="104">
        <f>G23/G26</f>
        <v>0</v>
      </c>
    </row>
    <row r="24" spans="2:8" ht="12.75" customHeight="1">
      <c r="C24" s="116"/>
      <c r="D24" s="116"/>
      <c r="E24" s="100" t="s">
        <v>147</v>
      </c>
      <c r="G24" s="91">
        <f>SUM(J12)</f>
        <v>0</v>
      </c>
      <c r="H24" s="104">
        <f>G24/G26</f>
        <v>0</v>
      </c>
    </row>
    <row r="25" spans="2:8" ht="12.75" customHeight="1">
      <c r="C25" s="116"/>
      <c r="D25" s="116"/>
      <c r="E25" s="100" t="s">
        <v>148</v>
      </c>
      <c r="G25" s="115">
        <f>SUM(K12)</f>
        <v>0</v>
      </c>
      <c r="H25" s="106">
        <f>G25/G26</f>
        <v>0</v>
      </c>
    </row>
    <row r="26" spans="2:8" ht="12.75" customHeight="1">
      <c r="C26" s="116"/>
      <c r="D26" s="116"/>
      <c r="E26" s="116"/>
      <c r="F26" s="100"/>
      <c r="G26" s="114">
        <f>SUM(G21:G25)</f>
        <v>14</v>
      </c>
      <c r="H26" s="104">
        <f>SUM(H21:H25)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2010 Swimming Season
Pennsylvania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2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2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48" customFormat="1" ht="12" customHeight="1">
      <c r="B1" s="162" t="s">
        <v>28</v>
      </c>
      <c r="C1" s="162"/>
      <c r="D1" s="60"/>
      <c r="E1" s="61"/>
      <c r="F1" s="60"/>
      <c r="G1" s="161" t="s">
        <v>30</v>
      </c>
      <c r="H1" s="161"/>
      <c r="I1" s="161"/>
      <c r="J1" s="60"/>
      <c r="K1" s="162" t="s">
        <v>36</v>
      </c>
      <c r="L1" s="162"/>
    </row>
    <row r="2" spans="1:12" s="51" customFormat="1" ht="48.75" customHeight="1">
      <c r="A2" s="3" t="s">
        <v>15</v>
      </c>
      <c r="B2" s="3" t="s">
        <v>16</v>
      </c>
      <c r="C2" s="3" t="s">
        <v>11</v>
      </c>
      <c r="D2" s="3"/>
      <c r="E2" s="15" t="s">
        <v>29</v>
      </c>
      <c r="F2" s="3"/>
      <c r="G2" s="3" t="s">
        <v>39</v>
      </c>
      <c r="H2" s="3" t="s">
        <v>17</v>
      </c>
      <c r="I2" s="3" t="s">
        <v>18</v>
      </c>
      <c r="J2" s="3"/>
      <c r="K2" s="3" t="s">
        <v>19</v>
      </c>
      <c r="L2" s="3" t="s">
        <v>20</v>
      </c>
    </row>
    <row r="3" spans="1:12" ht="12.75" customHeight="1">
      <c r="A3" s="62" t="s">
        <v>166</v>
      </c>
      <c r="B3" s="62" t="s">
        <v>167</v>
      </c>
      <c r="C3" s="62" t="s">
        <v>168</v>
      </c>
      <c r="D3" s="62"/>
      <c r="E3" s="62">
        <v>99</v>
      </c>
      <c r="F3" s="5"/>
      <c r="G3" s="13" t="s">
        <v>31</v>
      </c>
      <c r="H3" s="141">
        <v>2</v>
      </c>
      <c r="I3" s="38">
        <f t="shared" ref="I3:I15" si="0">H3/E3</f>
        <v>2.0202020202020204E-2</v>
      </c>
      <c r="J3" s="57"/>
      <c r="K3" s="39">
        <f t="shared" ref="K3:K15" si="1">E3-H3</f>
        <v>97</v>
      </c>
      <c r="L3" s="38">
        <f t="shared" ref="L3:L15" si="2">K3/E3</f>
        <v>0.97979797979797978</v>
      </c>
    </row>
    <row r="4" spans="1:12" ht="12.75" customHeight="1">
      <c r="A4" s="62" t="s">
        <v>166</v>
      </c>
      <c r="B4" s="62" t="s">
        <v>169</v>
      </c>
      <c r="C4" s="62" t="s">
        <v>170</v>
      </c>
      <c r="D4" s="62"/>
      <c r="E4" s="62">
        <v>99</v>
      </c>
      <c r="F4" s="5"/>
      <c r="G4" s="13"/>
      <c r="H4" s="141"/>
      <c r="I4" s="38">
        <f t="shared" si="0"/>
        <v>0</v>
      </c>
      <c r="J4" s="57"/>
      <c r="K4" s="39">
        <f t="shared" si="1"/>
        <v>99</v>
      </c>
      <c r="L4" s="38">
        <f t="shared" si="2"/>
        <v>1</v>
      </c>
    </row>
    <row r="5" spans="1:12" ht="12.75" customHeight="1">
      <c r="A5" s="62" t="s">
        <v>166</v>
      </c>
      <c r="B5" s="62" t="s">
        <v>172</v>
      </c>
      <c r="C5" s="62" t="s">
        <v>173</v>
      </c>
      <c r="D5" s="62"/>
      <c r="E5" s="62">
        <v>99</v>
      </c>
      <c r="F5" s="5"/>
      <c r="G5" s="13"/>
      <c r="H5" s="141"/>
      <c r="I5" s="38">
        <f t="shared" si="0"/>
        <v>0</v>
      </c>
      <c r="J5" s="57"/>
      <c r="K5" s="39">
        <f t="shared" si="1"/>
        <v>99</v>
      </c>
      <c r="L5" s="38">
        <f t="shared" si="2"/>
        <v>1</v>
      </c>
    </row>
    <row r="6" spans="1:12" ht="12.75" customHeight="1">
      <c r="A6" s="62" t="s">
        <v>166</v>
      </c>
      <c r="B6" s="62" t="s">
        <v>174</v>
      </c>
      <c r="C6" s="62" t="s">
        <v>175</v>
      </c>
      <c r="D6" s="62"/>
      <c r="E6" s="62">
        <v>99</v>
      </c>
      <c r="F6" s="5"/>
      <c r="G6" s="13" t="s">
        <v>31</v>
      </c>
      <c r="H6" s="141">
        <v>2</v>
      </c>
      <c r="I6" s="38">
        <f t="shared" si="0"/>
        <v>2.0202020202020204E-2</v>
      </c>
      <c r="J6" s="57"/>
      <c r="K6" s="39">
        <f t="shared" si="1"/>
        <v>97</v>
      </c>
      <c r="L6" s="38">
        <f t="shared" si="2"/>
        <v>0.97979797979797978</v>
      </c>
    </row>
    <row r="7" spans="1:12" ht="12.75" customHeight="1">
      <c r="A7" s="62" t="s">
        <v>166</v>
      </c>
      <c r="B7" s="62" t="s">
        <v>176</v>
      </c>
      <c r="C7" s="62" t="s">
        <v>177</v>
      </c>
      <c r="D7" s="62"/>
      <c r="E7" s="62">
        <v>99</v>
      </c>
      <c r="F7" s="5"/>
      <c r="G7" s="13" t="s">
        <v>31</v>
      </c>
      <c r="H7" s="141">
        <v>1</v>
      </c>
      <c r="I7" s="38">
        <f t="shared" si="0"/>
        <v>1.0101010101010102E-2</v>
      </c>
      <c r="J7" s="57"/>
      <c r="K7" s="39">
        <f t="shared" si="1"/>
        <v>98</v>
      </c>
      <c r="L7" s="38">
        <f t="shared" si="2"/>
        <v>0.98989898989898994</v>
      </c>
    </row>
    <row r="8" spans="1:12" ht="12.75" customHeight="1">
      <c r="A8" s="62" t="s">
        <v>166</v>
      </c>
      <c r="B8" s="62" t="s">
        <v>178</v>
      </c>
      <c r="C8" s="62" t="s">
        <v>179</v>
      </c>
      <c r="D8" s="62"/>
      <c r="E8" s="62">
        <v>99</v>
      </c>
      <c r="F8" s="5"/>
      <c r="G8" s="13" t="s">
        <v>31</v>
      </c>
      <c r="H8" s="141">
        <v>2</v>
      </c>
      <c r="I8" s="38">
        <f t="shared" si="0"/>
        <v>2.0202020202020204E-2</v>
      </c>
      <c r="J8" s="57"/>
      <c r="K8" s="39">
        <f t="shared" si="1"/>
        <v>97</v>
      </c>
      <c r="L8" s="38">
        <f t="shared" si="2"/>
        <v>0.97979797979797978</v>
      </c>
    </row>
    <row r="9" spans="1:12" ht="12.75" customHeight="1">
      <c r="A9" s="62" t="s">
        <v>166</v>
      </c>
      <c r="B9" s="62" t="s">
        <v>180</v>
      </c>
      <c r="C9" s="62" t="s">
        <v>181</v>
      </c>
      <c r="D9" s="62"/>
      <c r="E9" s="62">
        <v>99</v>
      </c>
      <c r="F9" s="5"/>
      <c r="G9" s="13"/>
      <c r="H9" s="126"/>
      <c r="I9" s="38">
        <f t="shared" si="0"/>
        <v>0</v>
      </c>
      <c r="J9" s="57"/>
      <c r="K9" s="39">
        <f t="shared" si="1"/>
        <v>99</v>
      </c>
      <c r="L9" s="38">
        <f t="shared" si="2"/>
        <v>1</v>
      </c>
    </row>
    <row r="10" spans="1:12" ht="12.75" customHeight="1">
      <c r="A10" s="62" t="s">
        <v>166</v>
      </c>
      <c r="B10" s="62" t="s">
        <v>182</v>
      </c>
      <c r="C10" s="62" t="s">
        <v>183</v>
      </c>
      <c r="D10" s="62"/>
      <c r="E10" s="62">
        <v>99</v>
      </c>
      <c r="F10" s="5"/>
      <c r="G10" s="13" t="s">
        <v>31</v>
      </c>
      <c r="H10" s="141">
        <v>2</v>
      </c>
      <c r="I10" s="38">
        <f t="shared" si="0"/>
        <v>2.0202020202020204E-2</v>
      </c>
      <c r="J10" s="57"/>
      <c r="K10" s="39">
        <f t="shared" si="1"/>
        <v>97</v>
      </c>
      <c r="L10" s="38">
        <f t="shared" si="2"/>
        <v>0.97979797979797978</v>
      </c>
    </row>
    <row r="11" spans="1:12" ht="12.75" customHeight="1">
      <c r="A11" s="62" t="s">
        <v>166</v>
      </c>
      <c r="B11" s="62" t="s">
        <v>184</v>
      </c>
      <c r="C11" s="62" t="s">
        <v>185</v>
      </c>
      <c r="D11" s="62"/>
      <c r="E11" s="62">
        <v>99</v>
      </c>
      <c r="F11" s="5"/>
      <c r="G11" s="13" t="s">
        <v>31</v>
      </c>
      <c r="H11" s="141">
        <v>2</v>
      </c>
      <c r="I11" s="38">
        <f t="shared" si="0"/>
        <v>2.0202020202020204E-2</v>
      </c>
      <c r="J11" s="57"/>
      <c r="K11" s="39">
        <f t="shared" si="1"/>
        <v>97</v>
      </c>
      <c r="L11" s="38">
        <f t="shared" si="2"/>
        <v>0.97979797979797978</v>
      </c>
    </row>
    <row r="12" spans="1:12" ht="12.75" customHeight="1">
      <c r="A12" s="62" t="s">
        <v>166</v>
      </c>
      <c r="B12" s="62" t="s">
        <v>186</v>
      </c>
      <c r="C12" s="62" t="s">
        <v>187</v>
      </c>
      <c r="D12" s="62"/>
      <c r="E12" s="62">
        <v>99</v>
      </c>
      <c r="F12" s="5"/>
      <c r="G12" s="13" t="s">
        <v>31</v>
      </c>
      <c r="H12" s="141">
        <v>1</v>
      </c>
      <c r="I12" s="38">
        <f t="shared" si="0"/>
        <v>1.0101010101010102E-2</v>
      </c>
      <c r="J12" s="57"/>
      <c r="K12" s="39">
        <f t="shared" si="1"/>
        <v>98</v>
      </c>
      <c r="L12" s="38">
        <f t="shared" si="2"/>
        <v>0.98989898989898994</v>
      </c>
    </row>
    <row r="13" spans="1:12" ht="12.75" customHeight="1">
      <c r="A13" s="62" t="s">
        <v>166</v>
      </c>
      <c r="B13" s="62" t="s">
        <v>188</v>
      </c>
      <c r="C13" s="62" t="s">
        <v>189</v>
      </c>
      <c r="D13" s="62"/>
      <c r="E13" s="62">
        <v>99</v>
      </c>
      <c r="F13" s="5"/>
      <c r="G13" s="13" t="s">
        <v>31</v>
      </c>
      <c r="H13" s="141">
        <v>1</v>
      </c>
      <c r="I13" s="38">
        <f t="shared" si="0"/>
        <v>1.0101010101010102E-2</v>
      </c>
      <c r="J13" s="57"/>
      <c r="K13" s="39">
        <f t="shared" si="1"/>
        <v>98</v>
      </c>
      <c r="L13" s="38">
        <f t="shared" si="2"/>
        <v>0.98989898989898994</v>
      </c>
    </row>
    <row r="14" spans="1:12" ht="12.75" customHeight="1">
      <c r="A14" s="62" t="s">
        <v>166</v>
      </c>
      <c r="B14" s="62" t="s">
        <v>190</v>
      </c>
      <c r="C14" s="62" t="s">
        <v>191</v>
      </c>
      <c r="D14" s="62"/>
      <c r="E14" s="62">
        <v>99</v>
      </c>
      <c r="F14" s="5"/>
      <c r="G14" s="13"/>
      <c r="H14" s="126"/>
      <c r="I14" s="38">
        <f t="shared" si="0"/>
        <v>0</v>
      </c>
      <c r="J14" s="57"/>
      <c r="K14" s="39">
        <f t="shared" si="1"/>
        <v>99</v>
      </c>
      <c r="L14" s="38">
        <f t="shared" si="2"/>
        <v>1</v>
      </c>
    </row>
    <row r="15" spans="1:12" ht="12.75" customHeight="1">
      <c r="A15" s="63" t="s">
        <v>166</v>
      </c>
      <c r="B15" s="63" t="s">
        <v>192</v>
      </c>
      <c r="C15" s="63" t="s">
        <v>193</v>
      </c>
      <c r="D15" s="63"/>
      <c r="E15" s="63">
        <v>99</v>
      </c>
      <c r="F15" s="143"/>
      <c r="G15" s="144" t="s">
        <v>31</v>
      </c>
      <c r="H15" s="58">
        <v>1</v>
      </c>
      <c r="I15" s="145">
        <f t="shared" si="0"/>
        <v>1.0101010101010102E-2</v>
      </c>
      <c r="J15" s="146"/>
      <c r="K15" s="147">
        <f t="shared" si="1"/>
        <v>98</v>
      </c>
      <c r="L15" s="145">
        <f t="shared" si="2"/>
        <v>0.98989898989898994</v>
      </c>
    </row>
    <row r="16" spans="1:12">
      <c r="A16" s="32"/>
      <c r="B16" s="33">
        <f>COUNTA(B3:B15)</f>
        <v>13</v>
      </c>
      <c r="C16" s="32"/>
      <c r="E16" s="36">
        <f>SUM(E3:E15)</f>
        <v>1287</v>
      </c>
      <c r="F16" s="40"/>
      <c r="G16" s="33">
        <f>COUNTA(G3:G15)</f>
        <v>9</v>
      </c>
      <c r="H16" s="36">
        <f>SUM(H3:H15)</f>
        <v>14</v>
      </c>
      <c r="I16" s="41">
        <f>H16/E16</f>
        <v>1.0878010878010878E-2</v>
      </c>
      <c r="J16" s="42"/>
      <c r="K16" s="36">
        <f>SUM(K3:K15)</f>
        <v>1273</v>
      </c>
      <c r="L16" s="41">
        <f>K16/E16</f>
        <v>0.98912198912198912</v>
      </c>
    </row>
    <row r="17" spans="1:12" ht="8.25" customHeight="1">
      <c r="A17" s="32"/>
      <c r="B17" s="33"/>
      <c r="C17" s="32"/>
      <c r="E17" s="36"/>
      <c r="F17" s="40"/>
      <c r="G17" s="33"/>
      <c r="H17" s="36"/>
      <c r="I17" s="41"/>
      <c r="J17" s="42"/>
      <c r="K17" s="36"/>
      <c r="L17" s="41"/>
    </row>
    <row r="18" spans="1:12">
      <c r="A18" s="32"/>
      <c r="B18" s="33"/>
      <c r="C18" s="32"/>
      <c r="E18" s="36"/>
      <c r="F18" s="40"/>
      <c r="G18" s="33"/>
      <c r="H18" s="36"/>
      <c r="I18" s="41"/>
      <c r="J18" s="120"/>
      <c r="K18" s="47"/>
      <c r="L18" s="41"/>
    </row>
    <row r="19" spans="1:12">
      <c r="A19" s="32"/>
      <c r="B19" s="33"/>
      <c r="C19" s="32"/>
      <c r="E19" s="36"/>
      <c r="F19" s="40"/>
      <c r="G19" s="33"/>
      <c r="H19" s="36"/>
      <c r="I19" s="41"/>
      <c r="J19" s="65"/>
      <c r="K19" s="47"/>
      <c r="L19" s="41"/>
    </row>
    <row r="20" spans="1:12">
      <c r="B20" s="92" t="s">
        <v>150</v>
      </c>
      <c r="C20" s="107"/>
      <c r="D20" s="108"/>
      <c r="G20" s="37"/>
      <c r="H20" s="37"/>
    </row>
    <row r="21" spans="1:12">
      <c r="B21" s="92"/>
      <c r="C21" s="110" t="s">
        <v>114</v>
      </c>
      <c r="D21" s="108"/>
      <c r="E21" s="91">
        <f>SUM(B16)</f>
        <v>13</v>
      </c>
      <c r="G21" s="37"/>
      <c r="H21" s="37"/>
    </row>
    <row r="22" spans="1:12">
      <c r="B22" s="92"/>
      <c r="C22" s="110" t="s">
        <v>151</v>
      </c>
      <c r="D22" s="108"/>
      <c r="E22" s="90">
        <f>SUM(E16)</f>
        <v>1287</v>
      </c>
      <c r="G22" s="37"/>
      <c r="H22" s="37"/>
    </row>
    <row r="23" spans="1:12">
      <c r="B23" s="109"/>
      <c r="C23" s="110" t="s">
        <v>141</v>
      </c>
      <c r="D23" s="91"/>
      <c r="E23" s="91">
        <f>SUM(G16)</f>
        <v>9</v>
      </c>
      <c r="G23" s="37"/>
      <c r="H23" s="37"/>
    </row>
    <row r="24" spans="1:12">
      <c r="B24" s="109"/>
      <c r="C24" s="110" t="s">
        <v>152</v>
      </c>
      <c r="D24" s="91" t="e">
        <f>SUM(#REF!+#REF!+#REF!+#REF!)</f>
        <v>#REF!</v>
      </c>
      <c r="E24" s="90">
        <f>SUM(H16)</f>
        <v>14</v>
      </c>
      <c r="G24" s="37"/>
      <c r="H24" s="37"/>
    </row>
    <row r="25" spans="1:12">
      <c r="B25" s="109"/>
      <c r="C25" s="110" t="s">
        <v>153</v>
      </c>
      <c r="D25" s="91" t="e">
        <f>SUM(#REF!+#REF!+#REF!+#REF!)</f>
        <v>#REF!</v>
      </c>
      <c r="E25" s="118">
        <f>E24/E22</f>
        <v>1.0878010878010878E-2</v>
      </c>
      <c r="G25" s="37"/>
      <c r="H25" s="37"/>
    </row>
    <row r="26" spans="1:12">
      <c r="C26" s="110" t="s">
        <v>154</v>
      </c>
      <c r="E26" s="90">
        <f>SUM(K16)</f>
        <v>1273</v>
      </c>
      <c r="G26" s="37"/>
      <c r="H26" s="37"/>
    </row>
    <row r="27" spans="1:12">
      <c r="C27" s="110" t="s">
        <v>155</v>
      </c>
      <c r="E27" s="118">
        <f>E26/E22</f>
        <v>0.98912198912198912</v>
      </c>
      <c r="G27" s="37"/>
      <c r="H27" s="37"/>
    </row>
    <row r="28" spans="1:12">
      <c r="G28" s="37"/>
      <c r="H28" s="37"/>
    </row>
    <row r="29" spans="1:12">
      <c r="G29" s="37"/>
      <c r="H29" s="37"/>
    </row>
    <row r="30" spans="1:12">
      <c r="G30" s="37"/>
      <c r="H30" s="37"/>
    </row>
    <row r="31" spans="1:12">
      <c r="G31" s="37"/>
      <c r="H31" s="37"/>
    </row>
    <row r="32" spans="1:12">
      <c r="G32" s="37"/>
      <c r="H32" s="37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Pennsylvania Beach Days at Monitored Beaches</oddHeader>
    <oddFooter>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workbookViewId="0"/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5.5703125" style="48" customWidth="1"/>
    <col min="5" max="5" width="8.5703125" style="48" customWidth="1"/>
    <col min="6" max="6" width="9.7109375" style="5" customWidth="1"/>
    <col min="7" max="7" width="8.7109375" style="5" customWidth="1"/>
    <col min="8" max="8" width="11" style="5" customWidth="1"/>
    <col min="9" max="9" width="9.140625" style="24"/>
    <col min="10" max="11" width="9.140625" style="24" customWidth="1"/>
    <col min="12" max="16384" width="9.140625" style="24"/>
  </cols>
  <sheetData>
    <row r="1" spans="1:12" ht="41.25" customHeight="1">
      <c r="A1" s="25" t="s">
        <v>12</v>
      </c>
      <c r="B1" s="25" t="s">
        <v>13</v>
      </c>
      <c r="C1" s="25" t="s">
        <v>14</v>
      </c>
      <c r="D1" s="3" t="s">
        <v>69</v>
      </c>
      <c r="E1" s="67" t="s">
        <v>203</v>
      </c>
      <c r="F1" s="3" t="s">
        <v>72</v>
      </c>
      <c r="G1" s="3" t="s">
        <v>70</v>
      </c>
      <c r="H1" s="3" t="s">
        <v>71</v>
      </c>
      <c r="I1" s="15" t="s">
        <v>29</v>
      </c>
      <c r="J1" s="3" t="s">
        <v>39</v>
      </c>
      <c r="K1" s="3" t="s">
        <v>17</v>
      </c>
      <c r="L1" s="3" t="s">
        <v>18</v>
      </c>
    </row>
    <row r="2" spans="1:12" ht="12.75" customHeight="1">
      <c r="A2" s="62" t="s">
        <v>166</v>
      </c>
      <c r="B2" s="62" t="s">
        <v>167</v>
      </c>
      <c r="C2" s="62" t="s">
        <v>168</v>
      </c>
      <c r="D2" s="62">
        <v>1</v>
      </c>
      <c r="E2" s="136">
        <v>0.38</v>
      </c>
      <c r="F2" s="62" t="s">
        <v>31</v>
      </c>
      <c r="G2" s="62">
        <v>2</v>
      </c>
      <c r="H2" s="62" t="s">
        <v>197</v>
      </c>
      <c r="I2" s="62">
        <v>99</v>
      </c>
      <c r="J2" s="13" t="s">
        <v>31</v>
      </c>
      <c r="K2" s="141">
        <v>2</v>
      </c>
      <c r="L2" s="121">
        <f>K2/I2</f>
        <v>2.0202020202020204E-2</v>
      </c>
    </row>
    <row r="3" spans="1:12" ht="12.75" customHeight="1">
      <c r="A3" s="62" t="s">
        <v>166</v>
      </c>
      <c r="B3" s="62" t="s">
        <v>169</v>
      </c>
      <c r="C3" s="62" t="s">
        <v>170</v>
      </c>
      <c r="D3" s="62">
        <v>1</v>
      </c>
      <c r="E3" s="136">
        <v>0.38</v>
      </c>
      <c r="F3" s="62" t="s">
        <v>31</v>
      </c>
      <c r="G3" s="62">
        <v>2</v>
      </c>
      <c r="H3" s="62" t="s">
        <v>197</v>
      </c>
      <c r="I3" s="62">
        <v>99</v>
      </c>
      <c r="J3" s="13"/>
      <c r="K3" s="141"/>
      <c r="L3" s="121">
        <f t="shared" ref="L3:L14" si="0">K3/I3</f>
        <v>0</v>
      </c>
    </row>
    <row r="4" spans="1:12" ht="12.75" customHeight="1">
      <c r="A4" s="62" t="s">
        <v>166</v>
      </c>
      <c r="B4" s="62" t="s">
        <v>172</v>
      </c>
      <c r="C4" s="62" t="s">
        <v>173</v>
      </c>
      <c r="D4" s="62">
        <v>1</v>
      </c>
      <c r="E4" s="136">
        <v>0.38</v>
      </c>
      <c r="F4" s="62" t="s">
        <v>31</v>
      </c>
      <c r="G4" s="62">
        <v>2</v>
      </c>
      <c r="H4" s="62" t="s">
        <v>197</v>
      </c>
      <c r="I4" s="62">
        <v>99</v>
      </c>
      <c r="J4" s="13"/>
      <c r="K4" s="141"/>
      <c r="L4" s="121">
        <f t="shared" si="0"/>
        <v>0</v>
      </c>
    </row>
    <row r="5" spans="1:12" ht="12.75" customHeight="1">
      <c r="A5" s="62" t="s">
        <v>166</v>
      </c>
      <c r="B5" s="62" t="s">
        <v>174</v>
      </c>
      <c r="C5" s="62" t="s">
        <v>175</v>
      </c>
      <c r="D5" s="62">
        <v>1</v>
      </c>
      <c r="E5" s="136">
        <v>0.23</v>
      </c>
      <c r="F5" s="62" t="s">
        <v>31</v>
      </c>
      <c r="G5" s="62">
        <v>2</v>
      </c>
      <c r="H5" s="62" t="s">
        <v>197</v>
      </c>
      <c r="I5" s="62">
        <v>99</v>
      </c>
      <c r="J5" s="13" t="s">
        <v>31</v>
      </c>
      <c r="K5" s="141">
        <v>2</v>
      </c>
      <c r="L5" s="121">
        <f t="shared" si="0"/>
        <v>2.0202020202020204E-2</v>
      </c>
    </row>
    <row r="6" spans="1:12" ht="12.75" customHeight="1">
      <c r="A6" s="62" t="s">
        <v>166</v>
      </c>
      <c r="B6" s="62" t="s">
        <v>176</v>
      </c>
      <c r="C6" s="62" t="s">
        <v>177</v>
      </c>
      <c r="D6" s="62">
        <v>1</v>
      </c>
      <c r="E6" s="136">
        <v>0.14000000000000001</v>
      </c>
      <c r="F6" s="62" t="s">
        <v>31</v>
      </c>
      <c r="G6" s="62">
        <v>2</v>
      </c>
      <c r="H6" s="62" t="s">
        <v>197</v>
      </c>
      <c r="I6" s="62">
        <v>99</v>
      </c>
      <c r="J6" s="13" t="s">
        <v>31</v>
      </c>
      <c r="K6" s="141">
        <v>1</v>
      </c>
      <c r="L6" s="121">
        <f t="shared" si="0"/>
        <v>1.0101010101010102E-2</v>
      </c>
    </row>
    <row r="7" spans="1:12" ht="12.75" customHeight="1">
      <c r="A7" s="62" t="s">
        <v>166</v>
      </c>
      <c r="B7" s="62" t="s">
        <v>178</v>
      </c>
      <c r="C7" s="62" t="s">
        <v>179</v>
      </c>
      <c r="D7" s="62">
        <v>1</v>
      </c>
      <c r="E7" s="136">
        <v>0.28000000000000003</v>
      </c>
      <c r="F7" s="62" t="s">
        <v>31</v>
      </c>
      <c r="G7" s="62">
        <v>2</v>
      </c>
      <c r="H7" s="62" t="s">
        <v>197</v>
      </c>
      <c r="I7" s="62">
        <v>99</v>
      </c>
      <c r="J7" s="13" t="s">
        <v>31</v>
      </c>
      <c r="K7" s="141">
        <v>2</v>
      </c>
      <c r="L7" s="121">
        <f t="shared" si="0"/>
        <v>2.0202020202020204E-2</v>
      </c>
    </row>
    <row r="8" spans="1:12" ht="12.75" customHeight="1">
      <c r="A8" s="62" t="s">
        <v>166</v>
      </c>
      <c r="B8" s="62" t="s">
        <v>180</v>
      </c>
      <c r="C8" s="62" t="s">
        <v>181</v>
      </c>
      <c r="D8" s="62">
        <v>1</v>
      </c>
      <c r="E8" s="136">
        <v>0.09</v>
      </c>
      <c r="F8" s="62" t="s">
        <v>31</v>
      </c>
      <c r="G8" s="62">
        <v>2</v>
      </c>
      <c r="H8" s="62" t="s">
        <v>197</v>
      </c>
      <c r="I8" s="62">
        <v>99</v>
      </c>
      <c r="J8" s="13"/>
      <c r="K8" s="141"/>
      <c r="L8" s="121">
        <f t="shared" si="0"/>
        <v>0</v>
      </c>
    </row>
    <row r="9" spans="1:12" ht="12.75" customHeight="1">
      <c r="A9" s="62" t="s">
        <v>166</v>
      </c>
      <c r="B9" s="62" t="s">
        <v>182</v>
      </c>
      <c r="C9" s="62" t="s">
        <v>183</v>
      </c>
      <c r="D9" s="62">
        <v>1</v>
      </c>
      <c r="E9" s="136">
        <v>0.28000000000000003</v>
      </c>
      <c r="F9" s="62" t="s">
        <v>31</v>
      </c>
      <c r="G9" s="62">
        <v>2</v>
      </c>
      <c r="H9" s="62" t="s">
        <v>197</v>
      </c>
      <c r="I9" s="62">
        <v>99</v>
      </c>
      <c r="J9" s="13" t="s">
        <v>31</v>
      </c>
      <c r="K9" s="141">
        <v>2</v>
      </c>
      <c r="L9" s="121">
        <f t="shared" si="0"/>
        <v>2.0202020202020204E-2</v>
      </c>
    </row>
    <row r="10" spans="1:12" ht="12.75" customHeight="1">
      <c r="A10" s="62" t="s">
        <v>166</v>
      </c>
      <c r="B10" s="62" t="s">
        <v>184</v>
      </c>
      <c r="C10" s="62" t="s">
        <v>185</v>
      </c>
      <c r="D10" s="62">
        <v>1</v>
      </c>
      <c r="E10" s="136">
        <v>0.23</v>
      </c>
      <c r="F10" s="62" t="s">
        <v>31</v>
      </c>
      <c r="G10" s="62">
        <v>2</v>
      </c>
      <c r="H10" s="62" t="s">
        <v>197</v>
      </c>
      <c r="I10" s="62">
        <v>99</v>
      </c>
      <c r="J10" s="13" t="s">
        <v>31</v>
      </c>
      <c r="K10" s="141">
        <v>2</v>
      </c>
      <c r="L10" s="121">
        <f t="shared" si="0"/>
        <v>2.0202020202020204E-2</v>
      </c>
    </row>
    <row r="11" spans="1:12" ht="12.75" customHeight="1">
      <c r="A11" s="62" t="s">
        <v>166</v>
      </c>
      <c r="B11" s="62" t="s">
        <v>186</v>
      </c>
      <c r="C11" s="62" t="s">
        <v>187</v>
      </c>
      <c r="D11" s="62">
        <v>1</v>
      </c>
      <c r="E11" s="136">
        <v>0.38</v>
      </c>
      <c r="F11" s="62" t="s">
        <v>31</v>
      </c>
      <c r="G11" s="62">
        <v>2</v>
      </c>
      <c r="H11" s="62" t="s">
        <v>197</v>
      </c>
      <c r="I11" s="62">
        <v>99</v>
      </c>
      <c r="J11" s="13" t="s">
        <v>31</v>
      </c>
      <c r="K11" s="141">
        <v>1</v>
      </c>
      <c r="L11" s="121">
        <f t="shared" ref="L11:L13" si="1">K11/I11</f>
        <v>1.0101010101010102E-2</v>
      </c>
    </row>
    <row r="12" spans="1:12" ht="12.75" customHeight="1">
      <c r="A12" s="62" t="s">
        <v>166</v>
      </c>
      <c r="B12" s="62" t="s">
        <v>188</v>
      </c>
      <c r="C12" s="62" t="s">
        <v>189</v>
      </c>
      <c r="D12" s="62">
        <v>1</v>
      </c>
      <c r="E12" s="136">
        <v>0.04</v>
      </c>
      <c r="F12" s="62" t="s">
        <v>31</v>
      </c>
      <c r="G12" s="62">
        <v>2</v>
      </c>
      <c r="H12" s="62" t="s">
        <v>197</v>
      </c>
      <c r="I12" s="62">
        <v>99</v>
      </c>
      <c r="J12" s="13" t="s">
        <v>31</v>
      </c>
      <c r="K12" s="141">
        <v>1</v>
      </c>
      <c r="L12" s="121">
        <f t="shared" si="1"/>
        <v>1.0101010101010102E-2</v>
      </c>
    </row>
    <row r="13" spans="1:12" ht="12.75" customHeight="1">
      <c r="A13" s="62" t="s">
        <v>166</v>
      </c>
      <c r="B13" s="62" t="s">
        <v>190</v>
      </c>
      <c r="C13" s="62" t="s">
        <v>191</v>
      </c>
      <c r="D13" s="62">
        <v>1</v>
      </c>
      <c r="E13" s="136">
        <v>0.04</v>
      </c>
      <c r="F13" s="62" t="s">
        <v>31</v>
      </c>
      <c r="G13" s="62">
        <v>2</v>
      </c>
      <c r="H13" s="62" t="s">
        <v>197</v>
      </c>
      <c r="I13" s="62">
        <v>99</v>
      </c>
      <c r="J13" s="13"/>
      <c r="K13" s="141"/>
      <c r="L13" s="121">
        <f t="shared" si="1"/>
        <v>0</v>
      </c>
    </row>
    <row r="14" spans="1:12" ht="12.75" customHeight="1">
      <c r="A14" s="63" t="s">
        <v>166</v>
      </c>
      <c r="B14" s="63" t="s">
        <v>192</v>
      </c>
      <c r="C14" s="63" t="s">
        <v>193</v>
      </c>
      <c r="D14" s="63">
        <v>1</v>
      </c>
      <c r="E14" s="137">
        <v>1</v>
      </c>
      <c r="F14" s="63" t="s">
        <v>31</v>
      </c>
      <c r="G14" s="63">
        <v>2</v>
      </c>
      <c r="H14" s="63" t="s">
        <v>197</v>
      </c>
      <c r="I14" s="63">
        <v>99</v>
      </c>
      <c r="J14" s="144" t="s">
        <v>31</v>
      </c>
      <c r="K14" s="58">
        <v>1</v>
      </c>
      <c r="L14" s="122">
        <f t="shared" si="0"/>
        <v>1.0101010101010102E-2</v>
      </c>
    </row>
    <row r="15" spans="1:12" ht="12.75" customHeight="1">
      <c r="A15" s="32"/>
      <c r="B15" s="33">
        <f>COUNTA(B2:B14)</f>
        <v>13</v>
      </c>
      <c r="C15" s="32"/>
      <c r="D15" s="66">
        <f>COUNTIF(D2:D14, "1")</f>
        <v>13</v>
      </c>
      <c r="E15" s="150">
        <f>SUM(E2:E14)</f>
        <v>3.85</v>
      </c>
      <c r="F15" s="71">
        <f>G15/B15</f>
        <v>1</v>
      </c>
      <c r="G15" s="33">
        <f>COUNTIF(G2:G14, "&gt;0")</f>
        <v>13</v>
      </c>
      <c r="H15" s="55"/>
      <c r="I15" s="36">
        <f>SUM(I2:I14)</f>
        <v>1287</v>
      </c>
      <c r="J15" s="33">
        <f>COUNTA(J2:J14)</f>
        <v>9</v>
      </c>
      <c r="K15" s="36">
        <f>SUM(K2:K14)</f>
        <v>14</v>
      </c>
      <c r="L15" s="41">
        <f>K15/I15</f>
        <v>1.0878010878010878E-2</v>
      </c>
    </row>
    <row r="16" spans="1:12" ht="12.75" customHeight="1">
      <c r="A16" s="32"/>
      <c r="B16" s="32"/>
      <c r="C16" s="32"/>
      <c r="D16" s="49"/>
      <c r="E16" s="49"/>
      <c r="F16" s="49"/>
      <c r="G16" s="49"/>
      <c r="H16" s="49"/>
      <c r="I16" s="36"/>
      <c r="J16" s="33"/>
      <c r="K16" s="36"/>
      <c r="L16" s="41"/>
    </row>
    <row r="17" spans="1:12" ht="12.75" customHeight="1">
      <c r="A17" s="43"/>
      <c r="B17" s="43"/>
      <c r="C17" s="43"/>
      <c r="D17" s="50"/>
      <c r="E17" s="50"/>
      <c r="F17" s="123"/>
      <c r="G17" s="123"/>
      <c r="H17" s="123"/>
      <c r="I17" s="43"/>
      <c r="J17" s="43"/>
      <c r="K17" s="43"/>
      <c r="L17" s="43"/>
    </row>
    <row r="18" spans="1:12" s="6" customFormat="1" ht="12.75" customHeight="1">
      <c r="A18" s="123"/>
      <c r="B18" s="123"/>
      <c r="C18" s="95" t="s">
        <v>75</v>
      </c>
      <c r="D18" s="107"/>
      <c r="E18" s="107"/>
      <c r="F18" s="52"/>
      <c r="G18" s="35"/>
      <c r="H18" s="35"/>
      <c r="I18" s="123"/>
      <c r="J18" s="123"/>
      <c r="K18" s="123"/>
      <c r="L18" s="123"/>
    </row>
    <row r="19" spans="1:12" s="6" customFormat="1" ht="12.75" customHeight="1">
      <c r="A19" s="123"/>
      <c r="B19" s="123"/>
      <c r="C19" s="95"/>
      <c r="D19" s="110" t="s">
        <v>156</v>
      </c>
      <c r="E19" s="91">
        <f>SUM(B15)</f>
        <v>13</v>
      </c>
      <c r="F19" s="123"/>
      <c r="G19" s="35"/>
      <c r="H19" s="35"/>
      <c r="I19" s="123"/>
      <c r="J19" s="123"/>
      <c r="K19" s="123"/>
      <c r="L19" s="123"/>
    </row>
    <row r="20" spans="1:12" s="6" customFormat="1" ht="12.75" customHeight="1">
      <c r="A20" s="123"/>
      <c r="B20" s="123"/>
      <c r="C20" s="95"/>
      <c r="D20" s="100" t="s">
        <v>157</v>
      </c>
      <c r="E20" s="138">
        <f>SUM(E15)</f>
        <v>3.85</v>
      </c>
      <c r="F20" s="124" t="s">
        <v>195</v>
      </c>
      <c r="G20" s="35"/>
      <c r="H20" s="35"/>
      <c r="I20" s="123"/>
      <c r="J20" s="123"/>
      <c r="K20" s="123"/>
      <c r="L20" s="123"/>
    </row>
    <row r="21" spans="1:12" s="6" customFormat="1" ht="12.75" customHeight="1">
      <c r="A21" s="123"/>
      <c r="B21" s="123"/>
      <c r="C21" s="125"/>
      <c r="D21" s="100" t="s">
        <v>160</v>
      </c>
      <c r="E21" s="91">
        <f>SUM(G15)</f>
        <v>13</v>
      </c>
      <c r="F21" s="123"/>
      <c r="G21" s="35"/>
      <c r="H21" s="35"/>
      <c r="I21" s="123"/>
      <c r="J21" s="123"/>
      <c r="K21" s="123"/>
      <c r="L21" s="123"/>
    </row>
    <row r="22" spans="1:12" s="6" customFormat="1" ht="12.75" customHeight="1">
      <c r="A22" s="123"/>
      <c r="B22" s="123"/>
      <c r="C22" s="125"/>
      <c r="D22" s="100" t="s">
        <v>158</v>
      </c>
      <c r="E22" s="118">
        <f>E21/E19</f>
        <v>1</v>
      </c>
      <c r="F22" s="123"/>
      <c r="G22" s="35"/>
      <c r="H22" s="35"/>
      <c r="I22" s="123"/>
      <c r="J22" s="123"/>
      <c r="K22" s="123"/>
      <c r="L22" s="123"/>
    </row>
    <row r="23" spans="1:12" s="6" customFormat="1" ht="12.75" customHeight="1">
      <c r="A23" s="123"/>
      <c r="B23" s="123"/>
      <c r="C23" s="125"/>
      <c r="D23" s="100" t="s">
        <v>161</v>
      </c>
      <c r="E23" s="90">
        <f>SUM(I15)</f>
        <v>1287</v>
      </c>
      <c r="F23" s="123"/>
      <c r="G23" s="35"/>
      <c r="H23" s="35"/>
      <c r="I23" s="123"/>
      <c r="J23" s="123"/>
      <c r="K23" s="123"/>
      <c r="L23" s="123"/>
    </row>
    <row r="24" spans="1:12" s="6" customFormat="1" ht="12.75" customHeight="1">
      <c r="A24" s="123"/>
      <c r="B24" s="123"/>
      <c r="C24" s="123"/>
      <c r="D24" s="110" t="s">
        <v>162</v>
      </c>
      <c r="E24" s="90">
        <f>SUM(J15)</f>
        <v>9</v>
      </c>
      <c r="F24" s="123"/>
      <c r="G24" s="35"/>
      <c r="H24" s="35"/>
      <c r="I24" s="123"/>
      <c r="J24" s="123"/>
      <c r="K24" s="123"/>
      <c r="L24" s="123"/>
    </row>
    <row r="25" spans="1:12" s="6" customFormat="1" ht="12.75" customHeight="1">
      <c r="A25" s="123"/>
      <c r="B25" s="123"/>
      <c r="C25" s="123"/>
      <c r="D25" s="110" t="s">
        <v>163</v>
      </c>
      <c r="E25" s="90">
        <f>SUM(K15)</f>
        <v>14</v>
      </c>
      <c r="F25" s="123"/>
      <c r="G25" s="35"/>
      <c r="H25" s="35"/>
      <c r="I25" s="123"/>
      <c r="J25" s="123"/>
      <c r="K25" s="123"/>
      <c r="L25" s="123"/>
    </row>
    <row r="26" spans="1:12" ht="12.75" customHeight="1">
      <c r="A26" s="43"/>
      <c r="B26" s="43"/>
      <c r="C26" s="43"/>
      <c r="D26" s="100" t="s">
        <v>164</v>
      </c>
      <c r="E26" s="118">
        <f>E25/E23</f>
        <v>1.0878010878010878E-2</v>
      </c>
      <c r="F26" s="123"/>
      <c r="G26" s="123"/>
      <c r="H26" s="123"/>
      <c r="I26" s="43"/>
      <c r="J26" s="43"/>
      <c r="K26" s="43"/>
      <c r="L26" s="43"/>
    </row>
    <row r="27" spans="1:12">
      <c r="D27" s="110"/>
    </row>
  </sheetData>
  <printOptions horizontalCentered="1" gridLines="1"/>
  <pageMargins left="0.5" right="0.5" top="1.5" bottom="0.75" header="0.5" footer="0.5"/>
  <pageSetup scale="80" orientation="landscape" r:id="rId1"/>
  <headerFooter>
    <oddHeader>&amp;C&amp;"Arial,Bold"&amp;16 2010 Swimming Season
Pennsylvania Tier 1 Beach Information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Summary</vt:lpstr>
      <vt:lpstr>Attributes</vt:lpstr>
      <vt:lpstr>Monitoring</vt:lpstr>
      <vt:lpstr>Pollution Sources</vt:lpstr>
      <vt:lpstr>2010 Actions</vt:lpstr>
      <vt:lpstr>Action Durations</vt:lpstr>
      <vt:lpstr>Beach Days</vt:lpstr>
      <vt:lpstr>Tier 1 Stats</vt:lpstr>
      <vt:lpstr>'2010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'Tier 1 Stats'!Print_Area</vt:lpstr>
      <vt:lpstr>'2010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  <vt:lpstr>'Tier 1 Stats'!Print_Titles</vt:lpstr>
    </vt:vector>
  </TitlesOfParts>
  <Company>Tetra Tech,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2011-06-27T15:03:53Z</cp:lastPrinted>
  <dcterms:created xsi:type="dcterms:W3CDTF">2006-12-12T20:37:17Z</dcterms:created>
  <dcterms:modified xsi:type="dcterms:W3CDTF">2011-06-27T15:04:30Z</dcterms:modified>
</cp:coreProperties>
</file>