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80" yWindow="285" windowWidth="18300" windowHeight="12840"/>
  </bookViews>
  <sheets>
    <sheet name="Summary" sheetId="8" r:id="rId1"/>
    <sheet name="Attributes" sheetId="2" r:id="rId2"/>
    <sheet name="Monitoring" sheetId="10" r:id="rId3"/>
    <sheet name="Pollution Sources" sheetId="11" r:id="rId4"/>
    <sheet name="2011 Actions" sheetId="4" r:id="rId5"/>
    <sheet name="Action Durations" sheetId="9" r:id="rId6"/>
    <sheet name="Beach Days" sheetId="7" r:id="rId7"/>
  </sheets>
  <definedNames>
    <definedName name="_xlnm.Print_Area" localSheetId="4">'2011 Actions'!$A$1:$K$904</definedName>
    <definedName name="_xlnm.Print_Area" localSheetId="5">'Action Durations'!$A$1:$L$252</definedName>
    <definedName name="_xlnm.Print_Area" localSheetId="1">Attributes!$A$1:$J$369</definedName>
    <definedName name="_xlnm.Print_Area" localSheetId="6">'Beach Days'!$A$1:$L$375</definedName>
    <definedName name="_xlnm.Print_Area" localSheetId="2">Monitoring!$A$1:$I$371</definedName>
    <definedName name="_xlnm.Print_Area" localSheetId="3">'Pollution Sources'!$A$1:$S$388</definedName>
    <definedName name="_xlnm.Print_Area" localSheetId="0">Summary!$A$1:$U$32</definedName>
    <definedName name="_xlnm.Print_Titles" localSheetId="4">'2011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E382" i="10" l="1"/>
  <c r="K29" i="7" l="1"/>
  <c r="L29" i="7" s="1"/>
  <c r="I29" i="7"/>
  <c r="B35" i="11" l="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B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E381" i="10"/>
  <c r="E380" i="10"/>
  <c r="E379" i="10"/>
  <c r="E378" i="10"/>
  <c r="E377" i="10"/>
  <c r="E376" i="10"/>
  <c r="E375" i="10"/>
  <c r="E374" i="10"/>
  <c r="E364" i="10" l="1"/>
  <c r="D17" i="8" s="1"/>
  <c r="E339" i="10"/>
  <c r="D16" i="8" s="1"/>
  <c r="E335" i="10"/>
  <c r="D15" i="8" s="1"/>
  <c r="E147" i="10"/>
  <c r="D14" i="8" s="1"/>
  <c r="E141" i="10"/>
  <c r="D13" i="8" s="1"/>
  <c r="E134" i="10"/>
  <c r="D12" i="8" s="1"/>
  <c r="E126" i="10"/>
  <c r="D11" i="8" s="1"/>
  <c r="E122" i="10"/>
  <c r="D10" i="8" s="1"/>
  <c r="E52" i="10"/>
  <c r="D9" i="8" s="1"/>
  <c r="E46" i="10"/>
  <c r="D8" i="8" s="1"/>
  <c r="E38" i="10"/>
  <c r="D7" i="8" s="1"/>
  <c r="E34" i="10"/>
  <c r="D6" i="8" s="1"/>
  <c r="E23" i="10"/>
  <c r="D5" i="8" s="1"/>
  <c r="E15" i="10"/>
  <c r="D4" i="8" s="1"/>
  <c r="E12" i="10"/>
  <c r="D3" i="8" s="1"/>
  <c r="E369" i="10" l="1"/>
  <c r="F374" i="10" l="1"/>
  <c r="F375" i="10"/>
  <c r="F381" i="10"/>
  <c r="F378" i="10"/>
  <c r="F382" i="10"/>
  <c r="F379" i="10"/>
  <c r="F380" i="10"/>
  <c r="F376" i="10"/>
  <c r="F377" i="10"/>
  <c r="I364" i="10"/>
  <c r="F17" i="8" s="1"/>
  <c r="I339" i="10"/>
  <c r="F16" i="8" s="1"/>
  <c r="I335" i="10"/>
  <c r="F15" i="8" s="1"/>
  <c r="I147" i="10"/>
  <c r="F14" i="8" s="1"/>
  <c r="I141" i="10"/>
  <c r="F13" i="8" s="1"/>
  <c r="I134" i="10"/>
  <c r="F12" i="8" s="1"/>
  <c r="I126" i="10"/>
  <c r="F11" i="8" s="1"/>
  <c r="I122" i="10"/>
  <c r="F10" i="8" s="1"/>
  <c r="I52" i="10"/>
  <c r="F9" i="8" s="1"/>
  <c r="I46" i="10"/>
  <c r="F8" i="8" s="1"/>
  <c r="I38" i="10"/>
  <c r="F7" i="8" s="1"/>
  <c r="I34" i="10"/>
  <c r="F6" i="8" s="1"/>
  <c r="I23" i="10"/>
  <c r="F5" i="8" s="1"/>
  <c r="I15" i="10"/>
  <c r="F4" i="8" s="1"/>
  <c r="I12" i="10"/>
  <c r="F3" i="8" s="1"/>
  <c r="B134" i="10"/>
  <c r="E371" i="10" l="1"/>
  <c r="J75" i="9"/>
  <c r="I75" i="9"/>
  <c r="H75" i="9"/>
  <c r="F75" i="9"/>
  <c r="E75" i="9"/>
  <c r="L94" i="9"/>
  <c r="Q14" i="8" s="1"/>
  <c r="K94" i="9"/>
  <c r="P14" i="8" s="1"/>
  <c r="J94" i="9"/>
  <c r="O14" i="8" s="1"/>
  <c r="I94" i="9"/>
  <c r="N14" i="8" s="1"/>
  <c r="H94" i="9"/>
  <c r="M14" i="8" s="1"/>
  <c r="F94" i="9"/>
  <c r="E94" i="9"/>
  <c r="L14" i="8" s="1"/>
  <c r="B94" i="9"/>
  <c r="B39" i="9"/>
  <c r="L39" i="9"/>
  <c r="K39" i="9"/>
  <c r="J39" i="9"/>
  <c r="I39" i="9"/>
  <c r="H39" i="9"/>
  <c r="F39" i="9"/>
  <c r="E39" i="9"/>
  <c r="E898" i="4" l="1"/>
  <c r="E897" i="4"/>
  <c r="E896" i="4"/>
  <c r="E885" i="4"/>
  <c r="H474" i="4"/>
  <c r="E474" i="4"/>
  <c r="B474" i="4"/>
  <c r="H14" i="8" s="1"/>
  <c r="J14" i="8" s="1"/>
  <c r="B38" i="10" l="1"/>
  <c r="B34" i="10"/>
  <c r="K356" i="7"/>
  <c r="L356" i="7" s="1"/>
  <c r="I356" i="7"/>
  <c r="K98" i="7"/>
  <c r="L98" i="7" s="1"/>
  <c r="I98" i="7"/>
  <c r="K121" i="7" l="1"/>
  <c r="L121" i="7" s="1"/>
  <c r="I121" i="7"/>
  <c r="K83" i="7"/>
  <c r="L83" i="7" s="1"/>
  <c r="I83" i="7"/>
  <c r="K58" i="7"/>
  <c r="L58" i="7" s="1"/>
  <c r="I58" i="7"/>
  <c r="K11" i="7"/>
  <c r="L11" i="7" s="1"/>
  <c r="I11" i="7"/>
  <c r="K51" i="7" l="1"/>
  <c r="L51" i="7" s="1"/>
  <c r="I51" i="7"/>
  <c r="K43" i="7"/>
  <c r="L43" i="7" s="1"/>
  <c r="I43" i="7"/>
  <c r="K38" i="7"/>
  <c r="L38" i="7" s="1"/>
  <c r="I38" i="7"/>
  <c r="K37" i="7"/>
  <c r="L37" i="7" s="1"/>
  <c r="I37" i="7"/>
  <c r="K34" i="7"/>
  <c r="L34" i="7" s="1"/>
  <c r="I34" i="7"/>
  <c r="K33" i="7"/>
  <c r="L33" i="7" s="1"/>
  <c r="I33" i="7"/>
  <c r="K32" i="7"/>
  <c r="L32" i="7" s="1"/>
  <c r="I32" i="7"/>
  <c r="K31" i="7"/>
  <c r="L31" i="7" s="1"/>
  <c r="I31" i="7"/>
  <c r="K30" i="7"/>
  <c r="L30" i="7" s="1"/>
  <c r="I30" i="7"/>
  <c r="K28" i="7"/>
  <c r="L28" i="7" s="1"/>
  <c r="I28" i="7"/>
  <c r="K27" i="7"/>
  <c r="L27" i="7" s="1"/>
  <c r="I27" i="7"/>
  <c r="K26" i="7"/>
  <c r="L26" i="7" s="1"/>
  <c r="I26" i="7"/>
  <c r="K23" i="7"/>
  <c r="L23" i="7" s="1"/>
  <c r="I23" i="7"/>
  <c r="K22" i="7"/>
  <c r="L22" i="7" s="1"/>
  <c r="I22" i="7"/>
  <c r="K21" i="7"/>
  <c r="L21" i="7" s="1"/>
  <c r="I21" i="7"/>
  <c r="K20" i="7"/>
  <c r="L20" i="7" s="1"/>
  <c r="I20" i="7"/>
  <c r="K19" i="7"/>
  <c r="L19" i="7" s="1"/>
  <c r="I19" i="7"/>
  <c r="K18" i="7"/>
  <c r="L18" i="7" s="1"/>
  <c r="I18" i="7"/>
  <c r="K12" i="7"/>
  <c r="L12" i="7" s="1"/>
  <c r="I12" i="7"/>
  <c r="K10" i="7"/>
  <c r="L10" i="7" s="1"/>
  <c r="I10" i="7"/>
  <c r="K9" i="7"/>
  <c r="L9" i="7" s="1"/>
  <c r="I9" i="7"/>
  <c r="K8" i="7"/>
  <c r="L8" i="7" s="1"/>
  <c r="I8" i="7"/>
  <c r="K7" i="7"/>
  <c r="L7" i="7" s="1"/>
  <c r="I7" i="7"/>
  <c r="K6" i="7"/>
  <c r="L6" i="7" s="1"/>
  <c r="I6" i="7"/>
  <c r="K5" i="7"/>
  <c r="L5" i="7" s="1"/>
  <c r="I5" i="7"/>
  <c r="K4" i="7"/>
  <c r="L4" i="7" s="1"/>
  <c r="I4" i="7"/>
  <c r="K3" i="7"/>
  <c r="L3" i="7" s="1"/>
  <c r="I3" i="7"/>
  <c r="L364" i="7"/>
  <c r="K364" i="7"/>
  <c r="I364" i="7"/>
  <c r="K363" i="7"/>
  <c r="L363" i="7" s="1"/>
  <c r="I363" i="7"/>
  <c r="K362" i="7"/>
  <c r="L362" i="7" s="1"/>
  <c r="I362" i="7"/>
  <c r="K361" i="7"/>
  <c r="L361" i="7" s="1"/>
  <c r="I361" i="7"/>
  <c r="K360" i="7"/>
  <c r="L360" i="7" s="1"/>
  <c r="I360" i="7"/>
  <c r="K359" i="7"/>
  <c r="L359" i="7" s="1"/>
  <c r="I359" i="7"/>
  <c r="K358" i="7"/>
  <c r="L358" i="7" s="1"/>
  <c r="I358" i="7"/>
  <c r="K357" i="7"/>
  <c r="L357" i="7" s="1"/>
  <c r="I357" i="7"/>
  <c r="K355" i="7"/>
  <c r="L355" i="7" s="1"/>
  <c r="I355" i="7"/>
  <c r="K354" i="7"/>
  <c r="L354" i="7" s="1"/>
  <c r="I354" i="7"/>
  <c r="K353" i="7"/>
  <c r="L353" i="7" s="1"/>
  <c r="I353" i="7"/>
  <c r="K352" i="7"/>
  <c r="L352" i="7" s="1"/>
  <c r="I352" i="7"/>
  <c r="K351" i="7"/>
  <c r="L351" i="7" s="1"/>
  <c r="I351" i="7"/>
  <c r="K350" i="7"/>
  <c r="L350" i="7" s="1"/>
  <c r="I350" i="7"/>
  <c r="K349" i="7"/>
  <c r="L349" i="7" s="1"/>
  <c r="I349" i="7"/>
  <c r="K348" i="7"/>
  <c r="L348" i="7" s="1"/>
  <c r="I348" i="7"/>
  <c r="K347" i="7"/>
  <c r="L347" i="7" s="1"/>
  <c r="I347" i="7"/>
  <c r="K346" i="7"/>
  <c r="L346" i="7" s="1"/>
  <c r="I346" i="7"/>
  <c r="K345" i="7"/>
  <c r="L345" i="7" s="1"/>
  <c r="I345" i="7"/>
  <c r="K344" i="7"/>
  <c r="L344" i="7" s="1"/>
  <c r="I344" i="7"/>
  <c r="K343" i="7"/>
  <c r="L343" i="7" s="1"/>
  <c r="I343" i="7"/>
  <c r="K342" i="7"/>
  <c r="L342" i="7" s="1"/>
  <c r="I342" i="7"/>
  <c r="K339" i="7"/>
  <c r="L339" i="7" s="1"/>
  <c r="I339" i="7"/>
  <c r="K338" i="7"/>
  <c r="L338" i="7" s="1"/>
  <c r="I338" i="7"/>
  <c r="K335" i="7"/>
  <c r="L335" i="7" s="1"/>
  <c r="I335" i="7"/>
  <c r="K334" i="7"/>
  <c r="L334" i="7" s="1"/>
  <c r="I334" i="7"/>
  <c r="K333" i="7"/>
  <c r="L333" i="7" s="1"/>
  <c r="I333" i="7"/>
  <c r="K332" i="7"/>
  <c r="L332" i="7" s="1"/>
  <c r="I332" i="7"/>
  <c r="K331" i="7"/>
  <c r="L331" i="7" s="1"/>
  <c r="I331" i="7"/>
  <c r="K330" i="7"/>
  <c r="L330" i="7" s="1"/>
  <c r="I330" i="7"/>
  <c r="K326" i="7"/>
  <c r="L326" i="7" s="1"/>
  <c r="I326" i="7"/>
  <c r="K325" i="7"/>
  <c r="L325" i="7" s="1"/>
  <c r="I325" i="7"/>
  <c r="K324" i="7"/>
  <c r="L324" i="7" s="1"/>
  <c r="I324" i="7"/>
  <c r="K323" i="7"/>
  <c r="L323" i="7" s="1"/>
  <c r="I323" i="7"/>
  <c r="K322" i="7"/>
  <c r="L322" i="7" s="1"/>
  <c r="I322" i="7"/>
  <c r="K321" i="7"/>
  <c r="L321" i="7" s="1"/>
  <c r="I321" i="7"/>
  <c r="K320" i="7"/>
  <c r="L320" i="7" s="1"/>
  <c r="I320" i="7"/>
  <c r="K319" i="7"/>
  <c r="L319" i="7" s="1"/>
  <c r="I319" i="7"/>
  <c r="K318" i="7"/>
  <c r="L318" i="7" s="1"/>
  <c r="I318" i="7"/>
  <c r="K317" i="7"/>
  <c r="L317" i="7" s="1"/>
  <c r="I317" i="7"/>
  <c r="K316" i="7"/>
  <c r="L316" i="7" s="1"/>
  <c r="I316" i="7"/>
  <c r="K315" i="7"/>
  <c r="L315" i="7" s="1"/>
  <c r="I315" i="7"/>
  <c r="K314" i="7"/>
  <c r="L314" i="7" s="1"/>
  <c r="I314" i="7"/>
  <c r="K313" i="7"/>
  <c r="L313" i="7" s="1"/>
  <c r="I313" i="7"/>
  <c r="K312" i="7"/>
  <c r="L312" i="7" s="1"/>
  <c r="I312" i="7"/>
  <c r="K311" i="7"/>
  <c r="L311" i="7" s="1"/>
  <c r="I311" i="7"/>
  <c r="K310" i="7"/>
  <c r="L310" i="7" s="1"/>
  <c r="I310" i="7"/>
  <c r="K309" i="7"/>
  <c r="L309" i="7" s="1"/>
  <c r="I309" i="7"/>
  <c r="K308" i="7"/>
  <c r="L308" i="7" s="1"/>
  <c r="I308" i="7"/>
  <c r="K307" i="7"/>
  <c r="L307" i="7" s="1"/>
  <c r="I307" i="7"/>
  <c r="K306" i="7"/>
  <c r="L306" i="7" s="1"/>
  <c r="I306" i="7"/>
  <c r="K305" i="7"/>
  <c r="L305" i="7" s="1"/>
  <c r="I305" i="7"/>
  <c r="K304" i="7"/>
  <c r="L304" i="7" s="1"/>
  <c r="I304" i="7"/>
  <c r="K303" i="7"/>
  <c r="L303" i="7" s="1"/>
  <c r="I303" i="7"/>
  <c r="K302" i="7"/>
  <c r="L302" i="7" s="1"/>
  <c r="I302" i="7"/>
  <c r="K301" i="7"/>
  <c r="L301" i="7" s="1"/>
  <c r="I301" i="7"/>
  <c r="K300" i="7"/>
  <c r="L300" i="7" s="1"/>
  <c r="I300" i="7"/>
  <c r="K299" i="7"/>
  <c r="L299" i="7" s="1"/>
  <c r="I299" i="7"/>
  <c r="K298" i="7"/>
  <c r="L298" i="7" s="1"/>
  <c r="I298" i="7"/>
  <c r="K297" i="7"/>
  <c r="L297" i="7" s="1"/>
  <c r="I297" i="7"/>
  <c r="K296" i="7"/>
  <c r="L296" i="7" s="1"/>
  <c r="I296" i="7"/>
  <c r="K295" i="7"/>
  <c r="L295" i="7" s="1"/>
  <c r="I295" i="7"/>
  <c r="K294" i="7"/>
  <c r="L294" i="7" s="1"/>
  <c r="I294" i="7"/>
  <c r="K293" i="7"/>
  <c r="L293" i="7" s="1"/>
  <c r="I293" i="7"/>
  <c r="K292" i="7"/>
  <c r="L292" i="7" s="1"/>
  <c r="I292" i="7"/>
  <c r="K291" i="7"/>
  <c r="L291" i="7" s="1"/>
  <c r="I291" i="7"/>
  <c r="K290" i="7"/>
  <c r="L290" i="7" s="1"/>
  <c r="I290" i="7"/>
  <c r="K289" i="7"/>
  <c r="L289" i="7" s="1"/>
  <c r="I289" i="7"/>
  <c r="K288" i="7"/>
  <c r="L288" i="7" s="1"/>
  <c r="I288" i="7"/>
  <c r="K287" i="7"/>
  <c r="L287" i="7" s="1"/>
  <c r="I287" i="7"/>
  <c r="K286" i="7"/>
  <c r="L286" i="7" s="1"/>
  <c r="I286" i="7"/>
  <c r="K285" i="7"/>
  <c r="L285" i="7" s="1"/>
  <c r="I285" i="7"/>
  <c r="K284" i="7"/>
  <c r="L284" i="7" s="1"/>
  <c r="I284" i="7"/>
  <c r="K283" i="7"/>
  <c r="L283" i="7" s="1"/>
  <c r="I283" i="7"/>
  <c r="K282" i="7"/>
  <c r="L282" i="7" s="1"/>
  <c r="I282" i="7"/>
  <c r="K281" i="7"/>
  <c r="L281" i="7" s="1"/>
  <c r="I281" i="7"/>
  <c r="K280" i="7"/>
  <c r="L280" i="7" s="1"/>
  <c r="I280" i="7"/>
  <c r="K279" i="7"/>
  <c r="L279" i="7" s="1"/>
  <c r="I279" i="7"/>
  <c r="K278" i="7"/>
  <c r="L278" i="7" s="1"/>
  <c r="I278" i="7"/>
  <c r="K277" i="7"/>
  <c r="L277" i="7" s="1"/>
  <c r="I277" i="7"/>
  <c r="K276" i="7"/>
  <c r="L276" i="7" s="1"/>
  <c r="I276" i="7"/>
  <c r="K275" i="7"/>
  <c r="L275" i="7" s="1"/>
  <c r="I275" i="7"/>
  <c r="K274" i="7"/>
  <c r="L274" i="7" s="1"/>
  <c r="I274" i="7"/>
  <c r="K273" i="7"/>
  <c r="L273" i="7" s="1"/>
  <c r="I273" i="7"/>
  <c r="K272" i="7"/>
  <c r="L272" i="7" s="1"/>
  <c r="I272" i="7"/>
  <c r="K271" i="7"/>
  <c r="L271" i="7" s="1"/>
  <c r="I271" i="7"/>
  <c r="K270" i="7"/>
  <c r="L270" i="7" s="1"/>
  <c r="I270" i="7"/>
  <c r="K269" i="7"/>
  <c r="L269" i="7" s="1"/>
  <c r="I269" i="7"/>
  <c r="K268" i="7"/>
  <c r="L268" i="7" s="1"/>
  <c r="I268" i="7"/>
  <c r="K267" i="7"/>
  <c r="L267" i="7" s="1"/>
  <c r="I267" i="7"/>
  <c r="K266" i="7"/>
  <c r="L266" i="7" s="1"/>
  <c r="I266" i="7"/>
  <c r="K265" i="7"/>
  <c r="L265" i="7" s="1"/>
  <c r="I265" i="7"/>
  <c r="K264" i="7"/>
  <c r="L264" i="7" s="1"/>
  <c r="I264" i="7"/>
  <c r="K263" i="7"/>
  <c r="L263" i="7" s="1"/>
  <c r="I263" i="7"/>
  <c r="K262" i="7"/>
  <c r="L262" i="7" s="1"/>
  <c r="I262" i="7"/>
  <c r="K261" i="7"/>
  <c r="L261" i="7" s="1"/>
  <c r="I261" i="7"/>
  <c r="K260" i="7"/>
  <c r="L260" i="7" s="1"/>
  <c r="I260" i="7"/>
  <c r="K259" i="7"/>
  <c r="L259" i="7" s="1"/>
  <c r="I259" i="7"/>
  <c r="K258" i="7"/>
  <c r="L258" i="7" s="1"/>
  <c r="I258" i="7"/>
  <c r="K257" i="7"/>
  <c r="L257" i="7" s="1"/>
  <c r="I257" i="7"/>
  <c r="K256" i="7"/>
  <c r="L256" i="7" s="1"/>
  <c r="I256" i="7"/>
  <c r="K255" i="7"/>
  <c r="L255" i="7" s="1"/>
  <c r="I255" i="7"/>
  <c r="K254" i="7"/>
  <c r="L254" i="7" s="1"/>
  <c r="I254" i="7"/>
  <c r="K253" i="7"/>
  <c r="L253" i="7" s="1"/>
  <c r="I253" i="7"/>
  <c r="K252" i="7"/>
  <c r="L252" i="7" s="1"/>
  <c r="I252" i="7"/>
  <c r="K251" i="7"/>
  <c r="L251" i="7" s="1"/>
  <c r="I251" i="7"/>
  <c r="K250" i="7"/>
  <c r="L250" i="7" s="1"/>
  <c r="I250" i="7"/>
  <c r="K249" i="7"/>
  <c r="L249" i="7" s="1"/>
  <c r="I249" i="7"/>
  <c r="K248" i="7"/>
  <c r="L248" i="7" s="1"/>
  <c r="I248" i="7"/>
  <c r="K247" i="7"/>
  <c r="L247" i="7" s="1"/>
  <c r="I247" i="7"/>
  <c r="K246" i="7"/>
  <c r="L246" i="7" s="1"/>
  <c r="I246" i="7"/>
  <c r="K245" i="7"/>
  <c r="L245" i="7" s="1"/>
  <c r="I245" i="7"/>
  <c r="K244" i="7"/>
  <c r="L244" i="7" s="1"/>
  <c r="I244" i="7"/>
  <c r="K243" i="7"/>
  <c r="L243" i="7" s="1"/>
  <c r="I243" i="7"/>
  <c r="K242" i="7"/>
  <c r="L242" i="7" s="1"/>
  <c r="I242" i="7"/>
  <c r="K241" i="7"/>
  <c r="L241" i="7" s="1"/>
  <c r="I241" i="7"/>
  <c r="K240" i="7"/>
  <c r="L240" i="7" s="1"/>
  <c r="I240" i="7"/>
  <c r="K239" i="7"/>
  <c r="L239" i="7" s="1"/>
  <c r="I239" i="7"/>
  <c r="K238" i="7"/>
  <c r="L238" i="7" s="1"/>
  <c r="I238" i="7"/>
  <c r="K237" i="7"/>
  <c r="L237" i="7" s="1"/>
  <c r="I237" i="7"/>
  <c r="K236" i="7"/>
  <c r="L236" i="7" s="1"/>
  <c r="I236" i="7"/>
  <c r="K235" i="7"/>
  <c r="L235" i="7" s="1"/>
  <c r="I235" i="7"/>
  <c r="K234" i="7"/>
  <c r="L234" i="7" s="1"/>
  <c r="I234" i="7"/>
  <c r="K233" i="7"/>
  <c r="L233" i="7" s="1"/>
  <c r="I233" i="7"/>
  <c r="K232" i="7"/>
  <c r="L232" i="7" s="1"/>
  <c r="I232" i="7"/>
  <c r="K231" i="7"/>
  <c r="L231" i="7" s="1"/>
  <c r="I231" i="7"/>
  <c r="K230" i="7"/>
  <c r="L230" i="7" s="1"/>
  <c r="I230" i="7"/>
  <c r="K229" i="7"/>
  <c r="L229" i="7" s="1"/>
  <c r="I229" i="7"/>
  <c r="K228" i="7"/>
  <c r="L228" i="7" s="1"/>
  <c r="I228" i="7"/>
  <c r="K227" i="7"/>
  <c r="L227" i="7" s="1"/>
  <c r="I227" i="7"/>
  <c r="K226" i="7"/>
  <c r="L226" i="7" s="1"/>
  <c r="I226" i="7"/>
  <c r="K225" i="7"/>
  <c r="L225" i="7" s="1"/>
  <c r="I225" i="7"/>
  <c r="K224" i="7"/>
  <c r="L224" i="7" s="1"/>
  <c r="I224" i="7"/>
  <c r="K223" i="7"/>
  <c r="L223" i="7" s="1"/>
  <c r="I223" i="7"/>
  <c r="K222" i="7"/>
  <c r="L222" i="7" s="1"/>
  <c r="I222" i="7"/>
  <c r="K221" i="7"/>
  <c r="L221" i="7" s="1"/>
  <c r="I221" i="7"/>
  <c r="K220" i="7"/>
  <c r="L220" i="7" s="1"/>
  <c r="I220" i="7"/>
  <c r="K219" i="7"/>
  <c r="L219" i="7" s="1"/>
  <c r="I219" i="7"/>
  <c r="K218" i="7"/>
  <c r="L218" i="7" s="1"/>
  <c r="I218" i="7"/>
  <c r="K217" i="7"/>
  <c r="L217" i="7" s="1"/>
  <c r="I217" i="7"/>
  <c r="K216" i="7"/>
  <c r="L216" i="7" s="1"/>
  <c r="I216" i="7"/>
  <c r="K215" i="7"/>
  <c r="L215" i="7" s="1"/>
  <c r="I215" i="7"/>
  <c r="K214" i="7"/>
  <c r="L214" i="7" s="1"/>
  <c r="I214" i="7"/>
  <c r="K213" i="7"/>
  <c r="L213" i="7" s="1"/>
  <c r="I213" i="7"/>
  <c r="K212" i="7"/>
  <c r="L212" i="7" s="1"/>
  <c r="I212" i="7"/>
  <c r="K211" i="7"/>
  <c r="L211" i="7" s="1"/>
  <c r="I211" i="7"/>
  <c r="K210" i="7"/>
  <c r="L210" i="7" s="1"/>
  <c r="I210" i="7"/>
  <c r="K209" i="7"/>
  <c r="L209" i="7" s="1"/>
  <c r="I209" i="7"/>
  <c r="K208" i="7"/>
  <c r="L208" i="7" s="1"/>
  <c r="I208" i="7"/>
  <c r="K207" i="7"/>
  <c r="L207" i="7" s="1"/>
  <c r="I207" i="7"/>
  <c r="K206" i="7"/>
  <c r="L206" i="7" s="1"/>
  <c r="I206" i="7"/>
  <c r="K205" i="7"/>
  <c r="L205" i="7" s="1"/>
  <c r="I205" i="7"/>
  <c r="K204" i="7"/>
  <c r="L204" i="7" s="1"/>
  <c r="I204" i="7"/>
  <c r="K203" i="7"/>
  <c r="L203" i="7" s="1"/>
  <c r="I203" i="7"/>
  <c r="K202" i="7"/>
  <c r="L202" i="7" s="1"/>
  <c r="I202" i="7"/>
  <c r="K201" i="7"/>
  <c r="L201" i="7" s="1"/>
  <c r="I201" i="7"/>
  <c r="K200" i="7"/>
  <c r="L200" i="7" s="1"/>
  <c r="I200" i="7"/>
  <c r="K199" i="7"/>
  <c r="L199" i="7" s="1"/>
  <c r="I199" i="7"/>
  <c r="K198" i="7"/>
  <c r="L198" i="7" s="1"/>
  <c r="I198" i="7"/>
  <c r="K197" i="7"/>
  <c r="L197" i="7" s="1"/>
  <c r="I197" i="7"/>
  <c r="K196" i="7"/>
  <c r="L196" i="7" s="1"/>
  <c r="I196" i="7"/>
  <c r="K195" i="7"/>
  <c r="L195" i="7" s="1"/>
  <c r="I195" i="7"/>
  <c r="K194" i="7"/>
  <c r="L194" i="7" s="1"/>
  <c r="I194" i="7"/>
  <c r="K193" i="7"/>
  <c r="L193" i="7" s="1"/>
  <c r="I193" i="7"/>
  <c r="K192" i="7"/>
  <c r="L192" i="7" s="1"/>
  <c r="I192" i="7"/>
  <c r="K191" i="7"/>
  <c r="L191" i="7" s="1"/>
  <c r="I191" i="7"/>
  <c r="K190" i="7"/>
  <c r="L190" i="7" s="1"/>
  <c r="I190" i="7"/>
  <c r="K189" i="7"/>
  <c r="L189" i="7" s="1"/>
  <c r="I189" i="7"/>
  <c r="K188" i="7"/>
  <c r="L188" i="7" s="1"/>
  <c r="I188" i="7"/>
  <c r="K187" i="7"/>
  <c r="L187" i="7" s="1"/>
  <c r="I187" i="7"/>
  <c r="K186" i="7"/>
  <c r="L186" i="7" s="1"/>
  <c r="I186" i="7"/>
  <c r="K185" i="7"/>
  <c r="L185" i="7" s="1"/>
  <c r="I185" i="7"/>
  <c r="K184" i="7"/>
  <c r="L184" i="7" s="1"/>
  <c r="I184" i="7"/>
  <c r="K183" i="7"/>
  <c r="L183" i="7" s="1"/>
  <c r="I183" i="7"/>
  <c r="K182" i="7"/>
  <c r="L182" i="7" s="1"/>
  <c r="I182" i="7"/>
  <c r="K181" i="7"/>
  <c r="L181" i="7" s="1"/>
  <c r="I181" i="7"/>
  <c r="K180" i="7"/>
  <c r="L180" i="7" s="1"/>
  <c r="I180" i="7"/>
  <c r="K179" i="7"/>
  <c r="L179" i="7" s="1"/>
  <c r="I179" i="7"/>
  <c r="K178" i="7"/>
  <c r="L178" i="7" s="1"/>
  <c r="I178" i="7"/>
  <c r="K177" i="7"/>
  <c r="L177" i="7" s="1"/>
  <c r="I177" i="7"/>
  <c r="K176" i="7"/>
  <c r="L176" i="7" s="1"/>
  <c r="I176" i="7"/>
  <c r="K175" i="7"/>
  <c r="L175" i="7" s="1"/>
  <c r="I175" i="7"/>
  <c r="K174" i="7"/>
  <c r="L174" i="7" s="1"/>
  <c r="I174" i="7"/>
  <c r="K173" i="7"/>
  <c r="L173" i="7" s="1"/>
  <c r="I173" i="7"/>
  <c r="K172" i="7"/>
  <c r="L172" i="7" s="1"/>
  <c r="I172" i="7"/>
  <c r="K171" i="7"/>
  <c r="L171" i="7" s="1"/>
  <c r="I171" i="7"/>
  <c r="K170" i="7"/>
  <c r="L170" i="7" s="1"/>
  <c r="I170" i="7"/>
  <c r="K169" i="7"/>
  <c r="L169" i="7" s="1"/>
  <c r="I169" i="7"/>
  <c r="K168" i="7"/>
  <c r="L168" i="7" s="1"/>
  <c r="I168" i="7"/>
  <c r="K167" i="7"/>
  <c r="L167" i="7" s="1"/>
  <c r="I167" i="7"/>
  <c r="K166" i="7"/>
  <c r="L166" i="7" s="1"/>
  <c r="I166" i="7"/>
  <c r="K165" i="7"/>
  <c r="L165" i="7" s="1"/>
  <c r="I165" i="7"/>
  <c r="K164" i="7"/>
  <c r="L164" i="7" s="1"/>
  <c r="I164" i="7"/>
  <c r="K163" i="7"/>
  <c r="L163" i="7" s="1"/>
  <c r="I163" i="7"/>
  <c r="K162" i="7"/>
  <c r="L162" i="7" s="1"/>
  <c r="I162" i="7"/>
  <c r="K161" i="7"/>
  <c r="L161" i="7" s="1"/>
  <c r="I161" i="7"/>
  <c r="K160" i="7"/>
  <c r="L160" i="7" s="1"/>
  <c r="I160" i="7"/>
  <c r="K159" i="7"/>
  <c r="L159" i="7" s="1"/>
  <c r="I159" i="7"/>
  <c r="K158" i="7"/>
  <c r="L158" i="7" s="1"/>
  <c r="I158" i="7"/>
  <c r="K157" i="7"/>
  <c r="L157" i="7" s="1"/>
  <c r="I157" i="7"/>
  <c r="K156" i="7"/>
  <c r="L156" i="7" s="1"/>
  <c r="I156" i="7"/>
  <c r="K155" i="7"/>
  <c r="L155" i="7" s="1"/>
  <c r="I155" i="7"/>
  <c r="K154" i="7"/>
  <c r="L154" i="7" s="1"/>
  <c r="I154" i="7"/>
  <c r="K153" i="7"/>
  <c r="L153" i="7" s="1"/>
  <c r="I153" i="7"/>
  <c r="K152" i="7"/>
  <c r="L152" i="7" s="1"/>
  <c r="I152" i="7"/>
  <c r="K151" i="7"/>
  <c r="L151" i="7" s="1"/>
  <c r="I151" i="7"/>
  <c r="K150" i="7"/>
  <c r="L150" i="7" s="1"/>
  <c r="I150" i="7"/>
  <c r="K147" i="7"/>
  <c r="L147" i="7" s="1"/>
  <c r="I147" i="7"/>
  <c r="K146" i="7"/>
  <c r="L146" i="7" s="1"/>
  <c r="I146" i="7"/>
  <c r="K144" i="7"/>
  <c r="L144" i="7" s="1"/>
  <c r="I144" i="7"/>
  <c r="K141" i="7"/>
  <c r="L141" i="7" s="1"/>
  <c r="I141" i="7"/>
  <c r="K140" i="7"/>
  <c r="L140" i="7" s="1"/>
  <c r="I140" i="7"/>
  <c r="K139" i="7"/>
  <c r="L139" i="7" s="1"/>
  <c r="I139" i="7"/>
  <c r="K138" i="7"/>
  <c r="L138" i="7" s="1"/>
  <c r="I138" i="7"/>
  <c r="K137" i="7"/>
  <c r="L137" i="7" s="1"/>
  <c r="I137" i="7"/>
  <c r="K134" i="7"/>
  <c r="L134" i="7" s="1"/>
  <c r="I134" i="7"/>
  <c r="K133" i="7"/>
  <c r="L133" i="7" s="1"/>
  <c r="I133" i="7"/>
  <c r="K132" i="7"/>
  <c r="L132" i="7" s="1"/>
  <c r="I132" i="7"/>
  <c r="K131" i="7"/>
  <c r="L131" i="7" s="1"/>
  <c r="I131" i="7"/>
  <c r="K130" i="7"/>
  <c r="L130" i="7" s="1"/>
  <c r="I130" i="7"/>
  <c r="K129" i="7"/>
  <c r="L129" i="7" s="1"/>
  <c r="I129" i="7"/>
  <c r="K126" i="7"/>
  <c r="L126" i="7" s="1"/>
  <c r="I126" i="7"/>
  <c r="K125" i="7"/>
  <c r="L125" i="7" s="1"/>
  <c r="I125" i="7"/>
  <c r="K122" i="7"/>
  <c r="L122" i="7" s="1"/>
  <c r="I122" i="7"/>
  <c r="K120" i="7"/>
  <c r="L120" i="7" s="1"/>
  <c r="I120" i="7"/>
  <c r="K119" i="7"/>
  <c r="L119" i="7" s="1"/>
  <c r="I119" i="7"/>
  <c r="K118" i="7"/>
  <c r="L118" i="7" s="1"/>
  <c r="I118" i="7"/>
  <c r="K117" i="7"/>
  <c r="L117" i="7" s="1"/>
  <c r="I117" i="7"/>
  <c r="K116" i="7"/>
  <c r="L116" i="7" s="1"/>
  <c r="I116" i="7"/>
  <c r="K115" i="7"/>
  <c r="L115" i="7" s="1"/>
  <c r="I115" i="7"/>
  <c r="K114" i="7"/>
  <c r="L114" i="7" s="1"/>
  <c r="I114" i="7"/>
  <c r="K113" i="7"/>
  <c r="L113" i="7" s="1"/>
  <c r="I113" i="7"/>
  <c r="K112" i="7"/>
  <c r="L112" i="7" s="1"/>
  <c r="I112" i="7"/>
  <c r="K111" i="7"/>
  <c r="L111" i="7" s="1"/>
  <c r="I111" i="7"/>
  <c r="K110" i="7"/>
  <c r="L110" i="7" s="1"/>
  <c r="I110" i="7"/>
  <c r="K109" i="7"/>
  <c r="L109" i="7" s="1"/>
  <c r="I109" i="7"/>
  <c r="K108" i="7"/>
  <c r="L108" i="7" s="1"/>
  <c r="I108" i="7"/>
  <c r="K107" i="7"/>
  <c r="L107" i="7" s="1"/>
  <c r="I107" i="7"/>
  <c r="K106" i="7"/>
  <c r="L106" i="7" s="1"/>
  <c r="I106" i="7"/>
  <c r="K105" i="7"/>
  <c r="L105" i="7" s="1"/>
  <c r="I105" i="7"/>
  <c r="K104" i="7"/>
  <c r="L104" i="7" s="1"/>
  <c r="I104" i="7"/>
  <c r="K103" i="7"/>
  <c r="L103" i="7" s="1"/>
  <c r="I103" i="7"/>
  <c r="K102" i="7"/>
  <c r="L102" i="7" s="1"/>
  <c r="I102" i="7"/>
  <c r="K101" i="7"/>
  <c r="L101" i="7" s="1"/>
  <c r="I101" i="7"/>
  <c r="K100" i="7"/>
  <c r="L100" i="7" s="1"/>
  <c r="I100" i="7"/>
  <c r="K99" i="7"/>
  <c r="L99" i="7" s="1"/>
  <c r="I99" i="7"/>
  <c r="K97" i="7"/>
  <c r="L97" i="7" s="1"/>
  <c r="I97" i="7"/>
  <c r="K96" i="7"/>
  <c r="L96" i="7" s="1"/>
  <c r="I96" i="7"/>
  <c r="K95" i="7"/>
  <c r="L95" i="7" s="1"/>
  <c r="I95" i="7"/>
  <c r="K94" i="7"/>
  <c r="L94" i="7" s="1"/>
  <c r="I94" i="7"/>
  <c r="K93" i="7"/>
  <c r="L93" i="7" s="1"/>
  <c r="I93" i="7"/>
  <c r="K92" i="7"/>
  <c r="L92" i="7" s="1"/>
  <c r="I92" i="7"/>
  <c r="K91" i="7"/>
  <c r="L91" i="7" s="1"/>
  <c r="I91" i="7"/>
  <c r="K90" i="7"/>
  <c r="L90" i="7" s="1"/>
  <c r="I90" i="7"/>
  <c r="K89" i="7"/>
  <c r="L89" i="7" s="1"/>
  <c r="I89" i="7"/>
  <c r="K88" i="7"/>
  <c r="L88" i="7" s="1"/>
  <c r="I88" i="7"/>
  <c r="K87" i="7"/>
  <c r="L87" i="7" s="1"/>
  <c r="I87" i="7"/>
  <c r="K86" i="7"/>
  <c r="L86" i="7" s="1"/>
  <c r="I86" i="7"/>
  <c r="K85" i="7"/>
  <c r="L85" i="7" s="1"/>
  <c r="I85" i="7"/>
  <c r="K84" i="7"/>
  <c r="L84" i="7" s="1"/>
  <c r="I84" i="7"/>
  <c r="K82" i="7"/>
  <c r="L82" i="7" s="1"/>
  <c r="I82" i="7"/>
  <c r="K81" i="7"/>
  <c r="L81" i="7" s="1"/>
  <c r="I81" i="7"/>
  <c r="K80" i="7"/>
  <c r="L80" i="7" s="1"/>
  <c r="I80" i="7"/>
  <c r="K79" i="7"/>
  <c r="L79" i="7" s="1"/>
  <c r="I79" i="7"/>
  <c r="K78" i="7"/>
  <c r="L78" i="7" s="1"/>
  <c r="I78" i="7"/>
  <c r="K77" i="7"/>
  <c r="L77" i="7" s="1"/>
  <c r="I77" i="7"/>
  <c r="K76" i="7"/>
  <c r="L76" i="7" s="1"/>
  <c r="I76" i="7"/>
  <c r="K75" i="7"/>
  <c r="L75" i="7" s="1"/>
  <c r="I75" i="7"/>
  <c r="K74" i="7"/>
  <c r="L74" i="7" s="1"/>
  <c r="I74" i="7"/>
  <c r="K73" i="7"/>
  <c r="L73" i="7" s="1"/>
  <c r="I73" i="7"/>
  <c r="K72" i="7"/>
  <c r="L72" i="7" s="1"/>
  <c r="I72" i="7"/>
  <c r="K71" i="7"/>
  <c r="L71" i="7" s="1"/>
  <c r="I71" i="7"/>
  <c r="K70" i="7"/>
  <c r="L70" i="7" s="1"/>
  <c r="I70" i="7"/>
  <c r="K69" i="7"/>
  <c r="L69" i="7" s="1"/>
  <c r="I69" i="7"/>
  <c r="K68" i="7"/>
  <c r="L68" i="7" s="1"/>
  <c r="I68" i="7"/>
  <c r="K67" i="7"/>
  <c r="L67" i="7" s="1"/>
  <c r="I67" i="7"/>
  <c r="K66" i="7"/>
  <c r="L66" i="7" s="1"/>
  <c r="I66" i="7"/>
  <c r="K65" i="7"/>
  <c r="L65" i="7" s="1"/>
  <c r="I65" i="7"/>
  <c r="K64" i="7"/>
  <c r="L64" i="7" s="1"/>
  <c r="I64" i="7"/>
  <c r="K63" i="7"/>
  <c r="L63" i="7" s="1"/>
  <c r="I63" i="7"/>
  <c r="K62" i="7"/>
  <c r="L62" i="7" s="1"/>
  <c r="I62" i="7"/>
  <c r="K61" i="7"/>
  <c r="L61" i="7" s="1"/>
  <c r="I61" i="7"/>
  <c r="K60" i="7"/>
  <c r="L60" i="7" s="1"/>
  <c r="I60" i="7"/>
  <c r="K59" i="7"/>
  <c r="L59" i="7" s="1"/>
  <c r="I59" i="7"/>
  <c r="K57" i="7"/>
  <c r="L57" i="7" s="1"/>
  <c r="I57" i="7"/>
  <c r="K56" i="7"/>
  <c r="L56" i="7" s="1"/>
  <c r="I56" i="7"/>
  <c r="K55" i="7"/>
  <c r="L55" i="7" s="1"/>
  <c r="I55" i="7"/>
  <c r="H365" i="7"/>
  <c r="T17" i="8" s="1"/>
  <c r="G365" i="7"/>
  <c r="E365" i="7"/>
  <c r="S17" i="8" s="1"/>
  <c r="B365" i="7"/>
  <c r="H340" i="7"/>
  <c r="T16" i="8" s="1"/>
  <c r="G340" i="7"/>
  <c r="E340" i="7"/>
  <c r="S16" i="8" s="1"/>
  <c r="B340" i="7"/>
  <c r="H336" i="7"/>
  <c r="T15" i="8" s="1"/>
  <c r="G336" i="7"/>
  <c r="E336" i="7"/>
  <c r="S15" i="8" s="1"/>
  <c r="B336" i="7"/>
  <c r="H148" i="7"/>
  <c r="T14" i="8" s="1"/>
  <c r="G148" i="7"/>
  <c r="E148" i="7"/>
  <c r="S14" i="8" s="1"/>
  <c r="B148" i="7"/>
  <c r="H142" i="7"/>
  <c r="T13" i="8" s="1"/>
  <c r="G142" i="7"/>
  <c r="E142" i="7"/>
  <c r="S13" i="8" s="1"/>
  <c r="B142" i="7"/>
  <c r="H135" i="7"/>
  <c r="T12" i="8" s="1"/>
  <c r="G135" i="7"/>
  <c r="E135" i="7"/>
  <c r="S12" i="8" s="1"/>
  <c r="B135" i="7"/>
  <c r="H127" i="7"/>
  <c r="T11" i="8" s="1"/>
  <c r="G127" i="7"/>
  <c r="E127" i="7"/>
  <c r="S11" i="8" s="1"/>
  <c r="B127" i="7"/>
  <c r="H123" i="7"/>
  <c r="T10" i="8" s="1"/>
  <c r="G123" i="7"/>
  <c r="E123" i="7"/>
  <c r="S10" i="8" s="1"/>
  <c r="B123" i="7"/>
  <c r="H53" i="7"/>
  <c r="T9" i="8" s="1"/>
  <c r="G53" i="7"/>
  <c r="E53" i="7"/>
  <c r="S9" i="8" s="1"/>
  <c r="B53" i="7"/>
  <c r="K52" i="7"/>
  <c r="L52" i="7" s="1"/>
  <c r="I52" i="7"/>
  <c r="K50" i="7"/>
  <c r="L50" i="7" s="1"/>
  <c r="I50" i="7"/>
  <c r="K49" i="7"/>
  <c r="L49" i="7" s="1"/>
  <c r="I49" i="7"/>
  <c r="H47" i="7"/>
  <c r="T8" i="8" s="1"/>
  <c r="G47" i="7"/>
  <c r="E47" i="7"/>
  <c r="S8" i="8" s="1"/>
  <c r="B47" i="7"/>
  <c r="K46" i="7"/>
  <c r="L46" i="7" s="1"/>
  <c r="I46" i="7"/>
  <c r="K45" i="7"/>
  <c r="L45" i="7" s="1"/>
  <c r="I45" i="7"/>
  <c r="K44" i="7"/>
  <c r="L44" i="7" s="1"/>
  <c r="I44" i="7"/>
  <c r="K42" i="7"/>
  <c r="L42" i="7" s="1"/>
  <c r="I42" i="7"/>
  <c r="K41" i="7"/>
  <c r="L41" i="7" s="1"/>
  <c r="I41" i="7"/>
  <c r="H39" i="7"/>
  <c r="T7" i="8" s="1"/>
  <c r="G39" i="7"/>
  <c r="E39" i="7"/>
  <c r="S7" i="8" s="1"/>
  <c r="B39" i="7"/>
  <c r="U10" i="8" l="1"/>
  <c r="U7" i="8"/>
  <c r="U8" i="8"/>
  <c r="U11" i="8"/>
  <c r="U12" i="8"/>
  <c r="U13" i="8"/>
  <c r="U14" i="8"/>
  <c r="U16" i="8"/>
  <c r="U17" i="8"/>
  <c r="U9" i="8"/>
  <c r="U15" i="8"/>
  <c r="I340" i="7"/>
  <c r="I148" i="7"/>
  <c r="K123" i="7"/>
  <c r="L123" i="7" s="1"/>
  <c r="I127" i="7"/>
  <c r="K142" i="7"/>
  <c r="L142" i="7" s="1"/>
  <c r="K135" i="7"/>
  <c r="L135" i="7" s="1"/>
  <c r="I39" i="7"/>
  <c r="I47" i="7"/>
  <c r="I123" i="7"/>
  <c r="I142" i="7"/>
  <c r="I53" i="7"/>
  <c r="K340" i="7"/>
  <c r="L340" i="7" s="1"/>
  <c r="I135" i="7"/>
  <c r="K148" i="7"/>
  <c r="L148" i="7" s="1"/>
  <c r="I336" i="7"/>
  <c r="I365" i="7"/>
  <c r="K365" i="7"/>
  <c r="L365" i="7" s="1"/>
  <c r="K336" i="7"/>
  <c r="L336" i="7" s="1"/>
  <c r="K127" i="7"/>
  <c r="L127" i="7" s="1"/>
  <c r="K53" i="7"/>
  <c r="L53" i="7" s="1"/>
  <c r="K47" i="7"/>
  <c r="L47" i="7" s="1"/>
  <c r="K39" i="7"/>
  <c r="L39" i="7" s="1"/>
  <c r="L237" i="9"/>
  <c r="Q17" i="8" s="1"/>
  <c r="K237" i="9"/>
  <c r="P17" i="8" s="1"/>
  <c r="J237" i="9"/>
  <c r="O17" i="8" s="1"/>
  <c r="I237" i="9"/>
  <c r="N17" i="8" s="1"/>
  <c r="H237" i="9"/>
  <c r="M17" i="8" s="1"/>
  <c r="F237" i="9"/>
  <c r="E237" i="9"/>
  <c r="L17" i="8" s="1"/>
  <c r="B237" i="9"/>
  <c r="L222" i="9"/>
  <c r="Q15" i="8" s="1"/>
  <c r="K222" i="9"/>
  <c r="P15" i="8" s="1"/>
  <c r="J222" i="9"/>
  <c r="O15" i="8" s="1"/>
  <c r="I222" i="9"/>
  <c r="N15" i="8" s="1"/>
  <c r="H222" i="9"/>
  <c r="M15" i="8" s="1"/>
  <c r="F222" i="9"/>
  <c r="E222" i="9"/>
  <c r="L15" i="8" s="1"/>
  <c r="B222" i="9"/>
  <c r="L88" i="9"/>
  <c r="Q13" i="8" s="1"/>
  <c r="K88" i="9"/>
  <c r="J88" i="9"/>
  <c r="O13" i="8" s="1"/>
  <c r="I88" i="9"/>
  <c r="N13" i="8" s="1"/>
  <c r="H88" i="9"/>
  <c r="M13" i="8" s="1"/>
  <c r="F88" i="9"/>
  <c r="E88" i="9"/>
  <c r="L13" i="8" s="1"/>
  <c r="B88" i="9"/>
  <c r="L81" i="9"/>
  <c r="Q12" i="8" s="1"/>
  <c r="K81" i="9"/>
  <c r="P12" i="8" s="1"/>
  <c r="J81" i="9"/>
  <c r="O12" i="8" s="1"/>
  <c r="I81" i="9"/>
  <c r="N12" i="8" s="1"/>
  <c r="H81" i="9"/>
  <c r="M12" i="8" s="1"/>
  <c r="F81" i="9"/>
  <c r="E81" i="9"/>
  <c r="L12" i="8" s="1"/>
  <c r="B81" i="9"/>
  <c r="L78" i="9"/>
  <c r="Q11" i="8" s="1"/>
  <c r="K78" i="9"/>
  <c r="P11" i="8" s="1"/>
  <c r="J78" i="9"/>
  <c r="O11" i="8" s="1"/>
  <c r="I78" i="9"/>
  <c r="N11" i="8" s="1"/>
  <c r="H78" i="9"/>
  <c r="M11" i="8" s="1"/>
  <c r="F78" i="9"/>
  <c r="E78" i="9"/>
  <c r="L11" i="8" s="1"/>
  <c r="B78" i="9"/>
  <c r="L75" i="9"/>
  <c r="Q10" i="8" s="1"/>
  <c r="K75" i="9"/>
  <c r="P10" i="8" s="1"/>
  <c r="O10" i="8"/>
  <c r="N10" i="8"/>
  <c r="M10" i="8"/>
  <c r="L10" i="8"/>
  <c r="B75" i="9"/>
  <c r="L45" i="9"/>
  <c r="Q9" i="8" s="1"/>
  <c r="K45" i="9"/>
  <c r="P9" i="8" s="1"/>
  <c r="J45" i="9"/>
  <c r="O9" i="8" s="1"/>
  <c r="I45" i="9"/>
  <c r="N9" i="8" s="1"/>
  <c r="H45" i="9"/>
  <c r="M9" i="8" s="1"/>
  <c r="F45" i="9"/>
  <c r="E45" i="9"/>
  <c r="L9" i="8" s="1"/>
  <c r="B45" i="9"/>
  <c r="E899" i="4"/>
  <c r="E903" i="4"/>
  <c r="E902" i="4"/>
  <c r="E901" i="4"/>
  <c r="E900" i="4"/>
  <c r="E891" i="4"/>
  <c r="E890" i="4"/>
  <c r="E893" i="4"/>
  <c r="E892" i="4"/>
  <c r="E887" i="4"/>
  <c r="E886" i="4"/>
  <c r="E884" i="4"/>
  <c r="E894" i="4" l="1"/>
  <c r="P13" i="8"/>
  <c r="H873" i="4"/>
  <c r="E873" i="4"/>
  <c r="B873" i="4"/>
  <c r="H17" i="8" s="1"/>
  <c r="H784" i="4"/>
  <c r="E784" i="4"/>
  <c r="B784" i="4"/>
  <c r="H15" i="8" s="1"/>
  <c r="H454" i="4"/>
  <c r="E454" i="4"/>
  <c r="B454" i="4"/>
  <c r="H13" i="8" s="1"/>
  <c r="H427" i="4"/>
  <c r="E427" i="4"/>
  <c r="B427" i="4"/>
  <c r="H12" i="8" s="1"/>
  <c r="H424" i="4"/>
  <c r="E424" i="4"/>
  <c r="B424" i="4"/>
  <c r="H11" i="8" s="1"/>
  <c r="H414" i="4"/>
  <c r="E414" i="4"/>
  <c r="B414" i="4"/>
  <c r="H10" i="8" s="1"/>
  <c r="H285" i="4"/>
  <c r="E285" i="4"/>
  <c r="B285" i="4"/>
  <c r="H9" i="8" s="1"/>
  <c r="S365" i="11" l="1"/>
  <c r="R365" i="11"/>
  <c r="Q365" i="11"/>
  <c r="P365" i="11"/>
  <c r="O365" i="11"/>
  <c r="N365" i="11"/>
  <c r="M365" i="11"/>
  <c r="L365" i="11"/>
  <c r="K365" i="11"/>
  <c r="J365" i="11"/>
  <c r="I365" i="11"/>
  <c r="H365" i="11"/>
  <c r="G365" i="11"/>
  <c r="F365" i="11"/>
  <c r="E365" i="11"/>
  <c r="B365" i="11"/>
  <c r="S340" i="11"/>
  <c r="R340" i="11"/>
  <c r="Q340" i="11"/>
  <c r="P340" i="11"/>
  <c r="O340" i="11"/>
  <c r="N340" i="11"/>
  <c r="M340" i="11"/>
  <c r="L340" i="11"/>
  <c r="K340" i="11"/>
  <c r="J340" i="11"/>
  <c r="I340" i="11"/>
  <c r="H340" i="11"/>
  <c r="G340" i="11"/>
  <c r="F340" i="11"/>
  <c r="E340" i="11"/>
  <c r="B340" i="11"/>
  <c r="S336" i="11"/>
  <c r="R336" i="11"/>
  <c r="Q336" i="11"/>
  <c r="P336" i="11"/>
  <c r="O336" i="11"/>
  <c r="N336" i="11"/>
  <c r="M336" i="11"/>
  <c r="L336" i="11"/>
  <c r="K336" i="11"/>
  <c r="J336" i="11"/>
  <c r="I336" i="11"/>
  <c r="H336" i="11"/>
  <c r="G336" i="11"/>
  <c r="F336" i="11"/>
  <c r="E336" i="11"/>
  <c r="B336" i="11"/>
  <c r="S148" i="11"/>
  <c r="R148" i="11"/>
  <c r="Q148" i="11"/>
  <c r="P148" i="11"/>
  <c r="O148" i="11"/>
  <c r="N148" i="11"/>
  <c r="M148" i="11"/>
  <c r="L148" i="11"/>
  <c r="K148" i="11"/>
  <c r="J148" i="11"/>
  <c r="I148" i="11"/>
  <c r="H148" i="11"/>
  <c r="G148" i="11"/>
  <c r="F148" i="11"/>
  <c r="E148" i="11"/>
  <c r="B148" i="11"/>
  <c r="S142" i="11"/>
  <c r="R142" i="11"/>
  <c r="Q142" i="11"/>
  <c r="P142" i="11"/>
  <c r="O142" i="11"/>
  <c r="N142" i="11"/>
  <c r="M142" i="11"/>
  <c r="L142" i="11"/>
  <c r="K142" i="11"/>
  <c r="J142" i="11"/>
  <c r="I142" i="11"/>
  <c r="H142" i="11"/>
  <c r="G142" i="11"/>
  <c r="F142" i="11"/>
  <c r="E142" i="11"/>
  <c r="B142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B135" i="11"/>
  <c r="S127" i="11"/>
  <c r="R127" i="11"/>
  <c r="Q127" i="11"/>
  <c r="P127" i="11"/>
  <c r="O127" i="11"/>
  <c r="N127" i="11"/>
  <c r="M127" i="11"/>
  <c r="L127" i="11"/>
  <c r="K127" i="11"/>
  <c r="J127" i="11"/>
  <c r="I127" i="11"/>
  <c r="H127" i="11"/>
  <c r="G127" i="11"/>
  <c r="F127" i="11"/>
  <c r="E127" i="11"/>
  <c r="B127" i="11"/>
  <c r="S123" i="11"/>
  <c r="R123" i="11"/>
  <c r="Q123" i="11"/>
  <c r="P123" i="11"/>
  <c r="O123" i="11"/>
  <c r="N123" i="11"/>
  <c r="M123" i="11"/>
  <c r="L123" i="11"/>
  <c r="K123" i="11"/>
  <c r="J123" i="11"/>
  <c r="I123" i="11"/>
  <c r="H123" i="11"/>
  <c r="G123" i="11"/>
  <c r="F123" i="11"/>
  <c r="E123" i="11"/>
  <c r="B12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B53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B47" i="11"/>
  <c r="B364" i="10"/>
  <c r="C17" i="8" s="1"/>
  <c r="B339" i="10"/>
  <c r="C16" i="8" s="1"/>
  <c r="B335" i="10"/>
  <c r="C15" i="8" s="1"/>
  <c r="B147" i="10"/>
  <c r="C14" i="8" s="1"/>
  <c r="B141" i="10"/>
  <c r="C13" i="8" s="1"/>
  <c r="C12" i="8"/>
  <c r="B126" i="10"/>
  <c r="C11" i="8" s="1"/>
  <c r="B122" i="10"/>
  <c r="C10" i="8" s="1"/>
  <c r="B52" i="10"/>
  <c r="C9" i="8" s="1"/>
  <c r="B46" i="10"/>
  <c r="C8" i="8" s="1"/>
  <c r="C7" i="8"/>
  <c r="F364" i="2"/>
  <c r="B364" i="2"/>
  <c r="F339" i="2"/>
  <c r="B339" i="2"/>
  <c r="F335" i="2"/>
  <c r="B335" i="2"/>
  <c r="F147" i="2"/>
  <c r="B147" i="2"/>
  <c r="F141" i="2"/>
  <c r="B141" i="2"/>
  <c r="F134" i="2"/>
  <c r="B134" i="2"/>
  <c r="F126" i="2"/>
  <c r="B126" i="2"/>
  <c r="F122" i="2"/>
  <c r="B122" i="2"/>
  <c r="F52" i="2"/>
  <c r="B52" i="2"/>
  <c r="F46" i="2"/>
  <c r="B46" i="2"/>
  <c r="F38" i="2"/>
  <c r="B38" i="2"/>
  <c r="E7" i="8" l="1"/>
  <c r="I7" i="8"/>
  <c r="E8" i="8"/>
  <c r="J9" i="8"/>
  <c r="E9" i="8"/>
  <c r="I9" i="8"/>
  <c r="J11" i="8"/>
  <c r="E11" i="8"/>
  <c r="I11" i="8"/>
  <c r="J12" i="8"/>
  <c r="E12" i="8"/>
  <c r="I12" i="8"/>
  <c r="J13" i="8"/>
  <c r="E13" i="8"/>
  <c r="I13" i="8"/>
  <c r="E14" i="8"/>
  <c r="I14" i="8"/>
  <c r="E16" i="8"/>
  <c r="I16" i="8"/>
  <c r="E17" i="8"/>
  <c r="I17" i="8"/>
  <c r="J17" i="8"/>
  <c r="E15" i="8"/>
  <c r="J15" i="8"/>
  <c r="I15" i="8"/>
  <c r="J10" i="8"/>
  <c r="E10" i="8"/>
  <c r="I10" i="8"/>
  <c r="E888" i="4"/>
  <c r="E904" i="4"/>
  <c r="F898" i="4" s="1"/>
  <c r="F34" i="2"/>
  <c r="F23" i="2"/>
  <c r="F15" i="2"/>
  <c r="F12" i="2"/>
  <c r="Q8" i="8"/>
  <c r="P8" i="8"/>
  <c r="O8" i="8"/>
  <c r="N8" i="8"/>
  <c r="M8" i="8"/>
  <c r="L8" i="8"/>
  <c r="H119" i="4"/>
  <c r="E119" i="4"/>
  <c r="B119" i="4"/>
  <c r="H5" i="8" s="1"/>
  <c r="H227" i="4"/>
  <c r="E227" i="4"/>
  <c r="B227" i="4"/>
  <c r="H8" i="8" s="1"/>
  <c r="J8" i="8" s="1"/>
  <c r="E13" i="7"/>
  <c r="E16" i="7"/>
  <c r="S4" i="8" s="1"/>
  <c r="E24" i="7"/>
  <c r="S5" i="8" s="1"/>
  <c r="F24" i="11"/>
  <c r="F16" i="11"/>
  <c r="F13" i="11"/>
  <c r="B94" i="4"/>
  <c r="E94" i="4"/>
  <c r="H94" i="4"/>
  <c r="E879" i="4" s="1"/>
  <c r="H198" i="4"/>
  <c r="B198" i="4"/>
  <c r="H6" i="8" s="1"/>
  <c r="S13" i="11"/>
  <c r="S16" i="11"/>
  <c r="S24" i="11"/>
  <c r="R13" i="11"/>
  <c r="R16" i="11"/>
  <c r="R24" i="11"/>
  <c r="E13" i="11"/>
  <c r="E16" i="11"/>
  <c r="E24" i="11"/>
  <c r="Q13" i="11"/>
  <c r="Q16" i="11"/>
  <c r="Q24" i="11"/>
  <c r="P13" i="11"/>
  <c r="P16" i="11"/>
  <c r="P24" i="11"/>
  <c r="O13" i="11"/>
  <c r="O16" i="11"/>
  <c r="O24" i="11"/>
  <c r="N13" i="11"/>
  <c r="N16" i="11"/>
  <c r="N24" i="11"/>
  <c r="M13" i="11"/>
  <c r="M16" i="11"/>
  <c r="M24" i="11"/>
  <c r="L13" i="11"/>
  <c r="L16" i="11"/>
  <c r="L24" i="11"/>
  <c r="K13" i="11"/>
  <c r="K16" i="11"/>
  <c r="K24" i="11"/>
  <c r="J13" i="11"/>
  <c r="J16" i="11"/>
  <c r="J24" i="11"/>
  <c r="I13" i="11"/>
  <c r="I16" i="11"/>
  <c r="I24" i="11"/>
  <c r="H13" i="11"/>
  <c r="H16" i="11"/>
  <c r="H24" i="11"/>
  <c r="G13" i="11"/>
  <c r="G16" i="11"/>
  <c r="G24" i="11"/>
  <c r="B13" i="11"/>
  <c r="B16" i="11"/>
  <c r="B24" i="11"/>
  <c r="H13" i="7"/>
  <c r="B16" i="7"/>
  <c r="K15" i="7"/>
  <c r="L15" i="7" s="1"/>
  <c r="H16" i="7"/>
  <c r="T4" i="8" s="1"/>
  <c r="G16" i="7"/>
  <c r="I15" i="7"/>
  <c r="H24" i="7"/>
  <c r="T5" i="8" s="1"/>
  <c r="U5" i="8" s="1"/>
  <c r="H35" i="7"/>
  <c r="E35" i="7"/>
  <c r="G13" i="7"/>
  <c r="G24" i="7"/>
  <c r="G35" i="7"/>
  <c r="B13" i="7"/>
  <c r="B24" i="7"/>
  <c r="B35" i="7"/>
  <c r="H13" i="9"/>
  <c r="F13" i="9"/>
  <c r="E13" i="9"/>
  <c r="B31" i="9"/>
  <c r="B21" i="9"/>
  <c r="B13" i="9"/>
  <c r="E241" i="9" s="1"/>
  <c r="E198" i="4"/>
  <c r="C6" i="8"/>
  <c r="B23" i="10"/>
  <c r="C5" i="8" s="1"/>
  <c r="L31" i="9"/>
  <c r="Q6" i="8" s="1"/>
  <c r="K31" i="9"/>
  <c r="P6" i="8" s="1"/>
  <c r="J31" i="9"/>
  <c r="O6" i="8" s="1"/>
  <c r="I31" i="9"/>
  <c r="N6" i="8" s="1"/>
  <c r="H31" i="9"/>
  <c r="M6" i="8" s="1"/>
  <c r="E31" i="9"/>
  <c r="L6" i="8" s="1"/>
  <c r="L21" i="9"/>
  <c r="Q5" i="8" s="1"/>
  <c r="K21" i="9"/>
  <c r="P5" i="8" s="1"/>
  <c r="J21" i="9"/>
  <c r="O5" i="8" s="1"/>
  <c r="I21" i="9"/>
  <c r="N5" i="8" s="1"/>
  <c r="H21" i="9"/>
  <c r="M5" i="8" s="1"/>
  <c r="E21" i="9"/>
  <c r="L5" i="8" s="1"/>
  <c r="B15" i="10"/>
  <c r="C4" i="8" s="1"/>
  <c r="I13" i="9"/>
  <c r="H248" i="9" s="1"/>
  <c r="J13" i="9"/>
  <c r="H249" i="9" s="1"/>
  <c r="K13" i="9"/>
  <c r="H250" i="9" s="1"/>
  <c r="L13" i="9"/>
  <c r="B12" i="10"/>
  <c r="F21" i="9"/>
  <c r="F31" i="9"/>
  <c r="B12" i="2"/>
  <c r="B15" i="2"/>
  <c r="B23" i="2"/>
  <c r="B34" i="2"/>
  <c r="T6" i="8" l="1"/>
  <c r="E372" i="7"/>
  <c r="H251" i="9"/>
  <c r="E243" i="9"/>
  <c r="E242" i="9"/>
  <c r="H247" i="9"/>
  <c r="E877" i="4"/>
  <c r="E878" i="4"/>
  <c r="F885" i="4"/>
  <c r="F886" i="4"/>
  <c r="F884" i="4"/>
  <c r="F896" i="4"/>
  <c r="F897" i="4"/>
  <c r="D369" i="2"/>
  <c r="I8" i="8"/>
  <c r="S6" i="8"/>
  <c r="E369" i="7"/>
  <c r="E371" i="7"/>
  <c r="E5" i="8"/>
  <c r="I5" i="8"/>
  <c r="J5" i="8"/>
  <c r="J6" i="8"/>
  <c r="E6" i="8"/>
  <c r="I6" i="8"/>
  <c r="D368" i="2"/>
  <c r="I13" i="7"/>
  <c r="T3" i="8"/>
  <c r="S3" i="8"/>
  <c r="E370" i="7"/>
  <c r="L3" i="8"/>
  <c r="F887" i="4"/>
  <c r="F901" i="4"/>
  <c r="F899" i="4"/>
  <c r="F892" i="4"/>
  <c r="F893" i="4"/>
  <c r="F890" i="4"/>
  <c r="F891" i="4"/>
  <c r="C3" i="8"/>
  <c r="E368" i="10"/>
  <c r="K35" i="7"/>
  <c r="L35" i="7" s="1"/>
  <c r="I24" i="7"/>
  <c r="H371" i="11"/>
  <c r="H376" i="11"/>
  <c r="H378" i="11"/>
  <c r="H380" i="11"/>
  <c r="H382" i="11"/>
  <c r="H384" i="11"/>
  <c r="H370" i="11"/>
  <c r="H387" i="11"/>
  <c r="H369" i="11"/>
  <c r="H375" i="11"/>
  <c r="H377" i="11"/>
  <c r="H379" i="11"/>
  <c r="H381" i="11"/>
  <c r="H383" i="11"/>
  <c r="H385" i="11"/>
  <c r="H386" i="11"/>
  <c r="Q3" i="8"/>
  <c r="Q18" i="8" s="1"/>
  <c r="M3" i="8"/>
  <c r="M18" i="8" s="1"/>
  <c r="N3" i="8"/>
  <c r="N18" i="8" s="1"/>
  <c r="F902" i="4"/>
  <c r="F903" i="4"/>
  <c r="F900" i="4"/>
  <c r="F18" i="8"/>
  <c r="I35" i="7"/>
  <c r="S18" i="8"/>
  <c r="O3" i="8"/>
  <c r="O18" i="8" s="1"/>
  <c r="K13" i="7"/>
  <c r="K16" i="7"/>
  <c r="L16" i="7" s="1"/>
  <c r="I16" i="7"/>
  <c r="I4" i="8"/>
  <c r="E4" i="8"/>
  <c r="U4" i="8"/>
  <c r="H3" i="8"/>
  <c r="P3" i="8"/>
  <c r="P18" i="8" s="1"/>
  <c r="K24" i="7"/>
  <c r="L24" i="7" s="1"/>
  <c r="T18" i="8" l="1"/>
  <c r="U18" i="8" s="1"/>
  <c r="U6" i="8"/>
  <c r="E3" i="8"/>
  <c r="F894" i="4"/>
  <c r="F888" i="4"/>
  <c r="E370" i="10"/>
  <c r="E374" i="7"/>
  <c r="U3" i="8"/>
  <c r="L18" i="8"/>
  <c r="F904" i="4"/>
  <c r="C18" i="8"/>
  <c r="E373" i="7"/>
  <c r="L13" i="7"/>
  <c r="H388" i="11"/>
  <c r="H252" i="9"/>
  <c r="I251" i="9" s="1"/>
  <c r="D18" i="8"/>
  <c r="H18" i="8"/>
  <c r="J3" i="8"/>
  <c r="I3" i="8"/>
  <c r="E375" i="7" l="1"/>
  <c r="E18" i="8"/>
  <c r="I380" i="11"/>
  <c r="I381" i="11"/>
  <c r="I375" i="11"/>
  <c r="I376" i="11"/>
  <c r="I377" i="11"/>
  <c r="I387" i="11"/>
  <c r="I384" i="11"/>
  <c r="I385" i="11"/>
  <c r="I379" i="11"/>
  <c r="I382" i="11"/>
  <c r="I383" i="11"/>
  <c r="I386" i="11"/>
  <c r="I378" i="11"/>
  <c r="I248" i="9"/>
  <c r="I250" i="9"/>
  <c r="I249" i="9"/>
  <c r="I247" i="9"/>
  <c r="J18" i="8"/>
  <c r="I18" i="8"/>
  <c r="I388" i="11" l="1"/>
  <c r="I252" i="9"/>
</calcChain>
</file>

<file path=xl/sharedStrings.xml><?xml version="1.0" encoding="utf-8"?>
<sst xmlns="http://schemas.openxmlformats.org/spreadsheetml/2006/main" count="12843" uniqueCount="917">
  <si>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</si>
  <si>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</si>
  <si>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</si>
  <si>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</si>
  <si>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</si>
  <si>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</si>
  <si>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</si>
  <si>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</si>
  <si>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</si>
  <si>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</si>
  <si>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</si>
  <si>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</si>
  <si>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OTHER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</si>
  <si>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</si>
  <si>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</si>
  <si>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</si>
  <si>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</si>
  <si>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</si>
  <si>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</si>
  <si>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</si>
  <si>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</si>
  <si>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</si>
  <si>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</si>
  <si>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</si>
  <si>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</si>
  <si>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</si>
  <si>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</si>
  <si>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</si>
  <si>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</si>
  <si>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</si>
  <si>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</si>
  <si>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SHORT BEACH</t>
  </si>
  <si>
    <t>Public/Public</t>
  </si>
  <si>
    <t>Private/Public</t>
  </si>
  <si>
    <t>Closure</t>
  </si>
  <si>
    <t>RAINFALL</t>
  </si>
  <si>
    <t>PREEMPT</t>
  </si>
  <si>
    <t>STORM</t>
  </si>
  <si>
    <t>ELEV_BACT</t>
  </si>
  <si>
    <t>ENTERO</t>
  </si>
  <si>
    <t>Contamination Advisory</t>
  </si>
  <si>
    <t>Not Under an Action</t>
  </si>
  <si>
    <t>No</t>
  </si>
  <si>
    <t>BEACH Act Beaches</t>
  </si>
  <si>
    <t>MONITORED BEACHES</t>
  </si>
  <si>
    <t>Actions During Swim Season</t>
  </si>
  <si>
    <t>---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</si>
  <si>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</si>
  <si>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</si>
  <si>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</si>
  <si>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</si>
  <si>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</si>
  <si>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</si>
  <si>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</si>
  <si>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</si>
  <si>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</si>
  <si>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</si>
  <si>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</si>
  <si>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</si>
  <si>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</si>
  <si>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</si>
  <si>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</si>
  <si>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</si>
  <si>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</si>
  <si>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</si>
  <si>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</si>
  <si>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</si>
  <si>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</si>
  <si>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 xml:space="preserve">Beach-specific advisories or closings issued by the reporting state or local governments. An action is recorded for a beach even if only a portion of the beach is affected. See "2010 Actions" tab 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</si>
  <si>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</si>
  <si>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</si>
  <si>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</si>
  <si>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</si>
  <si>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 xml:space="preserve">Beach Name </t>
  </si>
  <si>
    <t>Off Season Monitoring Frequency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</si>
  <si>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</si>
  <si>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</si>
  <si>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</si>
  <si>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</si>
  <si>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</si>
  <si>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</si>
  <si>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</si>
  <si>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</si>
  <si>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</si>
  <si>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</si>
  <si>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</si>
  <si>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</si>
  <si>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</si>
  <si>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</si>
  <si>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</si>
  <si>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</si>
  <si>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</si>
  <si>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</si>
  <si>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</si>
  <si>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start date/time </t>
  </si>
  <si>
    <t xml:space="preserve">Action end date/time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</si>
  <si>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</si>
  <si>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</si>
  <si>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</si>
  <si>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</si>
  <si>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</si>
  <si>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RAINFALL:</t>
  </si>
  <si>
    <t>PREEMPT:</t>
  </si>
  <si>
    <t>ENTERO: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</si>
  <si>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</si>
  <si>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</si>
  <si>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</si>
  <si>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</si>
  <si>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</si>
  <si>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</si>
  <si>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</si>
  <si>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</si>
  <si>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</si>
  <si>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</si>
  <si>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N/A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</si>
  <si>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</si>
  <si>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</si>
  <si>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</si>
  <si>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</si>
  <si>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</si>
  <si>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STORM:</t>
  </si>
  <si>
    <t>WILDLIFE:</t>
  </si>
  <si>
    <t>OTHER: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</si>
  <si>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</si>
  <si>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</si>
  <si>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</si>
  <si>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</si>
  <si>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</si>
  <si>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</si>
  <si>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</si>
  <si>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</si>
  <si>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</si>
  <si>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</si>
  <si>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</si>
  <si>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</si>
  <si>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</si>
  <si>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</si>
  <si>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</si>
  <si>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</si>
  <si>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</si>
  <si>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</si>
  <si>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</si>
  <si>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</si>
  <si>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</si>
  <si>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</si>
  <si>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</si>
  <si>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</si>
  <si>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</si>
  <si>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</si>
  <si>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</si>
  <si>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</si>
  <si>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</si>
  <si>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</si>
  <si>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</si>
  <si>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</si>
  <si>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</si>
  <si>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BRONX</t>
  </si>
  <si>
    <t>NY617089</t>
  </si>
  <si>
    <t>AMERICAN TURNERS</t>
  </si>
  <si>
    <t>Private/Private</t>
  </si>
  <si>
    <t>NY582799</t>
  </si>
  <si>
    <t>DANISH AMERICAN BEACH CLUB</t>
  </si>
  <si>
    <t>NY300205</t>
  </si>
  <si>
    <t>LOCUST POINT YACHT CLUB</t>
  </si>
  <si>
    <t>NY818686</t>
  </si>
  <si>
    <t>MANHEM BEACH CLUB</t>
  </si>
  <si>
    <t>NY549702</t>
  </si>
  <si>
    <t>MORRIS YACHT AND BEACH CLUB</t>
  </si>
  <si>
    <t>NY817429</t>
  </si>
  <si>
    <t>ORCHARD BEACH</t>
  </si>
  <si>
    <t>NY417062</t>
  </si>
  <si>
    <t>SCHUYLER HILL CIVIC ASSOCIATION</t>
  </si>
  <si>
    <t>NY182382</t>
  </si>
  <si>
    <t>TRINITY DANISH YOUNG PEOPLE'S SOCIETY</t>
  </si>
  <si>
    <t>NY388768</t>
  </si>
  <si>
    <t>WHITE CROSS FISH CLUB</t>
  </si>
  <si>
    <t>Beach length (MI)</t>
  </si>
  <si>
    <t>CAYUGA</t>
  </si>
  <si>
    <t>NY769108</t>
  </si>
  <si>
    <t>FAIR HAVEN BEACH STATE PARK</t>
  </si>
  <si>
    <t>CHAUTAUQUA</t>
  </si>
  <si>
    <t>NY332613</t>
  </si>
  <si>
    <t>BLUE WATER BEACH</t>
  </si>
  <si>
    <t>NY355904</t>
  </si>
  <si>
    <t>POINT GRATIOT BEACH EAST</t>
  </si>
  <si>
    <t>NY729494</t>
  </si>
  <si>
    <t>POINT GRATIOT BEACH WEST</t>
  </si>
  <si>
    <t>NY163689</t>
  </si>
  <si>
    <t>SUNSET BAY BEACH CLUB</t>
  </si>
  <si>
    <t>NY423768</t>
  </si>
  <si>
    <t>TOWN OF HANOVER BEACH</t>
  </si>
  <si>
    <t>NY129995</t>
  </si>
  <si>
    <t>WRIGHT PARK WEST</t>
  </si>
  <si>
    <t>ERIE</t>
  </si>
  <si>
    <t>NY120695</t>
  </si>
  <si>
    <t>BENNETT BEACH</t>
  </si>
  <si>
    <t>NY271506</t>
  </si>
  <si>
    <t>EVANGOLA STATE PARK BEACH</t>
  </si>
  <si>
    <t>NY307714</t>
  </si>
  <si>
    <t>EVANS TOWN PARK</t>
  </si>
  <si>
    <t>NY569623</t>
  </si>
  <si>
    <t>HAMBURG BATHING BEACH</t>
  </si>
  <si>
    <t>NY839114</t>
  </si>
  <si>
    <t>LAKE ERIE BEACH</t>
  </si>
  <si>
    <t>NY309842</t>
  </si>
  <si>
    <t>PIONEER CAMP</t>
  </si>
  <si>
    <t>NY739859</t>
  </si>
  <si>
    <t>ST. VINCENT DEPAUL BEACH</t>
  </si>
  <si>
    <t>NY176939</t>
  </si>
  <si>
    <t>WENDT BEACH</t>
  </si>
  <si>
    <t>JEFFERSON</t>
  </si>
  <si>
    <t>NY304236</t>
  </si>
  <si>
    <t>SOUTHWICK BEACH STATE PARK</t>
  </si>
  <si>
    <t>NY799984</t>
  </si>
  <si>
    <t>WESTCOTT BEACH - MAIN</t>
  </si>
  <si>
    <t>KINGS</t>
  </si>
  <si>
    <t>NY630087</t>
  </si>
  <si>
    <t>GERRITSEN/KIDDIE BEACH</t>
  </si>
  <si>
    <t>NY907198</t>
  </si>
  <si>
    <t>KINGSBOROUGH COMMUNITY COLLEGE</t>
  </si>
  <si>
    <t>NY527095</t>
  </si>
  <si>
    <t>MANHATTAN BEACH</t>
  </si>
  <si>
    <t>NY220748</t>
  </si>
  <si>
    <t>SEAGATE BEACH - 38TH STREET</t>
  </si>
  <si>
    <t>NY229514</t>
  </si>
  <si>
    <t>SEAGATE BEACH - 42ND STREET</t>
  </si>
  <si>
    <t>MONROE</t>
  </si>
  <si>
    <t>NY412748</t>
  </si>
  <si>
    <t>NY694758</t>
  </si>
  <si>
    <t>NY283475</t>
  </si>
  <si>
    <t>HAMLIN BEACH STATE PARK-AREA 3</t>
  </si>
  <si>
    <t>NY501691</t>
  </si>
  <si>
    <t>ONTARIO BEACH</t>
  </si>
  <si>
    <t>NASSAU</t>
  </si>
  <si>
    <t>NY842523</t>
  </si>
  <si>
    <t>ATLANTIC BEACH CLUB</t>
  </si>
  <si>
    <t>NY606147</t>
  </si>
  <si>
    <t>ATLANTIC BEACH ESTATES</t>
  </si>
  <si>
    <t>NY565139</t>
  </si>
  <si>
    <t>BAR BEACH</t>
  </si>
  <si>
    <t>NY967019</t>
  </si>
  <si>
    <t>BILTMORE BEACH</t>
  </si>
  <si>
    <t>NY951895</t>
  </si>
  <si>
    <t>CATALINA BEACH</t>
  </si>
  <si>
    <t>NY963988</t>
  </si>
  <si>
    <t>CENTRE ISLAND BAY BEACH</t>
  </si>
  <si>
    <t>NY503509</t>
  </si>
  <si>
    <t>CENTRE ISLAND SOUND BEACH</t>
  </si>
  <si>
    <t>NY965063</t>
  </si>
  <si>
    <t>CLEARWATER CABANA BEACH</t>
  </si>
  <si>
    <t>NY529956</t>
  </si>
  <si>
    <t>CRESCENT BEACH</t>
  </si>
  <si>
    <t>NY240188</t>
  </si>
  <si>
    <t>DUTCHESS BOULEVARD BEACH</t>
  </si>
  <si>
    <t>NY146286</t>
  </si>
  <si>
    <t>EAST ATLANTIC BEACH</t>
  </si>
  <si>
    <t>NY909196</t>
  </si>
  <si>
    <t>ELDORADO BEACH</t>
  </si>
  <si>
    <t>NY501215</t>
  </si>
  <si>
    <t>GENESSEE BOULVARD BEACH</t>
  </si>
  <si>
    <t>NY348344</t>
  </si>
  <si>
    <t>HARBOR ISLE BEACH</t>
  </si>
  <si>
    <t>NY972763</t>
  </si>
  <si>
    <t>HEMPSTEAD HARBOR BEACH PARK</t>
  </si>
  <si>
    <t>NY585012</t>
  </si>
  <si>
    <t>HEWLETT BEACH</t>
  </si>
  <si>
    <t>NY159820</t>
  </si>
  <si>
    <t>INC. VILLAGE OF LAUREL HOLLOW</t>
  </si>
  <si>
    <t>NY545714</t>
  </si>
  <si>
    <t>INWOOD BEACH CLUB</t>
  </si>
  <si>
    <t>NY454907</t>
  </si>
  <si>
    <t>ISLAND PARK BEACH</t>
  </si>
  <si>
    <t>NY414599</t>
  </si>
  <si>
    <t>JEFFERSON BOULEVARD BEACH</t>
  </si>
  <si>
    <t>NY750252</t>
  </si>
  <si>
    <t>JONES BEACH - ZACH'S BAY</t>
  </si>
  <si>
    <t>NY239050</t>
  </si>
  <si>
    <t>JONES BEACH STATE PARK-CENTRAL</t>
  </si>
  <si>
    <t>NY753946</t>
  </si>
  <si>
    <t>LATTINGTON BEACH</t>
  </si>
  <si>
    <t>NY865828</t>
  </si>
  <si>
    <t>LAWRENCE BEACH</t>
  </si>
  <si>
    <t>NY309346</t>
  </si>
  <si>
    <t>LIDO BEACH - TOWERS CONDO</t>
  </si>
  <si>
    <t>NY770232</t>
  </si>
  <si>
    <t>LIDO BEACH PARK DISTRICT</t>
  </si>
  <si>
    <t>NY962496</t>
  </si>
  <si>
    <t>LONG BEACH CITY</t>
  </si>
  <si>
    <t>NY854811</t>
  </si>
  <si>
    <t>MANOR HAVEN BEACH</t>
  </si>
  <si>
    <t>NY787147</t>
  </si>
  <si>
    <t>MONTGOMERY BOULEVARD BEACH</t>
  </si>
  <si>
    <t>NY623549</t>
  </si>
  <si>
    <t>MORGAN MEMORIAL BEACH</t>
  </si>
  <si>
    <t>NY477589</t>
  </si>
  <si>
    <t>Merrick Estates Civic Association</t>
  </si>
  <si>
    <t>NY560832</t>
  </si>
  <si>
    <t>NASSAU BEACH CENTRAL TERRACE</t>
  </si>
  <si>
    <t>NY533663</t>
  </si>
  <si>
    <t>NASSAU BEACH EAST TERRACE</t>
  </si>
  <si>
    <t>NY172761</t>
  </si>
  <si>
    <t>NASSAU BEACH WEST TERRACE</t>
  </si>
  <si>
    <t>NY256119</t>
  </si>
  <si>
    <t>OCEAN CLUB BEACH</t>
  </si>
  <si>
    <t>NY950671</t>
  </si>
  <si>
    <t>PEBBLE COVE HOMEOWNERS' ASSOCIATION</t>
  </si>
  <si>
    <t>NY482754</t>
  </si>
  <si>
    <t>PHILLIP HEALEY</t>
  </si>
  <si>
    <t>NY975269</t>
  </si>
  <si>
    <t>PIPING ROCK BEACH</t>
  </si>
  <si>
    <t>NY615377</t>
  </si>
  <si>
    <t>PLAZA BEACH</t>
  </si>
  <si>
    <t>NY958224</t>
  </si>
  <si>
    <t>PLAZA BEACH CLUB</t>
  </si>
  <si>
    <t>NY138455</t>
  </si>
  <si>
    <t>POINT LOOKOUT PARK DISTRICT</t>
  </si>
  <si>
    <t>NY558450</t>
  </si>
  <si>
    <t>PRYBIL BEACH</t>
  </si>
  <si>
    <t>NY800814</t>
  </si>
  <si>
    <t>PUTNAM BEACH</t>
  </si>
  <si>
    <t>NY729205</t>
  </si>
  <si>
    <t>RANSOM BEACH</t>
  </si>
  <si>
    <t>NY839446</t>
  </si>
  <si>
    <t>SANDS AT ATLANTIC</t>
  </si>
  <si>
    <t>NY979731</t>
  </si>
  <si>
    <t>SEACLIFF BEACH</t>
  </si>
  <si>
    <t>NY107284</t>
  </si>
  <si>
    <t>SILVER POINT BEACH CLUB</t>
  </si>
  <si>
    <t>NY650888</t>
  </si>
  <si>
    <t>SOUNDSIDE BEACH</t>
  </si>
  <si>
    <t>NY348173</t>
  </si>
  <si>
    <t>STEHLI BEACH</t>
  </si>
  <si>
    <t>NY605329</t>
  </si>
  <si>
    <t>SUN AND SURF BEACH</t>
  </si>
  <si>
    <t>NY855084</t>
  </si>
  <si>
    <t>SUNNY ATLANTIC BEACH</t>
  </si>
  <si>
    <t>NY905795</t>
  </si>
  <si>
    <t>TAPPAN BEACH</t>
  </si>
  <si>
    <t>NY598076</t>
  </si>
  <si>
    <t>THE CREEK BEACH</t>
  </si>
  <si>
    <t>NY380652</t>
  </si>
  <si>
    <t>THEODORE ROOSEVELT BEACH</t>
  </si>
  <si>
    <t>NY955391</t>
  </si>
  <si>
    <t>TOBAY BEACH - BAY</t>
  </si>
  <si>
    <t>NY275656</t>
  </si>
  <si>
    <t>TOBAY BEACH - MARINA</t>
  </si>
  <si>
    <t>NY610050</t>
  </si>
  <si>
    <t>TOBAY BEACH - OCEAN</t>
  </si>
  <si>
    <t>NY737610</t>
  </si>
  <si>
    <t>TOWN HOUSE APARTMENTS AT LIDO</t>
  </si>
  <si>
    <t>NY415113</t>
  </si>
  <si>
    <t>TOWN PARK - AREA D SANDS/LIDO/ANCHOR</t>
  </si>
  <si>
    <t>NY893286</t>
  </si>
  <si>
    <t>TOWN PARK CAMP ANCHOR</t>
  </si>
  <si>
    <t>NY357913</t>
  </si>
  <si>
    <t>TOWN PARK POINT LOOKOUT</t>
  </si>
  <si>
    <t>NY723792</t>
  </si>
  <si>
    <t>VERNON AVENUE BEACH</t>
  </si>
  <si>
    <t>NY663725</t>
  </si>
  <si>
    <t>WEST HARBOR MEMORIAL BEACH</t>
  </si>
  <si>
    <t>NY183975</t>
  </si>
  <si>
    <t>WESTBURY BEACH CLUB</t>
  </si>
  <si>
    <t>NIAGARA</t>
  </si>
  <si>
    <t>NY346072</t>
  </si>
  <si>
    <t>KRULL PARK</t>
  </si>
  <si>
    <t>NY255107</t>
  </si>
  <si>
    <t>WILSON - TUSCARORA STATE PARK BEACH</t>
  </si>
  <si>
    <t>OSWEGO</t>
  </si>
  <si>
    <t>NY753343</t>
  </si>
  <si>
    <t>BRENNAN'S BEACH</t>
  </si>
  <si>
    <t>Public/Private</t>
  </si>
  <si>
    <t>NY280017</t>
  </si>
  <si>
    <t>CHEDMARDO</t>
  </si>
  <si>
    <t>NY266358</t>
  </si>
  <si>
    <t>DOWIE DALE</t>
  </si>
  <si>
    <t>NY124295</t>
  </si>
  <si>
    <t>Mexico Point State Park (Town)</t>
  </si>
  <si>
    <t>NY059316</t>
  </si>
  <si>
    <t>RAINBOW SHORES</t>
  </si>
  <si>
    <t>NY761078</t>
  </si>
  <si>
    <t>SANDY ISLAND BEACH</t>
  </si>
  <si>
    <t>QUEENS</t>
  </si>
  <si>
    <t>NY223526</t>
  </si>
  <si>
    <t>NY276753</t>
  </si>
  <si>
    <t>NY888426</t>
  </si>
  <si>
    <t>NY429358</t>
  </si>
  <si>
    <t>RICHMOND</t>
  </si>
  <si>
    <t>NY526586</t>
  </si>
  <si>
    <t>NY555335</t>
  </si>
  <si>
    <t>SOUTH BEACH</t>
  </si>
  <si>
    <t>NY311083</t>
  </si>
  <si>
    <t>WOLFE'S POND PARK</t>
  </si>
  <si>
    <t>SUFFOLK</t>
  </si>
  <si>
    <t>NY465973</t>
  </si>
  <si>
    <t>ALBERTS LANDING BEACH</t>
  </si>
  <si>
    <t>NY735693</t>
  </si>
  <si>
    <t>AMAGANSETT BEACH ASSOCIATION</t>
  </si>
  <si>
    <t>NY689454</t>
  </si>
  <si>
    <t>AMITYVILLE BEACH</t>
  </si>
  <si>
    <t>NY186000</t>
  </si>
  <si>
    <t>ASHAROKEN BEACH</t>
  </si>
  <si>
    <t>NY532595</t>
  </si>
  <si>
    <t>ATLANTIC AVENUE BEACH</t>
  </si>
  <si>
    <t>NY714050</t>
  </si>
  <si>
    <t>ATLANTIQUE BEACH - BAY</t>
  </si>
  <si>
    <t>NY159002</t>
  </si>
  <si>
    <t>ATLANTIQUE BEACH - OCEAN</t>
  </si>
  <si>
    <t>NY196140</t>
  </si>
  <si>
    <t>BATH AND TENNIS HOTEL</t>
  </si>
  <si>
    <t>NY164875</t>
  </si>
  <si>
    <t>BATHING CORP OF SOUTHAMPTON</t>
  </si>
  <si>
    <t>NY268028</t>
  </si>
  <si>
    <t>BAYBERRY BEACH AND TENNIS CLUB</t>
  </si>
  <si>
    <t>NY352593</t>
  </si>
  <si>
    <t>BAYPORT BEACH</t>
  </si>
  <si>
    <t>NY339648</t>
  </si>
  <si>
    <t>BELLE TERRE BEACH</t>
  </si>
  <si>
    <t>NY408905</t>
  </si>
  <si>
    <t>BELLPORT BEACH</t>
  </si>
  <si>
    <t>NY530635</t>
  </si>
  <si>
    <t>BENJAMINS BEACH</t>
  </si>
  <si>
    <t>NY526493</t>
  </si>
  <si>
    <t>BRIDGEHAMPTON CLUB</t>
  </si>
  <si>
    <t>NY926041</t>
  </si>
  <si>
    <t>BRIDGEHAMPTON TENNIS AND SURF</t>
  </si>
  <si>
    <t>NY984279</t>
  </si>
  <si>
    <t>BRIGHTWATERS BEACH</t>
  </si>
  <si>
    <t>NY764458</t>
  </si>
  <si>
    <t>NY470082</t>
  </si>
  <si>
    <t>NY817008</t>
  </si>
  <si>
    <t>NY375131</t>
  </si>
  <si>
    <t>NY563977</t>
  </si>
  <si>
    <t>NY648214</t>
  </si>
  <si>
    <t>NY471816</t>
  </si>
  <si>
    <t>CALLAHAN'S BEACH</t>
  </si>
  <si>
    <t>NY927079</t>
  </si>
  <si>
    <t>CAMP BLUE BAY</t>
  </si>
  <si>
    <t>NY944001</t>
  </si>
  <si>
    <t>CAMP DEWOLFE</t>
  </si>
  <si>
    <t>NY293644</t>
  </si>
  <si>
    <t>CAMP QUINIPET</t>
  </si>
  <si>
    <t>NY093374</t>
  </si>
  <si>
    <t>CEDAR BEACH</t>
  </si>
  <si>
    <t>NY238713</t>
  </si>
  <si>
    <t>NY969774</t>
  </si>
  <si>
    <t>NY927224</t>
  </si>
  <si>
    <t>CENTERPORT BEACH</t>
  </si>
  <si>
    <t>NY614048</t>
  </si>
  <si>
    <t>CLUB AT POINT O'WOODS - OCEAN</t>
  </si>
  <si>
    <t>NY504437</t>
  </si>
  <si>
    <t>COLD SPRING HARBOR BEACH CLUB</t>
  </si>
  <si>
    <t>NY433009</t>
  </si>
  <si>
    <t>COOPERS NECK BEACH</t>
  </si>
  <si>
    <t>NY112479</t>
  </si>
  <si>
    <t>COPIAGUE HARBOR</t>
  </si>
  <si>
    <t>NY780418</t>
  </si>
  <si>
    <t>COREY CREEK BEACH</t>
  </si>
  <si>
    <t>NY357117</t>
  </si>
  <si>
    <t>CORNELL CO-OPERATIVE EXTENSION MARINE CENTER</t>
  </si>
  <si>
    <t>NY133112</t>
  </si>
  <si>
    <t>CRAB MEADOW BEACH</t>
  </si>
  <si>
    <t>NY219095</t>
  </si>
  <si>
    <t>CRESCENT BEACH - SHELTER ISLAND</t>
  </si>
  <si>
    <t>NY702605</t>
  </si>
  <si>
    <t>NY504140</t>
  </si>
  <si>
    <t>CUPSOGUE COUNTY PARK</t>
  </si>
  <si>
    <t>NY267977</t>
  </si>
  <si>
    <t>NY585398</t>
  </si>
  <si>
    <t>NY269628</t>
  </si>
  <si>
    <t>NY374990</t>
  </si>
  <si>
    <t>DAVIS PARK BEACH</t>
  </si>
  <si>
    <t>NY636937</t>
  </si>
  <si>
    <t>DEVON YACHT CLUB, INC.</t>
  </si>
  <si>
    <t>NY413264</t>
  </si>
  <si>
    <t>DITCH PLAINS BEACH</t>
  </si>
  <si>
    <t>NY558605</t>
  </si>
  <si>
    <t>DOROTHY P. FLINT CAMP</t>
  </si>
  <si>
    <t>NY996941</t>
  </si>
  <si>
    <t>DUNE DECK HOTEL</t>
  </si>
  <si>
    <t>NY891025</t>
  </si>
  <si>
    <t>DUNEWOOD BEACH</t>
  </si>
  <si>
    <t>NY774675</t>
  </si>
  <si>
    <t>NY134025</t>
  </si>
  <si>
    <t>EAGLE DOCK COMMUNITY BEACH</t>
  </si>
  <si>
    <t>NY511181</t>
  </si>
  <si>
    <t>EAST ISLIP BEACH</t>
  </si>
  <si>
    <t>NY884592</t>
  </si>
  <si>
    <t>EAST LAKE DRIVE BEACH</t>
  </si>
  <si>
    <t>NY778556</t>
  </si>
  <si>
    <t>FAIR HARBOR - OCEAN</t>
  </si>
  <si>
    <t>NY332929</t>
  </si>
  <si>
    <t>FAIR HARBOR COMMUNITY ASSOCIATION - BAY</t>
  </si>
  <si>
    <t>NY694810</t>
  </si>
  <si>
    <t>FIFTH STREET PARK BEACH</t>
  </si>
  <si>
    <t>NY989199</t>
  </si>
  <si>
    <t>FISHER'S ISLAND COUNTRY CLUB</t>
  </si>
  <si>
    <t>NY406101</t>
  </si>
  <si>
    <t>FLEETS COVE BEACH</t>
  </si>
  <si>
    <t>NY387316</t>
  </si>
  <si>
    <t>FLEETS NECK BEACH</t>
  </si>
  <si>
    <t>NY692371</t>
  </si>
  <si>
    <t>FLYING POINT</t>
  </si>
  <si>
    <t>NY332608</t>
  </si>
  <si>
    <t>FOSTER MEMORIAL</t>
  </si>
  <si>
    <t>NY765701</t>
  </si>
  <si>
    <t>FOUNDER'S LANDING</t>
  </si>
  <si>
    <t>NY696743</t>
  </si>
  <si>
    <t>NY344249</t>
  </si>
  <si>
    <t>NY674766</t>
  </si>
  <si>
    <t>GEORGICA BEACH</t>
  </si>
  <si>
    <t>NY992221</t>
  </si>
  <si>
    <t>GILGO BEACH</t>
  </si>
  <si>
    <t>NY168522</t>
  </si>
  <si>
    <t>GOLD STAR BATTALION BEACH</t>
  </si>
  <si>
    <t>NY798606</t>
  </si>
  <si>
    <t>GOOSE CREEK</t>
  </si>
  <si>
    <t>NY815636</t>
  </si>
  <si>
    <t>GREAT GUN BEACH</t>
  </si>
  <si>
    <t>NY532142</t>
  </si>
  <si>
    <t>GURNEY'S INN RESORT AND SPA</t>
  </si>
  <si>
    <t>NY851326</t>
  </si>
  <si>
    <t>NY386625</t>
  </si>
  <si>
    <t>HAVEN'S BEACH</t>
  </si>
  <si>
    <t>NY255483</t>
  </si>
  <si>
    <t>HAY HARBOR CLUB</t>
  </si>
  <si>
    <t>NY370065</t>
  </si>
  <si>
    <t>HEAD OF THE BAY CLUB</t>
  </si>
  <si>
    <t>NY729276</t>
  </si>
  <si>
    <t>NY657238</t>
  </si>
  <si>
    <t>NY971813</t>
  </si>
  <si>
    <t>HITHER HILLS STATE PARK BEACH</t>
  </si>
  <si>
    <t>NY477769</t>
  </si>
  <si>
    <t>HOBART BEACH - BAY</t>
  </si>
  <si>
    <t>NY875624</t>
  </si>
  <si>
    <t>NY301679</t>
  </si>
  <si>
    <t>NY241138</t>
  </si>
  <si>
    <t>INDIAN WELLS BEACH</t>
  </si>
  <si>
    <t>NY995122</t>
  </si>
  <si>
    <t>IRON PIER BEACH</t>
  </si>
  <si>
    <t>NY669423</t>
  </si>
  <si>
    <t>NY365886</t>
  </si>
  <si>
    <t>ISLIP BEACH</t>
  </si>
  <si>
    <t>NY835985</t>
  </si>
  <si>
    <t>NY595159</t>
  </si>
  <si>
    <t>KENNY'S BEACH</t>
  </si>
  <si>
    <t>NY703569</t>
  </si>
  <si>
    <t>KIRK PARK BEACH</t>
  </si>
  <si>
    <t>NY527857</t>
  </si>
  <si>
    <t>KISMET BEACH - OCEAN</t>
  </si>
  <si>
    <t>NY843314</t>
  </si>
  <si>
    <t>NY898720</t>
  </si>
  <si>
    <t>LARONDE BEACH CLUB, INC.</t>
  </si>
  <si>
    <t>NY990212</t>
  </si>
  <si>
    <t>LASHLEY PAVILLION</t>
  </si>
  <si>
    <t>NY171464</t>
  </si>
  <si>
    <t>LLOYD HARBOR VILLAGE PARK</t>
  </si>
  <si>
    <t>NY921942</t>
  </si>
  <si>
    <t>LLOYD NECK BATH CLUB</t>
  </si>
  <si>
    <t>NY404494</t>
  </si>
  <si>
    <t>LONG BEACH</t>
  </si>
  <si>
    <t>NY668366</t>
  </si>
  <si>
    <t>NY638536</t>
  </si>
  <si>
    <t>NY752357</t>
  </si>
  <si>
    <t>MAIDSTONE BEACH</t>
  </si>
  <si>
    <t>NY586888</t>
  </si>
  <si>
    <t>MAIDSTONE CLUB, INC.</t>
  </si>
  <si>
    <t>NY540972</t>
  </si>
  <si>
    <t>MAIN BEACH</t>
  </si>
  <si>
    <t>NY798115</t>
  </si>
  <si>
    <t>MATTITUCK BREAKWATER BEACH</t>
  </si>
  <si>
    <t>NY159807</t>
  </si>
  <si>
    <t>MCCABE'S BEACH</t>
  </si>
  <si>
    <t>NY336886</t>
  </si>
  <si>
    <t>NY619761</t>
  </si>
  <si>
    <t>MESCHUTT BEACH</t>
  </si>
  <si>
    <t>NY456843</t>
  </si>
  <si>
    <t>MILLER BEACH SURF CLUB</t>
  </si>
  <si>
    <t>NY802715</t>
  </si>
  <si>
    <t>NASSAU POINT CAUSEWAY</t>
  </si>
  <si>
    <t>NY895338</t>
  </si>
  <si>
    <t>NEW SUFFOLK BEACH</t>
  </si>
  <si>
    <t>NY645739</t>
  </si>
  <si>
    <t>NISSEQUOGUE POINT BEACH</t>
  </si>
  <si>
    <t>NY714503</t>
  </si>
  <si>
    <t>NORMAN KLIPP PARK</t>
  </si>
  <si>
    <t>NY260692</t>
  </si>
  <si>
    <t>NY283889</t>
  </si>
  <si>
    <t>NY865266</t>
  </si>
  <si>
    <t>OCEAN BEACH - BAY</t>
  </si>
  <si>
    <t>NY107157</t>
  </si>
  <si>
    <t>OCEAN BEACH - OCEAN</t>
  </si>
  <si>
    <t>NY869747</t>
  </si>
  <si>
    <t>OLD FIELD CLUB</t>
  </si>
  <si>
    <t>NY418821</t>
  </si>
  <si>
    <t>ORIENT BEACH STATE PARK</t>
  </si>
  <si>
    <t>NY003163</t>
  </si>
  <si>
    <t>OVERLOOK BEACH</t>
  </si>
  <si>
    <t>NY906071</t>
  </si>
  <si>
    <t>PATCHOGUE VILLAGE POOL AND BEACH CLUB</t>
  </si>
  <si>
    <t>NY637755</t>
  </si>
  <si>
    <t>PECONIC DUNES CAMP - SOUND</t>
  </si>
  <si>
    <t>NY149226</t>
  </si>
  <si>
    <t>PERLMAN MUSIC CAMP</t>
  </si>
  <si>
    <t>NY163738</t>
  </si>
  <si>
    <t>PIKES BEACH</t>
  </si>
  <si>
    <t>NY494775</t>
  </si>
  <si>
    <t>POINT O'WOODS ASSOCIATION - BAY</t>
  </si>
  <si>
    <t>NY763598</t>
  </si>
  <si>
    <t>PONQUOGUE BEACH</t>
  </si>
  <si>
    <t>NY398255</t>
  </si>
  <si>
    <t>NY477475</t>
  </si>
  <si>
    <t>NY534647</t>
  </si>
  <si>
    <t>PRIDWIN HOTEL</t>
  </si>
  <si>
    <t>NY729319</t>
  </si>
  <si>
    <t>NY539188</t>
  </si>
  <si>
    <t>QUANTUCK BEACH CLUB</t>
  </si>
  <si>
    <t>NY588698</t>
  </si>
  <si>
    <t>QUOGUE BEACH CLUB</t>
  </si>
  <si>
    <t>NY413770</t>
  </si>
  <si>
    <t>QUOGUE VILLAGE BEACH</t>
  </si>
  <si>
    <t>NY574303</t>
  </si>
  <si>
    <t>REEVES BEACH</t>
  </si>
  <si>
    <t>NY014761</t>
  </si>
  <si>
    <t>ROBERT MOSES STATE PARK BEACH - SUFFOLK COUNTY</t>
  </si>
  <si>
    <t>NY916006</t>
  </si>
  <si>
    <t>ROGERS PAVILLION</t>
  </si>
  <si>
    <t>NY861413</t>
  </si>
  <si>
    <t>SAGG MAIN BEACH</t>
  </si>
  <si>
    <t>NY661125</t>
  </si>
  <si>
    <t>SALTAIRE BEACH - BAY</t>
  </si>
  <si>
    <t>NY829444</t>
  </si>
  <si>
    <t>SALTAIRE BEACH - OCEAN</t>
  </si>
  <si>
    <t>NY624982</t>
  </si>
  <si>
    <t>SAYVILLE BEACH</t>
  </si>
  <si>
    <t>NY324010</t>
  </si>
  <si>
    <t>SAYVILLE MARINA PARK</t>
  </si>
  <si>
    <t>NY779726</t>
  </si>
  <si>
    <t>SCHUBERT BEACH</t>
  </si>
  <si>
    <t>NY830482</t>
  </si>
  <si>
    <t>SEAVIEW - OCEAN</t>
  </si>
  <si>
    <t>NY685794</t>
  </si>
  <si>
    <t>SHELTER ISLAND HEIGHTS BEACH CLUB</t>
  </si>
  <si>
    <t>NY401374</t>
  </si>
  <si>
    <t>SHIRLEY BEACH</t>
  </si>
  <si>
    <t>NY113506</t>
  </si>
  <si>
    <t>SHOREHAM BEACH</t>
  </si>
  <si>
    <t>NY954310</t>
  </si>
  <si>
    <t>SHOREHAM SHORE CLUB</t>
  </si>
  <si>
    <t>NY498489</t>
  </si>
  <si>
    <t>SHOREHAM VILLAGE BEACH</t>
  </si>
  <si>
    <t>NY382589</t>
  </si>
  <si>
    <t>NY875308</t>
  </si>
  <si>
    <t>SMITH POINT COUNTY PARK</t>
  </si>
  <si>
    <t>NY970379</t>
  </si>
  <si>
    <t>SOUTH JAMESPORT BEACH</t>
  </si>
  <si>
    <t>NY744269</t>
  </si>
  <si>
    <t>SOUTHAMPTON BATH AND TENNIS</t>
  </si>
  <si>
    <t>NY930424</t>
  </si>
  <si>
    <t>SOUTHAMPTON PECONIC BEACH AND TENNIS CLUB</t>
  </si>
  <si>
    <t>NY109767</t>
  </si>
  <si>
    <t>SOUTHOLD BEACH</t>
  </si>
  <si>
    <t>NY553462</t>
  </si>
  <si>
    <t>STEERS BEACH</t>
  </si>
  <si>
    <t>NY289627</t>
  </si>
  <si>
    <t>STONY BROOK YACHT CLUB</t>
  </si>
  <si>
    <t>NY908578</t>
  </si>
  <si>
    <t>SUNKEN MEADOW STATE PARK BEACH</t>
  </si>
  <si>
    <t>NY826249</t>
  </si>
  <si>
    <t>SURF CLUB OF QUOGUE</t>
  </si>
  <si>
    <t>NY912367</t>
  </si>
  <si>
    <t>SWORDFISH CLUB</t>
  </si>
  <si>
    <t>NY612795</t>
  </si>
  <si>
    <t>NY594059</t>
  </si>
  <si>
    <t>NY169086</t>
  </si>
  <si>
    <t>NY871151</t>
  </si>
  <si>
    <t>NY572777</t>
  </si>
  <si>
    <t>NY643679</t>
  </si>
  <si>
    <t>TANNER PARK</t>
  </si>
  <si>
    <t>NY451928</t>
  </si>
  <si>
    <t>TERRACES ON THE SOUND</t>
  </si>
  <si>
    <t>NY219169</t>
  </si>
  <si>
    <t>TIANA BEACH</t>
  </si>
  <si>
    <t>NY790817</t>
  </si>
  <si>
    <t>TIDES PROPERTY OWNERS ASSOCIATION</t>
  </si>
  <si>
    <t>NY231287</t>
  </si>
  <si>
    <t>NY642121</t>
  </si>
  <si>
    <t>NY826038</t>
  </si>
  <si>
    <t>VENETIAN SHORES</t>
  </si>
  <si>
    <t>NY242277</t>
  </si>
  <si>
    <t>VETERAN'S MEMORIAL PARK</t>
  </si>
  <si>
    <t>NY106799</t>
  </si>
  <si>
    <t>NY726260</t>
  </si>
  <si>
    <t>W. SCOTT CAMERON</t>
  </si>
  <si>
    <t>NY916346</t>
  </si>
  <si>
    <t>WADES BEACH</t>
  </si>
  <si>
    <t>NY933417</t>
  </si>
  <si>
    <t>WADING RIVER BEACH</t>
  </si>
  <si>
    <t>NY709978</t>
  </si>
  <si>
    <t>WATER MILL BEACH CLUB</t>
  </si>
  <si>
    <t>NY466279</t>
  </si>
  <si>
    <t>WEST ISLIP BEACH</t>
  </si>
  <si>
    <t>NY735511</t>
  </si>
  <si>
    <t>WEST MEADOW BEACH</t>
  </si>
  <si>
    <t>NY713375</t>
  </si>
  <si>
    <t>WEST NECK BEACH</t>
  </si>
  <si>
    <t>NY603914</t>
  </si>
  <si>
    <t>WILDWOOD STATE PARK BEACH</t>
  </si>
  <si>
    <t>NY405933</t>
  </si>
  <si>
    <t>NY664308</t>
  </si>
  <si>
    <t>NY571635</t>
  </si>
  <si>
    <t>NY635787</t>
  </si>
  <si>
    <t>NY827419</t>
  </si>
  <si>
    <t>WAYNE</t>
  </si>
  <si>
    <t>NY041953</t>
  </si>
  <si>
    <t>NY214770</t>
  </si>
  <si>
    <t>WESTCHESTER</t>
  </si>
  <si>
    <t>NY603669</t>
  </si>
  <si>
    <t>AMERICAN YACHT CLUB</t>
  </si>
  <si>
    <t>NY847981</t>
  </si>
  <si>
    <t>BEACH POINT CLUB</t>
  </si>
  <si>
    <t>NY238322</t>
  </si>
  <si>
    <t>BECKWITHE POINTE</t>
  </si>
  <si>
    <t>NY948448</t>
  </si>
  <si>
    <t>COVELEIGH BEACH CLUB</t>
  </si>
  <si>
    <t>NY352572</t>
  </si>
  <si>
    <t>DAVENPORT CLUB</t>
  </si>
  <si>
    <t>NY077883</t>
  </si>
  <si>
    <t>ECHO BAY YACHT CLUB</t>
  </si>
  <si>
    <t>NY411367</t>
  </si>
  <si>
    <t>GLEN ISLAND PARK</t>
  </si>
  <si>
    <t>NY255139</t>
  </si>
  <si>
    <t>GREENTREE CLUB</t>
  </si>
  <si>
    <t>NY937940</t>
  </si>
  <si>
    <t>HARBOR ISLAND BEACH</t>
  </si>
  <si>
    <t>NY092168</t>
  </si>
  <si>
    <t>HUDSON PARK</t>
  </si>
  <si>
    <t>NY485642</t>
  </si>
  <si>
    <t>LARCHMONT MANOR PARK</t>
  </si>
  <si>
    <t>NY705603</t>
  </si>
  <si>
    <t>LARCHMONT SHORE CLUB</t>
  </si>
  <si>
    <t>NY958766</t>
  </si>
  <si>
    <t>MAMARONECK BEACH AND CABANA CLUB</t>
  </si>
  <si>
    <t>NY259438</t>
  </si>
  <si>
    <t>MANUNSING ISLAND CLUB</t>
  </si>
  <si>
    <t>NY072318</t>
  </si>
  <si>
    <t>NEW ROCHELLE ROWING CLUB</t>
  </si>
  <si>
    <t>NY466491</t>
  </si>
  <si>
    <t>ORIENTA BEACH CLUB</t>
  </si>
  <si>
    <t>NY655241</t>
  </si>
  <si>
    <t>RYE PLAYLAND BEACH</t>
  </si>
  <si>
    <t>NY454053</t>
  </si>
  <si>
    <t>NY653743</t>
  </si>
  <si>
    <t>SHENOROCK SHORE CLUB</t>
  </si>
  <si>
    <t>NY629541</t>
  </si>
  <si>
    <t>SHORE ACRES CLUB</t>
  </si>
  <si>
    <t>NY452361</t>
  </si>
  <si>
    <t>SURF CLUB</t>
  </si>
  <si>
    <t>NY069186</t>
  </si>
  <si>
    <t>VIP CLUB</t>
  </si>
  <si>
    <t>NY397308</t>
  </si>
  <si>
    <t>WESTCHESTER COUNTRY CLUB BEACH</t>
  </si>
  <si>
    <t>Miles</t>
  </si>
  <si>
    <t>CSO; STORM</t>
  </si>
  <si>
    <t>Rain Advisory</t>
  </si>
  <si>
    <t>STORM; CSO</t>
  </si>
  <si>
    <t>ECOLI</t>
  </si>
  <si>
    <t>SEPTIC</t>
  </si>
  <si>
    <t>ECOLI:</t>
  </si>
  <si>
    <t>CSO:</t>
  </si>
  <si>
    <t>SEPTIC:</t>
  </si>
  <si>
    <t>Total length of monitored beaches (MI)</t>
  </si>
  <si>
    <t>NY176548</t>
  </si>
  <si>
    <t>WEST FORDHAM STREET ASSOCIATION</t>
  </si>
  <si>
    <t>NY401633</t>
  </si>
  <si>
    <t>BEEKMAN BEACH</t>
  </si>
  <si>
    <t>NY536776</t>
  </si>
  <si>
    <t>LIDO BEACH WEST</t>
  </si>
  <si>
    <t>NY437791</t>
  </si>
  <si>
    <t>VILLAGE CLUB AT SANDS POINT</t>
  </si>
  <si>
    <t>NY811394</t>
  </si>
  <si>
    <t>PLAZA WEST</t>
  </si>
  <si>
    <t>RAINFALL; OTHER</t>
  </si>
  <si>
    <t>OTHER; RAINFALL</t>
  </si>
  <si>
    <t>WHITE CROSS FISHING CLUB</t>
  </si>
  <si>
    <t>POINT GRATIOT BEACH - EAST</t>
  </si>
  <si>
    <t>POINT GRATIOT BEACH - WEST</t>
  </si>
  <si>
    <t>WRIGHT PARK - WEST</t>
  </si>
  <si>
    <t>NY626819</t>
  </si>
  <si>
    <t>WOODLAWN BEACH - WOODLAWN BEACH STATE PARK</t>
  </si>
  <si>
    <t>NY845358</t>
  </si>
  <si>
    <t>CONEY ISLAND</t>
  </si>
  <si>
    <t>SEWAGE</t>
  </si>
  <si>
    <t>DURAND BEACH</t>
  </si>
  <si>
    <t>ELEV_BACT; RAINFALL</t>
  </si>
  <si>
    <t>ECOLI; PREEMPT</t>
  </si>
  <si>
    <t>ELEV_BACT; RAINFALL; OTHER</t>
  </si>
  <si>
    <t>OTHER; STORM; UNKNOWN</t>
  </si>
  <si>
    <t>ELEV_BACT; OTHER</t>
  </si>
  <si>
    <t>OTHER; UNKNOWN</t>
  </si>
  <si>
    <t>HAMLIN BEACH - AREA 4</t>
  </si>
  <si>
    <t>HAMLIN BEACH STATE PARK - AREA 3</t>
  </si>
  <si>
    <t>STORM; OTHER</t>
  </si>
  <si>
    <t>OTHER; ELEV_BACT</t>
  </si>
  <si>
    <t>RAINFALL; ELEV_BACT</t>
  </si>
  <si>
    <t>STORM; UNKNOWN</t>
  </si>
  <si>
    <t>RAINFALL; OTHER; ELEV_BACT</t>
  </si>
  <si>
    <t>CENTRE ISLAND - SOUND BEACH</t>
  </si>
  <si>
    <t>LATTINGTOWN BEACH</t>
  </si>
  <si>
    <t>MERRICK ESTATES CIVIC ASSOCIATION</t>
  </si>
  <si>
    <t>PHILIP HEALEY</t>
  </si>
  <si>
    <t>TAPPEN BEACH</t>
  </si>
  <si>
    <t>MEXICO POINT STATE PARK (TOWN)</t>
  </si>
  <si>
    <t>CENTRE ISLAND - BAY BEACH</t>
  </si>
  <si>
    <t>JONES BEACH STATE PARK - CENTRAL</t>
  </si>
  <si>
    <t>NASSAU BEACH - CENTRAL TERRACE</t>
  </si>
  <si>
    <t>NASSAU BEACH - EAST TERRACE</t>
  </si>
  <si>
    <t>NASSAU BEACH - WEST TERRACE</t>
  </si>
  <si>
    <t>TOWN PARK - CAMP ANCHOR</t>
  </si>
  <si>
    <t>TOWN PARK - POINT LOOKOUT</t>
  </si>
  <si>
    <t>WILSON-TUSCARORA STATE PARK BEACH</t>
  </si>
  <si>
    <t>BREEZY POINT - 219TH STREET</t>
  </si>
  <si>
    <t>BREEZY POINT - REID AVE.</t>
  </si>
  <si>
    <t>DOUGLASTON HOMEOWNERS ASSOCIATION</t>
  </si>
  <si>
    <t>NY309195</t>
  </si>
  <si>
    <t>ROCKAWAY BEACH</t>
  </si>
  <si>
    <t>WHITESTONE BOOSTER CIVIC ASSOCIATION</t>
  </si>
  <si>
    <t>NY890584</t>
  </si>
  <si>
    <t>CEDAR GROVE</t>
  </si>
  <si>
    <t>MIDLAND BEACH</t>
  </si>
  <si>
    <t>BAY HILLS POA</t>
  </si>
  <si>
    <t>BAYBERRY COVE BEACH</t>
  </si>
  <si>
    <t>BAYCREST ASSOCIATION BEACH</t>
  </si>
  <si>
    <t>BAYVIEW BEACH</t>
  </si>
  <si>
    <t>BEECH ROAD BEACH</t>
  </si>
  <si>
    <t>BROADWAY BEACH</t>
  </si>
  <si>
    <t>CAMP BAITING HOLLOW</t>
  </si>
  <si>
    <t>CEDAR BEACH - EAST (MT. SINAI)</t>
  </si>
  <si>
    <t>CEDAR BEACH - WEST</t>
  </si>
  <si>
    <t>CLEARWATER BEACH</t>
  </si>
  <si>
    <t>CRESCENT BEACH - SUFFOLK</t>
  </si>
  <si>
    <t>CULLODEN SHORES</t>
  </si>
  <si>
    <t>DUNEWOOD POA BEACH - BAY</t>
  </si>
  <si>
    <t>FIDDLERS GREEN ASSOCIATION</t>
  </si>
  <si>
    <t>FRIENDSHIP DRIVE BEACH</t>
  </si>
  <si>
    <t>GRANTLAND BEACH</t>
  </si>
  <si>
    <t>HECKSCHER - OVERLOOK BEACH</t>
  </si>
  <si>
    <t>HECKSCHER STATE PARK - WEST BEACH</t>
  </si>
  <si>
    <t>HOBART BEACH - INLET</t>
  </si>
  <si>
    <t>NY948050</t>
  </si>
  <si>
    <t>HOLIDAY BEACH</t>
  </si>
  <si>
    <t>HUNTINGTON BEACH COMMUNITY ASSOC.</t>
  </si>
  <si>
    <t>INDIAN FIELD BEACH</t>
  </si>
  <si>
    <t>ISLAND PEOPLE'S PROJECT</t>
  </si>
  <si>
    <t>KNOLLWOOD BEACH</t>
  </si>
  <si>
    <t>LITTLE BAY BEACH</t>
  </si>
  <si>
    <t>LLOYD HARBOR ESTATES</t>
  </si>
  <si>
    <t>MECOX BEACH</t>
  </si>
  <si>
    <t>NY612297</t>
  </si>
  <si>
    <t>MILLER PLACE PARK BEACH</t>
  </si>
  <si>
    <t>NATHAN HALE BEACH CLUB</t>
  </si>
  <si>
    <t>NICK'S BEACH</t>
  </si>
  <si>
    <t>PORT JEFFERSON BEACH - EAST</t>
  </si>
  <si>
    <t>PORT JEFFERSON BEACH - WEST</t>
  </si>
  <si>
    <t>PRICES BEND BEACH</t>
  </si>
  <si>
    <t>SCOTTS BEACH</t>
  </si>
  <si>
    <t>SEAVIEW BEACH ASSOCIATION - BAY</t>
  </si>
  <si>
    <t>SILVER SANDS MOTEL</t>
  </si>
  <si>
    <t>SOUND BEACH POA - WEST</t>
  </si>
  <si>
    <t>SOUND VIEW BEACH ASSOCIATION</t>
  </si>
  <si>
    <t>NY615322</t>
  </si>
  <si>
    <t>STONY BROOK BEACH</t>
  </si>
  <si>
    <t>TIANA SHORES ASSOCIATION</t>
  </si>
  <si>
    <t>TWO-MILE HOLLOW BEACH</t>
  </si>
  <si>
    <t>VALLEY GROVE BEACH</t>
  </si>
  <si>
    <t>WEST OAKS RECREATION CLUB</t>
  </si>
  <si>
    <t>WESTHAMPTON HOUSE</t>
  </si>
  <si>
    <t>WINCOMA BEACH</t>
  </si>
  <si>
    <t>WOODCLIFF PARK POA</t>
  </si>
  <si>
    <t>NY687619</t>
  </si>
  <si>
    <t>WOODHULL LANDING</t>
  </si>
  <si>
    <t>YARDARM CONDOMINIUM SOUTH</t>
  </si>
  <si>
    <t>SODUS POINT - BAYSIDE</t>
  </si>
  <si>
    <t>SODUS POINT - LAKE SIDE</t>
  </si>
  <si>
    <t>RYE TOWN PARK - OAKLAND BEACH</t>
  </si>
  <si>
    <t>Beach monitored?</t>
  </si>
  <si>
    <t>Swim season length (weeks)</t>
  </si>
  <si>
    <t>Swim season monitoring frequency (per week)</t>
  </si>
  <si>
    <t>CSO; POTW; STORM</t>
  </si>
  <si>
    <t>WILDLIFE; OTHER</t>
  </si>
  <si>
    <t>UNKNOWN; STORM</t>
  </si>
  <si>
    <t>SEWER_LINE; CSO</t>
  </si>
  <si>
    <t>POTW:</t>
  </si>
  <si>
    <t>SEWER_LINE:</t>
  </si>
  <si>
    <t xml:space="preserve"> MONITORING FREQUENCY SUMMARY</t>
  </si>
  <si>
    <t>No.</t>
  </si>
  <si>
    <t>Monitored once per month</t>
  </si>
  <si>
    <t>Monitored twice per month</t>
  </si>
  <si>
    <t>Monitored once a week</t>
  </si>
  <si>
    <t>Monitored five times per month</t>
  </si>
  <si>
    <t>Monitored six times per month</t>
  </si>
  <si>
    <t>Monitored twice a week</t>
  </si>
  <si>
    <t>Monitored ten times per month</t>
  </si>
  <si>
    <t>Monitored three times a week</t>
  </si>
  <si>
    <t>Monitored seven times a week</t>
  </si>
  <si>
    <t>Algae, Jetties</t>
  </si>
  <si>
    <t>Wave Event</t>
  </si>
  <si>
    <t>Algae</t>
  </si>
  <si>
    <t>CLARITY</t>
  </si>
  <si>
    <t>Algae, Jetties, clarity</t>
  </si>
  <si>
    <t>Algae accumulation, turbidity caused by solids from Genesee River</t>
  </si>
  <si>
    <t>STAGNANT WATER CAUSED BY PIER</t>
  </si>
  <si>
    <t>WAVES</t>
  </si>
  <si>
    <t>Beach located adjacent to river or creek (medium to high residential development, additional septic system leakage and/or storm related/wet-weather runoff possible).</t>
  </si>
  <si>
    <t>Beach action in 2011?</t>
  </si>
  <si>
    <t>2011 ACTIONS DURATION SUMMARY</t>
  </si>
  <si>
    <t>2011 BEACH DAYS SUMMARY</t>
  </si>
  <si>
    <t>2011 ACTIONS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</si>
</sst>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409]m/d/yy\ h:mm\ AM/PM;@"/>
  </numFmts>
  <fonts count="2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Border="1"/>
    <xf numFmtId="4" fontId="12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" fontId="5" fillId="0" borderId="0" xfId="0" quotePrefix="1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0" fillId="0" borderId="0" xfId="0" applyFont="1" applyFill="1"/>
    <xf numFmtId="0" fontId="12" fillId="0" borderId="0" xfId="0" applyFont="1" applyBorder="1" applyAlignment="1">
      <alignment horizontal="center" vertical="center"/>
    </xf>
    <xf numFmtId="4" fontId="5" fillId="0" borderId="0" xfId="0" applyNumberFormat="1" applyFont="1" applyFill="1" applyBorder="1"/>
    <xf numFmtId="0" fontId="4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2"/>
  <sheetViews>
    <sheetView tabSelected="1" workbookViewId="0"/>
  </sheetViews>
  <sheetFormatPr defaultRowHeight="12.75" x14ac:dyDescent="0.2"/>
  <cols>
    <col min="1" max="1" width="11.5703125" style="5" customWidth="1"/>
    <col min="2" max="2" width="0.5703125" style="5" customWidth="1"/>
    <col min="3" max="6" width="8.28515625" style="5" customWidth="1"/>
    <col min="7" max="7" width="0.5703125" style="5" customWidth="1"/>
    <col min="8" max="10" width="8.28515625" style="5" customWidth="1"/>
    <col min="11" max="11" width="0.5703125" style="5" customWidth="1"/>
    <col min="12" max="17" width="8.28515625" style="5" customWidth="1"/>
    <col min="18" max="18" width="0.5703125" style="5" customWidth="1"/>
    <col min="19" max="16384" width="9.140625" style="5"/>
  </cols>
  <sheetData>
    <row r="1" spans="1:21" x14ac:dyDescent="0.2">
      <c r="A1" s="11"/>
      <c r="B1" s="11"/>
      <c r="C1" s="172" t="s">
        <v>43</v>
      </c>
      <c r="D1" s="174"/>
      <c r="E1" s="174"/>
      <c r="F1" s="173"/>
      <c r="G1" s="77"/>
      <c r="H1" s="172" t="s">
        <v>45</v>
      </c>
      <c r="I1" s="172"/>
      <c r="J1" s="172"/>
      <c r="K1" s="60"/>
      <c r="L1" s="172" t="s">
        <v>49</v>
      </c>
      <c r="M1" s="173"/>
      <c r="N1" s="173"/>
      <c r="O1" s="173"/>
      <c r="P1" s="173"/>
      <c r="Q1" s="173"/>
      <c r="R1" s="60"/>
      <c r="S1" s="172" t="s">
        <v>48</v>
      </c>
      <c r="T1" s="173"/>
      <c r="U1" s="173"/>
    </row>
    <row r="2" spans="1:21" ht="88.5" customHeight="1" x14ac:dyDescent="0.2">
      <c r="A2" s="4" t="s">
        <v>13</v>
      </c>
      <c r="B2" s="4"/>
      <c r="C2" s="3" t="s">
        <v>47</v>
      </c>
      <c r="D2" s="3" t="s">
        <v>51</v>
      </c>
      <c r="E2" s="3" t="s">
        <v>52</v>
      </c>
      <c r="F2" s="3" t="s">
        <v>770</v>
      </c>
      <c r="G2" s="3"/>
      <c r="H2" s="3" t="s">
        <v>0</v>
      </c>
      <c r="I2" s="3" t="s">
        <v>1</v>
      </c>
      <c r="J2" s="3" t="s">
        <v>2</v>
      </c>
      <c r="K2" s="3"/>
      <c r="L2" s="14" t="s">
        <v>50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/>
      <c r="S2" s="14" t="s">
        <v>9</v>
      </c>
      <c r="T2" s="15" t="s">
        <v>10</v>
      </c>
      <c r="U2" s="3" t="s">
        <v>16</v>
      </c>
    </row>
    <row r="3" spans="1:21" x14ac:dyDescent="0.2">
      <c r="A3" s="73" t="s">
        <v>156</v>
      </c>
      <c r="B3" s="16"/>
      <c r="C3" s="33">
        <f>Monitoring!$B$12</f>
        <v>10</v>
      </c>
      <c r="D3" s="30">
        <f>Monitoring!$E$12</f>
        <v>10</v>
      </c>
      <c r="E3" s="50">
        <f>D3/C3</f>
        <v>1</v>
      </c>
      <c r="F3" s="152">
        <f>Monitoring!$I$12</f>
        <v>1.1100000000000001</v>
      </c>
      <c r="G3" s="13"/>
      <c r="H3" s="49">
        <f>'2011 Actions'!$B$94</f>
        <v>10</v>
      </c>
      <c r="I3" s="49">
        <f t="shared" ref="I3:I18" si="0">D3-H3</f>
        <v>0</v>
      </c>
      <c r="J3" s="50">
        <f>H3/D3</f>
        <v>1</v>
      </c>
      <c r="K3" s="13"/>
      <c r="L3" s="60">
        <f>'Action Durations'!E13</f>
        <v>92</v>
      </c>
      <c r="M3" s="49">
        <f>'Action Durations'!H13</f>
        <v>49</v>
      </c>
      <c r="N3" s="49">
        <f>'Action Durations'!I13</f>
        <v>25</v>
      </c>
      <c r="O3" s="49">
        <f>'Action Durations'!J13</f>
        <v>17</v>
      </c>
      <c r="P3" s="49">
        <f>'Action Durations'!K13</f>
        <v>1</v>
      </c>
      <c r="Q3" s="49">
        <f>'Action Durations'!L13</f>
        <v>0</v>
      </c>
      <c r="R3" s="13"/>
      <c r="S3" s="51">
        <f>'Beach Days'!E13</f>
        <v>1050</v>
      </c>
      <c r="T3" s="51">
        <f>'Beach Days'!H13</f>
        <v>197</v>
      </c>
      <c r="U3" s="39">
        <f>T3/S3</f>
        <v>0.18761904761904763</v>
      </c>
    </row>
    <row r="4" spans="1:21" x14ac:dyDescent="0.2">
      <c r="A4" s="147" t="s">
        <v>177</v>
      </c>
      <c r="B4" s="16"/>
      <c r="C4" s="56">
        <f>Monitoring!$B$15</f>
        <v>1</v>
      </c>
      <c r="D4" s="30">
        <f>Monitoring!$E$15</f>
        <v>1</v>
      </c>
      <c r="E4" s="50">
        <f>D4/C4</f>
        <v>1</v>
      </c>
      <c r="F4" s="152">
        <f>Monitoring!$I$15</f>
        <v>2.34</v>
      </c>
      <c r="G4" s="13"/>
      <c r="H4" s="49">
        <v>0</v>
      </c>
      <c r="I4" s="49">
        <f t="shared" si="0"/>
        <v>1</v>
      </c>
      <c r="J4" s="149" t="s">
        <v>46</v>
      </c>
      <c r="K4" s="13"/>
      <c r="L4" s="60">
        <v>0</v>
      </c>
      <c r="M4" s="149" t="s">
        <v>46</v>
      </c>
      <c r="N4" s="149" t="s">
        <v>46</v>
      </c>
      <c r="O4" s="149" t="s">
        <v>46</v>
      </c>
      <c r="P4" s="149" t="s">
        <v>46</v>
      </c>
      <c r="Q4" s="149" t="s">
        <v>46</v>
      </c>
      <c r="R4" s="13"/>
      <c r="S4" s="51">
        <f>'Beach Days'!E16</f>
        <v>105</v>
      </c>
      <c r="T4" s="51">
        <f>'Beach Days'!H16</f>
        <v>0</v>
      </c>
      <c r="U4" s="39">
        <f>T4/S4</f>
        <v>0</v>
      </c>
    </row>
    <row r="5" spans="1:21" x14ac:dyDescent="0.2">
      <c r="A5" s="136" t="s">
        <v>180</v>
      </c>
      <c r="B5" s="16"/>
      <c r="C5" s="56">
        <f>Monitoring!$B$23</f>
        <v>6</v>
      </c>
      <c r="D5" s="30">
        <f>Monitoring!$E$23</f>
        <v>6</v>
      </c>
      <c r="E5" s="50">
        <f>D5/C5</f>
        <v>1</v>
      </c>
      <c r="F5" s="152">
        <f>Monitoring!$I$23</f>
        <v>0.91999999999999993</v>
      </c>
      <c r="G5" s="13"/>
      <c r="H5" s="49">
        <f>'2011 Actions'!$B$119</f>
        <v>6</v>
      </c>
      <c r="I5" s="49">
        <f t="shared" si="0"/>
        <v>0</v>
      </c>
      <c r="J5" s="50">
        <f>H5/D5</f>
        <v>1</v>
      </c>
      <c r="K5" s="13"/>
      <c r="L5" s="145">
        <f>'Action Durations'!E21</f>
        <v>23</v>
      </c>
      <c r="M5" s="49">
        <f>'Action Durations'!H21</f>
        <v>2</v>
      </c>
      <c r="N5" s="49">
        <f>'Action Durations'!I21</f>
        <v>15</v>
      </c>
      <c r="O5" s="49">
        <f>'Action Durations'!J21</f>
        <v>2</v>
      </c>
      <c r="P5" s="49">
        <f>'Action Durations'!K21</f>
        <v>4</v>
      </c>
      <c r="Q5" s="49">
        <f>'Action Durations'!L21</f>
        <v>0</v>
      </c>
      <c r="R5" s="13"/>
      <c r="S5" s="51">
        <f>'Beach Days'!E24</f>
        <v>630</v>
      </c>
      <c r="T5" s="51">
        <f>'Beach Days'!H24</f>
        <v>72</v>
      </c>
      <c r="U5" s="39">
        <f>T5/S5</f>
        <v>0.11428571428571428</v>
      </c>
    </row>
    <row r="6" spans="1:21" x14ac:dyDescent="0.2">
      <c r="A6" s="136" t="s">
        <v>193</v>
      </c>
      <c r="B6" s="16"/>
      <c r="C6" s="56">
        <f>Monitoring!$B$34</f>
        <v>9</v>
      </c>
      <c r="D6" s="30">
        <f>Monitoring!$E$34</f>
        <v>9</v>
      </c>
      <c r="E6" s="50">
        <f>D6/C6</f>
        <v>1</v>
      </c>
      <c r="F6" s="152">
        <f>Monitoring!$I$34</f>
        <v>2.8600000000000008</v>
      </c>
      <c r="G6" s="13"/>
      <c r="H6" s="49">
        <f>'2011 Actions'!$B$198</f>
        <v>8</v>
      </c>
      <c r="I6" s="49">
        <f t="shared" si="0"/>
        <v>1</v>
      </c>
      <c r="J6" s="50">
        <f>H6/D6</f>
        <v>0.88888888888888884</v>
      </c>
      <c r="K6" s="13"/>
      <c r="L6" s="148">
        <f>'Action Durations'!E31</f>
        <v>77</v>
      </c>
      <c r="M6" s="49">
        <f>'Action Durations'!H31</f>
        <v>55</v>
      </c>
      <c r="N6" s="49">
        <f>'Action Durations'!I31</f>
        <v>16</v>
      </c>
      <c r="O6" s="49">
        <f>'Action Durations'!J31</f>
        <v>6</v>
      </c>
      <c r="P6" s="49">
        <f>'Action Durations'!K31</f>
        <v>0</v>
      </c>
      <c r="Q6" s="49">
        <f>'Action Durations'!L31</f>
        <v>0</v>
      </c>
      <c r="R6" s="13"/>
      <c r="S6" s="51">
        <f>'Beach Days'!E35</f>
        <v>945</v>
      </c>
      <c r="T6" s="51">
        <f>'Beach Days'!H35</f>
        <v>113</v>
      </c>
      <c r="U6" s="39">
        <f>T6/S6</f>
        <v>0.11957671957671957</v>
      </c>
    </row>
    <row r="7" spans="1:21" x14ac:dyDescent="0.2">
      <c r="A7" s="136" t="s">
        <v>210</v>
      </c>
      <c r="B7" s="16"/>
      <c r="C7" s="56">
        <f>Monitoring!$B$38</f>
        <v>2</v>
      </c>
      <c r="D7" s="30">
        <f>Monitoring!$E$38</f>
        <v>2</v>
      </c>
      <c r="E7" s="50">
        <f>D7/C7</f>
        <v>1</v>
      </c>
      <c r="F7" s="152">
        <f>Monitoring!$I$38</f>
        <v>1.0699999999999998</v>
      </c>
      <c r="G7" s="13"/>
      <c r="H7" s="49">
        <v>0</v>
      </c>
      <c r="I7" s="49">
        <f t="shared" si="0"/>
        <v>2</v>
      </c>
      <c r="J7" s="149" t="s">
        <v>46</v>
      </c>
      <c r="K7" s="13"/>
      <c r="L7" s="145">
        <v>0</v>
      </c>
      <c r="M7" s="149" t="s">
        <v>46</v>
      </c>
      <c r="N7" s="149" t="s">
        <v>46</v>
      </c>
      <c r="O7" s="149" t="s">
        <v>46</v>
      </c>
      <c r="P7" s="149" t="s">
        <v>46</v>
      </c>
      <c r="Q7" s="149" t="s">
        <v>46</v>
      </c>
      <c r="R7" s="13"/>
      <c r="S7" s="51">
        <f>'Beach Days'!E39</f>
        <v>210</v>
      </c>
      <c r="T7" s="51">
        <f>'Beach Days'!H39</f>
        <v>0</v>
      </c>
      <c r="U7" s="39">
        <f>T7/S7</f>
        <v>0</v>
      </c>
    </row>
    <row r="8" spans="1:21" x14ac:dyDescent="0.2">
      <c r="A8" s="136" t="s">
        <v>215</v>
      </c>
      <c r="B8" s="16"/>
      <c r="C8" s="56">
        <f>Monitoring!$B$46</f>
        <v>6</v>
      </c>
      <c r="D8" s="30">
        <f>Monitoring!$E$46</f>
        <v>6</v>
      </c>
      <c r="E8" s="50">
        <f t="shared" ref="E8:E17" si="1">D8/C8</f>
        <v>1</v>
      </c>
      <c r="F8" s="152">
        <f>Monitoring!$I$46</f>
        <v>4.82</v>
      </c>
      <c r="G8" s="13"/>
      <c r="H8" s="49">
        <f>'2011 Actions'!$B$227</f>
        <v>6</v>
      </c>
      <c r="I8" s="49">
        <f t="shared" si="0"/>
        <v>0</v>
      </c>
      <c r="J8" s="50">
        <f t="shared" ref="J8:J14" si="2">H8/D8</f>
        <v>1</v>
      </c>
      <c r="K8" s="13"/>
      <c r="L8" s="145">
        <f>'Action Durations'!E39</f>
        <v>27</v>
      </c>
      <c r="M8" s="49">
        <f>'Action Durations'!H39</f>
        <v>8</v>
      </c>
      <c r="N8" s="49">
        <f>'Action Durations'!I39</f>
        <v>7</v>
      </c>
      <c r="O8" s="49">
        <f>'Action Durations'!J39</f>
        <v>11</v>
      </c>
      <c r="P8" s="49">
        <f>'Action Durations'!K39</f>
        <v>1</v>
      </c>
      <c r="Q8" s="49">
        <f>'Action Durations'!L39</f>
        <v>0</v>
      </c>
      <c r="R8" s="13"/>
      <c r="S8" s="51">
        <f>'Beach Days'!E47</f>
        <v>630</v>
      </c>
      <c r="T8" s="51">
        <f>'Beach Days'!H47</f>
        <v>79</v>
      </c>
      <c r="U8" s="39">
        <f t="shared" ref="U8:U17" si="3">T8/S8</f>
        <v>0.1253968253968254</v>
      </c>
    </row>
    <row r="9" spans="1:21" x14ac:dyDescent="0.2">
      <c r="A9" s="136" t="s">
        <v>226</v>
      </c>
      <c r="B9" s="16"/>
      <c r="C9" s="56">
        <f>Monitoring!$B$52</f>
        <v>4</v>
      </c>
      <c r="D9" s="30">
        <f>Monitoring!$E$52</f>
        <v>4</v>
      </c>
      <c r="E9" s="50">
        <f t="shared" si="1"/>
        <v>1</v>
      </c>
      <c r="F9" s="152">
        <f>Monitoring!$I$52</f>
        <v>5.05</v>
      </c>
      <c r="G9" s="13"/>
      <c r="H9" s="49">
        <f>'2011 Actions'!$B$285</f>
        <v>4</v>
      </c>
      <c r="I9" s="49">
        <f t="shared" si="0"/>
        <v>0</v>
      </c>
      <c r="J9" s="50">
        <f t="shared" si="2"/>
        <v>1</v>
      </c>
      <c r="K9" s="13"/>
      <c r="L9" s="146">
        <f>'Action Durations'!E45</f>
        <v>56</v>
      </c>
      <c r="M9" s="49">
        <f>'Action Durations'!H45</f>
        <v>48</v>
      </c>
      <c r="N9" s="49">
        <f>'Action Durations'!I45</f>
        <v>3</v>
      </c>
      <c r="O9" s="49">
        <f>'Action Durations'!J45</f>
        <v>5</v>
      </c>
      <c r="P9" s="49">
        <f>'Action Durations'!K45</f>
        <v>0</v>
      </c>
      <c r="Q9" s="49">
        <f>'Action Durations'!L45</f>
        <v>0</v>
      </c>
      <c r="R9" s="13"/>
      <c r="S9" s="51">
        <f>'Beach Days'!E53</f>
        <v>420</v>
      </c>
      <c r="T9" s="51">
        <f>'Beach Days'!H53</f>
        <v>78</v>
      </c>
      <c r="U9" s="39">
        <f t="shared" si="3"/>
        <v>0.18571428571428572</v>
      </c>
    </row>
    <row r="10" spans="1:21" x14ac:dyDescent="0.2">
      <c r="A10" s="136" t="s">
        <v>233</v>
      </c>
      <c r="B10" s="16"/>
      <c r="C10" s="56">
        <f>Monitoring!$B$122</f>
        <v>68</v>
      </c>
      <c r="D10" s="30">
        <f>Monitoring!$E$122</f>
        <v>68</v>
      </c>
      <c r="E10" s="50">
        <f t="shared" si="1"/>
        <v>1</v>
      </c>
      <c r="F10" s="152">
        <f>Monitoring!$I$122</f>
        <v>31.939999999999998</v>
      </c>
      <c r="G10" s="13"/>
      <c r="H10" s="49">
        <f>'2011 Actions'!$B$414</f>
        <v>28</v>
      </c>
      <c r="I10" s="49">
        <f t="shared" si="0"/>
        <v>40</v>
      </c>
      <c r="J10" s="50">
        <f t="shared" si="2"/>
        <v>0.41176470588235292</v>
      </c>
      <c r="K10" s="13"/>
      <c r="L10" s="146">
        <f>'Action Durations'!E75</f>
        <v>127</v>
      </c>
      <c r="M10" s="49">
        <f>'Action Durations'!H75</f>
        <v>80</v>
      </c>
      <c r="N10" s="49">
        <f>'Action Durations'!I75</f>
        <v>40</v>
      </c>
      <c r="O10" s="49">
        <f>'Action Durations'!J75</f>
        <v>5</v>
      </c>
      <c r="P10" s="49">
        <f>'Action Durations'!K75</f>
        <v>1</v>
      </c>
      <c r="Q10" s="49">
        <f>'Action Durations'!L75</f>
        <v>1</v>
      </c>
      <c r="R10" s="13"/>
      <c r="S10" s="51">
        <f>'Beach Days'!E123</f>
        <v>7140</v>
      </c>
      <c r="T10" s="51">
        <f>'Beach Days'!H123</f>
        <v>307</v>
      </c>
      <c r="U10" s="39">
        <f t="shared" si="3"/>
        <v>4.2997198879551821E-2</v>
      </c>
    </row>
    <row r="11" spans="1:21" x14ac:dyDescent="0.2">
      <c r="A11" s="136" t="s">
        <v>362</v>
      </c>
      <c r="B11" s="16"/>
      <c r="C11" s="56">
        <f>Monitoring!$B$126</f>
        <v>2</v>
      </c>
      <c r="D11" s="30">
        <f>Monitoring!$E$126</f>
        <v>2</v>
      </c>
      <c r="E11" s="50">
        <f t="shared" si="1"/>
        <v>1</v>
      </c>
      <c r="F11" s="152">
        <f>Monitoring!$I$126</f>
        <v>0.5</v>
      </c>
      <c r="G11" s="13"/>
      <c r="H11" s="49">
        <f>'2011 Actions'!$B$424</f>
        <v>1</v>
      </c>
      <c r="I11" s="49">
        <f t="shared" si="0"/>
        <v>1</v>
      </c>
      <c r="J11" s="50">
        <f t="shared" si="2"/>
        <v>0.5</v>
      </c>
      <c r="K11" s="13"/>
      <c r="L11" s="146">
        <f>'Action Durations'!E78</f>
        <v>8</v>
      </c>
      <c r="M11" s="49">
        <f>'Action Durations'!H78</f>
        <v>1</v>
      </c>
      <c r="N11" s="49">
        <f>'Action Durations'!I78</f>
        <v>3</v>
      </c>
      <c r="O11" s="49">
        <f>'Action Durations'!J78</f>
        <v>4</v>
      </c>
      <c r="P11" s="49">
        <f>'Action Durations'!K78</f>
        <v>0</v>
      </c>
      <c r="Q11" s="49">
        <f>'Action Durations'!L78</f>
        <v>0</v>
      </c>
      <c r="R11" s="13"/>
      <c r="S11" s="51">
        <f>'Beach Days'!E127</f>
        <v>210</v>
      </c>
      <c r="T11" s="51">
        <f>'Beach Days'!H127</f>
        <v>23</v>
      </c>
      <c r="U11" s="39">
        <f t="shared" si="3"/>
        <v>0.10952380952380952</v>
      </c>
    </row>
    <row r="12" spans="1:21" x14ac:dyDescent="0.2">
      <c r="A12" s="136" t="s">
        <v>367</v>
      </c>
      <c r="B12" s="16"/>
      <c r="C12" s="56">
        <f>Monitoring!$B$134</f>
        <v>6</v>
      </c>
      <c r="D12" s="30">
        <f>Monitoring!$E$134</f>
        <v>6</v>
      </c>
      <c r="E12" s="50">
        <f t="shared" si="1"/>
        <v>1</v>
      </c>
      <c r="F12" s="152">
        <f>Monitoring!$I$134</f>
        <v>1.1400000000000001</v>
      </c>
      <c r="G12" s="13"/>
      <c r="H12" s="49">
        <f>'2011 Actions'!$B$427</f>
        <v>1</v>
      </c>
      <c r="I12" s="49">
        <f t="shared" si="0"/>
        <v>5</v>
      </c>
      <c r="J12" s="50">
        <f t="shared" si="2"/>
        <v>0.16666666666666666</v>
      </c>
      <c r="K12" s="13"/>
      <c r="L12" s="146">
        <f>'Action Durations'!E81</f>
        <v>1</v>
      </c>
      <c r="M12" s="49">
        <f>'Action Durations'!H81</f>
        <v>0</v>
      </c>
      <c r="N12" s="49">
        <f>'Action Durations'!I81</f>
        <v>0</v>
      </c>
      <c r="O12" s="49">
        <f>'Action Durations'!J81</f>
        <v>0</v>
      </c>
      <c r="P12" s="49">
        <f>'Action Durations'!K81</f>
        <v>1</v>
      </c>
      <c r="Q12" s="49">
        <f>'Action Durations'!L81</f>
        <v>0</v>
      </c>
      <c r="R12" s="13"/>
      <c r="S12" s="51">
        <f>'Beach Days'!E135</f>
        <v>630</v>
      </c>
      <c r="T12" s="51">
        <f>'Beach Days'!H135</f>
        <v>12</v>
      </c>
      <c r="U12" s="39">
        <f t="shared" si="3"/>
        <v>1.9047619047619049E-2</v>
      </c>
    </row>
    <row r="13" spans="1:21" x14ac:dyDescent="0.2">
      <c r="A13" s="136" t="s">
        <v>381</v>
      </c>
      <c r="B13" s="16"/>
      <c r="C13" s="56">
        <f>Monitoring!$B$141</f>
        <v>5</v>
      </c>
      <c r="D13" s="30">
        <f>Monitoring!$E$141</f>
        <v>5</v>
      </c>
      <c r="E13" s="50">
        <f t="shared" si="1"/>
        <v>1</v>
      </c>
      <c r="F13" s="152">
        <f>Monitoring!$I$141</f>
        <v>10.629999999999999</v>
      </c>
      <c r="G13" s="13"/>
      <c r="H13" s="49">
        <f>'2011 Actions'!$B$454</f>
        <v>5</v>
      </c>
      <c r="I13" s="49">
        <f t="shared" si="0"/>
        <v>0</v>
      </c>
      <c r="J13" s="50">
        <f t="shared" si="2"/>
        <v>1</v>
      </c>
      <c r="K13" s="13"/>
      <c r="L13" s="146">
        <f>'Action Durations'!E88</f>
        <v>25</v>
      </c>
      <c r="M13" s="49">
        <f>'Action Durations'!H88</f>
        <v>5</v>
      </c>
      <c r="N13" s="49">
        <f>'Action Durations'!I88</f>
        <v>6</v>
      </c>
      <c r="O13" s="49">
        <f>'Action Durations'!J88</f>
        <v>10</v>
      </c>
      <c r="P13" s="49">
        <f>'Action Durations'!K88</f>
        <v>4</v>
      </c>
      <c r="Q13" s="49">
        <f>'Action Durations'!L88</f>
        <v>0</v>
      </c>
      <c r="R13" s="13"/>
      <c r="S13" s="51">
        <f>'Beach Days'!E142</f>
        <v>525</v>
      </c>
      <c r="T13" s="51">
        <f>'Beach Days'!H142</f>
        <v>147</v>
      </c>
      <c r="U13" s="39">
        <f t="shared" si="3"/>
        <v>0.28000000000000003</v>
      </c>
    </row>
    <row r="14" spans="1:21" x14ac:dyDescent="0.2">
      <c r="A14" s="136" t="s">
        <v>386</v>
      </c>
      <c r="B14" s="16"/>
      <c r="C14" s="56">
        <f>Monitoring!$B$147</f>
        <v>4</v>
      </c>
      <c r="D14" s="30">
        <f>Monitoring!$E$147</f>
        <v>4</v>
      </c>
      <c r="E14" s="50">
        <f t="shared" si="1"/>
        <v>1</v>
      </c>
      <c r="F14" s="152">
        <f>Monitoring!$I$147</f>
        <v>3.01</v>
      </c>
      <c r="G14" s="13"/>
      <c r="H14" s="49">
        <f>'2011 Actions'!$B$474</f>
        <v>4</v>
      </c>
      <c r="I14" s="49">
        <f t="shared" si="0"/>
        <v>0</v>
      </c>
      <c r="J14" s="50">
        <f t="shared" si="2"/>
        <v>1</v>
      </c>
      <c r="K14" s="13"/>
      <c r="L14" s="171">
        <f>'Action Durations'!E94</f>
        <v>18</v>
      </c>
      <c r="M14" s="49">
        <f>'Action Durations'!H94</f>
        <v>3</v>
      </c>
      <c r="N14" s="49">
        <f>'Action Durations'!I94</f>
        <v>4</v>
      </c>
      <c r="O14" s="49">
        <f>'Action Durations'!J94</f>
        <v>11</v>
      </c>
      <c r="P14" s="49">
        <f>'Action Durations'!K94</f>
        <v>0</v>
      </c>
      <c r="Q14" s="49">
        <f>'Action Durations'!L94</f>
        <v>0</v>
      </c>
      <c r="R14" s="13"/>
      <c r="S14" s="51">
        <f>'Beach Days'!E148</f>
        <v>315</v>
      </c>
      <c r="T14" s="51">
        <f>'Beach Days'!H148</f>
        <v>60</v>
      </c>
      <c r="U14" s="39">
        <f t="shared" si="3"/>
        <v>0.19047619047619047</v>
      </c>
    </row>
    <row r="15" spans="1:21" x14ac:dyDescent="0.2">
      <c r="A15" s="136" t="s">
        <v>392</v>
      </c>
      <c r="B15" s="16"/>
      <c r="C15" s="56">
        <f>Monitoring!$B$335</f>
        <v>186</v>
      </c>
      <c r="D15" s="30">
        <f>Monitoring!$E$335</f>
        <v>186</v>
      </c>
      <c r="E15" s="50">
        <f t="shared" si="1"/>
        <v>1</v>
      </c>
      <c r="F15" s="152">
        <f>Monitoring!$I$335</f>
        <v>33.819999999999993</v>
      </c>
      <c r="G15" s="13"/>
      <c r="H15" s="49">
        <f>'2011 Actions'!$B$784</f>
        <v>126</v>
      </c>
      <c r="I15" s="49">
        <f t="shared" si="0"/>
        <v>60</v>
      </c>
      <c r="J15" s="50">
        <f>H15/D15</f>
        <v>0.67741935483870963</v>
      </c>
      <c r="K15" s="13"/>
      <c r="L15" s="146">
        <f>'Action Durations'!E222</f>
        <v>308</v>
      </c>
      <c r="M15" s="49">
        <f>'Action Durations'!H222</f>
        <v>106</v>
      </c>
      <c r="N15" s="49">
        <f>'Action Durations'!I222</f>
        <v>6</v>
      </c>
      <c r="O15" s="49">
        <f>'Action Durations'!J222</f>
        <v>191</v>
      </c>
      <c r="P15" s="49">
        <f>'Action Durations'!K222</f>
        <v>4</v>
      </c>
      <c r="Q15" s="49">
        <f>'Action Durations'!L222</f>
        <v>1</v>
      </c>
      <c r="R15" s="13"/>
      <c r="S15" s="51">
        <f>'Beach Days'!E336</f>
        <v>19215</v>
      </c>
      <c r="T15" s="51">
        <f>'Beach Days'!H336</f>
        <v>769</v>
      </c>
      <c r="U15" s="39">
        <f t="shared" si="3"/>
        <v>4.0020817069997397E-2</v>
      </c>
    </row>
    <row r="16" spans="1:21" x14ac:dyDescent="0.2">
      <c r="A16" s="136" t="s">
        <v>712</v>
      </c>
      <c r="B16" s="16"/>
      <c r="C16" s="56">
        <f>Monitoring!$B$339</f>
        <v>2</v>
      </c>
      <c r="D16" s="30">
        <f>Monitoring!$E$339</f>
        <v>2</v>
      </c>
      <c r="E16" s="50">
        <f t="shared" si="1"/>
        <v>1</v>
      </c>
      <c r="F16" s="152">
        <f>Monitoring!$I$339</f>
        <v>0.06</v>
      </c>
      <c r="G16" s="13"/>
      <c r="H16" s="49">
        <v>0</v>
      </c>
      <c r="I16" s="49">
        <f t="shared" si="0"/>
        <v>2</v>
      </c>
      <c r="J16" s="149" t="s">
        <v>46</v>
      </c>
      <c r="K16" s="13"/>
      <c r="L16" s="171">
        <v>0</v>
      </c>
      <c r="M16" s="149" t="s">
        <v>46</v>
      </c>
      <c r="N16" s="149" t="s">
        <v>46</v>
      </c>
      <c r="O16" s="149" t="s">
        <v>46</v>
      </c>
      <c r="P16" s="149" t="s">
        <v>46</v>
      </c>
      <c r="Q16" s="149" t="s">
        <v>46</v>
      </c>
      <c r="R16" s="13"/>
      <c r="S16" s="51">
        <f>'Beach Days'!E340</f>
        <v>210</v>
      </c>
      <c r="T16" s="51">
        <f>'Beach Days'!H340</f>
        <v>0</v>
      </c>
      <c r="U16" s="39">
        <f t="shared" si="3"/>
        <v>0</v>
      </c>
    </row>
    <row r="17" spans="1:21" x14ac:dyDescent="0.2">
      <c r="A17" s="136" t="s">
        <v>715</v>
      </c>
      <c r="B17" s="16"/>
      <c r="C17" s="150">
        <f>Monitoring!$B$364</f>
        <v>23</v>
      </c>
      <c r="D17" s="31">
        <f>Monitoring!$E$364</f>
        <v>23</v>
      </c>
      <c r="E17" s="42">
        <f t="shared" si="1"/>
        <v>1</v>
      </c>
      <c r="F17" s="153">
        <f>Monitoring!$I$364</f>
        <v>8.24</v>
      </c>
      <c r="G17" s="67"/>
      <c r="H17" s="151">
        <f>'2011 Actions'!$B$873</f>
        <v>13</v>
      </c>
      <c r="I17" s="151">
        <f t="shared" si="0"/>
        <v>10</v>
      </c>
      <c r="J17" s="42">
        <f>H17/D17</f>
        <v>0.56521739130434778</v>
      </c>
      <c r="K17" s="67"/>
      <c r="L17" s="68">
        <f>'Action Durations'!E237</f>
        <v>87</v>
      </c>
      <c r="M17" s="151">
        <f>'Action Durations'!H237</f>
        <v>34</v>
      </c>
      <c r="N17" s="151">
        <f>'Action Durations'!I237</f>
        <v>53</v>
      </c>
      <c r="O17" s="151">
        <f>'Action Durations'!J237</f>
        <v>0</v>
      </c>
      <c r="P17" s="151">
        <f>'Action Durations'!K237</f>
        <v>0</v>
      </c>
      <c r="Q17" s="151">
        <f>'Action Durations'!L237</f>
        <v>0</v>
      </c>
      <c r="R17" s="67"/>
      <c r="S17" s="43">
        <f>'Beach Days'!E365</f>
        <v>2415</v>
      </c>
      <c r="T17" s="43">
        <f>'Beach Days'!H365</f>
        <v>140</v>
      </c>
      <c r="U17" s="42">
        <f t="shared" si="3"/>
        <v>5.7971014492753624E-2</v>
      </c>
    </row>
    <row r="18" spans="1:21" x14ac:dyDescent="0.2">
      <c r="C18" s="12">
        <f>SUM(C3:C17)</f>
        <v>334</v>
      </c>
      <c r="D18" s="12">
        <f>SUM(D3:D17)</f>
        <v>334</v>
      </c>
      <c r="E18" s="18">
        <f>D18/C18</f>
        <v>1</v>
      </c>
      <c r="F18" s="154">
        <f>SUM(F3:F17)</f>
        <v>107.50999999999999</v>
      </c>
      <c r="G18" s="12"/>
      <c r="H18" s="12">
        <f>SUM(H3:H17)</f>
        <v>212</v>
      </c>
      <c r="I18" s="17">
        <f t="shared" si="0"/>
        <v>122</v>
      </c>
      <c r="J18" s="18">
        <f>H18/D18</f>
        <v>0.6347305389221557</v>
      </c>
      <c r="K18" s="12"/>
      <c r="L18" s="12">
        <f t="shared" ref="L18:Q18" si="4">SUM(L3:L17)</f>
        <v>849</v>
      </c>
      <c r="M18" s="12">
        <f t="shared" si="4"/>
        <v>391</v>
      </c>
      <c r="N18" s="12">
        <f t="shared" si="4"/>
        <v>178</v>
      </c>
      <c r="O18" s="12">
        <f t="shared" si="4"/>
        <v>262</v>
      </c>
      <c r="P18" s="12">
        <f t="shared" si="4"/>
        <v>16</v>
      </c>
      <c r="Q18" s="12">
        <f t="shared" si="4"/>
        <v>2</v>
      </c>
      <c r="R18" s="12"/>
      <c r="S18" s="10">
        <f>SUM(S3:S17)</f>
        <v>34650</v>
      </c>
      <c r="T18" s="10">
        <f>SUM(T3:T17)</f>
        <v>1997</v>
      </c>
      <c r="U18" s="53">
        <f>T18/S18</f>
        <v>5.7633477633477634E-2</v>
      </c>
    </row>
    <row r="19" spans="1:21" x14ac:dyDescent="0.2">
      <c r="C19" s="12"/>
      <c r="D19" s="12"/>
      <c r="E19" s="18"/>
      <c r="F19" s="10"/>
      <c r="G19" s="12"/>
      <c r="H19" s="12"/>
      <c r="I19" s="17"/>
      <c r="J19" s="18"/>
      <c r="K19" s="12"/>
      <c r="L19" s="12"/>
      <c r="M19" s="12"/>
      <c r="N19" s="12"/>
      <c r="O19" s="12"/>
      <c r="P19" s="12"/>
      <c r="Q19" s="12"/>
      <c r="R19" s="12"/>
      <c r="S19" s="10"/>
      <c r="T19" s="10"/>
      <c r="U19" s="53"/>
    </row>
    <row r="20" spans="1:21" x14ac:dyDescent="0.2">
      <c r="T20" s="19"/>
    </row>
    <row r="21" spans="1:21" x14ac:dyDescent="0.2">
      <c r="A21" s="83" t="s">
        <v>56</v>
      </c>
      <c r="T21" s="19"/>
    </row>
    <row r="22" spans="1:21" x14ac:dyDescent="0.2">
      <c r="C22" s="89" t="s">
        <v>53</v>
      </c>
      <c r="D22" s="82" t="s">
        <v>64</v>
      </c>
    </row>
    <row r="23" spans="1:21" x14ac:dyDescent="0.2">
      <c r="C23" s="89"/>
      <c r="D23" s="82" t="s">
        <v>65</v>
      </c>
    </row>
    <row r="24" spans="1:21" x14ac:dyDescent="0.2">
      <c r="C24" s="89" t="s">
        <v>57</v>
      </c>
      <c r="D24" s="81" t="s">
        <v>63</v>
      </c>
    </row>
    <row r="25" spans="1:21" x14ac:dyDescent="0.2">
      <c r="C25" s="89" t="s">
        <v>54</v>
      </c>
      <c r="D25" s="82" t="s">
        <v>66</v>
      </c>
    </row>
    <row r="26" spans="1:21" x14ac:dyDescent="0.2">
      <c r="C26" s="89"/>
      <c r="D26" s="82" t="s">
        <v>67</v>
      </c>
    </row>
    <row r="27" spans="1:21" x14ac:dyDescent="0.2">
      <c r="C27" s="89" t="s">
        <v>55</v>
      </c>
      <c r="D27" s="81" t="s">
        <v>68</v>
      </c>
    </row>
    <row r="28" spans="1:21" x14ac:dyDescent="0.2">
      <c r="C28" s="89"/>
      <c r="D28" s="81" t="s">
        <v>69</v>
      </c>
    </row>
    <row r="29" spans="1:21" x14ac:dyDescent="0.2">
      <c r="C29" s="89" t="s">
        <v>59</v>
      </c>
      <c r="D29" s="81" t="s">
        <v>70</v>
      </c>
    </row>
    <row r="30" spans="1:21" x14ac:dyDescent="0.2">
      <c r="C30" s="90"/>
      <c r="D30" s="81" t="s">
        <v>71</v>
      </c>
    </row>
    <row r="31" spans="1:21" x14ac:dyDescent="0.2">
      <c r="C31" s="89" t="s">
        <v>58</v>
      </c>
      <c r="D31" s="81" t="s">
        <v>61</v>
      </c>
    </row>
    <row r="32" spans="1:21" x14ac:dyDescent="0.2">
      <c r="C32" s="89" t="s">
        <v>60</v>
      </c>
      <c r="D32" s="81" t="s">
        <v>62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2011 Swimming Season
New York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69"/>
  <sheetViews>
    <sheetView zoomScaleNormal="100" workbookViewId="0"/>
  </sheetViews>
  <sheetFormatPr defaultRowHeight="12.75" x14ac:dyDescent="0.2"/>
  <cols>
    <col min="1" max="1" width="12.5703125" style="28" customWidth="1"/>
    <col min="2" max="2" width="7.7109375" style="28" customWidth="1"/>
    <col min="3" max="3" width="37" style="28" customWidth="1"/>
    <col min="4" max="4" width="8.28515625" style="55" customWidth="1"/>
    <col min="5" max="5" width="12.5703125" style="28" customWidth="1"/>
    <col min="6" max="6" width="9.140625" style="134"/>
    <col min="7" max="10" width="9.7109375" style="28" customWidth="1"/>
    <col min="12" max="12" width="10.85546875" style="24" customWidth="1"/>
    <col min="13" max="13" width="9.140625" style="24"/>
    <col min="14" max="14" width="28.7109375" style="24" customWidth="1"/>
    <col min="15" max="16384" width="9.140625" style="24"/>
  </cols>
  <sheetData>
    <row r="1" spans="1:10" ht="33.75" customHeight="1" x14ac:dyDescent="0.2">
      <c r="A1" s="25" t="s">
        <v>13</v>
      </c>
      <c r="B1" s="25" t="s">
        <v>14</v>
      </c>
      <c r="C1" s="25" t="s">
        <v>75</v>
      </c>
      <c r="D1" s="3" t="s">
        <v>77</v>
      </c>
      <c r="E1" s="25" t="s">
        <v>76</v>
      </c>
      <c r="F1" s="80" t="s">
        <v>176</v>
      </c>
      <c r="G1" s="25" t="s">
        <v>78</v>
      </c>
      <c r="H1" s="25" t="s">
        <v>79</v>
      </c>
      <c r="I1" s="25" t="s">
        <v>80</v>
      </c>
      <c r="J1" s="25" t="s">
        <v>81</v>
      </c>
    </row>
    <row r="2" spans="1:10" ht="12.75" customHeight="1" x14ac:dyDescent="0.2">
      <c r="A2" s="73" t="s">
        <v>156</v>
      </c>
      <c r="B2" s="73" t="s">
        <v>157</v>
      </c>
      <c r="C2" s="73" t="s">
        <v>158</v>
      </c>
      <c r="D2" s="73">
        <v>1</v>
      </c>
      <c r="E2" s="73" t="s">
        <v>159</v>
      </c>
      <c r="F2" s="132">
        <v>0.02</v>
      </c>
      <c r="G2" s="73">
        <v>40.831324000000002</v>
      </c>
      <c r="H2" s="73">
        <v>-73.815070000000006</v>
      </c>
      <c r="I2" s="73">
        <v>40.830990999999997</v>
      </c>
      <c r="J2" s="73">
        <v>-73.814909</v>
      </c>
    </row>
    <row r="3" spans="1:10" ht="12.75" customHeight="1" x14ac:dyDescent="0.2">
      <c r="A3" s="73" t="s">
        <v>156</v>
      </c>
      <c r="B3" s="73" t="s">
        <v>160</v>
      </c>
      <c r="C3" s="73" t="s">
        <v>161</v>
      </c>
      <c r="D3" s="73">
        <v>1</v>
      </c>
      <c r="E3" s="73" t="s">
        <v>159</v>
      </c>
      <c r="F3" s="132">
        <v>0.01</v>
      </c>
      <c r="G3" s="73">
        <v>40.829779000000002</v>
      </c>
      <c r="H3" s="73">
        <v>-73.814006000000006</v>
      </c>
      <c r="I3" s="73">
        <v>40.829510999999997</v>
      </c>
      <c r="J3" s="73">
        <v>-73.813822999999999</v>
      </c>
    </row>
    <row r="4" spans="1:10" ht="12.75" customHeight="1" x14ac:dyDescent="0.2">
      <c r="A4" s="73" t="s">
        <v>156</v>
      </c>
      <c r="B4" s="73" t="s">
        <v>162</v>
      </c>
      <c r="C4" s="73" t="s">
        <v>163</v>
      </c>
      <c r="D4" s="73">
        <v>1</v>
      </c>
      <c r="E4" s="73" t="s">
        <v>159</v>
      </c>
      <c r="F4" s="132">
        <v>0.01</v>
      </c>
      <c r="G4" s="73">
        <v>40.812874999999998</v>
      </c>
      <c r="H4" s="73">
        <v>-73.801761999999997</v>
      </c>
      <c r="I4" s="73">
        <v>40.812615999999998</v>
      </c>
      <c r="J4" s="73">
        <v>-73.803543000000005</v>
      </c>
    </row>
    <row r="5" spans="1:10" ht="12.75" customHeight="1" x14ac:dyDescent="0.2">
      <c r="A5" s="73" t="s">
        <v>156</v>
      </c>
      <c r="B5" s="73" t="s">
        <v>164</v>
      </c>
      <c r="C5" s="73" t="s">
        <v>165</v>
      </c>
      <c r="D5" s="73">
        <v>1</v>
      </c>
      <c r="E5" s="73" t="s">
        <v>159</v>
      </c>
      <c r="F5" s="132">
        <v>0.01</v>
      </c>
      <c r="G5" s="73">
        <v>40.829255000000003</v>
      </c>
      <c r="H5" s="73">
        <v>-73.813827000000003</v>
      </c>
      <c r="I5" s="73">
        <v>40.829425000000001</v>
      </c>
      <c r="J5" s="73">
        <v>-73.813972000000007</v>
      </c>
    </row>
    <row r="6" spans="1:10" ht="12.75" customHeight="1" x14ac:dyDescent="0.2">
      <c r="A6" s="73" t="s">
        <v>156</v>
      </c>
      <c r="B6" s="73" t="s">
        <v>166</v>
      </c>
      <c r="C6" s="73" t="s">
        <v>167</v>
      </c>
      <c r="D6" s="73">
        <v>1</v>
      </c>
      <c r="E6" s="73" t="s">
        <v>159</v>
      </c>
      <c r="F6" s="132">
        <v>0.01</v>
      </c>
      <c r="G6" s="73">
        <v>40.837442000000003</v>
      </c>
      <c r="H6" s="73">
        <v>-73.785026999999999</v>
      </c>
      <c r="I6" s="73">
        <v>40.837077000000001</v>
      </c>
      <c r="J6" s="73">
        <v>-73.784458999999998</v>
      </c>
    </row>
    <row r="7" spans="1:10" ht="12.75" customHeight="1" x14ac:dyDescent="0.2">
      <c r="A7" s="73" t="s">
        <v>156</v>
      </c>
      <c r="B7" s="73" t="s">
        <v>168</v>
      </c>
      <c r="C7" s="73" t="s">
        <v>169</v>
      </c>
      <c r="D7" s="73">
        <v>1</v>
      </c>
      <c r="E7" s="73" t="s">
        <v>32</v>
      </c>
      <c r="F7" s="132">
        <v>1</v>
      </c>
      <c r="G7" s="73">
        <v>40.870068000000003</v>
      </c>
      <c r="H7" s="73">
        <v>-73.784458999999998</v>
      </c>
      <c r="I7" s="73">
        <v>40.861362999999997</v>
      </c>
      <c r="J7" s="73">
        <v>-73.791905999999997</v>
      </c>
    </row>
    <row r="8" spans="1:10" ht="12.75" customHeight="1" x14ac:dyDescent="0.2">
      <c r="A8" s="73" t="s">
        <v>156</v>
      </c>
      <c r="B8" s="73" t="s">
        <v>170</v>
      </c>
      <c r="C8" s="73" t="s">
        <v>171</v>
      </c>
      <c r="D8" s="73">
        <v>1</v>
      </c>
      <c r="E8" s="73" t="s">
        <v>159</v>
      </c>
      <c r="F8" s="132">
        <v>0.02</v>
      </c>
      <c r="G8" s="73">
        <v>40.8123</v>
      </c>
      <c r="H8" s="73">
        <v>-73.805099999999996</v>
      </c>
      <c r="I8" s="73">
        <v>40.812100000000001</v>
      </c>
      <c r="J8" s="73">
        <v>-73.804900000000004</v>
      </c>
    </row>
    <row r="9" spans="1:10" ht="12.75" customHeight="1" x14ac:dyDescent="0.2">
      <c r="A9" s="73" t="s">
        <v>156</v>
      </c>
      <c r="B9" s="73" t="s">
        <v>172</v>
      </c>
      <c r="C9" s="73" t="s">
        <v>173</v>
      </c>
      <c r="D9" s="73">
        <v>1</v>
      </c>
      <c r="E9" s="73" t="s">
        <v>159</v>
      </c>
      <c r="F9" s="132">
        <v>0.01</v>
      </c>
      <c r="G9" s="73">
        <v>40.832411999999998</v>
      </c>
      <c r="H9" s="73">
        <v>-73.815628000000004</v>
      </c>
      <c r="I9" s="73">
        <v>40.832144</v>
      </c>
      <c r="J9" s="73">
        <v>-73.815499000000003</v>
      </c>
    </row>
    <row r="10" spans="1:10" ht="12.75" customHeight="1" x14ac:dyDescent="0.2">
      <c r="A10" s="73" t="s">
        <v>156</v>
      </c>
      <c r="B10" s="73" t="s">
        <v>771</v>
      </c>
      <c r="C10" s="73" t="s">
        <v>772</v>
      </c>
      <c r="D10" s="73">
        <v>1</v>
      </c>
      <c r="E10" s="73" t="s">
        <v>159</v>
      </c>
      <c r="F10" s="132">
        <v>0.01</v>
      </c>
      <c r="G10" s="73">
        <v>40.846257000000001</v>
      </c>
      <c r="H10" s="73">
        <v>-73.790845000000004</v>
      </c>
      <c r="I10" s="73">
        <v>40.846361999999999</v>
      </c>
      <c r="J10" s="73">
        <v>-73.790952000000004</v>
      </c>
    </row>
    <row r="11" spans="1:10" ht="12.75" customHeight="1" x14ac:dyDescent="0.2">
      <c r="A11" s="74" t="s">
        <v>156</v>
      </c>
      <c r="B11" s="74" t="s">
        <v>174</v>
      </c>
      <c r="C11" s="74" t="s">
        <v>783</v>
      </c>
      <c r="D11" s="74">
        <v>1</v>
      </c>
      <c r="E11" s="74" t="s">
        <v>159</v>
      </c>
      <c r="F11" s="135">
        <v>0.01</v>
      </c>
      <c r="G11" s="74">
        <v>40.831681000000003</v>
      </c>
      <c r="H11" s="74">
        <v>-73.815219999999997</v>
      </c>
      <c r="I11" s="74">
        <v>40.831364999999998</v>
      </c>
      <c r="J11" s="74">
        <v>-73.815112999999997</v>
      </c>
    </row>
    <row r="12" spans="1:10" ht="12.75" customHeight="1" x14ac:dyDescent="0.2">
      <c r="A12" s="33"/>
      <c r="B12" s="34">
        <f>COUNTA(B2:B11)</f>
        <v>10</v>
      </c>
      <c r="C12" s="33"/>
      <c r="D12" s="79"/>
      <c r="E12" s="33"/>
      <c r="F12" s="133">
        <f>SUM(F2:F11)</f>
        <v>1.1100000000000001</v>
      </c>
      <c r="G12" s="33"/>
      <c r="H12" s="33"/>
      <c r="I12" s="33"/>
      <c r="J12" s="33"/>
    </row>
    <row r="13" spans="1:10" ht="12.75" customHeight="1" x14ac:dyDescent="0.2">
      <c r="A13" s="33"/>
      <c r="B13" s="33"/>
      <c r="C13" s="33"/>
      <c r="D13" s="56"/>
      <c r="E13" s="33"/>
      <c r="G13" s="33"/>
      <c r="H13" s="33"/>
      <c r="I13" s="33"/>
      <c r="J13" s="33"/>
    </row>
    <row r="14" spans="1:10" ht="12.75" customHeight="1" x14ac:dyDescent="0.2">
      <c r="A14" s="137" t="s">
        <v>177</v>
      </c>
      <c r="B14" s="137" t="s">
        <v>178</v>
      </c>
      <c r="C14" s="137" t="s">
        <v>179</v>
      </c>
      <c r="D14" s="137">
        <v>1</v>
      </c>
      <c r="E14" s="137" t="s">
        <v>32</v>
      </c>
      <c r="F14" s="135">
        <v>2.34</v>
      </c>
      <c r="G14" s="137">
        <v>43.344245999999998</v>
      </c>
      <c r="H14" s="137">
        <v>-76.702477000000002</v>
      </c>
      <c r="I14" s="137">
        <v>43.366394</v>
      </c>
      <c r="J14" s="137">
        <v>-76.669173999999998</v>
      </c>
    </row>
    <row r="15" spans="1:10" ht="12.75" customHeight="1" x14ac:dyDescent="0.2">
      <c r="A15" s="33"/>
      <c r="B15" s="34">
        <f>COUNTA(B14:B14)</f>
        <v>1</v>
      </c>
      <c r="C15" s="33"/>
      <c r="D15" s="79"/>
      <c r="E15" s="33"/>
      <c r="F15" s="133">
        <f>SUM(F14:F14)</f>
        <v>2.34</v>
      </c>
      <c r="G15" s="33"/>
      <c r="H15" s="33"/>
      <c r="I15" s="33"/>
      <c r="J15" s="33"/>
    </row>
    <row r="16" spans="1:10" ht="12.75" customHeight="1" x14ac:dyDescent="0.2">
      <c r="A16" s="33"/>
      <c r="B16" s="33"/>
      <c r="C16" s="33"/>
      <c r="D16" s="56"/>
      <c r="E16" s="33"/>
      <c r="G16" s="33"/>
      <c r="H16" s="33"/>
      <c r="I16" s="33"/>
      <c r="J16" s="33"/>
    </row>
    <row r="17" spans="1:10" ht="12.75" customHeight="1" x14ac:dyDescent="0.2">
      <c r="A17" s="73" t="s">
        <v>180</v>
      </c>
      <c r="B17" s="73" t="s">
        <v>181</v>
      </c>
      <c r="C17" s="73" t="s">
        <v>182</v>
      </c>
      <c r="D17" s="73">
        <v>3</v>
      </c>
      <c r="E17" s="73" t="s">
        <v>159</v>
      </c>
      <c r="F17" s="132">
        <v>0.25</v>
      </c>
      <c r="G17" s="73">
        <v>42.366999999999997</v>
      </c>
      <c r="H17" s="73">
        <v>-79.540599999999998</v>
      </c>
      <c r="I17" s="73">
        <v>42.369300000000003</v>
      </c>
      <c r="J17" s="73">
        <v>-79.537700000000001</v>
      </c>
    </row>
    <row r="18" spans="1:10" ht="12.75" customHeight="1" x14ac:dyDescent="0.2">
      <c r="A18" s="73" t="s">
        <v>180</v>
      </c>
      <c r="B18" s="73" t="s">
        <v>183</v>
      </c>
      <c r="C18" s="73" t="s">
        <v>784</v>
      </c>
      <c r="D18" s="73">
        <v>2</v>
      </c>
      <c r="E18" s="73" t="s">
        <v>32</v>
      </c>
      <c r="F18" s="132">
        <v>0.12</v>
      </c>
      <c r="G18" s="73">
        <v>42.487645000000001</v>
      </c>
      <c r="H18" s="73">
        <v>-79.358772000000002</v>
      </c>
      <c r="I18" s="73">
        <v>42.490226999999997</v>
      </c>
      <c r="J18" s="73">
        <v>-79.357654999999994</v>
      </c>
    </row>
    <row r="19" spans="1:10" ht="12.75" customHeight="1" x14ac:dyDescent="0.2">
      <c r="A19" s="73" t="s">
        <v>180</v>
      </c>
      <c r="B19" s="73" t="s">
        <v>185</v>
      </c>
      <c r="C19" s="73" t="s">
        <v>785</v>
      </c>
      <c r="D19" s="73">
        <v>2</v>
      </c>
      <c r="E19" s="73" t="s">
        <v>32</v>
      </c>
      <c r="F19" s="132">
        <v>0.12</v>
      </c>
      <c r="G19" s="73">
        <v>42.485062999999997</v>
      </c>
      <c r="H19" s="73">
        <v>-79.359888999999995</v>
      </c>
      <c r="I19" s="73">
        <v>42.487645000000001</v>
      </c>
      <c r="J19" s="73">
        <v>-79.358772000000002</v>
      </c>
    </row>
    <row r="20" spans="1:10" ht="12.75" customHeight="1" x14ac:dyDescent="0.2">
      <c r="A20" s="73" t="s">
        <v>180</v>
      </c>
      <c r="B20" s="73" t="s">
        <v>187</v>
      </c>
      <c r="C20" s="73" t="s">
        <v>188</v>
      </c>
      <c r="D20" s="73">
        <v>3</v>
      </c>
      <c r="E20" s="73" t="s">
        <v>159</v>
      </c>
      <c r="F20" s="132">
        <v>0.09</v>
      </c>
      <c r="G20" s="73">
        <v>42.564095999999999</v>
      </c>
      <c r="H20" s="73">
        <v>-79.13964</v>
      </c>
      <c r="I20" s="73">
        <v>42.565264999999997</v>
      </c>
      <c r="J20" s="73">
        <v>-79.138896000000003</v>
      </c>
    </row>
    <row r="21" spans="1:10" ht="12.75" customHeight="1" x14ac:dyDescent="0.2">
      <c r="A21" s="73" t="s">
        <v>180</v>
      </c>
      <c r="B21" s="73" t="s">
        <v>189</v>
      </c>
      <c r="C21" s="73" t="s">
        <v>190</v>
      </c>
      <c r="D21" s="73">
        <v>3</v>
      </c>
      <c r="E21" s="73" t="s">
        <v>32</v>
      </c>
      <c r="F21" s="132">
        <v>0.09</v>
      </c>
      <c r="G21" s="73">
        <v>42.567599999999999</v>
      </c>
      <c r="H21" s="73">
        <v>-79.137799999999999</v>
      </c>
      <c r="I21" s="73">
        <v>42.569099999999999</v>
      </c>
      <c r="J21" s="73">
        <v>-79.137299999999996</v>
      </c>
    </row>
    <row r="22" spans="1:10" ht="12.75" customHeight="1" x14ac:dyDescent="0.2">
      <c r="A22" s="74" t="s">
        <v>180</v>
      </c>
      <c r="B22" s="74" t="s">
        <v>191</v>
      </c>
      <c r="C22" s="74" t="s">
        <v>786</v>
      </c>
      <c r="D22" s="74">
        <v>1</v>
      </c>
      <c r="E22" s="74" t="s">
        <v>32</v>
      </c>
      <c r="F22" s="135">
        <v>0.25</v>
      </c>
      <c r="G22" s="74">
        <v>42.496347999999998</v>
      </c>
      <c r="H22" s="74">
        <v>-79.322140000000005</v>
      </c>
      <c r="I22" s="74">
        <v>42.497149999999998</v>
      </c>
      <c r="J22" s="74">
        <v>-79.321380000000005</v>
      </c>
    </row>
    <row r="23" spans="1:10" ht="12.75" customHeight="1" x14ac:dyDescent="0.2">
      <c r="A23" s="33"/>
      <c r="B23" s="34">
        <f>COUNTA(B17:B22)</f>
        <v>6</v>
      </c>
      <c r="C23" s="33"/>
      <c r="D23" s="79"/>
      <c r="E23" s="47"/>
      <c r="F23" s="133">
        <f>SUM(F17:F22)</f>
        <v>0.91999999999999993</v>
      </c>
      <c r="G23" s="47"/>
      <c r="H23" s="47"/>
      <c r="I23" s="47"/>
      <c r="J23" s="47"/>
    </row>
    <row r="24" spans="1:10" ht="12.75" customHeight="1" x14ac:dyDescent="0.2">
      <c r="A24" s="33"/>
      <c r="B24" s="34"/>
      <c r="C24" s="33"/>
      <c r="D24" s="57"/>
      <c r="E24" s="47"/>
      <c r="G24" s="47"/>
      <c r="H24" s="47"/>
      <c r="I24" s="47"/>
      <c r="J24" s="47"/>
    </row>
    <row r="25" spans="1:10" ht="12.75" customHeight="1" x14ac:dyDescent="0.2">
      <c r="A25" s="73" t="s">
        <v>193</v>
      </c>
      <c r="B25" s="73" t="s">
        <v>194</v>
      </c>
      <c r="C25" s="73" t="s">
        <v>195</v>
      </c>
      <c r="D25" s="73">
        <v>1</v>
      </c>
      <c r="E25" s="73" t="s">
        <v>32</v>
      </c>
      <c r="F25" s="132">
        <v>0.12</v>
      </c>
      <c r="G25" s="73">
        <v>42.657800000000002</v>
      </c>
      <c r="H25" s="73">
        <v>-79.063100000000006</v>
      </c>
      <c r="I25" s="73">
        <v>42.660400000000003</v>
      </c>
      <c r="J25" s="73">
        <v>-79.063400000000001</v>
      </c>
    </row>
    <row r="26" spans="1:10" ht="12.75" customHeight="1" x14ac:dyDescent="0.2">
      <c r="A26" s="73" t="s">
        <v>193</v>
      </c>
      <c r="B26" s="73" t="s">
        <v>196</v>
      </c>
      <c r="C26" s="73" t="s">
        <v>197</v>
      </c>
      <c r="D26" s="73">
        <v>1</v>
      </c>
      <c r="E26" s="73" t="s">
        <v>32</v>
      </c>
      <c r="F26" s="132">
        <v>1.0900000000000001</v>
      </c>
      <c r="G26" s="73">
        <v>42.600388000000002</v>
      </c>
      <c r="H26" s="73">
        <v>-79.120102000000003</v>
      </c>
      <c r="I26" s="73">
        <v>42.613357999999998</v>
      </c>
      <c r="J26" s="73">
        <v>-79.111046000000002</v>
      </c>
    </row>
    <row r="27" spans="1:10" ht="12.75" customHeight="1" x14ac:dyDescent="0.2">
      <c r="A27" s="73" t="s">
        <v>193</v>
      </c>
      <c r="B27" s="73" t="s">
        <v>198</v>
      </c>
      <c r="C27" s="73" t="s">
        <v>199</v>
      </c>
      <c r="D27" s="73">
        <v>1</v>
      </c>
      <c r="E27" s="73" t="s">
        <v>32</v>
      </c>
      <c r="F27" s="132">
        <v>0.12</v>
      </c>
      <c r="G27" s="73">
        <v>42.640700000000002</v>
      </c>
      <c r="H27" s="73">
        <v>-79.072000000000003</v>
      </c>
      <c r="I27" s="73">
        <v>42.6417</v>
      </c>
      <c r="J27" s="73">
        <v>-79.066400000000002</v>
      </c>
    </row>
    <row r="28" spans="1:10" ht="12.75" customHeight="1" x14ac:dyDescent="0.2">
      <c r="A28" s="73" t="s">
        <v>193</v>
      </c>
      <c r="B28" s="73" t="s">
        <v>200</v>
      </c>
      <c r="C28" s="73" t="s">
        <v>201</v>
      </c>
      <c r="D28" s="73">
        <v>1</v>
      </c>
      <c r="E28" s="73" t="s">
        <v>32</v>
      </c>
      <c r="F28" s="132">
        <v>0.12</v>
      </c>
      <c r="G28" s="73">
        <v>42.764299999999999</v>
      </c>
      <c r="H28" s="73">
        <v>-78.878100000000003</v>
      </c>
      <c r="I28" s="73">
        <v>42.765099999999997</v>
      </c>
      <c r="J28" s="73">
        <v>-78.877200000000002</v>
      </c>
    </row>
    <row r="29" spans="1:10" ht="12.75" customHeight="1" x14ac:dyDescent="0.2">
      <c r="A29" s="73" t="s">
        <v>193</v>
      </c>
      <c r="B29" s="73" t="s">
        <v>202</v>
      </c>
      <c r="C29" s="73" t="s">
        <v>203</v>
      </c>
      <c r="D29" s="73">
        <v>1</v>
      </c>
      <c r="E29" s="73" t="s">
        <v>32</v>
      </c>
      <c r="F29" s="132">
        <v>0.12</v>
      </c>
      <c r="G29" s="73">
        <v>42.625900000000001</v>
      </c>
      <c r="H29" s="73">
        <v>-79.094700000000003</v>
      </c>
      <c r="I29" s="73">
        <v>42.6252</v>
      </c>
      <c r="J29" s="73">
        <v>-79.094800000000006</v>
      </c>
    </row>
    <row r="30" spans="1:10" ht="12.75" customHeight="1" x14ac:dyDescent="0.2">
      <c r="A30" s="73" t="s">
        <v>193</v>
      </c>
      <c r="B30" s="73" t="s">
        <v>204</v>
      </c>
      <c r="C30" s="73" t="s">
        <v>205</v>
      </c>
      <c r="D30" s="73">
        <v>2</v>
      </c>
      <c r="E30" s="73" t="s">
        <v>32</v>
      </c>
      <c r="F30" s="132">
        <v>0.12</v>
      </c>
      <c r="G30" s="73">
        <v>42.632899999999999</v>
      </c>
      <c r="H30" s="73">
        <v>-79.082800000000006</v>
      </c>
      <c r="I30" s="73">
        <v>42.632800000000003</v>
      </c>
      <c r="J30" s="73">
        <v>-79.081999999999994</v>
      </c>
    </row>
    <row r="31" spans="1:10" ht="12.75" customHeight="1" x14ac:dyDescent="0.2">
      <c r="A31" s="73" t="s">
        <v>193</v>
      </c>
      <c r="B31" s="73" t="s">
        <v>206</v>
      </c>
      <c r="C31" s="73" t="s">
        <v>207</v>
      </c>
      <c r="D31" s="73">
        <v>2</v>
      </c>
      <c r="E31" s="73" t="s">
        <v>32</v>
      </c>
      <c r="F31" s="132">
        <v>0.12</v>
      </c>
      <c r="G31" s="73">
        <v>42.656799999999997</v>
      </c>
      <c r="H31" s="73">
        <v>-79.062899999999999</v>
      </c>
      <c r="I31" s="73">
        <v>42.6539</v>
      </c>
      <c r="J31" s="73">
        <v>-79.062700000000007</v>
      </c>
    </row>
    <row r="32" spans="1:10" ht="12.75" customHeight="1" x14ac:dyDescent="0.2">
      <c r="A32" s="73" t="s">
        <v>193</v>
      </c>
      <c r="B32" s="73" t="s">
        <v>208</v>
      </c>
      <c r="C32" s="73" t="s">
        <v>209</v>
      </c>
      <c r="D32" s="73">
        <v>1</v>
      </c>
      <c r="E32" s="73" t="s">
        <v>32</v>
      </c>
      <c r="F32" s="132">
        <v>0.12</v>
      </c>
      <c r="G32" s="73">
        <v>42.677500000000002</v>
      </c>
      <c r="H32" s="73">
        <v>-79.052300000000002</v>
      </c>
      <c r="I32" s="73">
        <v>42.678199999999997</v>
      </c>
      <c r="J32" s="73">
        <v>-79.052400000000006</v>
      </c>
    </row>
    <row r="33" spans="1:10" ht="12.75" customHeight="1" x14ac:dyDescent="0.2">
      <c r="A33" s="74" t="s">
        <v>193</v>
      </c>
      <c r="B33" s="74" t="s">
        <v>787</v>
      </c>
      <c r="C33" s="74" t="s">
        <v>788</v>
      </c>
      <c r="D33" s="74">
        <v>1</v>
      </c>
      <c r="E33" s="74" t="s">
        <v>32</v>
      </c>
      <c r="F33" s="135">
        <v>0.93</v>
      </c>
      <c r="G33" s="74">
        <v>42.787765999999998</v>
      </c>
      <c r="H33" s="74">
        <v>-78.853666000000004</v>
      </c>
      <c r="I33" s="74">
        <v>42.799965999999998</v>
      </c>
      <c r="J33" s="74">
        <v>-78.856216000000003</v>
      </c>
    </row>
    <row r="34" spans="1:10" ht="12.75" customHeight="1" x14ac:dyDescent="0.2">
      <c r="A34" s="33"/>
      <c r="B34" s="34">
        <f>COUNTA(B25:B33)</f>
        <v>9</v>
      </c>
      <c r="C34" s="33"/>
      <c r="D34" s="79"/>
      <c r="E34" s="33"/>
      <c r="F34" s="133">
        <f>SUM(F25:F33)</f>
        <v>2.8600000000000008</v>
      </c>
      <c r="G34" s="33"/>
      <c r="H34" s="33"/>
      <c r="I34" s="33"/>
      <c r="J34" s="33"/>
    </row>
    <row r="35" spans="1:10" ht="12.75" customHeight="1" x14ac:dyDescent="0.2">
      <c r="A35" s="33"/>
      <c r="B35" s="34"/>
      <c r="C35" s="33"/>
      <c r="D35" s="79"/>
      <c r="E35" s="33"/>
      <c r="F35" s="133"/>
      <c r="G35" s="33"/>
      <c r="H35" s="33"/>
      <c r="I35" s="33"/>
      <c r="J35" s="33"/>
    </row>
    <row r="36" spans="1:10" ht="12.75" customHeight="1" x14ac:dyDescent="0.2">
      <c r="A36" s="73" t="s">
        <v>210</v>
      </c>
      <c r="B36" s="73" t="s">
        <v>211</v>
      </c>
      <c r="C36" s="73" t="s">
        <v>212</v>
      </c>
      <c r="D36" s="73">
        <v>2</v>
      </c>
      <c r="E36" s="73" t="s">
        <v>32</v>
      </c>
      <c r="F36" s="132">
        <v>0.71</v>
      </c>
      <c r="G36" s="73">
        <v>43.757350000000002</v>
      </c>
      <c r="H36" s="73">
        <v>-76.213949999999997</v>
      </c>
      <c r="I36" s="73">
        <v>43.767333000000001</v>
      </c>
      <c r="J36" s="73">
        <v>-76.216766000000007</v>
      </c>
    </row>
    <row r="37" spans="1:10" ht="12.75" customHeight="1" x14ac:dyDescent="0.2">
      <c r="A37" s="74" t="s">
        <v>210</v>
      </c>
      <c r="B37" s="74" t="s">
        <v>213</v>
      </c>
      <c r="C37" s="74" t="s">
        <v>214</v>
      </c>
      <c r="D37" s="74">
        <v>2</v>
      </c>
      <c r="E37" s="74" t="s">
        <v>32</v>
      </c>
      <c r="F37" s="135">
        <v>0.36</v>
      </c>
      <c r="G37" s="74">
        <v>43.897367000000003</v>
      </c>
      <c r="H37" s="74">
        <v>-76.128258000000002</v>
      </c>
      <c r="I37" s="74">
        <v>43.901767999999997</v>
      </c>
      <c r="J37" s="74">
        <v>-76.126698000000005</v>
      </c>
    </row>
    <row r="38" spans="1:10" ht="12.75" customHeight="1" x14ac:dyDescent="0.2">
      <c r="A38" s="33"/>
      <c r="B38" s="34">
        <f>COUNTA(B36:B37)</f>
        <v>2</v>
      </c>
      <c r="C38" s="33"/>
      <c r="D38" s="79"/>
      <c r="E38" s="33"/>
      <c r="F38" s="133">
        <f>SUM(F36:F37)</f>
        <v>1.0699999999999998</v>
      </c>
      <c r="G38" s="33"/>
      <c r="H38" s="33"/>
      <c r="I38" s="33"/>
      <c r="J38" s="33"/>
    </row>
    <row r="39" spans="1:10" ht="12.75" customHeight="1" x14ac:dyDescent="0.2">
      <c r="A39" s="33"/>
      <c r="B39" s="34"/>
      <c r="C39" s="33"/>
      <c r="D39" s="79"/>
      <c r="E39" s="33"/>
      <c r="F39" s="133"/>
      <c r="G39" s="33"/>
      <c r="H39" s="33"/>
      <c r="I39" s="33"/>
      <c r="J39" s="33"/>
    </row>
    <row r="40" spans="1:10" ht="12.75" customHeight="1" x14ac:dyDescent="0.2">
      <c r="A40" s="73" t="s">
        <v>215</v>
      </c>
      <c r="B40" s="73" t="s">
        <v>789</v>
      </c>
      <c r="C40" s="73" t="s">
        <v>790</v>
      </c>
      <c r="D40" s="73">
        <v>2</v>
      </c>
      <c r="E40" s="73" t="s">
        <v>32</v>
      </c>
      <c r="F40" s="132">
        <v>3.07</v>
      </c>
      <c r="G40" s="73">
        <v>40.571857000000001</v>
      </c>
      <c r="H40" s="73">
        <v>74.002403999999999</v>
      </c>
      <c r="I40" s="73">
        <v>40.574412000000002</v>
      </c>
      <c r="J40" s="73">
        <v>-73.934149000000005</v>
      </c>
    </row>
    <row r="41" spans="1:10" ht="12.75" customHeight="1" x14ac:dyDescent="0.2">
      <c r="A41" s="73" t="s">
        <v>215</v>
      </c>
      <c r="B41" s="73" t="s">
        <v>216</v>
      </c>
      <c r="C41" s="73" t="s">
        <v>217</v>
      </c>
      <c r="D41" s="73">
        <v>1</v>
      </c>
      <c r="E41" s="73" t="s">
        <v>159</v>
      </c>
      <c r="F41" s="132">
        <v>0.04</v>
      </c>
      <c r="G41" s="73">
        <v>40.585839999999997</v>
      </c>
      <c r="H41" s="73">
        <v>-73.923868999999996</v>
      </c>
      <c r="I41" s="73">
        <v>40.586027999999999</v>
      </c>
      <c r="J41" s="73">
        <v>-73.922324000000003</v>
      </c>
    </row>
    <row r="42" spans="1:10" ht="12.75" customHeight="1" x14ac:dyDescent="0.2">
      <c r="A42" s="73" t="s">
        <v>215</v>
      </c>
      <c r="B42" s="73" t="s">
        <v>218</v>
      </c>
      <c r="C42" s="73" t="s">
        <v>219</v>
      </c>
      <c r="D42" s="73">
        <v>1</v>
      </c>
      <c r="E42" s="73" t="s">
        <v>159</v>
      </c>
      <c r="F42" s="132">
        <v>7.0000000000000007E-2</v>
      </c>
      <c r="G42" s="73">
        <v>40.575862999999998</v>
      </c>
      <c r="H42" s="73">
        <v>-73.936546000000007</v>
      </c>
      <c r="I42" s="73">
        <v>40.575651000000001</v>
      </c>
      <c r="J42" s="73">
        <v>-73.934989000000002</v>
      </c>
    </row>
    <row r="43" spans="1:10" ht="12.75" customHeight="1" x14ac:dyDescent="0.2">
      <c r="A43" s="73" t="s">
        <v>215</v>
      </c>
      <c r="B43" s="73" t="s">
        <v>220</v>
      </c>
      <c r="C43" s="73" t="s">
        <v>221</v>
      </c>
      <c r="D43" s="73">
        <v>1</v>
      </c>
      <c r="E43" s="73" t="s">
        <v>32</v>
      </c>
      <c r="F43" s="132">
        <v>0.51</v>
      </c>
      <c r="G43" s="73">
        <v>40.575088000000001</v>
      </c>
      <c r="H43" s="73">
        <v>-73.946782999999996</v>
      </c>
      <c r="I43" s="73">
        <v>40.575482999999998</v>
      </c>
      <c r="J43" s="73">
        <v>-73.941663000000005</v>
      </c>
    </row>
    <row r="44" spans="1:10" ht="12.75" customHeight="1" x14ac:dyDescent="0.2">
      <c r="A44" s="73" t="s">
        <v>215</v>
      </c>
      <c r="B44" s="73" t="s">
        <v>222</v>
      </c>
      <c r="C44" s="73" t="s">
        <v>223</v>
      </c>
      <c r="D44" s="73">
        <v>2</v>
      </c>
      <c r="E44" s="73" t="s">
        <v>159</v>
      </c>
      <c r="F44" s="132">
        <v>0.56999999999999995</v>
      </c>
      <c r="G44" s="73">
        <v>40.572988000000002</v>
      </c>
      <c r="H44" s="73">
        <v>-74.004722000000001</v>
      </c>
      <c r="I44" s="73">
        <v>40.573647999999999</v>
      </c>
      <c r="J44" s="73">
        <v>-74.006632999999994</v>
      </c>
    </row>
    <row r="45" spans="1:10" ht="12.75" customHeight="1" x14ac:dyDescent="0.2">
      <c r="A45" s="74" t="s">
        <v>215</v>
      </c>
      <c r="B45" s="74" t="s">
        <v>224</v>
      </c>
      <c r="C45" s="74" t="s">
        <v>225</v>
      </c>
      <c r="D45" s="74">
        <v>2</v>
      </c>
      <c r="E45" s="74" t="s">
        <v>159</v>
      </c>
      <c r="F45" s="135">
        <v>0.56000000000000005</v>
      </c>
      <c r="G45" s="74">
        <v>40.573647999999999</v>
      </c>
      <c r="H45" s="74">
        <v>-74.006632999999994</v>
      </c>
      <c r="I45" s="74">
        <v>40.574308000000002</v>
      </c>
      <c r="J45" s="74">
        <v>-74.008544000000001</v>
      </c>
    </row>
    <row r="46" spans="1:10" ht="12.75" customHeight="1" x14ac:dyDescent="0.2">
      <c r="A46" s="33"/>
      <c r="B46" s="34">
        <f>COUNTA(B40:B45)</f>
        <v>6</v>
      </c>
      <c r="C46" s="33"/>
      <c r="D46" s="79"/>
      <c r="E46" s="33"/>
      <c r="F46" s="133">
        <f>SUM(F40:F45)</f>
        <v>4.82</v>
      </c>
      <c r="G46" s="33"/>
      <c r="H46" s="33"/>
      <c r="I46" s="33"/>
      <c r="J46" s="33"/>
    </row>
    <row r="47" spans="1:10" ht="12.75" customHeight="1" x14ac:dyDescent="0.2">
      <c r="A47" s="33"/>
      <c r="B47" s="34"/>
      <c r="C47" s="33"/>
      <c r="D47" s="79"/>
      <c r="E47" s="33"/>
      <c r="F47" s="133"/>
      <c r="G47" s="33"/>
      <c r="H47" s="33"/>
      <c r="I47" s="33"/>
      <c r="J47" s="33"/>
    </row>
    <row r="48" spans="1:10" ht="12.75" customHeight="1" x14ac:dyDescent="0.2">
      <c r="A48" s="73" t="s">
        <v>226</v>
      </c>
      <c r="B48" s="73" t="s">
        <v>227</v>
      </c>
      <c r="C48" s="73" t="s">
        <v>792</v>
      </c>
      <c r="D48" s="73">
        <v>1</v>
      </c>
      <c r="E48" s="73" t="s">
        <v>32</v>
      </c>
      <c r="F48" s="132">
        <v>1.1299999999999999</v>
      </c>
      <c r="G48" s="73">
        <v>43.243054999999998</v>
      </c>
      <c r="H48" s="73">
        <v>-77.576943999999997</v>
      </c>
      <c r="I48" s="73">
        <v>43.236387999999998</v>
      </c>
      <c r="J48" s="73">
        <v>-77.555000000000007</v>
      </c>
    </row>
    <row r="49" spans="1:10" ht="12.75" customHeight="1" x14ac:dyDescent="0.2">
      <c r="A49" s="73" t="s">
        <v>226</v>
      </c>
      <c r="B49" s="73" t="s">
        <v>228</v>
      </c>
      <c r="C49" s="73" t="s">
        <v>799</v>
      </c>
      <c r="D49" s="73">
        <v>1</v>
      </c>
      <c r="E49" s="73" t="s">
        <v>32</v>
      </c>
      <c r="F49" s="132">
        <v>1.65</v>
      </c>
      <c r="G49" s="73">
        <v>43.365788000000002</v>
      </c>
      <c r="H49" s="73">
        <v>-77.956588999999994</v>
      </c>
      <c r="I49" s="73">
        <v>43.366084999999998</v>
      </c>
      <c r="J49" s="73">
        <v>-77.985634000000005</v>
      </c>
    </row>
    <row r="50" spans="1:10" ht="12.75" customHeight="1" x14ac:dyDescent="0.2">
      <c r="A50" s="73" t="s">
        <v>226</v>
      </c>
      <c r="B50" s="73" t="s">
        <v>229</v>
      </c>
      <c r="C50" s="73" t="s">
        <v>800</v>
      </c>
      <c r="D50" s="73">
        <v>1</v>
      </c>
      <c r="E50" s="73" t="s">
        <v>32</v>
      </c>
      <c r="F50" s="132">
        <v>2.02</v>
      </c>
      <c r="G50" s="73">
        <v>43.357208</v>
      </c>
      <c r="H50" s="73">
        <v>-77.922873999999993</v>
      </c>
      <c r="I50" s="73">
        <v>43.365788000000002</v>
      </c>
      <c r="J50" s="73">
        <v>-77.956588999999994</v>
      </c>
    </row>
    <row r="51" spans="1:10" ht="12.75" customHeight="1" x14ac:dyDescent="0.2">
      <c r="A51" s="74" t="s">
        <v>226</v>
      </c>
      <c r="B51" s="74" t="s">
        <v>231</v>
      </c>
      <c r="C51" s="74" t="s">
        <v>232</v>
      </c>
      <c r="D51" s="74">
        <v>1</v>
      </c>
      <c r="E51" s="74" t="s">
        <v>32</v>
      </c>
      <c r="F51" s="135">
        <v>0.25</v>
      </c>
      <c r="G51" s="74">
        <v>43.259366</v>
      </c>
      <c r="H51" s="74">
        <v>-77.605350000000001</v>
      </c>
      <c r="I51" s="74">
        <v>43.261116000000001</v>
      </c>
      <c r="J51" s="74">
        <v>-77.609482999999997</v>
      </c>
    </row>
    <row r="52" spans="1:10" ht="12.75" customHeight="1" x14ac:dyDescent="0.2">
      <c r="A52" s="33"/>
      <c r="B52" s="34">
        <f>COUNTA(B48:B51)</f>
        <v>4</v>
      </c>
      <c r="C52" s="33"/>
      <c r="D52" s="79"/>
      <c r="E52" s="33"/>
      <c r="F52" s="133">
        <f>SUM(F48:F51)</f>
        <v>5.05</v>
      </c>
      <c r="G52" s="33"/>
      <c r="H52" s="33"/>
      <c r="I52" s="33"/>
      <c r="J52" s="33"/>
    </row>
    <row r="53" spans="1:10" ht="12.75" customHeight="1" x14ac:dyDescent="0.2">
      <c r="A53" s="33"/>
      <c r="B53" s="34"/>
      <c r="C53" s="33"/>
      <c r="D53" s="79"/>
      <c r="E53" s="33"/>
      <c r="F53" s="133"/>
      <c r="G53" s="33"/>
      <c r="H53" s="33"/>
      <c r="I53" s="33"/>
      <c r="J53" s="33"/>
    </row>
    <row r="54" spans="1:10" ht="12.75" customHeight="1" x14ac:dyDescent="0.2">
      <c r="A54" s="73" t="s">
        <v>233</v>
      </c>
      <c r="B54" s="73" t="s">
        <v>234</v>
      </c>
      <c r="C54" s="73" t="s">
        <v>235</v>
      </c>
      <c r="D54" s="73">
        <v>3</v>
      </c>
      <c r="E54" s="73" t="s">
        <v>33</v>
      </c>
      <c r="F54" s="132">
        <v>0.13</v>
      </c>
      <c r="G54" s="73">
        <v>40.5837</v>
      </c>
      <c r="H54" s="73">
        <v>-73.711500000000001</v>
      </c>
      <c r="I54" s="73">
        <v>40.5837</v>
      </c>
      <c r="J54" s="73">
        <v>-73.709000000000003</v>
      </c>
    </row>
    <row r="55" spans="1:10" ht="12.75" customHeight="1" x14ac:dyDescent="0.2">
      <c r="A55" s="73" t="s">
        <v>233</v>
      </c>
      <c r="B55" s="73" t="s">
        <v>236</v>
      </c>
      <c r="C55" s="73" t="s">
        <v>237</v>
      </c>
      <c r="D55" s="73">
        <v>3</v>
      </c>
      <c r="E55" s="73" t="s">
        <v>32</v>
      </c>
      <c r="F55" s="132">
        <v>0.02</v>
      </c>
      <c r="G55" s="73">
        <v>40.585099999999997</v>
      </c>
      <c r="H55" s="73">
        <v>-73.728899999999996</v>
      </c>
      <c r="I55" s="73">
        <v>40.585099999999997</v>
      </c>
      <c r="J55" s="73">
        <v>-73.728399999999993</v>
      </c>
    </row>
    <row r="56" spans="1:10" ht="12.75" customHeight="1" x14ac:dyDescent="0.2">
      <c r="A56" s="73" t="s">
        <v>233</v>
      </c>
      <c r="B56" s="73" t="s">
        <v>238</v>
      </c>
      <c r="C56" s="73" t="s">
        <v>239</v>
      </c>
      <c r="D56" s="73">
        <v>1</v>
      </c>
      <c r="E56" s="73" t="s">
        <v>32</v>
      </c>
      <c r="F56" s="132">
        <v>0.34</v>
      </c>
      <c r="G56" s="73">
        <v>40.83</v>
      </c>
      <c r="H56" s="73">
        <v>-73.655600000000007</v>
      </c>
      <c r="I56" s="73">
        <v>40.8277</v>
      </c>
      <c r="J56" s="73">
        <v>-73.649799999999999</v>
      </c>
    </row>
    <row r="57" spans="1:10" ht="12.75" customHeight="1" x14ac:dyDescent="0.2">
      <c r="A57" s="73" t="s">
        <v>233</v>
      </c>
      <c r="B57" s="73" t="s">
        <v>773</v>
      </c>
      <c r="C57" s="73" t="s">
        <v>774</v>
      </c>
      <c r="D57" s="73">
        <v>3</v>
      </c>
      <c r="E57" s="73" t="s">
        <v>32</v>
      </c>
      <c r="F57" s="132">
        <v>0.15</v>
      </c>
      <c r="G57" s="73">
        <v>40.876399999999997</v>
      </c>
      <c r="H57" s="73">
        <v>-73.540000000000006</v>
      </c>
      <c r="I57" s="73">
        <v>40.877699999999997</v>
      </c>
      <c r="J57" s="73">
        <v>-73.542400000000001</v>
      </c>
    </row>
    <row r="58" spans="1:10" ht="12.75" customHeight="1" x14ac:dyDescent="0.2">
      <c r="A58" s="73" t="s">
        <v>233</v>
      </c>
      <c r="B58" s="73" t="s">
        <v>240</v>
      </c>
      <c r="C58" s="73" t="s">
        <v>241</v>
      </c>
      <c r="D58" s="73">
        <v>1</v>
      </c>
      <c r="E58" s="73" t="s">
        <v>33</v>
      </c>
      <c r="F58" s="132">
        <v>0.05</v>
      </c>
      <c r="G58" s="73">
        <v>40.6569</v>
      </c>
      <c r="H58" s="73">
        <v>-73.469499999999996</v>
      </c>
      <c r="I58" s="73">
        <v>40.656300000000002</v>
      </c>
      <c r="J58" s="73">
        <v>-73.468800000000002</v>
      </c>
    </row>
    <row r="59" spans="1:10" ht="12.75" customHeight="1" x14ac:dyDescent="0.2">
      <c r="A59" s="73" t="s">
        <v>233</v>
      </c>
      <c r="B59" s="73" t="s">
        <v>242</v>
      </c>
      <c r="C59" s="73" t="s">
        <v>243</v>
      </c>
      <c r="D59" s="73">
        <v>3</v>
      </c>
      <c r="E59" s="73" t="s">
        <v>33</v>
      </c>
      <c r="F59" s="132">
        <v>0.1</v>
      </c>
      <c r="G59" s="73">
        <v>40.585700000000003</v>
      </c>
      <c r="H59" s="73">
        <v>-73.740499999999997</v>
      </c>
      <c r="I59" s="73">
        <v>40.585700000000003</v>
      </c>
      <c r="J59" s="73">
        <v>-73.738600000000005</v>
      </c>
    </row>
    <row r="60" spans="1:10" ht="12.75" customHeight="1" x14ac:dyDescent="0.2">
      <c r="A60" s="73" t="s">
        <v>233</v>
      </c>
      <c r="B60" s="73" t="s">
        <v>244</v>
      </c>
      <c r="C60" s="73" t="s">
        <v>812</v>
      </c>
      <c r="D60" s="73">
        <v>2</v>
      </c>
      <c r="E60" s="73" t="s">
        <v>32</v>
      </c>
      <c r="F60" s="132">
        <v>0.5</v>
      </c>
      <c r="G60" s="73">
        <v>40.9086</v>
      </c>
      <c r="H60" s="73">
        <v>-73.534000000000006</v>
      </c>
      <c r="I60" s="73">
        <v>40.914400000000001</v>
      </c>
      <c r="J60" s="73">
        <v>-73.528000000000006</v>
      </c>
    </row>
    <row r="61" spans="1:10" ht="12.75" customHeight="1" x14ac:dyDescent="0.2">
      <c r="A61" s="73" t="s">
        <v>233</v>
      </c>
      <c r="B61" s="73" t="s">
        <v>246</v>
      </c>
      <c r="C61" s="73" t="s">
        <v>806</v>
      </c>
      <c r="D61" s="73">
        <v>2</v>
      </c>
      <c r="E61" s="73" t="s">
        <v>32</v>
      </c>
      <c r="F61" s="132">
        <v>0.62</v>
      </c>
      <c r="G61" s="73">
        <v>40.912100000000002</v>
      </c>
      <c r="H61" s="73">
        <v>-73.536900000000003</v>
      </c>
      <c r="I61" s="73">
        <v>40.914900000000003</v>
      </c>
      <c r="J61" s="73">
        <v>-73.528300000000002</v>
      </c>
    </row>
    <row r="62" spans="1:10" ht="12.75" customHeight="1" x14ac:dyDescent="0.2">
      <c r="A62" s="73" t="s">
        <v>233</v>
      </c>
      <c r="B62" s="73" t="s">
        <v>248</v>
      </c>
      <c r="C62" s="73" t="s">
        <v>249</v>
      </c>
      <c r="D62" s="73">
        <v>3</v>
      </c>
      <c r="E62" s="73" t="s">
        <v>33</v>
      </c>
      <c r="F62" s="132">
        <v>0.17</v>
      </c>
      <c r="G62" s="73">
        <v>40.585500000000003</v>
      </c>
      <c r="H62" s="73">
        <v>-73.7346</v>
      </c>
      <c r="I62" s="73">
        <v>40.5852</v>
      </c>
      <c r="J62" s="73">
        <v>-73.7303</v>
      </c>
    </row>
    <row r="63" spans="1:10" ht="12.75" customHeight="1" x14ac:dyDescent="0.2">
      <c r="A63" s="73" t="s">
        <v>233</v>
      </c>
      <c r="B63" s="73" t="s">
        <v>250</v>
      </c>
      <c r="C63" s="73" t="s">
        <v>251</v>
      </c>
      <c r="D63" s="73">
        <v>2</v>
      </c>
      <c r="E63" s="73" t="s">
        <v>32</v>
      </c>
      <c r="F63" s="132">
        <v>0.12</v>
      </c>
      <c r="G63" s="73">
        <v>40.882399999999997</v>
      </c>
      <c r="H63" s="73">
        <v>-73.648399999999995</v>
      </c>
      <c r="I63" s="73">
        <v>40.884</v>
      </c>
      <c r="J63" s="73">
        <v>-73.647400000000005</v>
      </c>
    </row>
    <row r="64" spans="1:10" ht="12.75" customHeight="1" x14ac:dyDescent="0.2">
      <c r="A64" s="73" t="s">
        <v>233</v>
      </c>
      <c r="B64" s="73" t="s">
        <v>252</v>
      </c>
      <c r="C64" s="73" t="s">
        <v>253</v>
      </c>
      <c r="D64" s="73">
        <v>3</v>
      </c>
      <c r="E64" s="73" t="s">
        <v>32</v>
      </c>
      <c r="F64" s="132">
        <v>0.02</v>
      </c>
      <c r="G64" s="73">
        <v>40.585500000000003</v>
      </c>
      <c r="H64" s="73">
        <v>-73.733999999999995</v>
      </c>
      <c r="I64" s="73">
        <v>40.5854</v>
      </c>
      <c r="J64" s="73">
        <v>-73.733500000000006</v>
      </c>
    </row>
    <row r="65" spans="1:10" ht="12.75" customHeight="1" x14ac:dyDescent="0.2">
      <c r="A65" s="73" t="s">
        <v>233</v>
      </c>
      <c r="B65" s="73" t="s">
        <v>254</v>
      </c>
      <c r="C65" s="73" t="s">
        <v>255</v>
      </c>
      <c r="D65" s="73">
        <v>3</v>
      </c>
      <c r="E65" s="73" t="s">
        <v>32</v>
      </c>
      <c r="F65" s="132">
        <v>0.27</v>
      </c>
      <c r="G65" s="73">
        <v>40.583399999999997</v>
      </c>
      <c r="H65" s="73">
        <v>-73.706400000000002</v>
      </c>
      <c r="I65" s="73">
        <v>40.582999999999998</v>
      </c>
      <c r="J65" s="73">
        <v>-73.7012</v>
      </c>
    </row>
    <row r="66" spans="1:10" ht="12.75" customHeight="1" x14ac:dyDescent="0.2">
      <c r="A66" s="73" t="s">
        <v>233</v>
      </c>
      <c r="B66" s="73" t="s">
        <v>256</v>
      </c>
      <c r="C66" s="73" t="s">
        <v>257</v>
      </c>
      <c r="D66" s="73">
        <v>3</v>
      </c>
      <c r="E66" s="73" t="s">
        <v>32</v>
      </c>
      <c r="F66" s="132">
        <v>0.01</v>
      </c>
      <c r="G66" s="73">
        <v>40.585599999999999</v>
      </c>
      <c r="H66" s="73">
        <v>-73.740799999999993</v>
      </c>
      <c r="I66" s="73">
        <v>40.585700000000003</v>
      </c>
      <c r="J66" s="73">
        <v>-73.740499999999997</v>
      </c>
    </row>
    <row r="67" spans="1:10" ht="12.75" customHeight="1" x14ac:dyDescent="0.2">
      <c r="A67" s="73" t="s">
        <v>233</v>
      </c>
      <c r="B67" s="73" t="s">
        <v>258</v>
      </c>
      <c r="C67" s="73" t="s">
        <v>259</v>
      </c>
      <c r="D67" s="73">
        <v>3</v>
      </c>
      <c r="E67" s="73" t="s">
        <v>32</v>
      </c>
      <c r="F67" s="132">
        <v>0.02</v>
      </c>
      <c r="G67" s="73">
        <v>40.5852</v>
      </c>
      <c r="H67" s="73">
        <v>-73.731800000000007</v>
      </c>
      <c r="I67" s="73">
        <v>40.5852</v>
      </c>
      <c r="J67" s="73">
        <v>-73.731300000000005</v>
      </c>
    </row>
    <row r="68" spans="1:10" ht="12.75" customHeight="1" x14ac:dyDescent="0.2">
      <c r="A68" s="73" t="s">
        <v>233</v>
      </c>
      <c r="B68" s="73" t="s">
        <v>260</v>
      </c>
      <c r="C68" s="73" t="s">
        <v>261</v>
      </c>
      <c r="D68" s="73">
        <v>2</v>
      </c>
      <c r="E68" s="73" t="s">
        <v>32</v>
      </c>
      <c r="F68" s="132">
        <v>0.04</v>
      </c>
      <c r="G68" s="73">
        <v>40.605699999999999</v>
      </c>
      <c r="H68" s="73">
        <v>-73.662700000000001</v>
      </c>
      <c r="I68" s="73">
        <v>40.605899999999998</v>
      </c>
      <c r="J68" s="73">
        <v>-73.661900000000003</v>
      </c>
    </row>
    <row r="69" spans="1:10" ht="12.75" customHeight="1" x14ac:dyDescent="0.2">
      <c r="A69" s="73" t="s">
        <v>233</v>
      </c>
      <c r="B69" s="73" t="s">
        <v>262</v>
      </c>
      <c r="C69" s="73" t="s">
        <v>263</v>
      </c>
      <c r="D69" s="73">
        <v>1</v>
      </c>
      <c r="E69" s="73" t="s">
        <v>32</v>
      </c>
      <c r="F69" s="132">
        <v>0.41</v>
      </c>
      <c r="G69" s="73">
        <v>40.83</v>
      </c>
      <c r="H69" s="73">
        <v>-73.655600000000007</v>
      </c>
      <c r="I69" s="73">
        <v>40.835000000000001</v>
      </c>
      <c r="J69" s="73">
        <v>-73.659899999999993</v>
      </c>
    </row>
    <row r="70" spans="1:10" ht="12.75" customHeight="1" x14ac:dyDescent="0.2">
      <c r="A70" s="73" t="s">
        <v>233</v>
      </c>
      <c r="B70" s="73" t="s">
        <v>264</v>
      </c>
      <c r="C70" s="73" t="s">
        <v>265</v>
      </c>
      <c r="D70" s="73">
        <v>1</v>
      </c>
      <c r="E70" s="73" t="s">
        <v>32</v>
      </c>
      <c r="F70" s="132">
        <v>0.21</v>
      </c>
      <c r="G70" s="73">
        <v>40.628900000000002</v>
      </c>
      <c r="H70" s="73">
        <v>-73.675799999999995</v>
      </c>
      <c r="I70" s="73">
        <v>40.6282</v>
      </c>
      <c r="J70" s="73">
        <v>-73.671899999999994</v>
      </c>
    </row>
    <row r="71" spans="1:10" ht="12.75" customHeight="1" x14ac:dyDescent="0.2">
      <c r="A71" s="73" t="s">
        <v>233</v>
      </c>
      <c r="B71" s="73" t="s">
        <v>266</v>
      </c>
      <c r="C71" s="73" t="s">
        <v>267</v>
      </c>
      <c r="D71" s="73">
        <v>1</v>
      </c>
      <c r="E71" s="73" t="s">
        <v>32</v>
      </c>
      <c r="F71" s="132">
        <v>0.08</v>
      </c>
      <c r="G71" s="73">
        <v>40.874499999999998</v>
      </c>
      <c r="H71" s="73">
        <v>-73.483500000000006</v>
      </c>
      <c r="I71" s="73">
        <v>40.873699999999999</v>
      </c>
      <c r="J71" s="73">
        <v>-73.482399999999998</v>
      </c>
    </row>
    <row r="72" spans="1:10" ht="12.75" customHeight="1" x14ac:dyDescent="0.2">
      <c r="A72" s="73" t="s">
        <v>233</v>
      </c>
      <c r="B72" s="73" t="s">
        <v>268</v>
      </c>
      <c r="C72" s="73" t="s">
        <v>269</v>
      </c>
      <c r="D72" s="73">
        <v>3</v>
      </c>
      <c r="E72" s="73" t="s">
        <v>33</v>
      </c>
      <c r="F72" s="132">
        <v>0.03</v>
      </c>
      <c r="G72" s="73">
        <v>40.585099999999997</v>
      </c>
      <c r="H72" s="73">
        <v>-73.727599999999995</v>
      </c>
      <c r="I72" s="73">
        <v>40.585099999999997</v>
      </c>
      <c r="J72" s="73">
        <v>-73.726900000000001</v>
      </c>
    </row>
    <row r="73" spans="1:10" ht="12.75" customHeight="1" x14ac:dyDescent="0.2">
      <c r="A73" s="73" t="s">
        <v>233</v>
      </c>
      <c r="B73" s="73" t="s">
        <v>270</v>
      </c>
      <c r="C73" s="73" t="s">
        <v>271</v>
      </c>
      <c r="D73" s="73">
        <v>1</v>
      </c>
      <c r="E73" s="73" t="s">
        <v>32</v>
      </c>
      <c r="F73" s="132">
        <v>0.11</v>
      </c>
      <c r="G73" s="73">
        <v>40.607100000000003</v>
      </c>
      <c r="H73" s="73">
        <v>-73.656999999999996</v>
      </c>
      <c r="I73" s="73">
        <v>40.608400000000003</v>
      </c>
      <c r="J73" s="73">
        <v>-73.655600000000007</v>
      </c>
    </row>
    <row r="74" spans="1:10" ht="12.75" customHeight="1" x14ac:dyDescent="0.2">
      <c r="A74" s="73" t="s">
        <v>233</v>
      </c>
      <c r="B74" s="73" t="s">
        <v>272</v>
      </c>
      <c r="C74" s="73" t="s">
        <v>273</v>
      </c>
      <c r="D74" s="73">
        <v>3</v>
      </c>
      <c r="E74" s="73" t="s">
        <v>32</v>
      </c>
      <c r="F74" s="132">
        <v>0.03</v>
      </c>
      <c r="G74" s="73">
        <v>40.5852</v>
      </c>
      <c r="H74" s="73">
        <v>-73.729500000000002</v>
      </c>
      <c r="I74" s="73">
        <v>40.585099999999997</v>
      </c>
      <c r="J74" s="73">
        <v>-73.728899999999996</v>
      </c>
    </row>
    <row r="75" spans="1:10" ht="12.75" customHeight="1" x14ac:dyDescent="0.2">
      <c r="A75" s="73" t="s">
        <v>233</v>
      </c>
      <c r="B75" s="73" t="s">
        <v>274</v>
      </c>
      <c r="C75" s="73" t="s">
        <v>275</v>
      </c>
      <c r="D75" s="73">
        <v>1</v>
      </c>
      <c r="E75" s="73" t="s">
        <v>32</v>
      </c>
      <c r="F75" s="132">
        <v>9.51</v>
      </c>
      <c r="G75" s="73">
        <v>40.612456999999999</v>
      </c>
      <c r="H75" s="73">
        <v>-73.461250000000007</v>
      </c>
      <c r="I75" s="73">
        <v>40.589539000000002</v>
      </c>
      <c r="J75" s="73">
        <v>-73.564116999999996</v>
      </c>
    </row>
    <row r="76" spans="1:10" ht="12.75" customHeight="1" x14ac:dyDescent="0.2">
      <c r="A76" s="73" t="s">
        <v>233</v>
      </c>
      <c r="B76" s="73" t="s">
        <v>276</v>
      </c>
      <c r="C76" s="73" t="s">
        <v>813</v>
      </c>
      <c r="D76" s="73">
        <v>2</v>
      </c>
      <c r="E76" s="73" t="s">
        <v>32</v>
      </c>
      <c r="F76" s="132">
        <v>4.2699999999999996</v>
      </c>
      <c r="G76" s="73">
        <v>40.575726000000003</v>
      </c>
      <c r="H76" s="73">
        <v>-73.539919999999995</v>
      </c>
      <c r="I76" s="73">
        <v>40.602061999999997</v>
      </c>
      <c r="J76" s="73">
        <v>-73.460762000000003</v>
      </c>
    </row>
    <row r="77" spans="1:10" ht="12.75" customHeight="1" x14ac:dyDescent="0.2">
      <c r="A77" s="73" t="s">
        <v>233</v>
      </c>
      <c r="B77" s="73" t="s">
        <v>278</v>
      </c>
      <c r="C77" s="73" t="s">
        <v>807</v>
      </c>
      <c r="D77" s="73">
        <v>2</v>
      </c>
      <c r="E77" s="73" t="s">
        <v>32</v>
      </c>
      <c r="F77" s="132">
        <v>0.21</v>
      </c>
      <c r="G77" s="73">
        <v>40.898499999999999</v>
      </c>
      <c r="H77" s="73">
        <v>-73.621499999999997</v>
      </c>
      <c r="I77" s="73">
        <v>40.898200000000003</v>
      </c>
      <c r="J77" s="73">
        <v>-73.617500000000007</v>
      </c>
    </row>
    <row r="78" spans="1:10" ht="12.75" customHeight="1" x14ac:dyDescent="0.2">
      <c r="A78" s="73" t="s">
        <v>233</v>
      </c>
      <c r="B78" s="73" t="s">
        <v>280</v>
      </c>
      <c r="C78" s="73" t="s">
        <v>281</v>
      </c>
      <c r="D78" s="73">
        <v>3</v>
      </c>
      <c r="E78" s="73" t="s">
        <v>33</v>
      </c>
      <c r="F78" s="132">
        <v>0.19</v>
      </c>
      <c r="G78" s="73">
        <v>40.584299999999999</v>
      </c>
      <c r="H78" s="73">
        <v>-73.717399999999998</v>
      </c>
      <c r="I78" s="73">
        <v>40.5837</v>
      </c>
      <c r="J78" s="73">
        <v>-73.713800000000006</v>
      </c>
    </row>
    <row r="79" spans="1:10" ht="12.75" customHeight="1" x14ac:dyDescent="0.2">
      <c r="A79" s="73" t="s">
        <v>233</v>
      </c>
      <c r="B79" s="73" t="s">
        <v>282</v>
      </c>
      <c r="C79" s="73" t="s">
        <v>283</v>
      </c>
      <c r="D79" s="73">
        <v>3</v>
      </c>
      <c r="E79" s="73" t="s">
        <v>159</v>
      </c>
      <c r="F79" s="132">
        <v>0.17</v>
      </c>
      <c r="G79" s="73">
        <v>40.582999999999998</v>
      </c>
      <c r="H79" s="73">
        <v>-73.638000000000005</v>
      </c>
      <c r="I79" s="73">
        <v>40.5837</v>
      </c>
      <c r="J79" s="73">
        <v>-73.634900000000002</v>
      </c>
    </row>
    <row r="80" spans="1:10" ht="12.75" customHeight="1" x14ac:dyDescent="0.2">
      <c r="A80" s="73" t="s">
        <v>233</v>
      </c>
      <c r="B80" s="73" t="s">
        <v>284</v>
      </c>
      <c r="C80" s="73" t="s">
        <v>285</v>
      </c>
      <c r="D80" s="73">
        <v>3</v>
      </c>
      <c r="E80" s="73" t="s">
        <v>32</v>
      </c>
      <c r="F80" s="132">
        <v>0.49</v>
      </c>
      <c r="G80" s="73">
        <v>40.584699999999998</v>
      </c>
      <c r="H80" s="73">
        <v>-73.627799999999993</v>
      </c>
      <c r="I80" s="73">
        <v>40.585599999999999</v>
      </c>
      <c r="J80" s="73">
        <v>-73.618399999999994</v>
      </c>
    </row>
    <row r="81" spans="1:10" ht="12.75" customHeight="1" x14ac:dyDescent="0.2">
      <c r="A81" s="73" t="s">
        <v>233</v>
      </c>
      <c r="B81" s="73" t="s">
        <v>775</v>
      </c>
      <c r="C81" s="73" t="s">
        <v>776</v>
      </c>
      <c r="D81" s="73">
        <v>3</v>
      </c>
      <c r="E81" s="73" t="s">
        <v>32</v>
      </c>
      <c r="F81" s="132">
        <v>0.38</v>
      </c>
      <c r="G81" s="73">
        <v>40.5837</v>
      </c>
      <c r="H81" s="73">
        <v>-73.634900000000002</v>
      </c>
      <c r="I81" s="73">
        <v>40.584699999999998</v>
      </c>
      <c r="J81" s="73">
        <v>-73.627799999999993</v>
      </c>
    </row>
    <row r="82" spans="1:10" ht="12.75" customHeight="1" x14ac:dyDescent="0.2">
      <c r="A82" s="73" t="s">
        <v>233</v>
      </c>
      <c r="B82" s="73" t="s">
        <v>286</v>
      </c>
      <c r="C82" s="73" t="s">
        <v>287</v>
      </c>
      <c r="D82" s="73">
        <v>3</v>
      </c>
      <c r="E82" s="73" t="s">
        <v>32</v>
      </c>
      <c r="F82" s="132">
        <v>3.32</v>
      </c>
      <c r="G82" s="73">
        <v>40.582999999999998</v>
      </c>
      <c r="H82" s="73">
        <v>-73.7012</v>
      </c>
      <c r="I82" s="73">
        <v>40.582999999999998</v>
      </c>
      <c r="J82" s="73">
        <v>-73.638000000000005</v>
      </c>
    </row>
    <row r="83" spans="1:10" ht="12.75" customHeight="1" x14ac:dyDescent="0.2">
      <c r="A83" s="73" t="s">
        <v>233</v>
      </c>
      <c r="B83" s="73" t="s">
        <v>288</v>
      </c>
      <c r="C83" s="73" t="s">
        <v>289</v>
      </c>
      <c r="D83" s="73">
        <v>2</v>
      </c>
      <c r="E83" s="73" t="s">
        <v>32</v>
      </c>
      <c r="F83" s="132">
        <v>0.12</v>
      </c>
      <c r="G83" s="73">
        <v>40.837899999999998</v>
      </c>
      <c r="H83" s="73">
        <v>-73.715800000000002</v>
      </c>
      <c r="I83" s="73">
        <v>40.838799999999999</v>
      </c>
      <c r="J83" s="73">
        <v>-73.713700000000003</v>
      </c>
    </row>
    <row r="84" spans="1:10" ht="12.75" customHeight="1" x14ac:dyDescent="0.2">
      <c r="A84" s="73" t="s">
        <v>233</v>
      </c>
      <c r="B84" s="73" t="s">
        <v>294</v>
      </c>
      <c r="C84" s="73" t="s">
        <v>808</v>
      </c>
      <c r="D84" s="73">
        <v>2</v>
      </c>
      <c r="E84" s="73" t="s">
        <v>33</v>
      </c>
      <c r="F84" s="132">
        <v>0.04</v>
      </c>
      <c r="G84" s="73">
        <v>40.645000000000003</v>
      </c>
      <c r="H84" s="73">
        <v>-73.544899999999998</v>
      </c>
      <c r="I84" s="73">
        <v>40.645600000000002</v>
      </c>
      <c r="J84" s="73">
        <v>-73.544700000000006</v>
      </c>
    </row>
    <row r="85" spans="1:10" ht="12.75" customHeight="1" x14ac:dyDescent="0.2">
      <c r="A85" s="73" t="s">
        <v>233</v>
      </c>
      <c r="B85" s="73" t="s">
        <v>290</v>
      </c>
      <c r="C85" s="73" t="s">
        <v>291</v>
      </c>
      <c r="D85" s="73">
        <v>3</v>
      </c>
      <c r="E85" s="73" t="s">
        <v>32</v>
      </c>
      <c r="F85" s="132">
        <v>0.02</v>
      </c>
      <c r="G85" s="73">
        <v>40.585099999999997</v>
      </c>
      <c r="H85" s="73">
        <v>-73.726900000000001</v>
      </c>
      <c r="I85" s="73">
        <v>40.584899999999998</v>
      </c>
      <c r="J85" s="73">
        <v>-73.726500000000001</v>
      </c>
    </row>
    <row r="86" spans="1:10" ht="12.75" customHeight="1" x14ac:dyDescent="0.2">
      <c r="A86" s="73" t="s">
        <v>233</v>
      </c>
      <c r="B86" s="73" t="s">
        <v>292</v>
      </c>
      <c r="C86" s="73" t="s">
        <v>293</v>
      </c>
      <c r="D86" s="73">
        <v>1</v>
      </c>
      <c r="E86" s="73" t="s">
        <v>32</v>
      </c>
      <c r="F86" s="132">
        <v>0.23</v>
      </c>
      <c r="G86" s="73">
        <v>40.863100000000003</v>
      </c>
      <c r="H86" s="73">
        <v>-73.654200000000003</v>
      </c>
      <c r="I86" s="73">
        <v>40.866399999999999</v>
      </c>
      <c r="J86" s="73">
        <v>-73.655600000000007</v>
      </c>
    </row>
    <row r="87" spans="1:10" ht="12.75" customHeight="1" x14ac:dyDescent="0.2">
      <c r="A87" s="73" t="s">
        <v>233</v>
      </c>
      <c r="B87" s="73" t="s">
        <v>296</v>
      </c>
      <c r="C87" s="73" t="s">
        <v>814</v>
      </c>
      <c r="D87" s="73">
        <v>3</v>
      </c>
      <c r="E87" s="73" t="s">
        <v>32</v>
      </c>
      <c r="F87" s="132">
        <v>0.24</v>
      </c>
      <c r="G87" s="73">
        <v>40.5854</v>
      </c>
      <c r="H87" s="73">
        <v>-73.605400000000003</v>
      </c>
      <c r="I87" s="73">
        <v>40.585099999999997</v>
      </c>
      <c r="J87" s="73">
        <v>-73.600800000000007</v>
      </c>
    </row>
    <row r="88" spans="1:10" ht="12.75" customHeight="1" x14ac:dyDescent="0.2">
      <c r="A88" s="73" t="s">
        <v>233</v>
      </c>
      <c r="B88" s="73" t="s">
        <v>298</v>
      </c>
      <c r="C88" s="73" t="s">
        <v>815</v>
      </c>
      <c r="D88" s="73">
        <v>3</v>
      </c>
      <c r="E88" s="73" t="s">
        <v>32</v>
      </c>
      <c r="F88" s="132">
        <v>0.12</v>
      </c>
      <c r="G88" s="73">
        <v>40.585099999999997</v>
      </c>
      <c r="H88" s="73">
        <v>-73.600800000000007</v>
      </c>
      <c r="I88" s="73">
        <v>40.584899999999998</v>
      </c>
      <c r="J88" s="73">
        <v>-73.598500000000001</v>
      </c>
    </row>
    <row r="89" spans="1:10" ht="12.75" customHeight="1" x14ac:dyDescent="0.2">
      <c r="A89" s="73" t="s">
        <v>233</v>
      </c>
      <c r="B89" s="73" t="s">
        <v>300</v>
      </c>
      <c r="C89" s="73" t="s">
        <v>816</v>
      </c>
      <c r="D89" s="73">
        <v>3</v>
      </c>
      <c r="E89" s="73" t="s">
        <v>32</v>
      </c>
      <c r="F89" s="132">
        <v>0.24</v>
      </c>
      <c r="G89" s="73">
        <v>40.585599999999999</v>
      </c>
      <c r="H89" s="73">
        <v>-73.609899999999996</v>
      </c>
      <c r="I89" s="73">
        <v>40.5854</v>
      </c>
      <c r="J89" s="73">
        <v>-73.605400000000003</v>
      </c>
    </row>
    <row r="90" spans="1:10" ht="12.75" customHeight="1" x14ac:dyDescent="0.2">
      <c r="A90" s="73" t="s">
        <v>233</v>
      </c>
      <c r="B90" s="73" t="s">
        <v>302</v>
      </c>
      <c r="C90" s="73" t="s">
        <v>303</v>
      </c>
      <c r="D90" s="73">
        <v>3</v>
      </c>
      <c r="E90" s="73" t="s">
        <v>33</v>
      </c>
      <c r="F90" s="132">
        <v>0.08</v>
      </c>
      <c r="G90" s="73">
        <v>40.584299999999999</v>
      </c>
      <c r="H90" s="73">
        <v>-73.719099999999997</v>
      </c>
      <c r="I90" s="73">
        <v>40.584299999999999</v>
      </c>
      <c r="J90" s="73">
        <v>-73.717399999999998</v>
      </c>
    </row>
    <row r="91" spans="1:10" ht="12.75" customHeight="1" x14ac:dyDescent="0.2">
      <c r="A91" s="73" t="s">
        <v>233</v>
      </c>
      <c r="B91" s="73" t="s">
        <v>304</v>
      </c>
      <c r="C91" s="73" t="s">
        <v>305</v>
      </c>
      <c r="D91" s="73">
        <v>3</v>
      </c>
      <c r="E91" s="73" t="s">
        <v>33</v>
      </c>
      <c r="F91" s="132">
        <v>0.21</v>
      </c>
      <c r="G91" s="73">
        <v>40.584800000000001</v>
      </c>
      <c r="H91" s="73">
        <v>-73.723699999999994</v>
      </c>
      <c r="I91" s="73">
        <v>40.584499999999998</v>
      </c>
      <c r="J91" s="73">
        <v>-73.719700000000003</v>
      </c>
    </row>
    <row r="92" spans="1:10" ht="12.75" customHeight="1" x14ac:dyDescent="0.2">
      <c r="A92" s="73" t="s">
        <v>233</v>
      </c>
      <c r="B92" s="73" t="s">
        <v>306</v>
      </c>
      <c r="C92" s="73" t="s">
        <v>809</v>
      </c>
      <c r="D92" s="73">
        <v>1</v>
      </c>
      <c r="E92" s="73" t="s">
        <v>32</v>
      </c>
      <c r="F92" s="132">
        <v>0.08</v>
      </c>
      <c r="G92" s="73">
        <v>40.650500000000001</v>
      </c>
      <c r="H92" s="73">
        <v>-73.485200000000006</v>
      </c>
      <c r="I92" s="73">
        <v>40.651699999999998</v>
      </c>
      <c r="J92" s="73">
        <v>-73.4846</v>
      </c>
    </row>
    <row r="93" spans="1:10" ht="12.75" customHeight="1" x14ac:dyDescent="0.2">
      <c r="A93" s="73" t="s">
        <v>233</v>
      </c>
      <c r="B93" s="73" t="s">
        <v>308</v>
      </c>
      <c r="C93" s="73" t="s">
        <v>309</v>
      </c>
      <c r="D93" s="73">
        <v>2</v>
      </c>
      <c r="E93" s="73" t="s">
        <v>159</v>
      </c>
      <c r="F93" s="132">
        <v>0.18</v>
      </c>
      <c r="G93" s="73">
        <v>40.906799999999997</v>
      </c>
      <c r="H93" s="73">
        <v>-73.595699999999994</v>
      </c>
      <c r="I93" s="73">
        <v>40.908700000000003</v>
      </c>
      <c r="J93" s="73">
        <v>-73.593100000000007</v>
      </c>
    </row>
    <row r="94" spans="1:10" ht="12.75" customHeight="1" x14ac:dyDescent="0.2">
      <c r="A94" s="73" t="s">
        <v>233</v>
      </c>
      <c r="B94" s="73" t="s">
        <v>310</v>
      </c>
      <c r="C94" s="73" t="s">
        <v>311</v>
      </c>
      <c r="D94" s="73">
        <v>3</v>
      </c>
      <c r="E94" s="73" t="s">
        <v>32</v>
      </c>
      <c r="F94" s="132">
        <v>0.01</v>
      </c>
      <c r="G94" s="73">
        <v>40.585500000000003</v>
      </c>
      <c r="H94" s="73">
        <v>-73.737399999999994</v>
      </c>
      <c r="I94" s="73">
        <v>40.585500000000003</v>
      </c>
      <c r="J94" s="73">
        <v>-73.735500000000002</v>
      </c>
    </row>
    <row r="95" spans="1:10" ht="12.75" customHeight="1" x14ac:dyDescent="0.2">
      <c r="A95" s="73" t="s">
        <v>233</v>
      </c>
      <c r="B95" s="73" t="s">
        <v>312</v>
      </c>
      <c r="C95" s="73" t="s">
        <v>313</v>
      </c>
      <c r="D95" s="73">
        <v>3</v>
      </c>
      <c r="E95" s="73" t="s">
        <v>33</v>
      </c>
      <c r="F95" s="132">
        <v>0.11</v>
      </c>
      <c r="G95" s="73">
        <v>40.584899999999998</v>
      </c>
      <c r="H95" s="73">
        <v>-73.726500000000001</v>
      </c>
      <c r="I95" s="73">
        <v>40.584899999999998</v>
      </c>
      <c r="J95" s="73">
        <v>-73.724400000000003</v>
      </c>
    </row>
    <row r="96" spans="1:10" ht="12.75" customHeight="1" x14ac:dyDescent="0.2">
      <c r="A96" s="73" t="s">
        <v>233</v>
      </c>
      <c r="B96" s="73" t="s">
        <v>779</v>
      </c>
      <c r="C96" s="73" t="s">
        <v>780</v>
      </c>
      <c r="D96" s="73">
        <v>3</v>
      </c>
      <c r="E96" s="73" t="s">
        <v>159</v>
      </c>
      <c r="F96" s="132">
        <v>0.04</v>
      </c>
      <c r="G96" s="73">
        <v>40.485100000000003</v>
      </c>
      <c r="H96" s="73">
        <v>-73.728399999999993</v>
      </c>
      <c r="I96" s="73">
        <v>40.585099999999997</v>
      </c>
      <c r="J96" s="73">
        <v>-73.727599999999995</v>
      </c>
    </row>
    <row r="97" spans="1:10" ht="12.75" customHeight="1" x14ac:dyDescent="0.2">
      <c r="A97" s="73" t="s">
        <v>233</v>
      </c>
      <c r="B97" s="73" t="s">
        <v>314</v>
      </c>
      <c r="C97" s="73" t="s">
        <v>315</v>
      </c>
      <c r="D97" s="73">
        <v>3</v>
      </c>
      <c r="E97" s="73" t="s">
        <v>32</v>
      </c>
      <c r="F97" s="132">
        <v>0.38</v>
      </c>
      <c r="G97" s="73">
        <v>40.585700000000003</v>
      </c>
      <c r="H97" s="73">
        <v>-73.584400000000002</v>
      </c>
      <c r="I97" s="73">
        <v>40.587000000000003</v>
      </c>
      <c r="J97" s="73">
        <v>-73.577200000000005</v>
      </c>
    </row>
    <row r="98" spans="1:10" ht="12.75" customHeight="1" x14ac:dyDescent="0.2">
      <c r="A98" s="73" t="s">
        <v>233</v>
      </c>
      <c r="B98" s="73" t="s">
        <v>316</v>
      </c>
      <c r="C98" s="73" t="s">
        <v>317</v>
      </c>
      <c r="D98" s="73">
        <v>2</v>
      </c>
      <c r="E98" s="73" t="s">
        <v>32</v>
      </c>
      <c r="F98" s="132">
        <v>0.46</v>
      </c>
      <c r="G98" s="73">
        <v>40.9009</v>
      </c>
      <c r="H98" s="73">
        <v>-73.629800000000003</v>
      </c>
      <c r="I98" s="73">
        <v>40.898499999999999</v>
      </c>
      <c r="J98" s="73">
        <v>-73.621600000000001</v>
      </c>
    </row>
    <row r="99" spans="1:10" ht="12.75" customHeight="1" x14ac:dyDescent="0.2">
      <c r="A99" s="73" t="s">
        <v>233</v>
      </c>
      <c r="B99" s="73" t="s">
        <v>318</v>
      </c>
      <c r="C99" s="73" t="s">
        <v>319</v>
      </c>
      <c r="D99" s="73">
        <v>3</v>
      </c>
      <c r="E99" s="73" t="s">
        <v>32</v>
      </c>
      <c r="F99" s="132">
        <v>0.03</v>
      </c>
      <c r="G99" s="73">
        <v>40.584899999999998</v>
      </c>
      <c r="H99" s="73">
        <v>-73.724400000000003</v>
      </c>
      <c r="I99" s="73">
        <v>40.584800000000001</v>
      </c>
      <c r="J99" s="73">
        <v>-73.723699999999994</v>
      </c>
    </row>
    <row r="100" spans="1:10" ht="12.75" customHeight="1" x14ac:dyDescent="0.2">
      <c r="A100" s="73" t="s">
        <v>233</v>
      </c>
      <c r="B100" s="73" t="s">
        <v>320</v>
      </c>
      <c r="C100" s="73" t="s">
        <v>321</v>
      </c>
      <c r="D100" s="73">
        <v>2</v>
      </c>
      <c r="E100" s="73" t="s">
        <v>32</v>
      </c>
      <c r="F100" s="132">
        <v>0.22</v>
      </c>
      <c r="G100" s="73">
        <v>40.909199999999998</v>
      </c>
      <c r="H100" s="73">
        <v>-73.583699999999993</v>
      </c>
      <c r="I100" s="73">
        <v>40.909799999999997</v>
      </c>
      <c r="J100" s="73">
        <v>-73.579400000000007</v>
      </c>
    </row>
    <row r="101" spans="1:10" ht="12.75" customHeight="1" x14ac:dyDescent="0.2">
      <c r="A101" s="73" t="s">
        <v>233</v>
      </c>
      <c r="B101" s="73" t="s">
        <v>322</v>
      </c>
      <c r="C101" s="73" t="s">
        <v>323</v>
      </c>
      <c r="D101" s="73">
        <v>3</v>
      </c>
      <c r="E101" s="73" t="s">
        <v>33</v>
      </c>
      <c r="F101" s="132">
        <v>0.12</v>
      </c>
      <c r="G101" s="73">
        <v>40.5837</v>
      </c>
      <c r="H101" s="73">
        <v>-73.713800000000006</v>
      </c>
      <c r="I101" s="73">
        <v>40.5837</v>
      </c>
      <c r="J101" s="73">
        <v>-73.711500000000001</v>
      </c>
    </row>
    <row r="102" spans="1:10" ht="12.75" customHeight="1" x14ac:dyDescent="0.2">
      <c r="A102" s="73" t="s">
        <v>233</v>
      </c>
      <c r="B102" s="73" t="s">
        <v>324</v>
      </c>
      <c r="C102" s="73" t="s">
        <v>325</v>
      </c>
      <c r="D102" s="73">
        <v>1</v>
      </c>
      <c r="E102" s="73" t="s">
        <v>32</v>
      </c>
      <c r="F102" s="132">
        <v>0.22</v>
      </c>
      <c r="G102" s="73">
        <v>40.849699999999999</v>
      </c>
      <c r="H102" s="73">
        <v>-73.652500000000003</v>
      </c>
      <c r="I102" s="73">
        <v>40.852200000000003</v>
      </c>
      <c r="J102" s="73">
        <v>-73.649799999999999</v>
      </c>
    </row>
    <row r="103" spans="1:10" ht="12.75" customHeight="1" x14ac:dyDescent="0.2">
      <c r="A103" s="73" t="s">
        <v>233</v>
      </c>
      <c r="B103" s="73" t="s">
        <v>326</v>
      </c>
      <c r="C103" s="73" t="s">
        <v>327</v>
      </c>
      <c r="D103" s="73">
        <v>3</v>
      </c>
      <c r="E103" s="73" t="s">
        <v>159</v>
      </c>
      <c r="F103" s="132">
        <v>0.31</v>
      </c>
      <c r="G103" s="73">
        <v>40.584699999999998</v>
      </c>
      <c r="H103" s="73">
        <v>-73.746600000000001</v>
      </c>
      <c r="I103" s="73">
        <v>40.585599999999999</v>
      </c>
      <c r="J103" s="73">
        <v>-73.740799999999993</v>
      </c>
    </row>
    <row r="104" spans="1:10" ht="12.75" customHeight="1" x14ac:dyDescent="0.2">
      <c r="A104" s="73" t="s">
        <v>233</v>
      </c>
      <c r="B104" s="73" t="s">
        <v>328</v>
      </c>
      <c r="C104" s="73" t="s">
        <v>329</v>
      </c>
      <c r="D104" s="73">
        <v>2</v>
      </c>
      <c r="E104" s="73" t="s">
        <v>32</v>
      </c>
      <c r="F104" s="132">
        <v>7.0000000000000007E-2</v>
      </c>
      <c r="G104" s="73">
        <v>40.9101</v>
      </c>
      <c r="H104" s="73">
        <v>-73.543099999999995</v>
      </c>
      <c r="I104" s="73">
        <v>40.910400000000003</v>
      </c>
      <c r="J104" s="73">
        <v>-73.541799999999995</v>
      </c>
    </row>
    <row r="105" spans="1:10" ht="12.75" customHeight="1" x14ac:dyDescent="0.2">
      <c r="A105" s="73" t="s">
        <v>233</v>
      </c>
      <c r="B105" s="73" t="s">
        <v>330</v>
      </c>
      <c r="C105" s="73" t="s">
        <v>331</v>
      </c>
      <c r="D105" s="73">
        <v>2</v>
      </c>
      <c r="E105" s="73" t="s">
        <v>32</v>
      </c>
      <c r="F105" s="132">
        <v>0.48</v>
      </c>
      <c r="G105" s="73">
        <v>40.908700000000003</v>
      </c>
      <c r="H105" s="73">
        <v>-73.593000000000004</v>
      </c>
      <c r="I105" s="73">
        <v>40.909199999999998</v>
      </c>
      <c r="J105" s="73">
        <v>-73.583799999999997</v>
      </c>
    </row>
    <row r="106" spans="1:10" ht="12.75" customHeight="1" x14ac:dyDescent="0.2">
      <c r="A106" s="73" t="s">
        <v>233</v>
      </c>
      <c r="B106" s="73" t="s">
        <v>332</v>
      </c>
      <c r="C106" s="73" t="s">
        <v>333</v>
      </c>
      <c r="D106" s="73">
        <v>3</v>
      </c>
      <c r="E106" s="73" t="s">
        <v>159</v>
      </c>
      <c r="F106" s="132">
        <v>0.45</v>
      </c>
      <c r="G106" s="73">
        <v>40.583100000000002</v>
      </c>
      <c r="H106" s="73">
        <v>-73.754900000000006</v>
      </c>
      <c r="I106" s="73">
        <v>40.584699999999998</v>
      </c>
      <c r="J106" s="73">
        <v>-73.746600000000001</v>
      </c>
    </row>
    <row r="107" spans="1:10" ht="12.75" customHeight="1" x14ac:dyDescent="0.2">
      <c r="A107" s="73" t="s">
        <v>233</v>
      </c>
      <c r="B107" s="73" t="s">
        <v>334</v>
      </c>
      <c r="C107" s="73" t="s">
        <v>335</v>
      </c>
      <c r="D107" s="73">
        <v>3</v>
      </c>
      <c r="E107" s="73" t="s">
        <v>33</v>
      </c>
      <c r="F107" s="132">
        <v>0.06</v>
      </c>
      <c r="G107" s="73">
        <v>40.585500000000003</v>
      </c>
      <c r="H107" s="73">
        <v>-73.738600000000005</v>
      </c>
      <c r="I107" s="73">
        <v>40.585500000000003</v>
      </c>
      <c r="J107" s="73">
        <v>-73.737399999999994</v>
      </c>
    </row>
    <row r="108" spans="1:10" ht="12.75" customHeight="1" x14ac:dyDescent="0.2">
      <c r="A108" s="73" t="s">
        <v>233</v>
      </c>
      <c r="B108" s="73" t="s">
        <v>336</v>
      </c>
      <c r="C108" s="73" t="s">
        <v>810</v>
      </c>
      <c r="D108" s="73">
        <v>1</v>
      </c>
      <c r="E108" s="73" t="s">
        <v>32</v>
      </c>
      <c r="F108" s="132">
        <v>0.2</v>
      </c>
      <c r="G108" s="73">
        <v>40.835000000000001</v>
      </c>
      <c r="H108" s="73">
        <v>-73.652699999999996</v>
      </c>
      <c r="I108" s="73">
        <v>40.837899999999998</v>
      </c>
      <c r="J108" s="73">
        <v>-73.653300000000002</v>
      </c>
    </row>
    <row r="109" spans="1:10" ht="12.75" customHeight="1" x14ac:dyDescent="0.2">
      <c r="A109" s="73" t="s">
        <v>233</v>
      </c>
      <c r="B109" s="73" t="s">
        <v>338</v>
      </c>
      <c r="C109" s="73" t="s">
        <v>339</v>
      </c>
      <c r="D109" s="73">
        <v>2</v>
      </c>
      <c r="E109" s="73" t="s">
        <v>159</v>
      </c>
      <c r="F109" s="132">
        <v>0.38</v>
      </c>
      <c r="G109" s="73">
        <v>40.902299999999997</v>
      </c>
      <c r="H109" s="73">
        <v>-73.602999999999994</v>
      </c>
      <c r="I109" s="73">
        <v>40.9056</v>
      </c>
      <c r="J109" s="73">
        <v>-73.597200000000001</v>
      </c>
    </row>
    <row r="110" spans="1:10" ht="12.75" customHeight="1" x14ac:dyDescent="0.2">
      <c r="A110" s="73" t="s">
        <v>233</v>
      </c>
      <c r="B110" s="73" t="s">
        <v>340</v>
      </c>
      <c r="C110" s="73" t="s">
        <v>341</v>
      </c>
      <c r="D110" s="73">
        <v>1</v>
      </c>
      <c r="E110" s="73" t="s">
        <v>32</v>
      </c>
      <c r="F110" s="132">
        <v>0.42</v>
      </c>
      <c r="G110" s="73">
        <v>40.876800000000003</v>
      </c>
      <c r="H110" s="73">
        <v>-73.538399999999996</v>
      </c>
      <c r="I110" s="73">
        <v>40.877899999999997</v>
      </c>
      <c r="J110" s="73">
        <v>-73.530500000000004</v>
      </c>
    </row>
    <row r="111" spans="1:10" ht="12.75" customHeight="1" x14ac:dyDescent="0.2">
      <c r="A111" s="73" t="s">
        <v>233</v>
      </c>
      <c r="B111" s="73" t="s">
        <v>342</v>
      </c>
      <c r="C111" s="73" t="s">
        <v>343</v>
      </c>
      <c r="D111" s="73">
        <v>1</v>
      </c>
      <c r="E111" s="73" t="s">
        <v>32</v>
      </c>
      <c r="F111" s="132">
        <v>0.42</v>
      </c>
      <c r="G111" s="73">
        <v>40.611800000000002</v>
      </c>
      <c r="H111" s="73">
        <v>-73.435599999999994</v>
      </c>
      <c r="I111" s="73">
        <v>40.6143</v>
      </c>
      <c r="J111" s="73">
        <v>-73.428299999999993</v>
      </c>
    </row>
    <row r="112" spans="1:10" ht="12.75" customHeight="1" x14ac:dyDescent="0.2">
      <c r="A112" s="73" t="s">
        <v>233</v>
      </c>
      <c r="B112" s="73" t="s">
        <v>344</v>
      </c>
      <c r="C112" s="73" t="s">
        <v>345</v>
      </c>
      <c r="D112" s="73">
        <v>3</v>
      </c>
      <c r="E112" s="73" t="s">
        <v>32</v>
      </c>
      <c r="F112" s="132">
        <v>0.28000000000000003</v>
      </c>
      <c r="G112" s="73">
        <v>40.615000000000002</v>
      </c>
      <c r="H112" s="73">
        <v>-73.427700000000002</v>
      </c>
      <c r="I112" s="73">
        <v>40.614600000000003</v>
      </c>
      <c r="J112" s="73">
        <v>-73.427499999999995</v>
      </c>
    </row>
    <row r="113" spans="1:10" ht="12.75" customHeight="1" x14ac:dyDescent="0.2">
      <c r="A113" s="73" t="s">
        <v>233</v>
      </c>
      <c r="B113" s="73" t="s">
        <v>346</v>
      </c>
      <c r="C113" s="73" t="s">
        <v>347</v>
      </c>
      <c r="D113" s="73">
        <v>2</v>
      </c>
      <c r="E113" s="73" t="s">
        <v>32</v>
      </c>
      <c r="F113" s="132">
        <v>2.04</v>
      </c>
      <c r="G113" s="73">
        <v>40.601900000000001</v>
      </c>
      <c r="H113" s="73">
        <v>-73.461100000000002</v>
      </c>
      <c r="I113" s="73">
        <v>40.609699999999997</v>
      </c>
      <c r="J113" s="73">
        <v>-73.423599999999993</v>
      </c>
    </row>
    <row r="114" spans="1:10" ht="12.75" customHeight="1" x14ac:dyDescent="0.2">
      <c r="A114" s="73" t="s">
        <v>233</v>
      </c>
      <c r="B114" s="73" t="s">
        <v>348</v>
      </c>
      <c r="C114" s="73" t="s">
        <v>349</v>
      </c>
      <c r="D114" s="73">
        <v>3</v>
      </c>
      <c r="E114" s="73" t="s">
        <v>159</v>
      </c>
      <c r="F114" s="132">
        <v>7.0000000000000007E-2</v>
      </c>
      <c r="G114" s="73">
        <v>40.585599999999999</v>
      </c>
      <c r="H114" s="73">
        <v>-73.6113</v>
      </c>
      <c r="I114" s="73">
        <v>40.585599999999999</v>
      </c>
      <c r="J114" s="73">
        <v>-73.609899999999996</v>
      </c>
    </row>
    <row r="115" spans="1:10" ht="12.75" customHeight="1" x14ac:dyDescent="0.2">
      <c r="A115" s="73" t="s">
        <v>233</v>
      </c>
      <c r="B115" s="73" t="s">
        <v>350</v>
      </c>
      <c r="C115" s="73" t="s">
        <v>351</v>
      </c>
      <c r="D115" s="73">
        <v>3</v>
      </c>
      <c r="E115" s="73" t="s">
        <v>32</v>
      </c>
      <c r="F115" s="132">
        <v>0.2</v>
      </c>
      <c r="G115" s="73">
        <v>40.585599999999999</v>
      </c>
      <c r="H115" s="73">
        <v>73.615099999999998</v>
      </c>
      <c r="I115" s="73">
        <v>40.585599999999999</v>
      </c>
      <c r="J115" s="73">
        <v>-73.6113</v>
      </c>
    </row>
    <row r="116" spans="1:10" ht="12.75" customHeight="1" x14ac:dyDescent="0.2">
      <c r="A116" s="73" t="s">
        <v>233</v>
      </c>
      <c r="B116" s="73" t="s">
        <v>352</v>
      </c>
      <c r="C116" s="73" t="s">
        <v>817</v>
      </c>
      <c r="D116" s="73">
        <v>3</v>
      </c>
      <c r="E116" s="73" t="s">
        <v>32</v>
      </c>
      <c r="F116" s="132">
        <v>0.17</v>
      </c>
      <c r="G116" s="73">
        <v>40.585599999999999</v>
      </c>
      <c r="H116" s="73">
        <v>-73.618399999999994</v>
      </c>
      <c r="I116" s="73">
        <v>40.585599999999999</v>
      </c>
      <c r="J116" s="73">
        <v>-73.615099999999998</v>
      </c>
    </row>
    <row r="117" spans="1:10" ht="12.75" customHeight="1" x14ac:dyDescent="0.2">
      <c r="A117" s="73" t="s">
        <v>233</v>
      </c>
      <c r="B117" s="73" t="s">
        <v>354</v>
      </c>
      <c r="C117" s="73" t="s">
        <v>818</v>
      </c>
      <c r="D117" s="73">
        <v>3</v>
      </c>
      <c r="E117" s="73" t="s">
        <v>32</v>
      </c>
      <c r="F117" s="132">
        <v>0.74</v>
      </c>
      <c r="G117" s="73">
        <v>40.584899999999998</v>
      </c>
      <c r="H117" s="73">
        <v>-73.598500000000001</v>
      </c>
      <c r="I117" s="73">
        <v>40.585700000000003</v>
      </c>
      <c r="J117" s="73">
        <v>-73.584400000000002</v>
      </c>
    </row>
    <row r="118" spans="1:10" ht="12.75" customHeight="1" x14ac:dyDescent="0.2">
      <c r="A118" s="73" t="s">
        <v>233</v>
      </c>
      <c r="B118" s="73" t="s">
        <v>356</v>
      </c>
      <c r="C118" s="73" t="s">
        <v>357</v>
      </c>
      <c r="D118" s="73">
        <v>3</v>
      </c>
      <c r="E118" s="73" t="s">
        <v>32</v>
      </c>
      <c r="F118" s="132">
        <v>0.03</v>
      </c>
      <c r="G118" s="73">
        <v>40.584499999999998</v>
      </c>
      <c r="H118" s="73">
        <v>-73.719700000000003</v>
      </c>
      <c r="I118" s="73">
        <v>40.584299999999999</v>
      </c>
      <c r="J118" s="73">
        <v>-73.719099999999997</v>
      </c>
    </row>
    <row r="119" spans="1:10" ht="12.75" customHeight="1" x14ac:dyDescent="0.2">
      <c r="A119" s="73" t="s">
        <v>233</v>
      </c>
      <c r="B119" s="73" t="s">
        <v>777</v>
      </c>
      <c r="C119" s="73" t="s">
        <v>778</v>
      </c>
      <c r="D119" s="73">
        <v>3</v>
      </c>
      <c r="E119" s="73" t="s">
        <v>32</v>
      </c>
      <c r="F119" s="132">
        <v>0.35</v>
      </c>
      <c r="G119" s="73">
        <v>40.849200000000003</v>
      </c>
      <c r="H119" s="73">
        <v>-73.671999999999997</v>
      </c>
      <c r="I119" s="73">
        <v>40.853700000000003</v>
      </c>
      <c r="J119" s="73">
        <v>-73.6751</v>
      </c>
    </row>
    <row r="120" spans="1:10" ht="12.75" customHeight="1" x14ac:dyDescent="0.2">
      <c r="A120" s="73" t="s">
        <v>233</v>
      </c>
      <c r="B120" s="73" t="s">
        <v>358</v>
      </c>
      <c r="C120" s="73" t="s">
        <v>359</v>
      </c>
      <c r="D120" s="73">
        <v>2</v>
      </c>
      <c r="E120" s="73" t="s">
        <v>32</v>
      </c>
      <c r="F120" s="132">
        <v>0.11</v>
      </c>
      <c r="G120" s="73">
        <v>40.9039</v>
      </c>
      <c r="H120" s="73">
        <v>-73.5428</v>
      </c>
      <c r="I120" s="73">
        <v>40.904200000000003</v>
      </c>
      <c r="J120" s="73">
        <v>-73.540700000000001</v>
      </c>
    </row>
    <row r="121" spans="1:10" ht="12.75" customHeight="1" x14ac:dyDescent="0.2">
      <c r="A121" s="74" t="s">
        <v>233</v>
      </c>
      <c r="B121" s="74" t="s">
        <v>360</v>
      </c>
      <c r="C121" s="74" t="s">
        <v>361</v>
      </c>
      <c r="D121" s="74">
        <v>3</v>
      </c>
      <c r="E121" s="74" t="s">
        <v>33</v>
      </c>
      <c r="F121" s="135">
        <v>0.04</v>
      </c>
      <c r="G121" s="74">
        <v>40.5852</v>
      </c>
      <c r="H121" s="74">
        <v>-73.7303</v>
      </c>
      <c r="I121" s="74">
        <v>40.5852</v>
      </c>
      <c r="J121" s="74">
        <v>-73.729500000000002</v>
      </c>
    </row>
    <row r="122" spans="1:10" ht="12.75" customHeight="1" x14ac:dyDescent="0.2">
      <c r="A122" s="33"/>
      <c r="B122" s="34">
        <f>COUNTA(B54:B121)</f>
        <v>68</v>
      </c>
      <c r="C122" s="33"/>
      <c r="D122" s="79"/>
      <c r="E122" s="33"/>
      <c r="F122" s="133">
        <f>SUM(F54:F121)</f>
        <v>31.939999999999998</v>
      </c>
      <c r="G122" s="33"/>
      <c r="H122" s="33"/>
      <c r="I122" s="33"/>
      <c r="J122" s="33"/>
    </row>
    <row r="123" spans="1:10" ht="12.75" customHeight="1" x14ac:dyDescent="0.2">
      <c r="A123" s="33"/>
      <c r="B123" s="34"/>
      <c r="C123" s="33"/>
      <c r="D123" s="79"/>
      <c r="E123" s="33"/>
      <c r="F123" s="133"/>
      <c r="G123" s="33"/>
      <c r="H123" s="33"/>
      <c r="I123" s="33"/>
      <c r="J123" s="33"/>
    </row>
    <row r="124" spans="1:10" ht="12.75" customHeight="1" x14ac:dyDescent="0.2">
      <c r="A124" s="73" t="s">
        <v>362</v>
      </c>
      <c r="B124" s="73" t="s">
        <v>363</v>
      </c>
      <c r="C124" s="73" t="s">
        <v>364</v>
      </c>
      <c r="D124" s="73">
        <v>1</v>
      </c>
      <c r="E124" s="73" t="s">
        <v>32</v>
      </c>
      <c r="F124" s="132">
        <v>0.25</v>
      </c>
      <c r="G124" s="73">
        <v>43.339466000000002</v>
      </c>
      <c r="H124" s="73">
        <v>-78.712232999999998</v>
      </c>
      <c r="I124" s="73">
        <v>43.339315999999997</v>
      </c>
      <c r="J124" s="73">
        <v>-78.713566</v>
      </c>
    </row>
    <row r="125" spans="1:10" ht="12.75" customHeight="1" x14ac:dyDescent="0.2">
      <c r="A125" s="74" t="s">
        <v>362</v>
      </c>
      <c r="B125" s="74" t="s">
        <v>365</v>
      </c>
      <c r="C125" s="74" t="s">
        <v>819</v>
      </c>
      <c r="D125" s="74">
        <v>1</v>
      </c>
      <c r="E125" s="74" t="s">
        <v>32</v>
      </c>
      <c r="F125" s="135">
        <v>0.25</v>
      </c>
      <c r="G125" s="74">
        <v>43.311666000000002</v>
      </c>
      <c r="H125" s="74">
        <v>-78.853515999999999</v>
      </c>
      <c r="I125" s="74">
        <v>43.313000000000002</v>
      </c>
      <c r="J125" s="74">
        <v>-78.848983000000004</v>
      </c>
    </row>
    <row r="126" spans="1:10" ht="12.75" customHeight="1" x14ac:dyDescent="0.2">
      <c r="A126" s="33"/>
      <c r="B126" s="34">
        <f>COUNTA(B124:B125)</f>
        <v>2</v>
      </c>
      <c r="C126" s="33"/>
      <c r="D126" s="79"/>
      <c r="E126" s="33"/>
      <c r="F126" s="133">
        <f>SUM(F124:F125)</f>
        <v>0.5</v>
      </c>
      <c r="G126" s="33"/>
      <c r="H126" s="33"/>
      <c r="I126" s="33"/>
      <c r="J126" s="33"/>
    </row>
    <row r="127" spans="1:10" ht="12.75" customHeight="1" x14ac:dyDescent="0.2">
      <c r="A127" s="33"/>
      <c r="B127" s="34"/>
      <c r="C127" s="33"/>
      <c r="D127" s="79"/>
      <c r="E127" s="33"/>
      <c r="F127" s="133"/>
      <c r="G127" s="33"/>
      <c r="H127" s="33"/>
      <c r="I127" s="33"/>
      <c r="J127" s="33"/>
    </row>
    <row r="128" spans="1:10" ht="12.75" customHeight="1" x14ac:dyDescent="0.2">
      <c r="A128" s="73" t="s">
        <v>367</v>
      </c>
      <c r="B128" s="73" t="s">
        <v>368</v>
      </c>
      <c r="C128" s="73" t="s">
        <v>369</v>
      </c>
      <c r="D128" s="73">
        <v>2</v>
      </c>
      <c r="E128" s="73" t="s">
        <v>370</v>
      </c>
      <c r="F128" s="132">
        <v>0.05</v>
      </c>
      <c r="G128" s="73">
        <v>43.586300000000001</v>
      </c>
      <c r="H128" s="73">
        <v>-76.2012</v>
      </c>
      <c r="I128" s="73">
        <v>43.579900000000002</v>
      </c>
      <c r="J128" s="73">
        <v>-76.202699999999993</v>
      </c>
    </row>
    <row r="129" spans="1:10" ht="12.75" customHeight="1" x14ac:dyDescent="0.2">
      <c r="A129" s="73" t="s">
        <v>367</v>
      </c>
      <c r="B129" s="73" t="s">
        <v>371</v>
      </c>
      <c r="C129" s="73" t="s">
        <v>372</v>
      </c>
      <c r="D129" s="73">
        <v>2</v>
      </c>
      <c r="E129" s="73" t="s">
        <v>370</v>
      </c>
      <c r="F129" s="132">
        <v>0.75</v>
      </c>
      <c r="G129" s="73">
        <v>43.541020000000003</v>
      </c>
      <c r="H129" s="73">
        <v>-76.221080000000001</v>
      </c>
      <c r="I129" s="73">
        <v>43.551780000000001</v>
      </c>
      <c r="J129" s="73">
        <v>-76.21396</v>
      </c>
    </row>
    <row r="130" spans="1:10" ht="12.75" customHeight="1" x14ac:dyDescent="0.2">
      <c r="A130" s="73" t="s">
        <v>367</v>
      </c>
      <c r="B130" s="73" t="s">
        <v>373</v>
      </c>
      <c r="C130" s="73" t="s">
        <v>374</v>
      </c>
      <c r="D130" s="73">
        <v>2</v>
      </c>
      <c r="E130" s="73" t="s">
        <v>370</v>
      </c>
      <c r="F130" s="132">
        <v>0.03</v>
      </c>
      <c r="G130" s="73">
        <v>43.520099999999999</v>
      </c>
      <c r="H130" s="73">
        <v>-76.272499999999994</v>
      </c>
      <c r="I130" s="73">
        <v>43.520299999999999</v>
      </c>
      <c r="J130" s="73">
        <v>-76.271900000000002</v>
      </c>
    </row>
    <row r="131" spans="1:10" ht="12.75" customHeight="1" x14ac:dyDescent="0.2">
      <c r="A131" s="73" t="s">
        <v>367</v>
      </c>
      <c r="B131" s="73" t="s">
        <v>375</v>
      </c>
      <c r="C131" s="73" t="s">
        <v>811</v>
      </c>
      <c r="D131" s="73">
        <v>2</v>
      </c>
      <c r="E131" s="73" t="s">
        <v>32</v>
      </c>
      <c r="F131" s="132">
        <v>0.01</v>
      </c>
      <c r="G131" s="73">
        <v>43.5242</v>
      </c>
      <c r="H131" s="73">
        <v>-76.260599999999997</v>
      </c>
      <c r="I131" s="73">
        <v>43.5244</v>
      </c>
      <c r="J131" s="73">
        <v>-76.260300000000001</v>
      </c>
    </row>
    <row r="132" spans="1:10" ht="12.75" customHeight="1" x14ac:dyDescent="0.2">
      <c r="A132" s="73" t="s">
        <v>367</v>
      </c>
      <c r="B132" s="73" t="s">
        <v>377</v>
      </c>
      <c r="C132" s="73" t="s">
        <v>378</v>
      </c>
      <c r="D132" s="73">
        <v>2</v>
      </c>
      <c r="E132" s="73" t="s">
        <v>32</v>
      </c>
      <c r="F132" s="132">
        <v>0.04</v>
      </c>
      <c r="G132" s="73">
        <v>43.617100000000001</v>
      </c>
      <c r="H132" s="73">
        <v>-76.197900000000004</v>
      </c>
      <c r="I132" s="73">
        <v>43.616700000000002</v>
      </c>
      <c r="J132" s="73">
        <v>-76.197900000000004</v>
      </c>
    </row>
    <row r="133" spans="1:10" ht="12.75" customHeight="1" x14ac:dyDescent="0.2">
      <c r="A133" s="74" t="s">
        <v>367</v>
      </c>
      <c r="B133" s="74" t="s">
        <v>379</v>
      </c>
      <c r="C133" s="74" t="s">
        <v>380</v>
      </c>
      <c r="D133" s="74">
        <v>1</v>
      </c>
      <c r="E133" s="74" t="s">
        <v>32</v>
      </c>
      <c r="F133" s="135">
        <v>0.26</v>
      </c>
      <c r="G133" s="74">
        <v>43.631160000000001</v>
      </c>
      <c r="H133" s="74">
        <v>-76.196579999999997</v>
      </c>
      <c r="I133" s="74">
        <v>43.63503</v>
      </c>
      <c r="J133" s="74">
        <v>-76.196410999999998</v>
      </c>
    </row>
    <row r="134" spans="1:10" ht="12.75" customHeight="1" x14ac:dyDescent="0.2">
      <c r="A134" s="33"/>
      <c r="B134" s="34">
        <f>COUNTA(B128:B133)</f>
        <v>6</v>
      </c>
      <c r="C134" s="33"/>
      <c r="D134" s="79"/>
      <c r="E134" s="33"/>
      <c r="F134" s="133">
        <f>SUM(F128:F133)</f>
        <v>1.1400000000000001</v>
      </c>
      <c r="G134" s="33"/>
      <c r="H134" s="33"/>
      <c r="I134" s="33"/>
      <c r="J134" s="33"/>
    </row>
    <row r="135" spans="1:10" ht="12.75" customHeight="1" x14ac:dyDescent="0.2">
      <c r="A135" s="33"/>
      <c r="B135" s="34"/>
      <c r="C135" s="33"/>
      <c r="D135" s="79"/>
      <c r="E135" s="33"/>
      <c r="F135" s="133"/>
      <c r="G135" s="33"/>
      <c r="H135" s="33"/>
      <c r="I135" s="33"/>
      <c r="J135" s="33"/>
    </row>
    <row r="136" spans="1:10" ht="12.75" customHeight="1" x14ac:dyDescent="0.2">
      <c r="A136" s="73" t="s">
        <v>381</v>
      </c>
      <c r="B136" s="73" t="s">
        <v>382</v>
      </c>
      <c r="C136" s="73" t="s">
        <v>820</v>
      </c>
      <c r="D136" s="73">
        <v>3</v>
      </c>
      <c r="E136" s="73" t="s">
        <v>159</v>
      </c>
      <c r="F136" s="132">
        <v>1.86</v>
      </c>
      <c r="G136" s="73">
        <v>40.543104999999997</v>
      </c>
      <c r="H136" s="73">
        <v>-73.940492000000006</v>
      </c>
      <c r="I136" s="73">
        <v>40.555818000000002</v>
      </c>
      <c r="J136" s="73">
        <v>-73.909657999999993</v>
      </c>
    </row>
    <row r="137" spans="1:10" ht="12.75" customHeight="1" x14ac:dyDescent="0.2">
      <c r="A137" s="73" t="s">
        <v>381</v>
      </c>
      <c r="B137" s="73" t="s">
        <v>383</v>
      </c>
      <c r="C137" s="73" t="s">
        <v>821</v>
      </c>
      <c r="D137" s="73">
        <v>3</v>
      </c>
      <c r="E137" s="73" t="s">
        <v>159</v>
      </c>
      <c r="F137" s="132">
        <v>1.17</v>
      </c>
      <c r="G137" s="73">
        <v>40.557912999999999</v>
      </c>
      <c r="H137" s="73">
        <v>-73.931330000000003</v>
      </c>
      <c r="I137" s="73">
        <v>40.564979999999998</v>
      </c>
      <c r="J137" s="73">
        <v>73.911778999999996</v>
      </c>
    </row>
    <row r="138" spans="1:10" ht="12.75" customHeight="1" x14ac:dyDescent="0.2">
      <c r="A138" s="73" t="s">
        <v>381</v>
      </c>
      <c r="B138" s="73" t="s">
        <v>384</v>
      </c>
      <c r="C138" s="73" t="s">
        <v>822</v>
      </c>
      <c r="D138" s="73">
        <v>1</v>
      </c>
      <c r="E138" s="73" t="s">
        <v>159</v>
      </c>
      <c r="F138" s="132">
        <v>0.02</v>
      </c>
      <c r="G138" s="73">
        <v>40.777445999999998</v>
      </c>
      <c r="H138" s="73">
        <v>-73.754846999999998</v>
      </c>
      <c r="I138" s="73">
        <v>40.778055000000002</v>
      </c>
      <c r="J138" s="73">
        <v>-73.754599999999996</v>
      </c>
    </row>
    <row r="139" spans="1:10" ht="12.75" customHeight="1" x14ac:dyDescent="0.2">
      <c r="A139" s="73" t="s">
        <v>381</v>
      </c>
      <c r="B139" s="73" t="s">
        <v>823</v>
      </c>
      <c r="C139" s="73" t="s">
        <v>824</v>
      </c>
      <c r="D139" s="73">
        <v>3</v>
      </c>
      <c r="E139" s="73" t="s">
        <v>32</v>
      </c>
      <c r="F139" s="132">
        <v>7.56</v>
      </c>
      <c r="G139" s="73">
        <v>40.566037000000001</v>
      </c>
      <c r="H139" s="73">
        <v>-73.860934999999998</v>
      </c>
      <c r="I139" s="73">
        <v>40.594729000000001</v>
      </c>
      <c r="J139" s="73">
        <v>-73.743660000000006</v>
      </c>
    </row>
    <row r="140" spans="1:10" ht="12.75" customHeight="1" x14ac:dyDescent="0.2">
      <c r="A140" s="74" t="s">
        <v>381</v>
      </c>
      <c r="B140" s="74" t="s">
        <v>385</v>
      </c>
      <c r="C140" s="74" t="s">
        <v>825</v>
      </c>
      <c r="D140" s="74">
        <v>1</v>
      </c>
      <c r="E140" s="74" t="s">
        <v>159</v>
      </c>
      <c r="F140" s="135">
        <v>0.02</v>
      </c>
      <c r="G140" s="74">
        <v>40.799799999999998</v>
      </c>
      <c r="H140" s="74">
        <v>-73.821799999999996</v>
      </c>
      <c r="I140" s="74">
        <v>40.8005</v>
      </c>
      <c r="J140" s="74">
        <v>-73.820999999999998</v>
      </c>
    </row>
    <row r="141" spans="1:10" ht="12.75" customHeight="1" x14ac:dyDescent="0.2">
      <c r="A141" s="33"/>
      <c r="B141" s="34">
        <f>COUNTA(B136:B140)</f>
        <v>5</v>
      </c>
      <c r="C141" s="33"/>
      <c r="D141" s="79"/>
      <c r="E141" s="33"/>
      <c r="F141" s="133">
        <f>SUM(F136:F140)</f>
        <v>10.629999999999999</v>
      </c>
      <c r="G141" s="33"/>
      <c r="H141" s="33"/>
      <c r="I141" s="33"/>
      <c r="J141" s="33"/>
    </row>
    <row r="142" spans="1:10" ht="12.75" customHeight="1" x14ac:dyDescent="0.2">
      <c r="A142" s="33"/>
      <c r="B142" s="34"/>
      <c r="C142" s="33"/>
      <c r="D142" s="79"/>
      <c r="E142" s="33"/>
      <c r="F142" s="133"/>
      <c r="G142" s="33"/>
      <c r="H142" s="33"/>
      <c r="I142" s="33"/>
      <c r="J142" s="33"/>
    </row>
    <row r="143" spans="1:10" ht="12.75" customHeight="1" x14ac:dyDescent="0.2">
      <c r="A143" s="73" t="s">
        <v>386</v>
      </c>
      <c r="B143" s="73" t="s">
        <v>826</v>
      </c>
      <c r="C143" s="73" t="s">
        <v>827</v>
      </c>
      <c r="D143" s="73">
        <v>2</v>
      </c>
      <c r="E143" s="73" t="s">
        <v>32</v>
      </c>
      <c r="F143" s="132">
        <v>7.0000000000000007E-2</v>
      </c>
      <c r="G143" s="73">
        <v>40.559120999999998</v>
      </c>
      <c r="H143" s="73">
        <v>-74.099981999999997</v>
      </c>
      <c r="I143" s="73">
        <v>40.556182</v>
      </c>
      <c r="J143" s="73">
        <v>-74.102039000000005</v>
      </c>
    </row>
    <row r="144" spans="1:10" ht="12.75" customHeight="1" x14ac:dyDescent="0.2">
      <c r="A144" s="73" t="s">
        <v>386</v>
      </c>
      <c r="B144" s="73" t="s">
        <v>387</v>
      </c>
      <c r="C144" s="73" t="s">
        <v>828</v>
      </c>
      <c r="D144" s="73">
        <v>2</v>
      </c>
      <c r="E144" s="73" t="s">
        <v>32</v>
      </c>
      <c r="F144" s="132">
        <v>1.46</v>
      </c>
      <c r="G144" s="73">
        <v>40.562728</v>
      </c>
      <c r="H144" s="73">
        <v>-74.093986000000001</v>
      </c>
      <c r="I144" s="73">
        <v>40.578190999999997</v>
      </c>
      <c r="J144" s="73">
        <v>-74.075918000000001</v>
      </c>
    </row>
    <row r="145" spans="1:10" ht="12.75" customHeight="1" x14ac:dyDescent="0.2">
      <c r="A145" s="73" t="s">
        <v>386</v>
      </c>
      <c r="B145" s="73" t="s">
        <v>388</v>
      </c>
      <c r="C145" s="73" t="s">
        <v>389</v>
      </c>
      <c r="D145" s="73">
        <v>2</v>
      </c>
      <c r="E145" s="73" t="s">
        <v>159</v>
      </c>
      <c r="F145" s="132">
        <v>1.43</v>
      </c>
      <c r="G145" s="73">
        <v>40.578263999999997</v>
      </c>
      <c r="H145" s="73">
        <v>-74.075638999999995</v>
      </c>
      <c r="I145" s="73">
        <v>40.594234</v>
      </c>
      <c r="J145" s="73">
        <v>-74.059265999999994</v>
      </c>
    </row>
    <row r="146" spans="1:10" ht="12.75" customHeight="1" x14ac:dyDescent="0.2">
      <c r="A146" s="74" t="s">
        <v>386</v>
      </c>
      <c r="B146" s="74" t="s">
        <v>390</v>
      </c>
      <c r="C146" s="74" t="s">
        <v>391</v>
      </c>
      <c r="D146" s="74">
        <v>1</v>
      </c>
      <c r="E146" s="74" t="s">
        <v>159</v>
      </c>
      <c r="F146" s="135">
        <v>0.05</v>
      </c>
      <c r="G146" s="74">
        <v>40.514896999999998</v>
      </c>
      <c r="H146" s="74">
        <v>-74.190430000000006</v>
      </c>
      <c r="I146" s="74">
        <v>40.516125000000002</v>
      </c>
      <c r="J146" s="74">
        <v>-74.188472000000004</v>
      </c>
    </row>
    <row r="147" spans="1:10" ht="12.75" customHeight="1" x14ac:dyDescent="0.2">
      <c r="A147" s="33"/>
      <c r="B147" s="34">
        <f>COUNTA(B143:B146)</f>
        <v>4</v>
      </c>
      <c r="C147" s="33"/>
      <c r="D147" s="79"/>
      <c r="E147" s="33"/>
      <c r="F147" s="133">
        <f>SUM(F143:F146)</f>
        <v>3.01</v>
      </c>
      <c r="G147" s="33"/>
      <c r="H147" s="33"/>
      <c r="I147" s="33"/>
      <c r="J147" s="33"/>
    </row>
    <row r="148" spans="1:10" ht="12.75" customHeight="1" x14ac:dyDescent="0.2">
      <c r="A148" s="33"/>
      <c r="B148" s="34"/>
      <c r="C148" s="33"/>
      <c r="D148" s="79"/>
      <c r="E148" s="33"/>
      <c r="F148" s="133"/>
      <c r="G148" s="33"/>
      <c r="H148" s="33"/>
      <c r="I148" s="33"/>
      <c r="J148" s="33"/>
    </row>
    <row r="149" spans="1:10" ht="12.75" customHeight="1" x14ac:dyDescent="0.2">
      <c r="A149" s="73" t="s">
        <v>392</v>
      </c>
      <c r="B149" s="73" t="s">
        <v>393</v>
      </c>
      <c r="C149" s="73" t="s">
        <v>394</v>
      </c>
      <c r="D149" s="73">
        <v>3</v>
      </c>
      <c r="E149" s="73" t="s">
        <v>32</v>
      </c>
      <c r="F149" s="132">
        <v>0.02</v>
      </c>
      <c r="G149" s="73">
        <v>41.000638000000002</v>
      </c>
      <c r="H149" s="73">
        <v>-72.117283</v>
      </c>
      <c r="I149" s="73">
        <v>40.9998</v>
      </c>
      <c r="J149" s="73">
        <v>-72.116332999999997</v>
      </c>
    </row>
    <row r="150" spans="1:10" ht="12.75" customHeight="1" x14ac:dyDescent="0.2">
      <c r="A150" s="73" t="s">
        <v>392</v>
      </c>
      <c r="B150" s="73" t="s">
        <v>395</v>
      </c>
      <c r="C150" s="73" t="s">
        <v>396</v>
      </c>
      <c r="D150" s="73">
        <v>3</v>
      </c>
      <c r="E150" s="73" t="s">
        <v>33</v>
      </c>
      <c r="F150" s="132">
        <v>0.02</v>
      </c>
      <c r="G150" s="73">
        <v>40.963639999999998</v>
      </c>
      <c r="H150" s="73">
        <v>-72.137281000000002</v>
      </c>
      <c r="I150" s="73">
        <v>40.963858000000002</v>
      </c>
      <c r="J150" s="73">
        <v>-72.136680999999996</v>
      </c>
    </row>
    <row r="151" spans="1:10" ht="12.75" customHeight="1" x14ac:dyDescent="0.2">
      <c r="A151" s="73" t="s">
        <v>392</v>
      </c>
      <c r="B151" s="73" t="s">
        <v>397</v>
      </c>
      <c r="C151" s="73" t="s">
        <v>398</v>
      </c>
      <c r="D151" s="73">
        <v>1</v>
      </c>
      <c r="E151" s="73" t="s">
        <v>32</v>
      </c>
      <c r="F151" s="132">
        <v>0.02</v>
      </c>
      <c r="G151" s="73">
        <v>40.655216000000003</v>
      </c>
      <c r="H151" s="73">
        <v>-73.408000000000001</v>
      </c>
      <c r="I151" s="73">
        <v>40.655200000000001</v>
      </c>
      <c r="J151" s="73">
        <v>-73.406767000000002</v>
      </c>
    </row>
    <row r="152" spans="1:10" ht="12.75" customHeight="1" x14ac:dyDescent="0.2">
      <c r="A152" s="73" t="s">
        <v>392</v>
      </c>
      <c r="B152" s="73" t="s">
        <v>399</v>
      </c>
      <c r="C152" s="73" t="s">
        <v>400</v>
      </c>
      <c r="D152" s="73">
        <v>2</v>
      </c>
      <c r="E152" s="73" t="s">
        <v>32</v>
      </c>
      <c r="F152" s="132">
        <v>0.02</v>
      </c>
      <c r="G152" s="73">
        <v>40.920149000000002</v>
      </c>
      <c r="H152" s="73">
        <v>-73.352226000000002</v>
      </c>
      <c r="I152" s="73">
        <v>40.918697000000002</v>
      </c>
      <c r="J152" s="73">
        <v>-73.352419999999995</v>
      </c>
    </row>
    <row r="153" spans="1:10" ht="12.75" customHeight="1" x14ac:dyDescent="0.2">
      <c r="A153" s="73" t="s">
        <v>392</v>
      </c>
      <c r="B153" s="73" t="s">
        <v>401</v>
      </c>
      <c r="C153" s="73" t="s">
        <v>402</v>
      </c>
      <c r="D153" s="73">
        <v>3</v>
      </c>
      <c r="E153" s="73" t="s">
        <v>32</v>
      </c>
      <c r="F153" s="132">
        <v>0.08</v>
      </c>
      <c r="G153" s="73">
        <v>40.969479999999997</v>
      </c>
      <c r="H153" s="73">
        <v>-72.121549999999999</v>
      </c>
      <c r="I153" s="73">
        <v>40.968938000000001</v>
      </c>
      <c r="J153" s="73">
        <v>-72.123043999999993</v>
      </c>
    </row>
    <row r="154" spans="1:10" ht="12.75" customHeight="1" x14ac:dyDescent="0.2">
      <c r="A154" s="73" t="s">
        <v>392</v>
      </c>
      <c r="B154" s="73" t="s">
        <v>403</v>
      </c>
      <c r="C154" s="73" t="s">
        <v>404</v>
      </c>
      <c r="D154" s="73">
        <v>2</v>
      </c>
      <c r="E154" s="73" t="s">
        <v>32</v>
      </c>
      <c r="F154" s="132">
        <v>0.02</v>
      </c>
      <c r="G154" s="73">
        <v>40.642916</v>
      </c>
      <c r="H154" s="73">
        <v>-73.175083000000001</v>
      </c>
      <c r="I154" s="73">
        <v>40.643000000000001</v>
      </c>
      <c r="J154" s="73">
        <v>-73.174683000000002</v>
      </c>
    </row>
    <row r="155" spans="1:10" ht="12.75" customHeight="1" x14ac:dyDescent="0.2">
      <c r="A155" s="73" t="s">
        <v>392</v>
      </c>
      <c r="B155" s="73" t="s">
        <v>405</v>
      </c>
      <c r="C155" s="73" t="s">
        <v>406</v>
      </c>
      <c r="D155" s="73">
        <v>3</v>
      </c>
      <c r="E155" s="73" t="s">
        <v>32</v>
      </c>
      <c r="F155" s="132">
        <v>0.05</v>
      </c>
      <c r="G155" s="73">
        <v>40.640183</v>
      </c>
      <c r="H155" s="73">
        <v>-73.172849999999997</v>
      </c>
      <c r="I155" s="73">
        <v>40.640515999999998</v>
      </c>
      <c r="J155" s="73">
        <v>-73.171833000000007</v>
      </c>
    </row>
    <row r="156" spans="1:10" ht="12.75" customHeight="1" x14ac:dyDescent="0.2">
      <c r="A156" s="73" t="s">
        <v>392</v>
      </c>
      <c r="B156" s="73" t="s">
        <v>407</v>
      </c>
      <c r="C156" s="73" t="s">
        <v>408</v>
      </c>
      <c r="D156" s="73">
        <v>3</v>
      </c>
      <c r="E156" s="73" t="s">
        <v>32</v>
      </c>
      <c r="F156" s="132">
        <v>0.02</v>
      </c>
      <c r="G156" s="73">
        <v>40.793669999999999</v>
      </c>
      <c r="H156" s="73">
        <v>-72.642139999999998</v>
      </c>
      <c r="I156" s="73">
        <v>40.793489999999998</v>
      </c>
      <c r="J156" s="73">
        <v>-72.64358</v>
      </c>
    </row>
    <row r="157" spans="1:10" ht="12.75" customHeight="1" x14ac:dyDescent="0.2">
      <c r="A157" s="73" t="s">
        <v>392</v>
      </c>
      <c r="B157" s="73" t="s">
        <v>409</v>
      </c>
      <c r="C157" s="73" t="s">
        <v>410</v>
      </c>
      <c r="D157" s="73">
        <v>3</v>
      </c>
      <c r="E157" s="73" t="s">
        <v>32</v>
      </c>
      <c r="F157" s="132">
        <v>0.02</v>
      </c>
      <c r="G157" s="73">
        <v>40.86871</v>
      </c>
      <c r="H157" s="73">
        <v>-72.390709999999999</v>
      </c>
      <c r="I157" s="73">
        <v>40.868099999999998</v>
      </c>
      <c r="J157" s="73">
        <v>-72.392179999999996</v>
      </c>
    </row>
    <row r="158" spans="1:10" ht="12.75" customHeight="1" x14ac:dyDescent="0.2">
      <c r="A158" s="73" t="s">
        <v>392</v>
      </c>
      <c r="B158" s="73" t="s">
        <v>427</v>
      </c>
      <c r="C158" s="73" t="s">
        <v>829</v>
      </c>
      <c r="D158" s="73">
        <v>2</v>
      </c>
      <c r="E158" s="73" t="s">
        <v>33</v>
      </c>
      <c r="F158" s="132">
        <v>0.02</v>
      </c>
      <c r="G158" s="73">
        <v>40.905482999999997</v>
      </c>
      <c r="H158" s="73">
        <v>-73.403599999999997</v>
      </c>
      <c r="I158" s="73">
        <v>40.905683000000003</v>
      </c>
      <c r="J158" s="73">
        <v>-73.403032999999994</v>
      </c>
    </row>
    <row r="159" spans="1:10" ht="12.75" customHeight="1" x14ac:dyDescent="0.2">
      <c r="A159" s="73" t="s">
        <v>392</v>
      </c>
      <c r="B159" s="73" t="s">
        <v>411</v>
      </c>
      <c r="C159" s="73" t="s">
        <v>412</v>
      </c>
      <c r="D159" s="73">
        <v>2</v>
      </c>
      <c r="E159" s="73" t="s">
        <v>159</v>
      </c>
      <c r="F159" s="132">
        <v>0.02</v>
      </c>
      <c r="G159" s="73">
        <v>40.705950000000001</v>
      </c>
      <c r="H159" s="73">
        <v>-73.215969999999999</v>
      </c>
      <c r="I159" s="73">
        <v>40.706032999999998</v>
      </c>
      <c r="J159" s="73">
        <v>-73.216220000000007</v>
      </c>
    </row>
    <row r="160" spans="1:10" ht="12.75" customHeight="1" x14ac:dyDescent="0.2">
      <c r="A160" s="73" t="s">
        <v>392</v>
      </c>
      <c r="B160" s="73" t="s">
        <v>428</v>
      </c>
      <c r="C160" s="73" t="s">
        <v>830</v>
      </c>
      <c r="D160" s="73">
        <v>2</v>
      </c>
      <c r="E160" s="73" t="s">
        <v>33</v>
      </c>
      <c r="F160" s="132">
        <v>0.02</v>
      </c>
      <c r="G160" s="73">
        <v>40.962319999999998</v>
      </c>
      <c r="H160" s="73">
        <v>-73.106700000000004</v>
      </c>
      <c r="I160" s="73">
        <v>40.962119999999999</v>
      </c>
      <c r="J160" s="73">
        <v>-73.106610000000003</v>
      </c>
    </row>
    <row r="161" spans="1:10" ht="12.75" customHeight="1" x14ac:dyDescent="0.2">
      <c r="A161" s="73" t="s">
        <v>392</v>
      </c>
      <c r="B161" s="73" t="s">
        <v>429</v>
      </c>
      <c r="C161" s="73" t="s">
        <v>831</v>
      </c>
      <c r="D161" s="73">
        <v>2</v>
      </c>
      <c r="E161" s="73" t="s">
        <v>159</v>
      </c>
      <c r="F161" s="132">
        <v>0.02</v>
      </c>
      <c r="G161" s="73">
        <v>40.904415999999998</v>
      </c>
      <c r="H161" s="73">
        <v>-73.418616</v>
      </c>
      <c r="I161" s="73">
        <v>40.904299999999999</v>
      </c>
      <c r="J161" s="73">
        <v>-73.417833000000002</v>
      </c>
    </row>
    <row r="162" spans="1:10" ht="12.75" customHeight="1" x14ac:dyDescent="0.2">
      <c r="A162" s="73" t="s">
        <v>392</v>
      </c>
      <c r="B162" s="73" t="s">
        <v>413</v>
      </c>
      <c r="C162" s="73" t="s">
        <v>414</v>
      </c>
      <c r="D162" s="73">
        <v>1</v>
      </c>
      <c r="E162" s="73" t="s">
        <v>32</v>
      </c>
      <c r="F162" s="132">
        <v>0.02</v>
      </c>
      <c r="G162" s="73">
        <v>40.728282999999998</v>
      </c>
      <c r="H162" s="73">
        <v>-73.054282999999998</v>
      </c>
      <c r="I162" s="73">
        <v>40.728000000000002</v>
      </c>
      <c r="J162" s="73">
        <v>-73.053650000000005</v>
      </c>
    </row>
    <row r="163" spans="1:10" ht="12.75" customHeight="1" x14ac:dyDescent="0.2">
      <c r="A163" s="73" t="s">
        <v>392</v>
      </c>
      <c r="B163" s="73" t="s">
        <v>430</v>
      </c>
      <c r="C163" s="73" t="s">
        <v>832</v>
      </c>
      <c r="D163" s="73">
        <v>2</v>
      </c>
      <c r="E163" s="73" t="s">
        <v>33</v>
      </c>
      <c r="F163" s="132">
        <v>0.02</v>
      </c>
      <c r="G163" s="73">
        <v>40.965209999999999</v>
      </c>
      <c r="H163" s="73">
        <v>-73.114909999999995</v>
      </c>
      <c r="I163" s="73">
        <v>40.965389999999999</v>
      </c>
      <c r="J163" s="73">
        <v>-73.114840000000001</v>
      </c>
    </row>
    <row r="164" spans="1:10" ht="12.75" customHeight="1" x14ac:dyDescent="0.2">
      <c r="A164" s="73" t="s">
        <v>392</v>
      </c>
      <c r="B164" s="73" t="s">
        <v>431</v>
      </c>
      <c r="C164" s="73" t="s">
        <v>833</v>
      </c>
      <c r="D164" s="73">
        <v>1</v>
      </c>
      <c r="E164" s="73" t="s">
        <v>33</v>
      </c>
      <c r="F164" s="132">
        <v>0.02</v>
      </c>
      <c r="G164" s="73">
        <v>40.964149999999997</v>
      </c>
      <c r="H164" s="73">
        <v>-72.936616000000001</v>
      </c>
      <c r="I164" s="73">
        <v>40.964066000000003</v>
      </c>
      <c r="J164" s="73">
        <v>-72.935615999999996</v>
      </c>
    </row>
    <row r="165" spans="1:10" ht="12.75" customHeight="1" x14ac:dyDescent="0.2">
      <c r="A165" s="73" t="s">
        <v>392</v>
      </c>
      <c r="B165" s="73" t="s">
        <v>415</v>
      </c>
      <c r="C165" s="73" t="s">
        <v>416</v>
      </c>
      <c r="D165" s="73">
        <v>2</v>
      </c>
      <c r="E165" s="73" t="s">
        <v>32</v>
      </c>
      <c r="F165" s="132">
        <v>0.02</v>
      </c>
      <c r="G165" s="73">
        <v>40.966394999999999</v>
      </c>
      <c r="H165" s="73">
        <v>-73.059134999999998</v>
      </c>
      <c r="I165" s="73">
        <v>40.966904999999997</v>
      </c>
      <c r="J165" s="73">
        <v>-73.061173999999994</v>
      </c>
    </row>
    <row r="166" spans="1:10" ht="12.75" customHeight="1" x14ac:dyDescent="0.2">
      <c r="A166" s="73" t="s">
        <v>392</v>
      </c>
      <c r="B166" s="73" t="s">
        <v>417</v>
      </c>
      <c r="C166" s="73" t="s">
        <v>418</v>
      </c>
      <c r="D166" s="73">
        <v>3</v>
      </c>
      <c r="E166" s="73" t="s">
        <v>32</v>
      </c>
      <c r="F166" s="132">
        <v>0.05</v>
      </c>
      <c r="G166" s="73">
        <v>40.712482999999999</v>
      </c>
      <c r="H166" s="73">
        <v>-72.925183000000004</v>
      </c>
      <c r="I166" s="73">
        <v>40.712215999999998</v>
      </c>
      <c r="J166" s="73">
        <v>-72.92595</v>
      </c>
    </row>
    <row r="167" spans="1:10" ht="12.75" customHeight="1" x14ac:dyDescent="0.2">
      <c r="A167" s="73" t="s">
        <v>392</v>
      </c>
      <c r="B167" s="73" t="s">
        <v>419</v>
      </c>
      <c r="C167" s="73" t="s">
        <v>420</v>
      </c>
      <c r="D167" s="73">
        <v>1</v>
      </c>
      <c r="E167" s="73" t="s">
        <v>32</v>
      </c>
      <c r="F167" s="132">
        <v>0.02</v>
      </c>
      <c r="G167" s="73">
        <v>40.710410000000003</v>
      </c>
      <c r="H167" s="73">
        <v>-73.243129999999994</v>
      </c>
      <c r="I167" s="73">
        <v>40.709980000000002</v>
      </c>
      <c r="J167" s="73">
        <v>-73.243750000000006</v>
      </c>
    </row>
    <row r="168" spans="1:10" ht="12.75" customHeight="1" x14ac:dyDescent="0.2">
      <c r="A168" s="73" t="s">
        <v>392</v>
      </c>
      <c r="B168" s="73" t="s">
        <v>421</v>
      </c>
      <c r="C168" s="73" t="s">
        <v>422</v>
      </c>
      <c r="D168" s="73">
        <v>3</v>
      </c>
      <c r="E168" s="73" t="s">
        <v>159</v>
      </c>
      <c r="F168" s="132">
        <v>0.02</v>
      </c>
      <c r="G168" s="73">
        <v>40.901470000000003</v>
      </c>
      <c r="H168" s="73">
        <v>-72.302809999999994</v>
      </c>
      <c r="I168" s="73">
        <v>40.9011</v>
      </c>
      <c r="J168" s="73">
        <v>-72.303759999999997</v>
      </c>
    </row>
    <row r="169" spans="1:10" ht="12.75" customHeight="1" x14ac:dyDescent="0.2">
      <c r="A169" s="73" t="s">
        <v>392</v>
      </c>
      <c r="B169" s="73" t="s">
        <v>423</v>
      </c>
      <c r="C169" s="73" t="s">
        <v>424</v>
      </c>
      <c r="D169" s="73">
        <v>3</v>
      </c>
      <c r="E169" s="73" t="s">
        <v>159</v>
      </c>
      <c r="F169" s="132">
        <v>0.02</v>
      </c>
      <c r="G169" s="73">
        <v>40.898800000000001</v>
      </c>
      <c r="H169" s="73">
        <v>-72.309240000000003</v>
      </c>
      <c r="I169" s="73">
        <v>40.898510000000002</v>
      </c>
      <c r="J169" s="73">
        <v>-72.310519999999997</v>
      </c>
    </row>
    <row r="170" spans="1:10" ht="12.75" customHeight="1" x14ac:dyDescent="0.2">
      <c r="A170" s="73" t="s">
        <v>392</v>
      </c>
      <c r="B170" s="73" t="s">
        <v>425</v>
      </c>
      <c r="C170" s="73" t="s">
        <v>426</v>
      </c>
      <c r="D170" s="73">
        <v>2</v>
      </c>
      <c r="E170" s="73" t="s">
        <v>32</v>
      </c>
      <c r="F170" s="132">
        <v>0.02</v>
      </c>
      <c r="G170" s="73">
        <v>40.703090000000003</v>
      </c>
      <c r="H170" s="73">
        <v>-73.250749999999996</v>
      </c>
      <c r="I170" s="73">
        <v>40.70243</v>
      </c>
      <c r="J170" s="73">
        <v>-73.251339999999999</v>
      </c>
    </row>
    <row r="171" spans="1:10" ht="12.75" customHeight="1" x14ac:dyDescent="0.2">
      <c r="A171" s="73" t="s">
        <v>392</v>
      </c>
      <c r="B171" s="73" t="s">
        <v>432</v>
      </c>
      <c r="C171" s="73" t="s">
        <v>834</v>
      </c>
      <c r="D171" s="73">
        <v>1</v>
      </c>
      <c r="E171" s="73" t="s">
        <v>33</v>
      </c>
      <c r="F171" s="132">
        <v>0.01</v>
      </c>
      <c r="G171" s="73">
        <v>40.962815999999997</v>
      </c>
      <c r="H171" s="73">
        <v>-72.924233000000001</v>
      </c>
      <c r="I171" s="73">
        <v>40.962867000000003</v>
      </c>
      <c r="J171" s="73">
        <v>-72.924783000000005</v>
      </c>
    </row>
    <row r="172" spans="1:10" ht="12.75" customHeight="1" x14ac:dyDescent="0.2">
      <c r="A172" s="73" t="s">
        <v>392</v>
      </c>
      <c r="B172" s="73" t="s">
        <v>433</v>
      </c>
      <c r="C172" s="73" t="s">
        <v>434</v>
      </c>
      <c r="D172" s="73">
        <v>2</v>
      </c>
      <c r="E172" s="73" t="s">
        <v>32</v>
      </c>
      <c r="F172" s="132">
        <v>0.02</v>
      </c>
      <c r="G172" s="73">
        <v>40.919832999999997</v>
      </c>
      <c r="H172" s="73">
        <v>-73.280966000000006</v>
      </c>
      <c r="I172" s="73">
        <v>40.920192999999998</v>
      </c>
      <c r="J172" s="73">
        <v>-72.282167000000001</v>
      </c>
    </row>
    <row r="173" spans="1:10" ht="12.75" customHeight="1" x14ac:dyDescent="0.2">
      <c r="A173" s="73" t="s">
        <v>392</v>
      </c>
      <c r="B173" s="73" t="s">
        <v>466</v>
      </c>
      <c r="C173" s="73" t="s">
        <v>835</v>
      </c>
      <c r="D173" s="73">
        <v>3</v>
      </c>
      <c r="E173" s="73" t="s">
        <v>159</v>
      </c>
      <c r="F173" s="132">
        <v>0.01</v>
      </c>
      <c r="G173" s="73">
        <v>40.965000000000003</v>
      </c>
      <c r="H173" s="73">
        <v>-72.778099999999995</v>
      </c>
      <c r="I173" s="73">
        <v>40.965049999999998</v>
      </c>
      <c r="J173" s="73">
        <v>-72.777516000000006</v>
      </c>
    </row>
    <row r="174" spans="1:10" ht="12.75" customHeight="1" x14ac:dyDescent="0.2">
      <c r="A174" s="73" t="s">
        <v>392</v>
      </c>
      <c r="B174" s="73" t="s">
        <v>435</v>
      </c>
      <c r="C174" s="73" t="s">
        <v>436</v>
      </c>
      <c r="D174" s="73">
        <v>2</v>
      </c>
      <c r="E174" s="73" t="s">
        <v>159</v>
      </c>
      <c r="F174" s="132">
        <v>0.02</v>
      </c>
      <c r="G174" s="73">
        <v>41.038783000000002</v>
      </c>
      <c r="H174" s="73">
        <v>-72.179182999999995</v>
      </c>
      <c r="I174" s="73">
        <v>41.039265999999998</v>
      </c>
      <c r="J174" s="73">
        <v>-72.178765999999996</v>
      </c>
    </row>
    <row r="175" spans="1:10" ht="12.75" customHeight="1" x14ac:dyDescent="0.2">
      <c r="A175" s="73" t="s">
        <v>392</v>
      </c>
      <c r="B175" s="73" t="s">
        <v>437</v>
      </c>
      <c r="C175" s="73" t="s">
        <v>438</v>
      </c>
      <c r="D175" s="73">
        <v>3</v>
      </c>
      <c r="E175" s="73" t="s">
        <v>159</v>
      </c>
      <c r="F175" s="132">
        <v>0.02</v>
      </c>
      <c r="G175" s="73">
        <v>40.968699999999998</v>
      </c>
      <c r="H175" s="73">
        <v>-72.842332999999996</v>
      </c>
      <c r="I175" s="73">
        <v>40.968815999999997</v>
      </c>
      <c r="J175" s="73">
        <v>-72.841766000000007</v>
      </c>
    </row>
    <row r="176" spans="1:10" ht="12.75" customHeight="1" x14ac:dyDescent="0.2">
      <c r="A176" s="73" t="s">
        <v>392</v>
      </c>
      <c r="B176" s="73" t="s">
        <v>439</v>
      </c>
      <c r="C176" s="73" t="s">
        <v>440</v>
      </c>
      <c r="D176" s="73">
        <v>3</v>
      </c>
      <c r="E176" s="73" t="s">
        <v>159</v>
      </c>
      <c r="F176" s="132">
        <v>0.02</v>
      </c>
      <c r="G176" s="73">
        <v>41.070295000000002</v>
      </c>
      <c r="H176" s="73">
        <v>-72.378440999999995</v>
      </c>
      <c r="I176" s="73">
        <v>41.071007000000002</v>
      </c>
      <c r="J176" s="73">
        <v>-72.379363999999995</v>
      </c>
    </row>
    <row r="177" spans="1:10" ht="12.75" customHeight="1" x14ac:dyDescent="0.2">
      <c r="A177" s="73" t="s">
        <v>392</v>
      </c>
      <c r="B177" s="73" t="s">
        <v>441</v>
      </c>
      <c r="C177" s="73" t="s">
        <v>442</v>
      </c>
      <c r="D177" s="73">
        <v>3</v>
      </c>
      <c r="E177" s="73" t="s">
        <v>32</v>
      </c>
      <c r="F177" s="132">
        <v>0.08</v>
      </c>
      <c r="G177" s="73">
        <v>40.629823000000002</v>
      </c>
      <c r="H177" s="73">
        <v>-73.339609999999993</v>
      </c>
      <c r="I177" s="73">
        <v>40.62923</v>
      </c>
      <c r="J177" s="73">
        <v>-73.341742999999994</v>
      </c>
    </row>
    <row r="178" spans="1:10" ht="12.75" customHeight="1" x14ac:dyDescent="0.2">
      <c r="A178" s="73" t="s">
        <v>392</v>
      </c>
      <c r="B178" s="73" t="s">
        <v>443</v>
      </c>
      <c r="C178" s="73" t="s">
        <v>836</v>
      </c>
      <c r="D178" s="73">
        <v>2</v>
      </c>
      <c r="E178" s="73" t="s">
        <v>32</v>
      </c>
      <c r="F178" s="132">
        <v>0.02</v>
      </c>
      <c r="G178" s="73">
        <v>40.964894999999999</v>
      </c>
      <c r="H178" s="73">
        <v>-73.031841999999997</v>
      </c>
      <c r="I178" s="73">
        <v>40.965015999999999</v>
      </c>
      <c r="J178" s="73">
        <v>-73.026633000000004</v>
      </c>
    </row>
    <row r="179" spans="1:10" ht="12.75" customHeight="1" x14ac:dyDescent="0.2">
      <c r="A179" s="73" t="s">
        <v>392</v>
      </c>
      <c r="B179" s="73" t="s">
        <v>444</v>
      </c>
      <c r="C179" s="73" t="s">
        <v>837</v>
      </c>
      <c r="D179" s="73">
        <v>2</v>
      </c>
      <c r="E179" s="73" t="s">
        <v>32</v>
      </c>
      <c r="F179" s="132">
        <v>0.02</v>
      </c>
      <c r="G179" s="73">
        <v>40.9651</v>
      </c>
      <c r="H179" s="73">
        <v>-73.031783000000004</v>
      </c>
      <c r="I179" s="73">
        <v>40.965266</v>
      </c>
      <c r="J179" s="73">
        <v>-73.029250000000005</v>
      </c>
    </row>
    <row r="180" spans="1:10" ht="12.75" customHeight="1" x14ac:dyDescent="0.2">
      <c r="A180" s="73" t="s">
        <v>392</v>
      </c>
      <c r="B180" s="73" t="s">
        <v>445</v>
      </c>
      <c r="C180" s="73" t="s">
        <v>446</v>
      </c>
      <c r="D180" s="73">
        <v>2</v>
      </c>
      <c r="E180" s="73" t="s">
        <v>32</v>
      </c>
      <c r="F180" s="132">
        <v>0.02</v>
      </c>
      <c r="G180" s="73">
        <v>40.904833000000004</v>
      </c>
      <c r="H180" s="73">
        <v>-73.378600000000006</v>
      </c>
      <c r="I180" s="73">
        <v>40.904032999999998</v>
      </c>
      <c r="J180" s="73">
        <v>-73.379165999999998</v>
      </c>
    </row>
    <row r="181" spans="1:10" ht="12.75" customHeight="1" x14ac:dyDescent="0.2">
      <c r="A181" s="73" t="s">
        <v>392</v>
      </c>
      <c r="B181" s="73" t="s">
        <v>467</v>
      </c>
      <c r="C181" s="73" t="s">
        <v>838</v>
      </c>
      <c r="D181" s="73">
        <v>3</v>
      </c>
      <c r="E181" s="73" t="s">
        <v>159</v>
      </c>
      <c r="F181" s="132">
        <v>0.01</v>
      </c>
      <c r="G181" s="73">
        <v>41.050849999999997</v>
      </c>
      <c r="H181" s="73">
        <v>-72.167682999999997</v>
      </c>
      <c r="I181" s="73">
        <v>41.051383000000001</v>
      </c>
      <c r="J181" s="73">
        <v>-72.166550000000001</v>
      </c>
    </row>
    <row r="182" spans="1:10" ht="12.75" customHeight="1" x14ac:dyDescent="0.2">
      <c r="A182" s="73" t="s">
        <v>392</v>
      </c>
      <c r="B182" s="73" t="s">
        <v>447</v>
      </c>
      <c r="C182" s="73" t="s">
        <v>448</v>
      </c>
      <c r="D182" s="73">
        <v>3</v>
      </c>
      <c r="E182" s="73" t="s">
        <v>33</v>
      </c>
      <c r="F182" s="132">
        <v>0.05</v>
      </c>
      <c r="G182" s="73">
        <v>40.649065999999998</v>
      </c>
      <c r="H182" s="73">
        <v>-73.132182999999998</v>
      </c>
      <c r="I182" s="73">
        <v>40.649282999999997</v>
      </c>
      <c r="J182" s="73">
        <v>-73.131416000000002</v>
      </c>
    </row>
    <row r="183" spans="1:10" ht="12.75" customHeight="1" x14ac:dyDescent="0.2">
      <c r="A183" s="73" t="s">
        <v>392</v>
      </c>
      <c r="B183" s="73" t="s">
        <v>449</v>
      </c>
      <c r="C183" s="73" t="s">
        <v>450</v>
      </c>
      <c r="D183" s="73">
        <v>1</v>
      </c>
      <c r="E183" s="73" t="s">
        <v>33</v>
      </c>
      <c r="F183" s="132">
        <v>0.02</v>
      </c>
      <c r="G183" s="73">
        <v>40.875965999999998</v>
      </c>
      <c r="H183" s="73">
        <v>-73.470916000000003</v>
      </c>
      <c r="I183" s="73">
        <v>40.875633000000001</v>
      </c>
      <c r="J183" s="73">
        <v>-73.471132999999995</v>
      </c>
    </row>
    <row r="184" spans="1:10" ht="12.75" customHeight="1" x14ac:dyDescent="0.2">
      <c r="A184" s="73" t="s">
        <v>392</v>
      </c>
      <c r="B184" s="73" t="s">
        <v>451</v>
      </c>
      <c r="C184" s="73" t="s">
        <v>452</v>
      </c>
      <c r="D184" s="73">
        <v>3</v>
      </c>
      <c r="E184" s="73" t="s">
        <v>32</v>
      </c>
      <c r="F184" s="132">
        <v>0.08</v>
      </c>
      <c r="G184" s="73">
        <v>40.863590000000002</v>
      </c>
      <c r="H184" s="73">
        <v>-72.405360000000002</v>
      </c>
      <c r="I184" s="73">
        <v>40.86318</v>
      </c>
      <c r="J184" s="73">
        <v>-72.406530000000004</v>
      </c>
    </row>
    <row r="185" spans="1:10" ht="12.75" customHeight="1" x14ac:dyDescent="0.2">
      <c r="A185" s="73" t="s">
        <v>392</v>
      </c>
      <c r="B185" s="73" t="s">
        <v>453</v>
      </c>
      <c r="C185" s="73" t="s">
        <v>454</v>
      </c>
      <c r="D185" s="73">
        <v>2</v>
      </c>
      <c r="E185" s="73" t="s">
        <v>159</v>
      </c>
      <c r="F185" s="132">
        <v>0.03</v>
      </c>
      <c r="G185" s="73">
        <v>40.657899999999998</v>
      </c>
      <c r="H185" s="73">
        <v>-73.385400000000004</v>
      </c>
      <c r="I185" s="73">
        <v>40.657600000000002</v>
      </c>
      <c r="J185" s="73">
        <v>-73.385900000000007</v>
      </c>
    </row>
    <row r="186" spans="1:10" ht="12.75" customHeight="1" x14ac:dyDescent="0.2">
      <c r="A186" s="73" t="s">
        <v>392</v>
      </c>
      <c r="B186" s="73" t="s">
        <v>455</v>
      </c>
      <c r="C186" s="73" t="s">
        <v>456</v>
      </c>
      <c r="D186" s="73">
        <v>2</v>
      </c>
      <c r="E186" s="73" t="s">
        <v>32</v>
      </c>
      <c r="F186" s="132">
        <v>0.02</v>
      </c>
      <c r="G186" s="73">
        <v>40.746082999999999</v>
      </c>
      <c r="H186" s="73">
        <v>-73.025700000000001</v>
      </c>
      <c r="I186" s="73">
        <v>40.745016</v>
      </c>
      <c r="J186" s="73">
        <v>-73.027150000000006</v>
      </c>
    </row>
    <row r="187" spans="1:10" ht="12.75" customHeight="1" x14ac:dyDescent="0.2">
      <c r="A187" s="73" t="s">
        <v>392</v>
      </c>
      <c r="B187" s="73" t="s">
        <v>457</v>
      </c>
      <c r="C187" s="73" t="s">
        <v>458</v>
      </c>
      <c r="D187" s="73">
        <v>3</v>
      </c>
      <c r="E187" s="73" t="s">
        <v>32</v>
      </c>
      <c r="F187" s="132">
        <v>0.02</v>
      </c>
      <c r="G187" s="73">
        <v>41.036982999999999</v>
      </c>
      <c r="H187" s="73">
        <v>-72.389066</v>
      </c>
      <c r="I187" s="73">
        <v>41.034823000000003</v>
      </c>
      <c r="J187" s="73">
        <v>-72.386619999999994</v>
      </c>
    </row>
    <row r="188" spans="1:10" ht="12.75" customHeight="1" x14ac:dyDescent="0.2">
      <c r="A188" s="73" t="s">
        <v>392</v>
      </c>
      <c r="B188" s="73" t="s">
        <v>459</v>
      </c>
      <c r="C188" s="73" t="s">
        <v>460</v>
      </c>
      <c r="D188" s="73">
        <v>2</v>
      </c>
      <c r="E188" s="73" t="s">
        <v>32</v>
      </c>
      <c r="F188" s="132">
        <v>0.05</v>
      </c>
      <c r="G188" s="73">
        <v>40.929465999999998</v>
      </c>
      <c r="H188" s="73">
        <v>-73.326216000000002</v>
      </c>
      <c r="I188" s="73">
        <v>40.929250000000003</v>
      </c>
      <c r="J188" s="73">
        <v>-73.325083000000006</v>
      </c>
    </row>
    <row r="189" spans="1:10" ht="12.75" customHeight="1" x14ac:dyDescent="0.2">
      <c r="A189" s="73" t="s">
        <v>392</v>
      </c>
      <c r="B189" s="73" t="s">
        <v>461</v>
      </c>
      <c r="C189" s="73" t="s">
        <v>462</v>
      </c>
      <c r="D189" s="73">
        <v>3</v>
      </c>
      <c r="E189" s="73" t="s">
        <v>32</v>
      </c>
      <c r="F189" s="132">
        <v>0.02</v>
      </c>
      <c r="G189" s="73">
        <v>41.074854000000002</v>
      </c>
      <c r="H189" s="73">
        <v>-72.364925999999997</v>
      </c>
      <c r="I189" s="73">
        <v>41.073341999999997</v>
      </c>
      <c r="J189" s="73">
        <v>-72.366815000000003</v>
      </c>
    </row>
    <row r="190" spans="1:10" ht="12.75" customHeight="1" x14ac:dyDescent="0.2">
      <c r="A190" s="73" t="s">
        <v>392</v>
      </c>
      <c r="B190" s="73" t="s">
        <v>463</v>
      </c>
      <c r="C190" s="73" t="s">
        <v>839</v>
      </c>
      <c r="D190" s="73">
        <v>2</v>
      </c>
      <c r="E190" s="73" t="s">
        <v>32</v>
      </c>
      <c r="F190" s="132">
        <v>0.02</v>
      </c>
      <c r="G190" s="73">
        <v>40.906596</v>
      </c>
      <c r="H190" s="73">
        <v>-73.401246</v>
      </c>
      <c r="I190" s="73">
        <v>40.906230999999998</v>
      </c>
      <c r="J190" s="73">
        <v>-73.401985999999994</v>
      </c>
    </row>
    <row r="191" spans="1:10" ht="12.75" customHeight="1" x14ac:dyDescent="0.2">
      <c r="A191" s="73" t="s">
        <v>392</v>
      </c>
      <c r="B191" s="73" t="s">
        <v>468</v>
      </c>
      <c r="C191" s="73" t="s">
        <v>840</v>
      </c>
      <c r="D191" s="73">
        <v>3</v>
      </c>
      <c r="E191" s="73" t="s">
        <v>159</v>
      </c>
      <c r="F191" s="132">
        <v>0.01</v>
      </c>
      <c r="G191" s="73">
        <v>41.072833000000003</v>
      </c>
      <c r="H191" s="73">
        <v>-71.949950000000001</v>
      </c>
      <c r="I191" s="73">
        <v>41.073065999999997</v>
      </c>
      <c r="J191" s="73">
        <v>-71.949282999999994</v>
      </c>
    </row>
    <row r="192" spans="1:10" ht="12.75" customHeight="1" x14ac:dyDescent="0.2">
      <c r="A192" s="73" t="s">
        <v>392</v>
      </c>
      <c r="B192" s="73" t="s">
        <v>464</v>
      </c>
      <c r="C192" s="73" t="s">
        <v>465</v>
      </c>
      <c r="D192" s="73">
        <v>3</v>
      </c>
      <c r="E192" s="73" t="s">
        <v>32</v>
      </c>
      <c r="F192" s="132">
        <v>0.08</v>
      </c>
      <c r="G192" s="73">
        <v>40.770766000000002</v>
      </c>
      <c r="H192" s="73">
        <v>-72.729682999999994</v>
      </c>
      <c r="I192" s="73">
        <v>40.770516000000001</v>
      </c>
      <c r="J192" s="73">
        <v>-72.731032999999996</v>
      </c>
    </row>
    <row r="193" spans="1:10" ht="12.75" customHeight="1" x14ac:dyDescent="0.2">
      <c r="A193" s="73" t="s">
        <v>392</v>
      </c>
      <c r="B193" s="73" t="s">
        <v>469</v>
      </c>
      <c r="C193" s="73" t="s">
        <v>470</v>
      </c>
      <c r="D193" s="73">
        <v>3</v>
      </c>
      <c r="E193" s="73" t="s">
        <v>32</v>
      </c>
      <c r="F193" s="132">
        <v>0.08</v>
      </c>
      <c r="G193" s="73">
        <v>40.683365999999999</v>
      </c>
      <c r="H193" s="73">
        <v>-73.004065999999995</v>
      </c>
      <c r="I193" s="73">
        <v>40.683666000000002</v>
      </c>
      <c r="J193" s="73">
        <v>-73.003249999999994</v>
      </c>
    </row>
    <row r="194" spans="1:10" ht="12.75" customHeight="1" x14ac:dyDescent="0.2">
      <c r="A194" s="73" t="s">
        <v>392</v>
      </c>
      <c r="B194" s="73" t="s">
        <v>471</v>
      </c>
      <c r="C194" s="73" t="s">
        <v>472</v>
      </c>
      <c r="D194" s="73">
        <v>3</v>
      </c>
      <c r="E194" s="73" t="s">
        <v>159</v>
      </c>
      <c r="F194" s="132">
        <v>0.02</v>
      </c>
      <c r="G194" s="73">
        <v>40.992832999999997</v>
      </c>
      <c r="H194" s="73">
        <v>-72.105699999999999</v>
      </c>
      <c r="I194" s="73">
        <v>40.992516000000002</v>
      </c>
      <c r="J194" s="73">
        <v>-72.105016000000006</v>
      </c>
    </row>
    <row r="195" spans="1:10" ht="12.75" customHeight="1" x14ac:dyDescent="0.2">
      <c r="A195" s="73" t="s">
        <v>392</v>
      </c>
      <c r="B195" s="73" t="s">
        <v>473</v>
      </c>
      <c r="C195" s="73" t="s">
        <v>474</v>
      </c>
      <c r="D195" s="73">
        <v>3</v>
      </c>
      <c r="E195" s="73" t="s">
        <v>32</v>
      </c>
      <c r="F195" s="132">
        <v>0.05</v>
      </c>
      <c r="G195" s="73">
        <v>41.039383000000001</v>
      </c>
      <c r="H195" s="73">
        <v>-71.916516000000001</v>
      </c>
      <c r="I195" s="73">
        <v>41.039299999999997</v>
      </c>
      <c r="J195" s="73">
        <v>-71.917265999999998</v>
      </c>
    </row>
    <row r="196" spans="1:10" ht="12.75" customHeight="1" x14ac:dyDescent="0.2">
      <c r="A196" s="73" t="s">
        <v>392</v>
      </c>
      <c r="B196" s="73" t="s">
        <v>475</v>
      </c>
      <c r="C196" s="73" t="s">
        <v>476</v>
      </c>
      <c r="D196" s="73">
        <v>3</v>
      </c>
      <c r="E196" s="73" t="s">
        <v>159</v>
      </c>
      <c r="F196" s="132">
        <v>0.02</v>
      </c>
      <c r="G196" s="73">
        <v>40.974850000000004</v>
      </c>
      <c r="H196" s="73">
        <v>-72.717483000000001</v>
      </c>
      <c r="I196" s="73">
        <v>40.974916</v>
      </c>
      <c r="J196" s="73">
        <v>-72.717215999999993</v>
      </c>
    </row>
    <row r="197" spans="1:10" ht="12.75" customHeight="1" x14ac:dyDescent="0.2">
      <c r="A197" s="73" t="s">
        <v>392</v>
      </c>
      <c r="B197" s="73" t="s">
        <v>477</v>
      </c>
      <c r="C197" s="73" t="s">
        <v>478</v>
      </c>
      <c r="D197" s="73">
        <v>3</v>
      </c>
      <c r="E197" s="73" t="s">
        <v>32</v>
      </c>
      <c r="F197" s="132">
        <v>0.02</v>
      </c>
      <c r="G197" s="73">
        <v>40.78877</v>
      </c>
      <c r="H197" s="73">
        <v>-72.661770000000004</v>
      </c>
      <c r="I197" s="73">
        <v>40.7883</v>
      </c>
      <c r="J197" s="73">
        <v>-72.662769999999995</v>
      </c>
    </row>
    <row r="198" spans="1:10" ht="12.75" customHeight="1" x14ac:dyDescent="0.2">
      <c r="A198" s="73" t="s">
        <v>392</v>
      </c>
      <c r="B198" s="73" t="s">
        <v>479</v>
      </c>
      <c r="C198" s="73" t="s">
        <v>480</v>
      </c>
      <c r="D198" s="73">
        <v>3</v>
      </c>
      <c r="E198" s="73" t="s">
        <v>32</v>
      </c>
      <c r="F198" s="132">
        <v>0.02</v>
      </c>
      <c r="G198" s="73">
        <v>40.638683</v>
      </c>
      <c r="H198" s="73">
        <v>-73.179450000000003</v>
      </c>
      <c r="I198" s="73">
        <v>40.638782999999997</v>
      </c>
      <c r="J198" s="73">
        <v>-73.178666000000007</v>
      </c>
    </row>
    <row r="199" spans="1:10" ht="12.75" customHeight="1" x14ac:dyDescent="0.2">
      <c r="A199" s="73" t="s">
        <v>392</v>
      </c>
      <c r="B199" s="73" t="s">
        <v>481</v>
      </c>
      <c r="C199" s="73" t="s">
        <v>841</v>
      </c>
      <c r="D199" s="73">
        <v>2</v>
      </c>
      <c r="E199" s="73" t="s">
        <v>33</v>
      </c>
      <c r="F199" s="132">
        <v>0.01</v>
      </c>
      <c r="G199" s="73">
        <v>40.641649999999998</v>
      </c>
      <c r="H199" s="73">
        <v>-73.181366999999995</v>
      </c>
      <c r="I199" s="73">
        <v>40.641599999999997</v>
      </c>
      <c r="J199" s="73">
        <v>-73.181083000000001</v>
      </c>
    </row>
    <row r="200" spans="1:10" ht="12.75" customHeight="1" x14ac:dyDescent="0.2">
      <c r="A200" s="73" t="s">
        <v>392</v>
      </c>
      <c r="B200" s="73" t="s">
        <v>482</v>
      </c>
      <c r="C200" s="73" t="s">
        <v>483</v>
      </c>
      <c r="D200" s="73">
        <v>1</v>
      </c>
      <c r="E200" s="73" t="s">
        <v>159</v>
      </c>
      <c r="F200" s="132">
        <v>0.02</v>
      </c>
      <c r="G200" s="73">
        <v>40.873600000000003</v>
      </c>
      <c r="H200" s="73">
        <v>-73.468833000000004</v>
      </c>
      <c r="I200" s="73">
        <v>40.873882999999999</v>
      </c>
      <c r="J200" s="73">
        <v>-73.469183000000001</v>
      </c>
    </row>
    <row r="201" spans="1:10" ht="12.75" customHeight="1" x14ac:dyDescent="0.2">
      <c r="A201" s="73" t="s">
        <v>392</v>
      </c>
      <c r="B201" s="73" t="s">
        <v>484</v>
      </c>
      <c r="C201" s="73" t="s">
        <v>485</v>
      </c>
      <c r="D201" s="73">
        <v>2</v>
      </c>
      <c r="E201" s="73" t="s">
        <v>32</v>
      </c>
      <c r="F201" s="132">
        <v>0.02</v>
      </c>
      <c r="G201" s="73">
        <v>40.705156000000002</v>
      </c>
      <c r="H201" s="73">
        <v>-73.193589000000003</v>
      </c>
      <c r="I201" s="73">
        <v>40.705083000000002</v>
      </c>
      <c r="J201" s="73">
        <v>-73.192999999999998</v>
      </c>
    </row>
    <row r="202" spans="1:10" ht="12.75" customHeight="1" x14ac:dyDescent="0.2">
      <c r="A202" s="73" t="s">
        <v>392</v>
      </c>
      <c r="B202" s="73" t="s">
        <v>486</v>
      </c>
      <c r="C202" s="73" t="s">
        <v>487</v>
      </c>
      <c r="D202" s="73">
        <v>3</v>
      </c>
      <c r="E202" s="73" t="s">
        <v>32</v>
      </c>
      <c r="F202" s="132">
        <v>0.02</v>
      </c>
      <c r="G202" s="73">
        <v>41.078265999999999</v>
      </c>
      <c r="H202" s="73">
        <v>-71.936149999999998</v>
      </c>
      <c r="I202" s="73">
        <v>41.078215999999998</v>
      </c>
      <c r="J202" s="73">
        <v>-71.935165999999995</v>
      </c>
    </row>
    <row r="203" spans="1:10" ht="12.75" customHeight="1" x14ac:dyDescent="0.2">
      <c r="A203" s="73" t="s">
        <v>392</v>
      </c>
      <c r="B203" s="73" t="s">
        <v>488</v>
      </c>
      <c r="C203" s="73" t="s">
        <v>489</v>
      </c>
      <c r="D203" s="73">
        <v>3</v>
      </c>
      <c r="E203" s="73" t="s">
        <v>32</v>
      </c>
      <c r="F203" s="132">
        <v>0.05</v>
      </c>
      <c r="G203" s="73">
        <v>40.637450000000001</v>
      </c>
      <c r="H203" s="73">
        <v>-73.184933000000001</v>
      </c>
      <c r="I203" s="73">
        <v>40.637633000000001</v>
      </c>
      <c r="J203" s="73">
        <v>-73.184166000000005</v>
      </c>
    </row>
    <row r="204" spans="1:10" ht="12.75" customHeight="1" x14ac:dyDescent="0.2">
      <c r="A204" s="73" t="s">
        <v>392</v>
      </c>
      <c r="B204" s="73" t="s">
        <v>490</v>
      </c>
      <c r="C204" s="73" t="s">
        <v>491</v>
      </c>
      <c r="D204" s="73">
        <v>2</v>
      </c>
      <c r="E204" s="73" t="s">
        <v>32</v>
      </c>
      <c r="F204" s="132">
        <v>0.02</v>
      </c>
      <c r="G204" s="73">
        <v>40.641016</v>
      </c>
      <c r="H204" s="73">
        <v>-73.185632999999996</v>
      </c>
      <c r="I204" s="73">
        <v>40.641100000000002</v>
      </c>
      <c r="J204" s="73">
        <v>-73.18535</v>
      </c>
    </row>
    <row r="205" spans="1:10" ht="12.75" customHeight="1" x14ac:dyDescent="0.2">
      <c r="A205" s="73" t="s">
        <v>392</v>
      </c>
      <c r="B205" s="73" t="s">
        <v>506</v>
      </c>
      <c r="C205" s="73" t="s">
        <v>842</v>
      </c>
      <c r="D205" s="73">
        <v>3</v>
      </c>
      <c r="E205" s="73" t="s">
        <v>159</v>
      </c>
      <c r="F205" s="132">
        <v>0.02</v>
      </c>
      <c r="G205" s="73">
        <v>40.935600000000001</v>
      </c>
      <c r="H205" s="73">
        <v>-73.451750000000004</v>
      </c>
      <c r="I205" s="73">
        <v>40.935051000000001</v>
      </c>
      <c r="J205" s="73">
        <v>-73.449419000000006</v>
      </c>
    </row>
    <row r="206" spans="1:10" ht="12.75" customHeight="1" x14ac:dyDescent="0.2">
      <c r="A206" s="73" t="s">
        <v>392</v>
      </c>
      <c r="B206" s="73" t="s">
        <v>492</v>
      </c>
      <c r="C206" s="73" t="s">
        <v>493</v>
      </c>
      <c r="D206" s="73">
        <v>2</v>
      </c>
      <c r="E206" s="73" t="s">
        <v>32</v>
      </c>
      <c r="F206" s="132">
        <v>0.02</v>
      </c>
      <c r="G206" s="73">
        <v>41.092849999999999</v>
      </c>
      <c r="H206" s="73">
        <v>-72.365849999999995</v>
      </c>
      <c r="I206" s="73">
        <v>41.093133000000002</v>
      </c>
      <c r="J206" s="73">
        <v>-72.366382999999999</v>
      </c>
    </row>
    <row r="207" spans="1:10" ht="12.75" customHeight="1" x14ac:dyDescent="0.2">
      <c r="A207" s="73" t="s">
        <v>392</v>
      </c>
      <c r="B207" s="73" t="s">
        <v>494</v>
      </c>
      <c r="C207" s="73" t="s">
        <v>495</v>
      </c>
      <c r="D207" s="73">
        <v>3</v>
      </c>
      <c r="E207" s="73" t="s">
        <v>159</v>
      </c>
      <c r="F207" s="132">
        <v>0.02</v>
      </c>
      <c r="G207" s="73">
        <v>41.280838000000003</v>
      </c>
      <c r="H207" s="73">
        <v>-71.943583000000004</v>
      </c>
      <c r="I207" s="73">
        <v>41.280099999999997</v>
      </c>
      <c r="J207" s="73">
        <v>-71.945766000000006</v>
      </c>
    </row>
    <row r="208" spans="1:10" ht="12.75" customHeight="1" x14ac:dyDescent="0.2">
      <c r="A208" s="73" t="s">
        <v>392</v>
      </c>
      <c r="B208" s="73" t="s">
        <v>496</v>
      </c>
      <c r="C208" s="73" t="s">
        <v>497</v>
      </c>
      <c r="D208" s="73">
        <v>1</v>
      </c>
      <c r="E208" s="73" t="s">
        <v>32</v>
      </c>
      <c r="F208" s="132">
        <v>0.02</v>
      </c>
      <c r="G208" s="73">
        <v>40.904373999999997</v>
      </c>
      <c r="H208" s="73">
        <v>-73.386043000000001</v>
      </c>
      <c r="I208" s="73">
        <v>40.903869999999998</v>
      </c>
      <c r="J208" s="73">
        <v>-73.385279999999995</v>
      </c>
    </row>
    <row r="209" spans="1:10" ht="12.75" customHeight="1" x14ac:dyDescent="0.2">
      <c r="A209" s="73" t="s">
        <v>392</v>
      </c>
      <c r="B209" s="73" t="s">
        <v>498</v>
      </c>
      <c r="C209" s="73" t="s">
        <v>499</v>
      </c>
      <c r="D209" s="73">
        <v>3</v>
      </c>
      <c r="E209" s="73" t="s">
        <v>32</v>
      </c>
      <c r="F209" s="132">
        <v>0.02</v>
      </c>
      <c r="G209" s="73">
        <v>41.005716</v>
      </c>
      <c r="H209" s="73">
        <v>-72.465033000000005</v>
      </c>
      <c r="I209" s="73">
        <v>41.005566000000002</v>
      </c>
      <c r="J209" s="73">
        <v>-72.465350000000001</v>
      </c>
    </row>
    <row r="210" spans="1:10" ht="12.75" customHeight="1" x14ac:dyDescent="0.2">
      <c r="A210" s="73" t="s">
        <v>392</v>
      </c>
      <c r="B210" s="73" t="s">
        <v>500</v>
      </c>
      <c r="C210" s="73" t="s">
        <v>501</v>
      </c>
      <c r="D210" s="73">
        <v>3</v>
      </c>
      <c r="E210" s="73" t="s">
        <v>32</v>
      </c>
      <c r="F210" s="132">
        <v>0.02</v>
      </c>
      <c r="G210" s="73">
        <v>40.887590000000003</v>
      </c>
      <c r="H210" s="73">
        <v>-72.33878</v>
      </c>
      <c r="I210" s="73">
        <v>40.887219999999999</v>
      </c>
      <c r="J210" s="73">
        <v>-72.33981</v>
      </c>
    </row>
    <row r="211" spans="1:10" ht="12.75" customHeight="1" x14ac:dyDescent="0.2">
      <c r="A211" s="73" t="s">
        <v>392</v>
      </c>
      <c r="B211" s="73" t="s">
        <v>502</v>
      </c>
      <c r="C211" s="73" t="s">
        <v>503</v>
      </c>
      <c r="D211" s="73">
        <v>3</v>
      </c>
      <c r="E211" s="73" t="s">
        <v>32</v>
      </c>
      <c r="F211" s="132">
        <v>0.08</v>
      </c>
      <c r="G211" s="73">
        <v>40.996360000000003</v>
      </c>
      <c r="H211" s="73">
        <v>-72.327150000000003</v>
      </c>
      <c r="I211" s="73">
        <v>40.998798999999998</v>
      </c>
      <c r="J211" s="73">
        <v>-72.323170000000005</v>
      </c>
    </row>
    <row r="212" spans="1:10" ht="12.75" customHeight="1" x14ac:dyDescent="0.2">
      <c r="A212" s="73" t="s">
        <v>392</v>
      </c>
      <c r="B212" s="73" t="s">
        <v>504</v>
      </c>
      <c r="C212" s="73" t="s">
        <v>505</v>
      </c>
      <c r="D212" s="73">
        <v>2</v>
      </c>
      <c r="E212" s="73" t="s">
        <v>32</v>
      </c>
      <c r="F212" s="132">
        <v>0.02</v>
      </c>
      <c r="G212" s="73">
        <v>41.060316</v>
      </c>
      <c r="H212" s="73">
        <v>-72.413415999999998</v>
      </c>
      <c r="I212" s="73">
        <v>41.059800000000003</v>
      </c>
      <c r="J212" s="73">
        <v>-72.413832999999997</v>
      </c>
    </row>
    <row r="213" spans="1:10" ht="12.75" customHeight="1" x14ac:dyDescent="0.2">
      <c r="A213" s="73" t="s">
        <v>392</v>
      </c>
      <c r="B213" s="73" t="s">
        <v>507</v>
      </c>
      <c r="C213" s="73" t="s">
        <v>843</v>
      </c>
      <c r="D213" s="73">
        <v>2</v>
      </c>
      <c r="E213" s="73" t="s">
        <v>33</v>
      </c>
      <c r="F213" s="132">
        <v>0.02</v>
      </c>
      <c r="G213" s="73">
        <v>40.962783000000002</v>
      </c>
      <c r="H213" s="73">
        <v>-72.917533000000006</v>
      </c>
      <c r="I213" s="73">
        <v>40.962783000000002</v>
      </c>
      <c r="J213" s="73">
        <v>-72.918616</v>
      </c>
    </row>
    <row r="214" spans="1:10" ht="12.75" customHeight="1" x14ac:dyDescent="0.2">
      <c r="A214" s="73" t="s">
        <v>392</v>
      </c>
      <c r="B214" s="73" t="s">
        <v>508</v>
      </c>
      <c r="C214" s="73" t="s">
        <v>509</v>
      </c>
      <c r="D214" s="73">
        <v>3</v>
      </c>
      <c r="E214" s="73" t="s">
        <v>32</v>
      </c>
      <c r="F214" s="132">
        <v>0.02</v>
      </c>
      <c r="G214" s="73">
        <v>40.935650000000003</v>
      </c>
      <c r="H214" s="73">
        <v>-72.213865999999996</v>
      </c>
      <c r="I214" s="73">
        <v>40.935383000000002</v>
      </c>
      <c r="J214" s="73">
        <v>-72.214483000000001</v>
      </c>
    </row>
    <row r="215" spans="1:10" ht="12.75" customHeight="1" x14ac:dyDescent="0.2">
      <c r="A215" s="73" t="s">
        <v>392</v>
      </c>
      <c r="B215" s="73" t="s">
        <v>510</v>
      </c>
      <c r="C215" s="73" t="s">
        <v>511</v>
      </c>
      <c r="D215" s="73">
        <v>3</v>
      </c>
      <c r="E215" s="73" t="s">
        <v>32</v>
      </c>
      <c r="F215" s="132">
        <v>0.08</v>
      </c>
      <c r="G215" s="73">
        <v>40.617100000000001</v>
      </c>
      <c r="H215" s="73">
        <v>-73.395533</v>
      </c>
      <c r="I215" s="73">
        <v>40.617449999999998</v>
      </c>
      <c r="J215" s="73">
        <v>-73.394266000000002</v>
      </c>
    </row>
    <row r="216" spans="1:10" ht="12.75" customHeight="1" x14ac:dyDescent="0.2">
      <c r="A216" s="73" t="s">
        <v>392</v>
      </c>
      <c r="B216" s="73" t="s">
        <v>512</v>
      </c>
      <c r="C216" s="73" t="s">
        <v>513</v>
      </c>
      <c r="D216" s="73">
        <v>1</v>
      </c>
      <c r="E216" s="73" t="s">
        <v>32</v>
      </c>
      <c r="F216" s="132">
        <v>0.02</v>
      </c>
      <c r="G216" s="73">
        <v>40.897165000000001</v>
      </c>
      <c r="H216" s="73">
        <v>-73.433400000000006</v>
      </c>
      <c r="I216" s="73">
        <v>40.897084999999997</v>
      </c>
      <c r="J216" s="73">
        <v>-73.434956</v>
      </c>
    </row>
    <row r="217" spans="1:10" ht="12.75" customHeight="1" x14ac:dyDescent="0.2">
      <c r="A217" s="73" t="s">
        <v>392</v>
      </c>
      <c r="B217" s="73" t="s">
        <v>514</v>
      </c>
      <c r="C217" s="73" t="s">
        <v>515</v>
      </c>
      <c r="D217" s="73">
        <v>2</v>
      </c>
      <c r="E217" s="73" t="s">
        <v>32</v>
      </c>
      <c r="F217" s="132">
        <v>0.02</v>
      </c>
      <c r="G217" s="73">
        <v>41.052166</v>
      </c>
      <c r="H217" s="73">
        <v>-72.414133000000007</v>
      </c>
      <c r="I217" s="73">
        <v>41.052300000000002</v>
      </c>
      <c r="J217" s="73">
        <v>-72.413382999999996</v>
      </c>
    </row>
    <row r="218" spans="1:10" ht="12.75" customHeight="1" x14ac:dyDescent="0.2">
      <c r="A218" s="73" t="s">
        <v>392</v>
      </c>
      <c r="B218" s="73" t="s">
        <v>520</v>
      </c>
      <c r="C218" s="73" t="s">
        <v>844</v>
      </c>
      <c r="D218" s="73">
        <v>1</v>
      </c>
      <c r="E218" s="73" t="s">
        <v>33</v>
      </c>
      <c r="F218" s="132">
        <v>0.02</v>
      </c>
      <c r="G218" s="73">
        <v>40.960929999999998</v>
      </c>
      <c r="H218" s="73">
        <v>-73.117289999999997</v>
      </c>
      <c r="I218" s="73">
        <v>40.96105</v>
      </c>
      <c r="J218" s="73">
        <v>-73.117289999999997</v>
      </c>
    </row>
    <row r="219" spans="1:10" ht="12.75" customHeight="1" x14ac:dyDescent="0.2">
      <c r="A219" s="73" t="s">
        <v>392</v>
      </c>
      <c r="B219" s="73" t="s">
        <v>516</v>
      </c>
      <c r="C219" s="73" t="s">
        <v>517</v>
      </c>
      <c r="D219" s="73">
        <v>3</v>
      </c>
      <c r="E219" s="73" t="s">
        <v>32</v>
      </c>
      <c r="F219" s="132">
        <v>0.08</v>
      </c>
      <c r="G219" s="73">
        <v>40.758850000000002</v>
      </c>
      <c r="H219" s="73">
        <v>-72.773650000000004</v>
      </c>
      <c r="I219" s="73">
        <v>40.758716</v>
      </c>
      <c r="J219" s="73">
        <v>-72.774182999999994</v>
      </c>
    </row>
    <row r="220" spans="1:10" ht="12.75" customHeight="1" x14ac:dyDescent="0.2">
      <c r="A220" s="73" t="s">
        <v>392</v>
      </c>
      <c r="B220" s="73" t="s">
        <v>518</v>
      </c>
      <c r="C220" s="73" t="s">
        <v>519</v>
      </c>
      <c r="D220" s="73">
        <v>3</v>
      </c>
      <c r="E220" s="73" t="s">
        <v>32</v>
      </c>
      <c r="F220" s="132">
        <v>0.02</v>
      </c>
      <c r="G220" s="73">
        <v>41.015113999999997</v>
      </c>
      <c r="H220" s="73">
        <v>-71.990436000000003</v>
      </c>
      <c r="I220" s="73">
        <v>41.014288000000001</v>
      </c>
      <c r="J220" s="73">
        <v>-71.992548999999997</v>
      </c>
    </row>
    <row r="221" spans="1:10" ht="12.75" customHeight="1" x14ac:dyDescent="0.2">
      <c r="A221" s="73" t="s">
        <v>392</v>
      </c>
      <c r="B221" s="73" t="s">
        <v>521</v>
      </c>
      <c r="C221" s="73" t="s">
        <v>522</v>
      </c>
      <c r="D221" s="73">
        <v>2</v>
      </c>
      <c r="E221" s="73" t="s">
        <v>32</v>
      </c>
      <c r="F221" s="132">
        <v>0.02</v>
      </c>
      <c r="G221" s="73">
        <v>41.000256999999998</v>
      </c>
      <c r="H221" s="73">
        <v>-72.2821</v>
      </c>
      <c r="I221" s="73">
        <v>41.000832000000003</v>
      </c>
      <c r="J221" s="73">
        <v>-72.284664000000006</v>
      </c>
    </row>
    <row r="222" spans="1:10" ht="12.75" customHeight="1" x14ac:dyDescent="0.2">
      <c r="A222" s="73" t="s">
        <v>392</v>
      </c>
      <c r="B222" s="73" t="s">
        <v>523</v>
      </c>
      <c r="C222" s="73" t="s">
        <v>524</v>
      </c>
      <c r="D222" s="73">
        <v>3</v>
      </c>
      <c r="E222" s="73" t="s">
        <v>159</v>
      </c>
      <c r="F222" s="132">
        <v>0.02</v>
      </c>
      <c r="G222" s="73">
        <v>41.2652</v>
      </c>
      <c r="H222" s="73">
        <v>-72.022199999999998</v>
      </c>
      <c r="I222" s="73">
        <v>41.265300000000003</v>
      </c>
      <c r="J222" s="73">
        <v>-72.022199999999998</v>
      </c>
    </row>
    <row r="223" spans="1:10" ht="12.75" customHeight="1" x14ac:dyDescent="0.2">
      <c r="A223" s="73" t="s">
        <v>392</v>
      </c>
      <c r="B223" s="73" t="s">
        <v>525</v>
      </c>
      <c r="C223" s="73" t="s">
        <v>526</v>
      </c>
      <c r="D223" s="73">
        <v>2</v>
      </c>
      <c r="E223" s="73" t="s">
        <v>159</v>
      </c>
      <c r="F223" s="132">
        <v>0.02</v>
      </c>
      <c r="G223" s="73">
        <v>40.904432999999997</v>
      </c>
      <c r="H223" s="73">
        <v>-73.407966000000002</v>
      </c>
      <c r="I223" s="73">
        <v>40.904350000000001</v>
      </c>
      <c r="J223" s="73">
        <v>-73.408783</v>
      </c>
    </row>
    <row r="224" spans="1:10" ht="12.75" customHeight="1" x14ac:dyDescent="0.2">
      <c r="A224" s="73" t="s">
        <v>392</v>
      </c>
      <c r="B224" s="73" t="s">
        <v>527</v>
      </c>
      <c r="C224" s="73" t="s">
        <v>845</v>
      </c>
      <c r="D224" s="73">
        <v>2</v>
      </c>
      <c r="E224" s="73" t="s">
        <v>32</v>
      </c>
      <c r="F224" s="132">
        <v>2.14</v>
      </c>
      <c r="G224" s="73">
        <v>40.699280000000002</v>
      </c>
      <c r="H224" s="73">
        <v>-73.170460000000006</v>
      </c>
      <c r="I224" s="73">
        <v>40.712470000000003</v>
      </c>
      <c r="J224" s="73">
        <v>-73.143501000000001</v>
      </c>
    </row>
    <row r="225" spans="1:10" ht="12.75" customHeight="1" x14ac:dyDescent="0.2">
      <c r="A225" s="73" t="s">
        <v>392</v>
      </c>
      <c r="B225" s="73" t="s">
        <v>528</v>
      </c>
      <c r="C225" s="73" t="s">
        <v>846</v>
      </c>
      <c r="D225" s="73">
        <v>2</v>
      </c>
      <c r="E225" s="73" t="s">
        <v>32</v>
      </c>
      <c r="F225" s="132">
        <v>1.62</v>
      </c>
      <c r="G225" s="73">
        <v>40.714500000000001</v>
      </c>
      <c r="H225" s="73">
        <v>-73.183359999999993</v>
      </c>
      <c r="I225" s="73">
        <v>40.699280000000002</v>
      </c>
      <c r="J225" s="73">
        <v>-73.170463999999996</v>
      </c>
    </row>
    <row r="226" spans="1:10" ht="12.75" customHeight="1" x14ac:dyDescent="0.2">
      <c r="A226" s="73" t="s">
        <v>392</v>
      </c>
      <c r="B226" s="73" t="s">
        <v>529</v>
      </c>
      <c r="C226" s="73" t="s">
        <v>530</v>
      </c>
      <c r="D226" s="73">
        <v>2</v>
      </c>
      <c r="E226" s="73" t="s">
        <v>32</v>
      </c>
      <c r="F226" s="132">
        <v>1.35</v>
      </c>
      <c r="G226" s="73">
        <v>41.001212000000002</v>
      </c>
      <c r="H226" s="73">
        <v>-72.026280999999997</v>
      </c>
      <c r="I226" s="73">
        <v>41.009957</v>
      </c>
      <c r="J226" s="73">
        <v>-72.003107</v>
      </c>
    </row>
    <row r="227" spans="1:10" ht="12.75" customHeight="1" x14ac:dyDescent="0.2">
      <c r="A227" s="73" t="s">
        <v>392</v>
      </c>
      <c r="B227" s="73" t="s">
        <v>531</v>
      </c>
      <c r="C227" s="73" t="s">
        <v>532</v>
      </c>
      <c r="D227" s="73">
        <v>2</v>
      </c>
      <c r="E227" s="73" t="s">
        <v>32</v>
      </c>
      <c r="F227" s="132">
        <v>0.02</v>
      </c>
      <c r="G227" s="73">
        <v>40.926665999999997</v>
      </c>
      <c r="H227" s="73">
        <v>-73.402315999999999</v>
      </c>
      <c r="I227" s="73">
        <v>40.927416000000001</v>
      </c>
      <c r="J227" s="73">
        <v>-73.40155</v>
      </c>
    </row>
    <row r="228" spans="1:10" ht="12.75" customHeight="1" x14ac:dyDescent="0.2">
      <c r="A228" s="73" t="s">
        <v>392</v>
      </c>
      <c r="B228" s="73" t="s">
        <v>533</v>
      </c>
      <c r="C228" s="73" t="s">
        <v>847</v>
      </c>
      <c r="D228" s="73">
        <v>2</v>
      </c>
      <c r="E228" s="73" t="s">
        <v>32</v>
      </c>
      <c r="F228" s="132">
        <v>0.02</v>
      </c>
      <c r="G228" s="73">
        <v>40.927433000000001</v>
      </c>
      <c r="H228" s="73">
        <v>-73.403032999999994</v>
      </c>
      <c r="I228" s="73">
        <v>40.929118000000003</v>
      </c>
      <c r="J228" s="73">
        <v>-73.403187000000003</v>
      </c>
    </row>
    <row r="229" spans="1:10" ht="12.75" customHeight="1" x14ac:dyDescent="0.2">
      <c r="A229" s="73" t="s">
        <v>392</v>
      </c>
      <c r="B229" s="73" t="s">
        <v>848</v>
      </c>
      <c r="C229" s="73" t="s">
        <v>849</v>
      </c>
      <c r="D229" s="73">
        <v>1</v>
      </c>
      <c r="E229" s="73" t="s">
        <v>159</v>
      </c>
      <c r="F229" s="132">
        <v>0.2</v>
      </c>
      <c r="G229" s="73">
        <v>40.782200000000003</v>
      </c>
      <c r="H229" s="73">
        <v>-72.805700000000002</v>
      </c>
      <c r="I229" s="73">
        <v>40.783999999999999</v>
      </c>
      <c r="J229" s="73">
        <v>-72.802800000000005</v>
      </c>
    </row>
    <row r="230" spans="1:10" ht="12.75" customHeight="1" x14ac:dyDescent="0.2">
      <c r="A230" s="73" t="s">
        <v>392</v>
      </c>
      <c r="B230" s="73" t="s">
        <v>534</v>
      </c>
      <c r="C230" s="73" t="s">
        <v>850</v>
      </c>
      <c r="D230" s="73">
        <v>1</v>
      </c>
      <c r="E230" s="73" t="s">
        <v>33</v>
      </c>
      <c r="F230" s="132">
        <v>0.03</v>
      </c>
      <c r="G230" s="73">
        <v>40.899720000000002</v>
      </c>
      <c r="H230" s="73">
        <v>-73.381210999999993</v>
      </c>
      <c r="I230" s="73">
        <v>40.898316000000001</v>
      </c>
      <c r="J230" s="73">
        <v>-73.379710000000003</v>
      </c>
    </row>
    <row r="231" spans="1:10" ht="12.75" customHeight="1" x14ac:dyDescent="0.2">
      <c r="A231" s="73" t="s">
        <v>392</v>
      </c>
      <c r="B231" s="73" t="s">
        <v>542</v>
      </c>
      <c r="C231" s="73" t="s">
        <v>851</v>
      </c>
      <c r="D231" s="73">
        <v>2</v>
      </c>
      <c r="E231" s="73" t="s">
        <v>33</v>
      </c>
      <c r="F231" s="132">
        <v>0.02</v>
      </c>
      <c r="G231" s="73">
        <v>40.966700000000003</v>
      </c>
      <c r="H231" s="73">
        <v>-73.108800000000002</v>
      </c>
      <c r="I231" s="73">
        <v>40.966299999999997</v>
      </c>
      <c r="J231" s="73">
        <v>-73.108900000000006</v>
      </c>
    </row>
    <row r="232" spans="1:10" ht="12.75" customHeight="1" x14ac:dyDescent="0.2">
      <c r="A232" s="73" t="s">
        <v>392</v>
      </c>
      <c r="B232" s="73" t="s">
        <v>535</v>
      </c>
      <c r="C232" s="73" t="s">
        <v>536</v>
      </c>
      <c r="D232" s="73">
        <v>3</v>
      </c>
      <c r="E232" s="73" t="s">
        <v>32</v>
      </c>
      <c r="F232" s="132">
        <v>0.05</v>
      </c>
      <c r="G232" s="73">
        <v>40.963666000000003</v>
      </c>
      <c r="H232" s="73">
        <v>-72.137232999999995</v>
      </c>
      <c r="I232" s="73">
        <v>40.963450000000002</v>
      </c>
      <c r="J232" s="73">
        <v>-72.137715999999998</v>
      </c>
    </row>
    <row r="233" spans="1:10" ht="12.75" customHeight="1" x14ac:dyDescent="0.2">
      <c r="A233" s="73" t="s">
        <v>392</v>
      </c>
      <c r="B233" s="73" t="s">
        <v>537</v>
      </c>
      <c r="C233" s="73" t="s">
        <v>538</v>
      </c>
      <c r="D233" s="73">
        <v>3</v>
      </c>
      <c r="E233" s="73" t="s">
        <v>32</v>
      </c>
      <c r="F233" s="132">
        <v>0.02</v>
      </c>
      <c r="G233" s="73">
        <v>40.987882999999997</v>
      </c>
      <c r="H233" s="73">
        <v>-72.616399999999999</v>
      </c>
      <c r="I233" s="73">
        <v>40.988227999999999</v>
      </c>
      <c r="J233" s="73">
        <v>-72.615415999999996</v>
      </c>
    </row>
    <row r="234" spans="1:10" ht="12.75" customHeight="1" x14ac:dyDescent="0.2">
      <c r="A234" s="73" t="s">
        <v>392</v>
      </c>
      <c r="B234" s="73" t="s">
        <v>539</v>
      </c>
      <c r="C234" s="73" t="s">
        <v>852</v>
      </c>
      <c r="D234" s="73">
        <v>3</v>
      </c>
      <c r="E234" s="73" t="s">
        <v>32</v>
      </c>
      <c r="F234" s="132">
        <v>0.02</v>
      </c>
      <c r="G234" s="73">
        <v>41.263719000000002</v>
      </c>
      <c r="H234" s="73">
        <v>-72.011185999999995</v>
      </c>
      <c r="I234" s="73">
        <v>41.263855999999997</v>
      </c>
      <c r="J234" s="73">
        <v>-72.011539999999997</v>
      </c>
    </row>
    <row r="235" spans="1:10" ht="12.75" customHeight="1" x14ac:dyDescent="0.2">
      <c r="A235" s="73" t="s">
        <v>392</v>
      </c>
      <c r="B235" s="73" t="s">
        <v>540</v>
      </c>
      <c r="C235" s="73" t="s">
        <v>541</v>
      </c>
      <c r="D235" s="73">
        <v>2</v>
      </c>
      <c r="E235" s="73" t="s">
        <v>32</v>
      </c>
      <c r="F235" s="132">
        <v>0.02</v>
      </c>
      <c r="G235" s="73">
        <v>40.706110000000002</v>
      </c>
      <c r="H235" s="73">
        <v>-73.213350000000005</v>
      </c>
      <c r="I235" s="73">
        <v>40.706189999999999</v>
      </c>
      <c r="J235" s="73">
        <v>-73.215100000000007</v>
      </c>
    </row>
    <row r="236" spans="1:10" ht="12.75" customHeight="1" x14ac:dyDescent="0.2">
      <c r="A236" s="73" t="s">
        <v>392</v>
      </c>
      <c r="B236" s="73" t="s">
        <v>543</v>
      </c>
      <c r="C236" s="73" t="s">
        <v>544</v>
      </c>
      <c r="D236" s="73">
        <v>3</v>
      </c>
      <c r="E236" s="73" t="s">
        <v>32</v>
      </c>
      <c r="F236" s="132">
        <v>0.02</v>
      </c>
      <c r="G236" s="73">
        <v>41.070723999999998</v>
      </c>
      <c r="H236" s="73">
        <v>-72.456969000000001</v>
      </c>
      <c r="I236" s="73">
        <v>41.072133000000001</v>
      </c>
      <c r="J236" s="73">
        <v>-72.455715999999995</v>
      </c>
    </row>
    <row r="237" spans="1:10" ht="12.75" customHeight="1" x14ac:dyDescent="0.2">
      <c r="A237" s="73" t="s">
        <v>392</v>
      </c>
      <c r="B237" s="73" t="s">
        <v>545</v>
      </c>
      <c r="C237" s="73" t="s">
        <v>546</v>
      </c>
      <c r="D237" s="73">
        <v>3</v>
      </c>
      <c r="E237" s="73" t="s">
        <v>32</v>
      </c>
      <c r="F237" s="132">
        <v>0.02</v>
      </c>
      <c r="G237" s="73">
        <v>41.031269999999999</v>
      </c>
      <c r="H237" s="73">
        <v>-71.947270000000003</v>
      </c>
      <c r="I237" s="73">
        <v>41.029659000000002</v>
      </c>
      <c r="J237" s="73">
        <v>-71.951854999999995</v>
      </c>
    </row>
    <row r="238" spans="1:10" ht="12.75" customHeight="1" x14ac:dyDescent="0.2">
      <c r="A238" s="73" t="s">
        <v>392</v>
      </c>
      <c r="B238" s="73" t="s">
        <v>547</v>
      </c>
      <c r="C238" s="73" t="s">
        <v>548</v>
      </c>
      <c r="D238" s="73">
        <v>3</v>
      </c>
      <c r="E238" s="73" t="s">
        <v>32</v>
      </c>
      <c r="F238" s="132">
        <v>0.02</v>
      </c>
      <c r="G238" s="73">
        <v>40.633049999999997</v>
      </c>
      <c r="H238" s="73">
        <v>-73.203199999999995</v>
      </c>
      <c r="I238" s="73">
        <v>40.633166000000003</v>
      </c>
      <c r="J238" s="73">
        <v>-73.202616000000006</v>
      </c>
    </row>
    <row r="239" spans="1:10" ht="12.75" customHeight="1" x14ac:dyDescent="0.2">
      <c r="A239" s="73" t="s">
        <v>392</v>
      </c>
      <c r="B239" s="73" t="s">
        <v>549</v>
      </c>
      <c r="C239" s="73" t="s">
        <v>853</v>
      </c>
      <c r="D239" s="73">
        <v>1</v>
      </c>
      <c r="E239" s="73" t="s">
        <v>33</v>
      </c>
      <c r="F239" s="132">
        <v>0.02</v>
      </c>
      <c r="G239" s="73">
        <v>40.905200000000001</v>
      </c>
      <c r="H239" s="73">
        <v>-73.387516000000005</v>
      </c>
      <c r="I239" s="73">
        <v>40.905349999999999</v>
      </c>
      <c r="J239" s="73">
        <v>-73.38785</v>
      </c>
    </row>
    <row r="240" spans="1:10" ht="12.75" customHeight="1" x14ac:dyDescent="0.2">
      <c r="A240" s="73" t="s">
        <v>392</v>
      </c>
      <c r="B240" s="73" t="s">
        <v>550</v>
      </c>
      <c r="C240" s="73" t="s">
        <v>551</v>
      </c>
      <c r="D240" s="73">
        <v>3</v>
      </c>
      <c r="E240" s="73" t="s">
        <v>159</v>
      </c>
      <c r="F240" s="132">
        <v>0.02</v>
      </c>
      <c r="G240" s="73">
        <v>40.791499999999999</v>
      </c>
      <c r="H240" s="73">
        <v>-72.650409999999994</v>
      </c>
      <c r="I240" s="73">
        <v>40.791319999999999</v>
      </c>
      <c r="J240" s="73">
        <v>-72.651730000000001</v>
      </c>
    </row>
    <row r="241" spans="1:10" ht="12.75" customHeight="1" x14ac:dyDescent="0.2">
      <c r="A241" s="73" t="s">
        <v>392</v>
      </c>
      <c r="B241" s="73" t="s">
        <v>552</v>
      </c>
      <c r="C241" s="73" t="s">
        <v>553</v>
      </c>
      <c r="D241" s="73">
        <v>3</v>
      </c>
      <c r="E241" s="73" t="s">
        <v>32</v>
      </c>
      <c r="F241" s="132">
        <v>0.02</v>
      </c>
      <c r="G241" s="73">
        <v>40.788130000000002</v>
      </c>
      <c r="H241" s="73">
        <v>-72.663089999999997</v>
      </c>
      <c r="I241" s="73">
        <v>40.788080000000001</v>
      </c>
      <c r="J241" s="73">
        <v>-72.664280000000005</v>
      </c>
    </row>
    <row r="242" spans="1:10" ht="12.75" customHeight="1" x14ac:dyDescent="0.2">
      <c r="A242" s="73" t="s">
        <v>392</v>
      </c>
      <c r="B242" s="73" t="s">
        <v>560</v>
      </c>
      <c r="C242" s="73" t="s">
        <v>854</v>
      </c>
      <c r="D242" s="73">
        <v>2</v>
      </c>
      <c r="E242" s="73" t="s">
        <v>33</v>
      </c>
      <c r="F242" s="132">
        <v>0.02</v>
      </c>
      <c r="G242" s="73">
        <v>40.950580000000002</v>
      </c>
      <c r="H242" s="73">
        <v>-73.107380000000006</v>
      </c>
      <c r="I242" s="73">
        <v>40.950899999999997</v>
      </c>
      <c r="J242" s="73">
        <v>-73.107219999999998</v>
      </c>
    </row>
    <row r="243" spans="1:10" ht="12.75" customHeight="1" x14ac:dyDescent="0.2">
      <c r="A243" s="73" t="s">
        <v>392</v>
      </c>
      <c r="B243" s="73" t="s">
        <v>561</v>
      </c>
      <c r="C243" s="73" t="s">
        <v>855</v>
      </c>
      <c r="D243" s="73">
        <v>3</v>
      </c>
      <c r="E243" s="73" t="s">
        <v>159</v>
      </c>
      <c r="F243" s="132">
        <v>0.02</v>
      </c>
      <c r="G243" s="73">
        <v>40.935220000000001</v>
      </c>
      <c r="H243" s="73">
        <v>-73.449209999999994</v>
      </c>
      <c r="I243" s="73">
        <v>40.93477</v>
      </c>
      <c r="J243" s="73">
        <v>-73.447969999999998</v>
      </c>
    </row>
    <row r="244" spans="1:10" ht="12.75" customHeight="1" x14ac:dyDescent="0.2">
      <c r="A244" s="73" t="s">
        <v>392</v>
      </c>
      <c r="B244" s="73" t="s">
        <v>554</v>
      </c>
      <c r="C244" s="73" t="s">
        <v>555</v>
      </c>
      <c r="D244" s="73">
        <v>2</v>
      </c>
      <c r="E244" s="73" t="s">
        <v>32</v>
      </c>
      <c r="F244" s="132">
        <v>0.02</v>
      </c>
      <c r="G244" s="73">
        <v>40.899050000000003</v>
      </c>
      <c r="H244" s="73">
        <v>-73.476483000000002</v>
      </c>
      <c r="I244" s="73">
        <v>40.897190000000002</v>
      </c>
      <c r="J244" s="73">
        <v>-73.474834999999999</v>
      </c>
    </row>
    <row r="245" spans="1:10" ht="12.75" customHeight="1" x14ac:dyDescent="0.2">
      <c r="A245" s="73" t="s">
        <v>392</v>
      </c>
      <c r="B245" s="73" t="s">
        <v>556</v>
      </c>
      <c r="C245" s="73" t="s">
        <v>557</v>
      </c>
      <c r="D245" s="73">
        <v>2</v>
      </c>
      <c r="E245" s="73" t="s">
        <v>159</v>
      </c>
      <c r="F245" s="132">
        <v>0.02</v>
      </c>
      <c r="G245" s="73">
        <v>40.903807</v>
      </c>
      <c r="H245" s="73">
        <v>-73.481646999999995</v>
      </c>
      <c r="I245" s="73">
        <v>40.902873999999997</v>
      </c>
      <c r="J245" s="73">
        <v>-73.481111999999996</v>
      </c>
    </row>
    <row r="246" spans="1:10" ht="12.75" customHeight="1" x14ac:dyDescent="0.2">
      <c r="A246" s="73" t="s">
        <v>392</v>
      </c>
      <c r="B246" s="73" t="s">
        <v>558</v>
      </c>
      <c r="C246" s="73" t="s">
        <v>559</v>
      </c>
      <c r="D246" s="73">
        <v>2</v>
      </c>
      <c r="E246" s="73" t="s">
        <v>32</v>
      </c>
      <c r="F246" s="132">
        <v>0.02</v>
      </c>
      <c r="G246" s="73">
        <v>40.920217000000001</v>
      </c>
      <c r="H246" s="73">
        <v>-73.177369999999996</v>
      </c>
      <c r="I246" s="73">
        <v>40.920532999999999</v>
      </c>
      <c r="J246" s="73">
        <v>-73.176550000000006</v>
      </c>
    </row>
    <row r="247" spans="1:10" ht="12.75" customHeight="1" x14ac:dyDescent="0.2">
      <c r="A247" s="73" t="s">
        <v>392</v>
      </c>
      <c r="B247" s="73" t="s">
        <v>562</v>
      </c>
      <c r="C247" s="73" t="s">
        <v>563</v>
      </c>
      <c r="D247" s="73">
        <v>3</v>
      </c>
      <c r="E247" s="73" t="s">
        <v>32</v>
      </c>
      <c r="F247" s="132">
        <v>0.02</v>
      </c>
      <c r="G247" s="73">
        <v>41.036344</v>
      </c>
      <c r="H247" s="73">
        <v>-72.182450000000003</v>
      </c>
      <c r="I247" s="73">
        <v>41.034498999999997</v>
      </c>
      <c r="J247" s="73">
        <v>-72.187513999999993</v>
      </c>
    </row>
    <row r="248" spans="1:10" ht="12.75" customHeight="1" x14ac:dyDescent="0.2">
      <c r="A248" s="73" t="s">
        <v>392</v>
      </c>
      <c r="B248" s="73" t="s">
        <v>564</v>
      </c>
      <c r="C248" s="73" t="s">
        <v>565</v>
      </c>
      <c r="D248" s="73">
        <v>3</v>
      </c>
      <c r="E248" s="73" t="s">
        <v>159</v>
      </c>
      <c r="F248" s="132">
        <v>0.02</v>
      </c>
      <c r="G248" s="73">
        <v>40.950082999999999</v>
      </c>
      <c r="H248" s="73">
        <v>-72.173400000000001</v>
      </c>
      <c r="I248" s="73">
        <v>40.949950000000001</v>
      </c>
      <c r="J248" s="73">
        <v>-72.173900000000003</v>
      </c>
    </row>
    <row r="249" spans="1:10" ht="12.75" customHeight="1" x14ac:dyDescent="0.2">
      <c r="A249" s="73" t="s">
        <v>392</v>
      </c>
      <c r="B249" s="73" t="s">
        <v>566</v>
      </c>
      <c r="C249" s="73" t="s">
        <v>567</v>
      </c>
      <c r="D249" s="73">
        <v>3</v>
      </c>
      <c r="E249" s="73" t="s">
        <v>32</v>
      </c>
      <c r="F249" s="132">
        <v>0.08</v>
      </c>
      <c r="G249" s="73">
        <v>40.943033</v>
      </c>
      <c r="H249" s="73">
        <v>-72.193483000000001</v>
      </c>
      <c r="I249" s="73">
        <v>40.942666000000003</v>
      </c>
      <c r="J249" s="73">
        <v>-72.194416000000004</v>
      </c>
    </row>
    <row r="250" spans="1:10" ht="12.75" customHeight="1" x14ac:dyDescent="0.2">
      <c r="A250" s="73" t="s">
        <v>392</v>
      </c>
      <c r="B250" s="73" t="s">
        <v>568</v>
      </c>
      <c r="C250" s="73" t="s">
        <v>569</v>
      </c>
      <c r="D250" s="73">
        <v>2</v>
      </c>
      <c r="E250" s="73" t="s">
        <v>32</v>
      </c>
      <c r="F250" s="132">
        <v>0.02</v>
      </c>
      <c r="G250" s="73">
        <v>41.015121999999998</v>
      </c>
      <c r="H250" s="73">
        <v>-72.560792000000006</v>
      </c>
      <c r="I250" s="73">
        <v>41.012442</v>
      </c>
      <c r="J250" s="73">
        <v>-72.562550000000002</v>
      </c>
    </row>
    <row r="251" spans="1:10" ht="12.75" customHeight="1" x14ac:dyDescent="0.2">
      <c r="A251" s="73" t="s">
        <v>392</v>
      </c>
      <c r="B251" s="73" t="s">
        <v>570</v>
      </c>
      <c r="C251" s="73" t="s">
        <v>571</v>
      </c>
      <c r="D251" s="73">
        <v>3</v>
      </c>
      <c r="E251" s="73" t="s">
        <v>32</v>
      </c>
      <c r="F251" s="132">
        <v>0.02</v>
      </c>
      <c r="G251" s="73">
        <v>41.077832999999998</v>
      </c>
      <c r="H251" s="73">
        <v>-72.451449999999994</v>
      </c>
      <c r="I251" s="73">
        <v>41.078265999999999</v>
      </c>
      <c r="J251" s="73">
        <v>-72.451132999999999</v>
      </c>
    </row>
    <row r="252" spans="1:10" ht="12.75" customHeight="1" x14ac:dyDescent="0.2">
      <c r="A252" s="73" t="s">
        <v>392</v>
      </c>
      <c r="B252" s="73" t="s">
        <v>572</v>
      </c>
      <c r="C252" s="73" t="s">
        <v>856</v>
      </c>
      <c r="D252" s="73">
        <v>3</v>
      </c>
      <c r="E252" s="73" t="s">
        <v>32</v>
      </c>
      <c r="F252" s="132">
        <v>0.05</v>
      </c>
      <c r="G252" s="73">
        <v>40.89837</v>
      </c>
      <c r="H252" s="73">
        <v>-72.310940000000002</v>
      </c>
      <c r="I252" s="73">
        <v>40.898069999999997</v>
      </c>
      <c r="J252" s="73">
        <v>-72.311890000000005</v>
      </c>
    </row>
    <row r="253" spans="1:10" ht="12.75" customHeight="1" x14ac:dyDescent="0.2">
      <c r="A253" s="73" t="s">
        <v>392</v>
      </c>
      <c r="B253" s="73" t="s">
        <v>573</v>
      </c>
      <c r="C253" s="73" t="s">
        <v>574</v>
      </c>
      <c r="D253" s="73">
        <v>3</v>
      </c>
      <c r="E253" s="73" t="s">
        <v>32</v>
      </c>
      <c r="F253" s="132">
        <v>0.08</v>
      </c>
      <c r="G253" s="73">
        <v>40.894651000000003</v>
      </c>
      <c r="H253" s="73">
        <v>-73.497116000000005</v>
      </c>
      <c r="I253" s="73">
        <v>40.895276000000003</v>
      </c>
      <c r="J253" s="73">
        <v>-72.502223000000001</v>
      </c>
    </row>
    <row r="254" spans="1:10" ht="12.75" customHeight="1" x14ac:dyDescent="0.2">
      <c r="A254" s="73" t="s">
        <v>392</v>
      </c>
      <c r="B254" s="73" t="s">
        <v>575</v>
      </c>
      <c r="C254" s="73" t="s">
        <v>576</v>
      </c>
      <c r="D254" s="73">
        <v>2</v>
      </c>
      <c r="E254" s="73" t="s">
        <v>159</v>
      </c>
      <c r="F254" s="132">
        <v>0.02</v>
      </c>
      <c r="G254" s="73">
        <v>40.965924999999999</v>
      </c>
      <c r="H254" s="73">
        <v>-73.010318999999996</v>
      </c>
      <c r="I254" s="73">
        <v>40.965843999999997</v>
      </c>
      <c r="J254" s="73">
        <v>-73.011370999999997</v>
      </c>
    </row>
    <row r="255" spans="1:10" ht="12.75" customHeight="1" x14ac:dyDescent="0.2">
      <c r="A255" s="73" t="s">
        <v>392</v>
      </c>
      <c r="B255" s="73" t="s">
        <v>857</v>
      </c>
      <c r="C255" s="73" t="s">
        <v>858</v>
      </c>
      <c r="D255" s="73">
        <v>2</v>
      </c>
      <c r="E255" s="73" t="s">
        <v>33</v>
      </c>
      <c r="F255" s="132">
        <v>0.02</v>
      </c>
      <c r="G255" s="73">
        <v>40.965933</v>
      </c>
      <c r="H255" s="73">
        <v>-72.986982999999995</v>
      </c>
      <c r="I255" s="73">
        <v>40.965966000000002</v>
      </c>
      <c r="J255" s="73">
        <v>-72.986582999999996</v>
      </c>
    </row>
    <row r="256" spans="1:10" ht="12.75" customHeight="1" x14ac:dyDescent="0.2">
      <c r="A256" s="73" t="s">
        <v>392</v>
      </c>
      <c r="B256" s="73" t="s">
        <v>577</v>
      </c>
      <c r="C256" s="73" t="s">
        <v>578</v>
      </c>
      <c r="D256" s="73">
        <v>3</v>
      </c>
      <c r="E256" s="73" t="s">
        <v>32</v>
      </c>
      <c r="F256" s="132">
        <v>0.02</v>
      </c>
      <c r="G256" s="73">
        <v>41.016432999999999</v>
      </c>
      <c r="H256" s="73">
        <v>-72.447533000000007</v>
      </c>
      <c r="I256" s="73">
        <v>41.015466000000004</v>
      </c>
      <c r="J256" s="73">
        <v>-72.447333</v>
      </c>
    </row>
    <row r="257" spans="1:10" ht="12.75" customHeight="1" x14ac:dyDescent="0.2">
      <c r="A257" s="73" t="s">
        <v>392</v>
      </c>
      <c r="B257" s="73" t="s">
        <v>585</v>
      </c>
      <c r="C257" s="73" t="s">
        <v>859</v>
      </c>
      <c r="D257" s="73">
        <v>2</v>
      </c>
      <c r="E257" s="73" t="s">
        <v>159</v>
      </c>
      <c r="F257" s="132">
        <v>0.01</v>
      </c>
      <c r="G257" s="73">
        <v>40.904183000000003</v>
      </c>
      <c r="H257" s="73">
        <v>-73.412882999999994</v>
      </c>
      <c r="I257" s="73">
        <v>40.904150000000001</v>
      </c>
      <c r="J257" s="73">
        <v>-73.413365999999996</v>
      </c>
    </row>
    <row r="258" spans="1:10" ht="12.75" customHeight="1" x14ac:dyDescent="0.2">
      <c r="A258" s="73" t="s">
        <v>392</v>
      </c>
      <c r="B258" s="73" t="s">
        <v>579</v>
      </c>
      <c r="C258" s="73" t="s">
        <v>580</v>
      </c>
      <c r="D258" s="73">
        <v>3</v>
      </c>
      <c r="E258" s="73" t="s">
        <v>32</v>
      </c>
      <c r="F258" s="132">
        <v>0.02</v>
      </c>
      <c r="G258" s="73">
        <v>40.989832999999997</v>
      </c>
      <c r="H258" s="73">
        <v>-72.471565999999996</v>
      </c>
      <c r="I258" s="73">
        <v>40.989699999999999</v>
      </c>
      <c r="J258" s="73">
        <v>-72.472216000000003</v>
      </c>
    </row>
    <row r="259" spans="1:10" ht="12.75" customHeight="1" x14ac:dyDescent="0.2">
      <c r="A259" s="73" t="s">
        <v>392</v>
      </c>
      <c r="B259" s="73" t="s">
        <v>586</v>
      </c>
      <c r="C259" s="73" t="s">
        <v>860</v>
      </c>
      <c r="D259" s="73">
        <v>3</v>
      </c>
      <c r="E259" s="73" t="s">
        <v>32</v>
      </c>
      <c r="F259" s="132">
        <v>0.05</v>
      </c>
      <c r="G259" s="73">
        <v>41.032848000000001</v>
      </c>
      <c r="H259" s="73">
        <v>-71.940804</v>
      </c>
      <c r="I259" s="73">
        <v>41.032750999999998</v>
      </c>
      <c r="J259" s="73">
        <v>-71.941232999999997</v>
      </c>
    </row>
    <row r="260" spans="1:10" ht="12.75" customHeight="1" x14ac:dyDescent="0.2">
      <c r="A260" s="73" t="s">
        <v>392</v>
      </c>
      <c r="B260" s="73" t="s">
        <v>581</v>
      </c>
      <c r="C260" s="73" t="s">
        <v>582</v>
      </c>
      <c r="D260" s="73">
        <v>2</v>
      </c>
      <c r="E260" s="73" t="s">
        <v>159</v>
      </c>
      <c r="F260" s="132">
        <v>0.02</v>
      </c>
      <c r="G260" s="73">
        <v>40.909100000000002</v>
      </c>
      <c r="H260" s="73">
        <v>-73.214665999999994</v>
      </c>
      <c r="I260" s="73">
        <v>40.908917000000002</v>
      </c>
      <c r="J260" s="73">
        <v>-73.215383000000003</v>
      </c>
    </row>
    <row r="261" spans="1:10" ht="12.75" customHeight="1" x14ac:dyDescent="0.2">
      <c r="A261" s="73" t="s">
        <v>392</v>
      </c>
      <c r="B261" s="73" t="s">
        <v>583</v>
      </c>
      <c r="C261" s="73" t="s">
        <v>584</v>
      </c>
      <c r="D261" s="73">
        <v>3</v>
      </c>
      <c r="E261" s="73" t="s">
        <v>32</v>
      </c>
      <c r="F261" s="132">
        <v>0.02</v>
      </c>
      <c r="G261" s="73">
        <v>41.111530999999999</v>
      </c>
      <c r="H261" s="73">
        <v>-72.348747000000003</v>
      </c>
      <c r="I261" s="73">
        <v>41.110245999999997</v>
      </c>
      <c r="J261" s="73">
        <v>-72.349294</v>
      </c>
    </row>
    <row r="262" spans="1:10" ht="12.75" customHeight="1" x14ac:dyDescent="0.2">
      <c r="A262" s="73" t="s">
        <v>392</v>
      </c>
      <c r="B262" s="73" t="s">
        <v>587</v>
      </c>
      <c r="C262" s="73" t="s">
        <v>588</v>
      </c>
      <c r="D262" s="73">
        <v>2</v>
      </c>
      <c r="E262" s="73" t="s">
        <v>32</v>
      </c>
      <c r="F262" s="132">
        <v>0.02</v>
      </c>
      <c r="G262" s="73">
        <v>40.649016000000003</v>
      </c>
      <c r="H262" s="73">
        <v>-73.158816000000002</v>
      </c>
      <c r="I262" s="73">
        <v>40.649126000000003</v>
      </c>
      <c r="J262" s="73">
        <v>-73.158666999999994</v>
      </c>
    </row>
    <row r="263" spans="1:10" ht="12.75" customHeight="1" x14ac:dyDescent="0.2">
      <c r="A263" s="73" t="s">
        <v>392</v>
      </c>
      <c r="B263" s="73" t="s">
        <v>589</v>
      </c>
      <c r="C263" s="73" t="s">
        <v>590</v>
      </c>
      <c r="D263" s="73">
        <v>3</v>
      </c>
      <c r="E263" s="73" t="s">
        <v>32</v>
      </c>
      <c r="F263" s="132">
        <v>0.11</v>
      </c>
      <c r="G263" s="73">
        <v>40.643732999999997</v>
      </c>
      <c r="H263" s="73">
        <v>-73.155433000000002</v>
      </c>
      <c r="I263" s="73">
        <v>40.643200999999998</v>
      </c>
      <c r="J263" s="73">
        <v>-73.157487000000003</v>
      </c>
    </row>
    <row r="264" spans="1:10" ht="12.75" customHeight="1" x14ac:dyDescent="0.2">
      <c r="A264" s="73" t="s">
        <v>392</v>
      </c>
      <c r="B264" s="73" t="s">
        <v>591</v>
      </c>
      <c r="C264" s="73" t="s">
        <v>592</v>
      </c>
      <c r="D264" s="73">
        <v>2</v>
      </c>
      <c r="E264" s="73" t="s">
        <v>159</v>
      </c>
      <c r="F264" s="132">
        <v>0.02</v>
      </c>
      <c r="G264" s="73">
        <v>40.945461999999999</v>
      </c>
      <c r="H264" s="73">
        <v>-73.144416000000007</v>
      </c>
      <c r="I264" s="73">
        <v>40.945932999999997</v>
      </c>
      <c r="J264" s="73">
        <v>-73.144416000000007</v>
      </c>
    </row>
    <row r="265" spans="1:10" ht="12.75" customHeight="1" x14ac:dyDescent="0.2">
      <c r="A265" s="73" t="s">
        <v>392</v>
      </c>
      <c r="B265" s="73" t="s">
        <v>593</v>
      </c>
      <c r="C265" s="73" t="s">
        <v>594</v>
      </c>
      <c r="D265" s="73">
        <v>2</v>
      </c>
      <c r="E265" s="73" t="s">
        <v>32</v>
      </c>
      <c r="F265" s="132">
        <v>9.01</v>
      </c>
      <c r="G265" s="73">
        <v>40.719738999999997</v>
      </c>
      <c r="H265" s="73">
        <v>-73.280697000000004</v>
      </c>
      <c r="I265" s="73">
        <v>40.908583</v>
      </c>
      <c r="J265" s="73">
        <v>-73.233147000000002</v>
      </c>
    </row>
    <row r="266" spans="1:10" ht="12.75" customHeight="1" x14ac:dyDescent="0.2">
      <c r="A266" s="73" t="s">
        <v>392</v>
      </c>
      <c r="B266" s="73" t="s">
        <v>595</v>
      </c>
      <c r="C266" s="73" t="s">
        <v>596</v>
      </c>
      <c r="D266" s="73">
        <v>3</v>
      </c>
      <c r="E266" s="73" t="s">
        <v>32</v>
      </c>
      <c r="F266" s="132">
        <v>0.08</v>
      </c>
      <c r="G266" s="73">
        <v>40.632289999999998</v>
      </c>
      <c r="H266" s="73">
        <v>-73.331680000000006</v>
      </c>
      <c r="I266" s="73">
        <v>40.631996999999998</v>
      </c>
      <c r="J266" s="73">
        <v>-73.333010000000002</v>
      </c>
    </row>
    <row r="267" spans="1:10" ht="12.75" customHeight="1" x14ac:dyDescent="0.2">
      <c r="A267" s="73" t="s">
        <v>392</v>
      </c>
      <c r="B267" s="73" t="s">
        <v>597</v>
      </c>
      <c r="C267" s="73" t="s">
        <v>598</v>
      </c>
      <c r="D267" s="73">
        <v>2</v>
      </c>
      <c r="E267" s="73" t="s">
        <v>32</v>
      </c>
      <c r="F267" s="132">
        <v>0.02</v>
      </c>
      <c r="G267" s="73">
        <v>40.748815999999998</v>
      </c>
      <c r="H267" s="73">
        <v>-73.011633000000003</v>
      </c>
      <c r="I267" s="73">
        <v>40.748649999999998</v>
      </c>
      <c r="J267" s="73">
        <v>-73.011015999999998</v>
      </c>
    </row>
    <row r="268" spans="1:10" ht="12.75" customHeight="1" x14ac:dyDescent="0.2">
      <c r="A268" s="73" t="s">
        <v>392</v>
      </c>
      <c r="B268" s="73" t="s">
        <v>599</v>
      </c>
      <c r="C268" s="73" t="s">
        <v>600</v>
      </c>
      <c r="D268" s="73">
        <v>3</v>
      </c>
      <c r="E268" s="73" t="s">
        <v>159</v>
      </c>
      <c r="F268" s="132">
        <v>0.02</v>
      </c>
      <c r="G268" s="73">
        <v>41.066049999999997</v>
      </c>
      <c r="H268" s="73">
        <v>-72.461066000000002</v>
      </c>
      <c r="I268" s="73">
        <v>41.066516</v>
      </c>
      <c r="J268" s="73">
        <v>-72.460616000000002</v>
      </c>
    </row>
    <row r="269" spans="1:10" ht="12.75" customHeight="1" x14ac:dyDescent="0.2">
      <c r="A269" s="73" t="s">
        <v>392</v>
      </c>
      <c r="B269" s="73" t="s">
        <v>601</v>
      </c>
      <c r="C269" s="73" t="s">
        <v>602</v>
      </c>
      <c r="D269" s="73">
        <v>3</v>
      </c>
      <c r="E269" s="73" t="s">
        <v>159</v>
      </c>
      <c r="F269" s="132">
        <v>0.02</v>
      </c>
      <c r="G269" s="73">
        <v>41.070732999999997</v>
      </c>
      <c r="H269" s="73">
        <v>-72.373800000000003</v>
      </c>
      <c r="I269" s="73">
        <v>41.070900000000002</v>
      </c>
      <c r="J269" s="73">
        <v>-72.373482999999993</v>
      </c>
    </row>
    <row r="270" spans="1:10" ht="12.75" customHeight="1" x14ac:dyDescent="0.2">
      <c r="A270" s="73" t="s">
        <v>392</v>
      </c>
      <c r="B270" s="73" t="s">
        <v>603</v>
      </c>
      <c r="C270" s="73" t="s">
        <v>604</v>
      </c>
      <c r="D270" s="73">
        <v>3</v>
      </c>
      <c r="E270" s="73" t="s">
        <v>32</v>
      </c>
      <c r="F270" s="132">
        <v>0.02</v>
      </c>
      <c r="G270" s="73">
        <v>40.776730000000001</v>
      </c>
      <c r="H270" s="73">
        <v>-72.707409999999996</v>
      </c>
      <c r="I270" s="73">
        <v>40.776471000000001</v>
      </c>
      <c r="J270" s="73">
        <v>-72.708538000000004</v>
      </c>
    </row>
    <row r="271" spans="1:10" ht="12.75" customHeight="1" x14ac:dyDescent="0.2">
      <c r="A271" s="73" t="s">
        <v>392</v>
      </c>
      <c r="B271" s="73" t="s">
        <v>605</v>
      </c>
      <c r="C271" s="73" t="s">
        <v>606</v>
      </c>
      <c r="D271" s="73">
        <v>2</v>
      </c>
      <c r="E271" s="73" t="s">
        <v>33</v>
      </c>
      <c r="F271" s="132">
        <v>0.02</v>
      </c>
      <c r="G271" s="73">
        <v>40.652282999999997</v>
      </c>
      <c r="H271" s="73">
        <v>-73.1357</v>
      </c>
      <c r="I271" s="73">
        <v>40.652183000000001</v>
      </c>
      <c r="J271" s="73">
        <v>-73.135965999999996</v>
      </c>
    </row>
    <row r="272" spans="1:10" ht="12.75" customHeight="1" x14ac:dyDescent="0.2">
      <c r="A272" s="73" t="s">
        <v>392</v>
      </c>
      <c r="B272" s="73" t="s">
        <v>607</v>
      </c>
      <c r="C272" s="73" t="s">
        <v>608</v>
      </c>
      <c r="D272" s="73">
        <v>3</v>
      </c>
      <c r="E272" s="73" t="s">
        <v>32</v>
      </c>
      <c r="F272" s="132">
        <v>0.08</v>
      </c>
      <c r="G272" s="73">
        <v>40.835700000000003</v>
      </c>
      <c r="H272" s="73">
        <v>-72.494439999999997</v>
      </c>
      <c r="I272" s="73">
        <v>40.83569</v>
      </c>
      <c r="J272" s="73">
        <v>-72.496009999999998</v>
      </c>
    </row>
    <row r="273" spans="1:10" ht="12.75" customHeight="1" x14ac:dyDescent="0.2">
      <c r="A273" s="73" t="s">
        <v>392</v>
      </c>
      <c r="B273" s="73" t="s">
        <v>609</v>
      </c>
      <c r="C273" s="73" t="s">
        <v>861</v>
      </c>
      <c r="D273" s="73">
        <v>2</v>
      </c>
      <c r="E273" s="73" t="s">
        <v>32</v>
      </c>
      <c r="F273" s="132">
        <v>0.02</v>
      </c>
      <c r="G273" s="73">
        <v>40.964199999999998</v>
      </c>
      <c r="H273" s="73">
        <v>-73.048682999999997</v>
      </c>
      <c r="I273" s="73">
        <v>40.964033000000001</v>
      </c>
      <c r="J273" s="73">
        <v>-73.047415999999998</v>
      </c>
    </row>
    <row r="274" spans="1:10" ht="12.75" customHeight="1" x14ac:dyDescent="0.2">
      <c r="A274" s="73" t="s">
        <v>392</v>
      </c>
      <c r="B274" s="73" t="s">
        <v>610</v>
      </c>
      <c r="C274" s="73" t="s">
        <v>862</v>
      </c>
      <c r="D274" s="73">
        <v>2</v>
      </c>
      <c r="E274" s="73" t="s">
        <v>32</v>
      </c>
      <c r="F274" s="132">
        <v>0.02</v>
      </c>
      <c r="G274" s="73">
        <v>40.965716</v>
      </c>
      <c r="H274" s="73">
        <v>-73.056349999999995</v>
      </c>
      <c r="I274" s="73">
        <v>40.965957000000003</v>
      </c>
      <c r="J274" s="73">
        <v>-73.057580000000002</v>
      </c>
    </row>
    <row r="275" spans="1:10" ht="12.75" customHeight="1" x14ac:dyDescent="0.2">
      <c r="A275" s="73" t="s">
        <v>392</v>
      </c>
      <c r="B275" s="73" t="s">
        <v>613</v>
      </c>
      <c r="C275" s="73" t="s">
        <v>863</v>
      </c>
      <c r="D275" s="73">
        <v>2</v>
      </c>
      <c r="E275" s="73" t="s">
        <v>33</v>
      </c>
      <c r="F275" s="132">
        <v>0.03</v>
      </c>
      <c r="G275" s="73">
        <v>40.930300000000003</v>
      </c>
      <c r="H275" s="73">
        <v>-73.399665999999996</v>
      </c>
      <c r="I275" s="73">
        <v>40.930382999999999</v>
      </c>
      <c r="J275" s="73">
        <v>-73.400416000000007</v>
      </c>
    </row>
    <row r="276" spans="1:10" ht="12.75" customHeight="1" x14ac:dyDescent="0.2">
      <c r="A276" s="73" t="s">
        <v>392</v>
      </c>
      <c r="B276" s="73" t="s">
        <v>611</v>
      </c>
      <c r="C276" s="73" t="s">
        <v>612</v>
      </c>
      <c r="D276" s="73">
        <v>3</v>
      </c>
      <c r="E276" s="73" t="s">
        <v>32</v>
      </c>
      <c r="F276" s="132">
        <v>0.02</v>
      </c>
      <c r="G276" s="73">
        <v>41.070115999999999</v>
      </c>
      <c r="H276" s="73">
        <v>-72.375665999999995</v>
      </c>
      <c r="I276" s="73">
        <v>41.070233000000002</v>
      </c>
      <c r="J276" s="73">
        <v>-72.375249999999994</v>
      </c>
    </row>
    <row r="277" spans="1:10" ht="12.75" customHeight="1" x14ac:dyDescent="0.2">
      <c r="A277" s="73" t="s">
        <v>392</v>
      </c>
      <c r="B277" s="73" t="s">
        <v>614</v>
      </c>
      <c r="C277" s="73" t="s">
        <v>615</v>
      </c>
      <c r="D277" s="73">
        <v>3</v>
      </c>
      <c r="E277" s="73" t="s">
        <v>159</v>
      </c>
      <c r="F277" s="132">
        <v>0.02</v>
      </c>
      <c r="G277" s="73">
        <v>40.800669999999997</v>
      </c>
      <c r="H277" s="73">
        <v>-72.618588000000003</v>
      </c>
      <c r="I277" s="73">
        <v>40.800328999999998</v>
      </c>
      <c r="J277" s="73">
        <v>-72.619896999999995</v>
      </c>
    </row>
    <row r="278" spans="1:10" ht="12.75" customHeight="1" x14ac:dyDescent="0.2">
      <c r="A278" s="73" t="s">
        <v>392</v>
      </c>
      <c r="B278" s="73" t="s">
        <v>616</v>
      </c>
      <c r="C278" s="73" t="s">
        <v>617</v>
      </c>
      <c r="D278" s="73">
        <v>3</v>
      </c>
      <c r="E278" s="73" t="s">
        <v>159</v>
      </c>
      <c r="F278" s="132">
        <v>0.02</v>
      </c>
      <c r="G278" s="73">
        <v>40.809643999999999</v>
      </c>
      <c r="H278" s="73">
        <v>-72.587238999999997</v>
      </c>
      <c r="I278" s="73">
        <v>40.808937</v>
      </c>
      <c r="J278" s="73">
        <v>-72.589363000000006</v>
      </c>
    </row>
    <row r="279" spans="1:10" ht="12.75" customHeight="1" x14ac:dyDescent="0.2">
      <c r="A279" s="73" t="s">
        <v>392</v>
      </c>
      <c r="B279" s="73" t="s">
        <v>618</v>
      </c>
      <c r="C279" s="73" t="s">
        <v>619</v>
      </c>
      <c r="D279" s="73">
        <v>3</v>
      </c>
      <c r="E279" s="73" t="s">
        <v>32</v>
      </c>
      <c r="F279" s="132">
        <v>0.02</v>
      </c>
      <c r="G279" s="73">
        <v>40.81194</v>
      </c>
      <c r="H279" s="73">
        <v>-72.579949999999997</v>
      </c>
      <c r="I279" s="73">
        <v>40.811746999999997</v>
      </c>
      <c r="J279" s="73">
        <v>-72.580338999999995</v>
      </c>
    </row>
    <row r="280" spans="1:10" ht="12.75" customHeight="1" x14ac:dyDescent="0.2">
      <c r="A280" s="73" t="s">
        <v>392</v>
      </c>
      <c r="B280" s="73" t="s">
        <v>620</v>
      </c>
      <c r="C280" s="73" t="s">
        <v>621</v>
      </c>
      <c r="D280" s="73">
        <v>3</v>
      </c>
      <c r="E280" s="73" t="s">
        <v>32</v>
      </c>
      <c r="F280" s="132">
        <v>0.02</v>
      </c>
      <c r="G280" s="73">
        <v>40.976050000000001</v>
      </c>
      <c r="H280" s="73">
        <v>-72.713115999999999</v>
      </c>
      <c r="I280" s="73">
        <v>40.976332999999997</v>
      </c>
      <c r="J280" s="73">
        <v>-72.712450000000004</v>
      </c>
    </row>
    <row r="281" spans="1:10" ht="18" customHeight="1" x14ac:dyDescent="0.2">
      <c r="A281" s="73" t="s">
        <v>392</v>
      </c>
      <c r="B281" s="73" t="s">
        <v>622</v>
      </c>
      <c r="C281" s="73" t="s">
        <v>623</v>
      </c>
      <c r="D281" s="73">
        <v>2</v>
      </c>
      <c r="E281" s="73" t="s">
        <v>32</v>
      </c>
      <c r="F281" s="132">
        <v>10.16</v>
      </c>
      <c r="G281" s="73">
        <v>40.627839999999999</v>
      </c>
      <c r="H281" s="73">
        <v>-73.223179999999999</v>
      </c>
      <c r="I281" s="73">
        <v>40.63232</v>
      </c>
      <c r="J281" s="73">
        <v>-73.223489999999998</v>
      </c>
    </row>
    <row r="282" spans="1:10" ht="12.75" customHeight="1" x14ac:dyDescent="0.2">
      <c r="A282" s="73" t="s">
        <v>392</v>
      </c>
      <c r="B282" s="73" t="s">
        <v>624</v>
      </c>
      <c r="C282" s="73" t="s">
        <v>625</v>
      </c>
      <c r="D282" s="73">
        <v>3</v>
      </c>
      <c r="E282" s="73" t="s">
        <v>32</v>
      </c>
      <c r="F282" s="132">
        <v>0.02</v>
      </c>
      <c r="G282" s="73">
        <v>40.798439999999999</v>
      </c>
      <c r="H282" s="73">
        <v>-72.625360000000001</v>
      </c>
      <c r="I282" s="73">
        <v>40.798079999999999</v>
      </c>
      <c r="J282" s="73">
        <v>-72.626580000000004</v>
      </c>
    </row>
    <row r="283" spans="1:10" ht="12.75" customHeight="1" x14ac:dyDescent="0.2">
      <c r="A283" s="73" t="s">
        <v>392</v>
      </c>
      <c r="B283" s="73" t="s">
        <v>626</v>
      </c>
      <c r="C283" s="73" t="s">
        <v>627</v>
      </c>
      <c r="D283" s="73">
        <v>3</v>
      </c>
      <c r="E283" s="73" t="s">
        <v>32</v>
      </c>
      <c r="F283" s="132">
        <v>0.05</v>
      </c>
      <c r="G283" s="73">
        <v>40.908670000000001</v>
      </c>
      <c r="H283" s="73">
        <v>-72.284120000000001</v>
      </c>
      <c r="I283" s="73">
        <v>40.908149999999999</v>
      </c>
      <c r="J283" s="73">
        <v>-72.285250000000005</v>
      </c>
    </row>
    <row r="284" spans="1:10" ht="12.75" customHeight="1" x14ac:dyDescent="0.2">
      <c r="A284" s="73" t="s">
        <v>392</v>
      </c>
      <c r="B284" s="73" t="s">
        <v>628</v>
      </c>
      <c r="C284" s="73" t="s">
        <v>629</v>
      </c>
      <c r="D284" s="73">
        <v>2</v>
      </c>
      <c r="E284" s="73" t="s">
        <v>32</v>
      </c>
      <c r="F284" s="132">
        <v>0.02</v>
      </c>
      <c r="G284" s="73">
        <v>40.640932999999997</v>
      </c>
      <c r="H284" s="73">
        <v>-73.198515999999998</v>
      </c>
      <c r="I284" s="73">
        <v>40.64105</v>
      </c>
      <c r="J284" s="73">
        <v>-73.198099999999997</v>
      </c>
    </row>
    <row r="285" spans="1:10" ht="12.75" customHeight="1" x14ac:dyDescent="0.2">
      <c r="A285" s="73" t="s">
        <v>392</v>
      </c>
      <c r="B285" s="73" t="s">
        <v>630</v>
      </c>
      <c r="C285" s="73" t="s">
        <v>631</v>
      </c>
      <c r="D285" s="73">
        <v>3</v>
      </c>
      <c r="E285" s="73" t="s">
        <v>32</v>
      </c>
      <c r="F285" s="132">
        <v>0.08</v>
      </c>
      <c r="G285" s="73">
        <v>40.634883000000002</v>
      </c>
      <c r="H285" s="73">
        <v>-73.19605</v>
      </c>
      <c r="I285" s="73">
        <v>40.63505</v>
      </c>
      <c r="J285" s="73">
        <v>-73.195366000000007</v>
      </c>
    </row>
    <row r="286" spans="1:10" ht="12.75" customHeight="1" x14ac:dyDescent="0.2">
      <c r="A286" s="73" t="s">
        <v>392</v>
      </c>
      <c r="B286" s="73" t="s">
        <v>632</v>
      </c>
      <c r="C286" s="73" t="s">
        <v>633</v>
      </c>
      <c r="D286" s="73">
        <v>1</v>
      </c>
      <c r="E286" s="73" t="s">
        <v>32</v>
      </c>
      <c r="F286" s="132">
        <v>0.02</v>
      </c>
      <c r="G286" s="73">
        <v>70.720714999999998</v>
      </c>
      <c r="H286" s="73">
        <v>-73.071516000000003</v>
      </c>
      <c r="I286" s="73">
        <v>40.724038</v>
      </c>
      <c r="J286" s="73">
        <v>-73.072359000000006</v>
      </c>
    </row>
    <row r="287" spans="1:10" ht="12.75" customHeight="1" x14ac:dyDescent="0.2">
      <c r="A287" s="73" t="s">
        <v>392</v>
      </c>
      <c r="B287" s="73" t="s">
        <v>634</v>
      </c>
      <c r="C287" s="73" t="s">
        <v>635</v>
      </c>
      <c r="D287" s="73">
        <v>1</v>
      </c>
      <c r="E287" s="73" t="s">
        <v>32</v>
      </c>
      <c r="F287" s="132">
        <v>0.02</v>
      </c>
      <c r="G287" s="73">
        <v>40.723567000000003</v>
      </c>
      <c r="H287" s="73">
        <v>-73.076097000000004</v>
      </c>
      <c r="I287" s="73">
        <v>40.723745999999998</v>
      </c>
      <c r="J287" s="73">
        <v>-73.074703</v>
      </c>
    </row>
    <row r="288" spans="1:10" ht="12.75" customHeight="1" x14ac:dyDescent="0.2">
      <c r="A288" s="73" t="s">
        <v>392</v>
      </c>
      <c r="B288" s="73" t="s">
        <v>636</v>
      </c>
      <c r="C288" s="73" t="s">
        <v>637</v>
      </c>
      <c r="D288" s="73">
        <v>2</v>
      </c>
      <c r="E288" s="73" t="s">
        <v>32</v>
      </c>
      <c r="F288" s="132">
        <v>0.02</v>
      </c>
      <c r="G288" s="73">
        <v>40.923316</v>
      </c>
      <c r="H288" s="73">
        <v>-73.166283000000007</v>
      </c>
      <c r="I288" s="73">
        <v>40.923215999999996</v>
      </c>
      <c r="J288" s="73">
        <v>-73.166849999999997</v>
      </c>
    </row>
    <row r="289" spans="1:10" ht="12.75" customHeight="1" x14ac:dyDescent="0.2">
      <c r="A289" s="73" t="s">
        <v>392</v>
      </c>
      <c r="B289" s="73" t="s">
        <v>671</v>
      </c>
      <c r="C289" s="73" t="s">
        <v>864</v>
      </c>
      <c r="D289" s="73">
        <v>2</v>
      </c>
      <c r="E289" s="73" t="s">
        <v>33</v>
      </c>
      <c r="F289" s="132">
        <v>0.02</v>
      </c>
      <c r="G289" s="73">
        <v>40.966033000000003</v>
      </c>
      <c r="H289" s="73">
        <v>-72.983215999999999</v>
      </c>
      <c r="I289" s="73">
        <v>40.966065999999998</v>
      </c>
      <c r="J289" s="73">
        <v>-72.982816</v>
      </c>
    </row>
    <row r="290" spans="1:10" ht="12.75" customHeight="1" x14ac:dyDescent="0.2">
      <c r="A290" s="73" t="s">
        <v>392</v>
      </c>
      <c r="B290" s="73" t="s">
        <v>638</v>
      </c>
      <c r="C290" s="73" t="s">
        <v>639</v>
      </c>
      <c r="D290" s="73">
        <v>3</v>
      </c>
      <c r="E290" s="73" t="s">
        <v>32</v>
      </c>
      <c r="F290" s="132">
        <v>0.05</v>
      </c>
      <c r="G290" s="73">
        <v>40.644983000000003</v>
      </c>
      <c r="H290" s="73">
        <v>-73.149000000000001</v>
      </c>
      <c r="I290" s="73">
        <v>40.646262</v>
      </c>
      <c r="J290" s="73">
        <v>-73.143325000000004</v>
      </c>
    </row>
    <row r="291" spans="1:10" ht="12.75" customHeight="1" x14ac:dyDescent="0.2">
      <c r="A291" s="73" t="s">
        <v>392</v>
      </c>
      <c r="B291" s="73" t="s">
        <v>672</v>
      </c>
      <c r="C291" s="73" t="s">
        <v>865</v>
      </c>
      <c r="D291" s="73">
        <v>2</v>
      </c>
      <c r="E291" s="73" t="s">
        <v>33</v>
      </c>
      <c r="F291" s="132">
        <v>0.01</v>
      </c>
      <c r="G291" s="73">
        <v>40.649282999999997</v>
      </c>
      <c r="H291" s="73">
        <v>-73.144716000000003</v>
      </c>
      <c r="I291" s="73">
        <v>40.6492</v>
      </c>
      <c r="J291" s="73">
        <v>-73.145099999999999</v>
      </c>
    </row>
    <row r="292" spans="1:10" ht="12.75" customHeight="1" x14ac:dyDescent="0.2">
      <c r="A292" s="73" t="s">
        <v>392</v>
      </c>
      <c r="B292" s="73" t="s">
        <v>640</v>
      </c>
      <c r="C292" s="73" t="s">
        <v>641</v>
      </c>
      <c r="D292" s="73">
        <v>2</v>
      </c>
      <c r="E292" s="73" t="s">
        <v>33</v>
      </c>
      <c r="F292" s="132">
        <v>0.02</v>
      </c>
      <c r="G292" s="73">
        <v>41.086016000000001</v>
      </c>
      <c r="H292" s="73">
        <v>-72.358932999999993</v>
      </c>
      <c r="I292" s="73">
        <v>41.086115999999997</v>
      </c>
      <c r="J292" s="73">
        <v>-72.358867000000004</v>
      </c>
    </row>
    <row r="293" spans="1:10" ht="12.75" customHeight="1" x14ac:dyDescent="0.2">
      <c r="A293" s="73" t="s">
        <v>392</v>
      </c>
      <c r="B293" s="73" t="s">
        <v>642</v>
      </c>
      <c r="C293" s="73" t="s">
        <v>643</v>
      </c>
      <c r="D293" s="73">
        <v>2</v>
      </c>
      <c r="E293" s="73" t="s">
        <v>32</v>
      </c>
      <c r="F293" s="132">
        <v>0.02</v>
      </c>
      <c r="G293" s="73">
        <v>40.751683</v>
      </c>
      <c r="H293" s="73">
        <v>-72.883133000000001</v>
      </c>
      <c r="I293" s="73">
        <v>40.751215999999999</v>
      </c>
      <c r="J293" s="73">
        <v>-72.883099999999999</v>
      </c>
    </row>
    <row r="294" spans="1:10" ht="12.75" customHeight="1" x14ac:dyDescent="0.2">
      <c r="A294" s="73" t="s">
        <v>392</v>
      </c>
      <c r="B294" s="73" t="s">
        <v>644</v>
      </c>
      <c r="C294" s="73" t="s">
        <v>645</v>
      </c>
      <c r="D294" s="73">
        <v>2</v>
      </c>
      <c r="E294" s="73" t="s">
        <v>32</v>
      </c>
      <c r="F294" s="132">
        <v>0.02</v>
      </c>
      <c r="G294" s="73">
        <v>40.963782999999999</v>
      </c>
      <c r="H294" s="73">
        <v>-72.878699999999995</v>
      </c>
      <c r="I294" s="73">
        <v>40.963700000000003</v>
      </c>
      <c r="J294" s="73">
        <v>-72.880233000000004</v>
      </c>
    </row>
    <row r="295" spans="1:10" ht="12.75" customHeight="1" x14ac:dyDescent="0.2">
      <c r="A295" s="73" t="s">
        <v>392</v>
      </c>
      <c r="B295" s="73" t="s">
        <v>646</v>
      </c>
      <c r="C295" s="73" t="s">
        <v>647</v>
      </c>
      <c r="D295" s="73">
        <v>2</v>
      </c>
      <c r="E295" s="73" t="s">
        <v>159</v>
      </c>
      <c r="F295" s="132">
        <v>0.02</v>
      </c>
      <c r="G295" s="73">
        <v>40.962615999999997</v>
      </c>
      <c r="H295" s="73">
        <v>-72.900649999999999</v>
      </c>
      <c r="I295" s="73">
        <v>40.962649999999996</v>
      </c>
      <c r="J295" s="73">
        <v>-72.901765999999995</v>
      </c>
    </row>
    <row r="296" spans="1:10" ht="12.75" customHeight="1" x14ac:dyDescent="0.2">
      <c r="A296" s="73" t="s">
        <v>392</v>
      </c>
      <c r="B296" s="73" t="s">
        <v>648</v>
      </c>
      <c r="C296" s="73" t="s">
        <v>649</v>
      </c>
      <c r="D296" s="73">
        <v>2</v>
      </c>
      <c r="E296" s="73" t="s">
        <v>32</v>
      </c>
      <c r="F296" s="132">
        <v>0.02</v>
      </c>
      <c r="G296" s="73">
        <v>40.962615999999997</v>
      </c>
      <c r="H296" s="73">
        <v>-72.909632999999999</v>
      </c>
      <c r="I296" s="73">
        <v>40.962583000000002</v>
      </c>
      <c r="J296" s="73">
        <v>-72.910466</v>
      </c>
    </row>
    <row r="297" spans="1:10" ht="12.75" customHeight="1" x14ac:dyDescent="0.2">
      <c r="A297" s="73" t="s">
        <v>392</v>
      </c>
      <c r="B297" s="73" t="s">
        <v>650</v>
      </c>
      <c r="C297" s="73" t="s">
        <v>31</v>
      </c>
      <c r="D297" s="73">
        <v>2</v>
      </c>
      <c r="E297" s="73" t="s">
        <v>32</v>
      </c>
      <c r="F297" s="132">
        <v>0.02</v>
      </c>
      <c r="G297" s="73">
        <v>40.90795</v>
      </c>
      <c r="H297" s="73">
        <v>-73.221466000000007</v>
      </c>
      <c r="I297" s="73">
        <v>40.907957000000003</v>
      </c>
      <c r="J297" s="73">
        <v>-73.222899999999996</v>
      </c>
    </row>
    <row r="298" spans="1:10" ht="12.75" customHeight="1" x14ac:dyDescent="0.2">
      <c r="A298" s="73" t="s">
        <v>392</v>
      </c>
      <c r="B298" s="73" t="s">
        <v>673</v>
      </c>
      <c r="C298" s="73" t="s">
        <v>866</v>
      </c>
      <c r="D298" s="73">
        <v>2</v>
      </c>
      <c r="E298" s="73" t="s">
        <v>32</v>
      </c>
      <c r="F298" s="132">
        <v>0.02</v>
      </c>
      <c r="G298" s="73">
        <v>41.094132999999999</v>
      </c>
      <c r="H298" s="73">
        <v>-72.375407999999993</v>
      </c>
      <c r="I298" s="73">
        <v>41.094003999999998</v>
      </c>
      <c r="J298" s="73">
        <v>-72.375900999999999</v>
      </c>
    </row>
    <row r="299" spans="1:10" ht="12.75" customHeight="1" x14ac:dyDescent="0.2">
      <c r="A299" s="73" t="s">
        <v>392</v>
      </c>
      <c r="B299" s="73" t="s">
        <v>651</v>
      </c>
      <c r="C299" s="73" t="s">
        <v>652</v>
      </c>
      <c r="D299" s="73">
        <v>3</v>
      </c>
      <c r="E299" s="73" t="s">
        <v>32</v>
      </c>
      <c r="F299" s="132">
        <v>0.22</v>
      </c>
      <c r="G299" s="73">
        <v>40.733600000000003</v>
      </c>
      <c r="H299" s="73">
        <v>-72.860133000000005</v>
      </c>
      <c r="I299" s="73">
        <v>40.732999999999997</v>
      </c>
      <c r="J299" s="73">
        <v>-72.862065999999999</v>
      </c>
    </row>
    <row r="300" spans="1:10" ht="12.75" customHeight="1" x14ac:dyDescent="0.2">
      <c r="A300" s="73" t="s">
        <v>392</v>
      </c>
      <c r="B300" s="73" t="s">
        <v>674</v>
      </c>
      <c r="C300" s="73" t="s">
        <v>867</v>
      </c>
      <c r="D300" s="73">
        <v>1</v>
      </c>
      <c r="E300" s="73" t="s">
        <v>33</v>
      </c>
      <c r="F300" s="132">
        <v>0.01</v>
      </c>
      <c r="G300" s="73">
        <v>40.966549999999998</v>
      </c>
      <c r="H300" s="73">
        <v>-72.970732999999996</v>
      </c>
      <c r="I300" s="73">
        <v>40.966566</v>
      </c>
      <c r="J300" s="73">
        <v>-72.970416</v>
      </c>
    </row>
    <row r="301" spans="1:10" ht="12.75" customHeight="1" x14ac:dyDescent="0.2">
      <c r="A301" s="73" t="s">
        <v>392</v>
      </c>
      <c r="B301" s="73" t="s">
        <v>675</v>
      </c>
      <c r="C301" s="73" t="s">
        <v>868</v>
      </c>
      <c r="D301" s="73">
        <v>2</v>
      </c>
      <c r="E301" s="73" t="s">
        <v>33</v>
      </c>
      <c r="F301" s="132">
        <v>0.02</v>
      </c>
      <c r="G301" s="73">
        <v>40.940899999999999</v>
      </c>
      <c r="H301" s="73">
        <v>-73.139300000000006</v>
      </c>
      <c r="I301" s="73">
        <v>40.941200000000002</v>
      </c>
      <c r="J301" s="73">
        <v>-73.139200000000002</v>
      </c>
    </row>
    <row r="302" spans="1:10" ht="12.75" customHeight="1" x14ac:dyDescent="0.2">
      <c r="A302" s="73" t="s">
        <v>392</v>
      </c>
      <c r="B302" s="73" t="s">
        <v>653</v>
      </c>
      <c r="C302" s="73" t="s">
        <v>654</v>
      </c>
      <c r="D302" s="73">
        <v>3</v>
      </c>
      <c r="E302" s="73" t="s">
        <v>32</v>
      </c>
      <c r="F302" s="132">
        <v>0.02</v>
      </c>
      <c r="G302" s="73">
        <v>40.942065999999997</v>
      </c>
      <c r="H302" s="73">
        <v>-72.568166000000005</v>
      </c>
      <c r="I302" s="73">
        <v>40.941766000000001</v>
      </c>
      <c r="J302" s="73">
        <v>-72.568415999999999</v>
      </c>
    </row>
    <row r="303" spans="1:10" ht="12.75" customHeight="1" x14ac:dyDescent="0.2">
      <c r="A303" s="73" t="s">
        <v>392</v>
      </c>
      <c r="B303" s="73" t="s">
        <v>655</v>
      </c>
      <c r="C303" s="73" t="s">
        <v>656</v>
      </c>
      <c r="D303" s="73">
        <v>3</v>
      </c>
      <c r="E303" s="73" t="s">
        <v>33</v>
      </c>
      <c r="F303" s="132">
        <v>0.02</v>
      </c>
      <c r="G303" s="73">
        <v>40.873260000000002</v>
      </c>
      <c r="H303" s="73">
        <v>-72.378860000000003</v>
      </c>
      <c r="I303" s="73">
        <v>40.87283</v>
      </c>
      <c r="J303" s="73">
        <v>-72.379940000000005</v>
      </c>
    </row>
    <row r="304" spans="1:10" ht="12.75" customHeight="1" x14ac:dyDescent="0.2">
      <c r="A304" s="73" t="s">
        <v>392</v>
      </c>
      <c r="B304" s="73" t="s">
        <v>657</v>
      </c>
      <c r="C304" s="73" t="s">
        <v>658</v>
      </c>
      <c r="D304" s="73">
        <v>3</v>
      </c>
      <c r="E304" s="73" t="s">
        <v>33</v>
      </c>
      <c r="F304" s="132">
        <v>0.02</v>
      </c>
      <c r="G304" s="73">
        <v>40.896833000000001</v>
      </c>
      <c r="H304" s="73">
        <v>-72.481915999999998</v>
      </c>
      <c r="I304" s="73">
        <v>40.897132999999997</v>
      </c>
      <c r="J304" s="73">
        <v>-72.481532999999999</v>
      </c>
    </row>
    <row r="305" spans="1:10" ht="12.75" customHeight="1" x14ac:dyDescent="0.2">
      <c r="A305" s="73" t="s">
        <v>392</v>
      </c>
      <c r="B305" s="73" t="s">
        <v>659</v>
      </c>
      <c r="C305" s="73" t="s">
        <v>660</v>
      </c>
      <c r="D305" s="73">
        <v>3</v>
      </c>
      <c r="E305" s="73" t="s">
        <v>32</v>
      </c>
      <c r="F305" s="132">
        <v>0.02</v>
      </c>
      <c r="G305" s="73">
        <v>41.088287000000001</v>
      </c>
      <c r="H305" s="73">
        <v>-72.415887999999995</v>
      </c>
      <c r="I305" s="73">
        <v>41.089646000000002</v>
      </c>
      <c r="J305" s="73">
        <v>-72.413651999999999</v>
      </c>
    </row>
    <row r="306" spans="1:10" ht="12.75" customHeight="1" x14ac:dyDescent="0.2">
      <c r="A306" s="73" t="s">
        <v>392</v>
      </c>
      <c r="B306" s="73" t="s">
        <v>661</v>
      </c>
      <c r="C306" s="73" t="s">
        <v>662</v>
      </c>
      <c r="D306" s="73">
        <v>2</v>
      </c>
      <c r="E306" s="73" t="s">
        <v>32</v>
      </c>
      <c r="F306" s="132">
        <v>0.02</v>
      </c>
      <c r="G306" s="73">
        <v>40.918483000000002</v>
      </c>
      <c r="H306" s="73">
        <v>-73.352316000000002</v>
      </c>
      <c r="I306" s="73">
        <v>40.917583</v>
      </c>
      <c r="J306" s="73">
        <v>-73.352549999999994</v>
      </c>
    </row>
    <row r="307" spans="1:10" ht="12.75" customHeight="1" x14ac:dyDescent="0.2">
      <c r="A307" s="73" t="s">
        <v>392</v>
      </c>
      <c r="B307" s="73" t="s">
        <v>869</v>
      </c>
      <c r="C307" s="73" t="s">
        <v>870</v>
      </c>
      <c r="D307" s="73">
        <v>2</v>
      </c>
      <c r="E307" s="73" t="s">
        <v>32</v>
      </c>
      <c r="F307" s="132">
        <v>0.02</v>
      </c>
      <c r="G307" s="73">
        <v>40.922122000000002</v>
      </c>
      <c r="H307" s="73">
        <v>-73.148589999999999</v>
      </c>
      <c r="I307" s="73">
        <v>40.922649999999997</v>
      </c>
      <c r="J307" s="73">
        <v>-73.148133000000001</v>
      </c>
    </row>
    <row r="308" spans="1:10" ht="12.75" customHeight="1" x14ac:dyDescent="0.2">
      <c r="A308" s="73" t="s">
        <v>392</v>
      </c>
      <c r="B308" s="73" t="s">
        <v>663</v>
      </c>
      <c r="C308" s="73" t="s">
        <v>664</v>
      </c>
      <c r="D308" s="73">
        <v>1</v>
      </c>
      <c r="E308" s="73" t="s">
        <v>159</v>
      </c>
      <c r="F308" s="132">
        <v>0.02</v>
      </c>
      <c r="G308" s="73">
        <v>40.919483</v>
      </c>
      <c r="H308" s="73">
        <v>-73.151150000000001</v>
      </c>
      <c r="I308" s="73">
        <v>40.919899999999998</v>
      </c>
      <c r="J308" s="73">
        <v>-73.150800000000004</v>
      </c>
    </row>
    <row r="309" spans="1:10" ht="12.75" customHeight="1" x14ac:dyDescent="0.2">
      <c r="A309" s="73" t="s">
        <v>392</v>
      </c>
      <c r="B309" s="73" t="s">
        <v>665</v>
      </c>
      <c r="C309" s="73" t="s">
        <v>666</v>
      </c>
      <c r="D309" s="73">
        <v>2</v>
      </c>
      <c r="E309" s="73" t="s">
        <v>32</v>
      </c>
      <c r="F309" s="132">
        <v>2.71</v>
      </c>
      <c r="G309" s="73">
        <v>40.719738999999997</v>
      </c>
      <c r="H309" s="73">
        <v>-73.280697000000004</v>
      </c>
      <c r="I309" s="73">
        <v>40.908583</v>
      </c>
      <c r="J309" s="73">
        <v>-73.233147000000002</v>
      </c>
    </row>
    <row r="310" spans="1:10" ht="12.75" customHeight="1" x14ac:dyDescent="0.2">
      <c r="A310" s="73" t="s">
        <v>392</v>
      </c>
      <c r="B310" s="73" t="s">
        <v>667</v>
      </c>
      <c r="C310" s="73" t="s">
        <v>668</v>
      </c>
      <c r="D310" s="73">
        <v>3</v>
      </c>
      <c r="E310" s="73" t="s">
        <v>159</v>
      </c>
      <c r="F310" s="132">
        <v>0.02</v>
      </c>
      <c r="G310" s="73">
        <v>40.805990000000001</v>
      </c>
      <c r="H310" s="73">
        <v>-72.599869999999996</v>
      </c>
      <c r="I310" s="73">
        <v>40.505558000000001</v>
      </c>
      <c r="J310" s="73">
        <v>-72.601260999999994</v>
      </c>
    </row>
    <row r="311" spans="1:10" ht="12.75" customHeight="1" x14ac:dyDescent="0.2">
      <c r="A311" s="73" t="s">
        <v>392</v>
      </c>
      <c r="B311" s="73" t="s">
        <v>669</v>
      </c>
      <c r="C311" s="73" t="s">
        <v>670</v>
      </c>
      <c r="D311" s="73">
        <v>3</v>
      </c>
      <c r="E311" s="73" t="s">
        <v>159</v>
      </c>
      <c r="F311" s="132">
        <v>0.02</v>
      </c>
      <c r="G311" s="73">
        <v>40.793399999999998</v>
      </c>
      <c r="H311" s="73">
        <v>-72.643879999999996</v>
      </c>
      <c r="I311" s="73">
        <v>40.792900000000003</v>
      </c>
      <c r="J311" s="73">
        <v>-72.645160000000004</v>
      </c>
    </row>
    <row r="312" spans="1:10" ht="12.75" customHeight="1" x14ac:dyDescent="0.2">
      <c r="A312" s="73" t="s">
        <v>392</v>
      </c>
      <c r="B312" s="73" t="s">
        <v>676</v>
      </c>
      <c r="C312" s="73" t="s">
        <v>677</v>
      </c>
      <c r="D312" s="73">
        <v>1</v>
      </c>
      <c r="E312" s="73" t="s">
        <v>32</v>
      </c>
      <c r="F312" s="132">
        <v>0.02</v>
      </c>
      <c r="G312" s="73">
        <v>40.656350000000003</v>
      </c>
      <c r="H312" s="73">
        <v>-73.395979999999994</v>
      </c>
      <c r="I312" s="73">
        <v>40.655900000000003</v>
      </c>
      <c r="J312" s="73">
        <v>-73.39761</v>
      </c>
    </row>
    <row r="313" spans="1:10" ht="12.75" customHeight="1" x14ac:dyDescent="0.2">
      <c r="A313" s="73" t="s">
        <v>392</v>
      </c>
      <c r="B313" s="73" t="s">
        <v>678</v>
      </c>
      <c r="C313" s="73" t="s">
        <v>679</v>
      </c>
      <c r="D313" s="73">
        <v>1</v>
      </c>
      <c r="E313" s="73" t="s">
        <v>159</v>
      </c>
      <c r="F313" s="132">
        <v>0.02</v>
      </c>
      <c r="G313" s="73">
        <v>40.965710000000001</v>
      </c>
      <c r="H313" s="73">
        <v>-72.950040000000001</v>
      </c>
      <c r="I313" s="73">
        <v>40.96555</v>
      </c>
      <c r="J313" s="73">
        <v>-72.948819999999998</v>
      </c>
    </row>
    <row r="314" spans="1:10" ht="12.75" customHeight="1" x14ac:dyDescent="0.2">
      <c r="A314" s="73" t="s">
        <v>392</v>
      </c>
      <c r="B314" s="73" t="s">
        <v>680</v>
      </c>
      <c r="C314" s="73" t="s">
        <v>681</v>
      </c>
      <c r="D314" s="73">
        <v>3</v>
      </c>
      <c r="E314" s="73" t="s">
        <v>32</v>
      </c>
      <c r="F314" s="132">
        <v>0.05</v>
      </c>
      <c r="G314" s="73">
        <v>40.826183</v>
      </c>
      <c r="H314" s="73">
        <v>-72.530868999999996</v>
      </c>
      <c r="I314" s="73">
        <v>40.827133000000003</v>
      </c>
      <c r="J314" s="73">
        <v>-72.527692999999999</v>
      </c>
    </row>
    <row r="315" spans="1:10" ht="12.75" customHeight="1" x14ac:dyDescent="0.2">
      <c r="A315" s="73" t="s">
        <v>392</v>
      </c>
      <c r="B315" s="73" t="s">
        <v>684</v>
      </c>
      <c r="C315" s="73" t="s">
        <v>871</v>
      </c>
      <c r="D315" s="73">
        <v>2</v>
      </c>
      <c r="E315" s="73" t="s">
        <v>159</v>
      </c>
      <c r="F315" s="132">
        <v>0.06</v>
      </c>
      <c r="G315" s="73">
        <v>40.85369</v>
      </c>
      <c r="H315" s="73">
        <v>-72.546080000000003</v>
      </c>
      <c r="I315" s="73">
        <v>40.853020000000001</v>
      </c>
      <c r="J315" s="73">
        <v>-72.546800000000005</v>
      </c>
    </row>
    <row r="316" spans="1:10" ht="12.75" customHeight="1" x14ac:dyDescent="0.2">
      <c r="A316" s="73" t="s">
        <v>392</v>
      </c>
      <c r="B316" s="73" t="s">
        <v>682</v>
      </c>
      <c r="C316" s="73" t="s">
        <v>683</v>
      </c>
      <c r="D316" s="73">
        <v>1</v>
      </c>
      <c r="E316" s="73" t="s">
        <v>159</v>
      </c>
      <c r="F316" s="132">
        <v>0.03</v>
      </c>
      <c r="G316" s="73">
        <v>40.966016000000003</v>
      </c>
      <c r="H316" s="73">
        <v>-72.957283000000004</v>
      </c>
      <c r="I316" s="73">
        <v>40.966132999999999</v>
      </c>
      <c r="J316" s="73">
        <v>-72.955016000000001</v>
      </c>
    </row>
    <row r="317" spans="1:10" ht="12.75" customHeight="1" x14ac:dyDescent="0.2">
      <c r="A317" s="73" t="s">
        <v>392</v>
      </c>
      <c r="B317" s="73" t="s">
        <v>685</v>
      </c>
      <c r="C317" s="73" t="s">
        <v>872</v>
      </c>
      <c r="D317" s="73">
        <v>3</v>
      </c>
      <c r="E317" s="73" t="s">
        <v>32</v>
      </c>
      <c r="F317" s="132">
        <v>0.02</v>
      </c>
      <c r="G317" s="73">
        <v>40.955300000000001</v>
      </c>
      <c r="H317" s="73">
        <v>-72.160300000000007</v>
      </c>
      <c r="I317" s="73">
        <v>40.956007999999997</v>
      </c>
      <c r="J317" s="73">
        <v>-72.158353000000005</v>
      </c>
    </row>
    <row r="318" spans="1:10" ht="12.75" customHeight="1" x14ac:dyDescent="0.2">
      <c r="A318" s="73" t="s">
        <v>392</v>
      </c>
      <c r="B318" s="73" t="s">
        <v>690</v>
      </c>
      <c r="C318" s="73" t="s">
        <v>873</v>
      </c>
      <c r="D318" s="73">
        <v>1</v>
      </c>
      <c r="E318" s="73" t="s">
        <v>33</v>
      </c>
      <c r="F318" s="132">
        <v>0.01</v>
      </c>
      <c r="G318" s="73">
        <v>40.935682999999997</v>
      </c>
      <c r="H318" s="73">
        <v>-73.403433000000007</v>
      </c>
      <c r="I318" s="73">
        <v>40.936</v>
      </c>
      <c r="J318" s="73">
        <v>-73.403333000000003</v>
      </c>
    </row>
    <row r="319" spans="1:10" ht="12.75" customHeight="1" x14ac:dyDescent="0.2">
      <c r="A319" s="73" t="s">
        <v>392</v>
      </c>
      <c r="B319" s="73" t="s">
        <v>686</v>
      </c>
      <c r="C319" s="73" t="s">
        <v>687</v>
      </c>
      <c r="D319" s="73">
        <v>1</v>
      </c>
      <c r="E319" s="73" t="s">
        <v>32</v>
      </c>
      <c r="F319" s="132">
        <v>0.02</v>
      </c>
      <c r="G319" s="73">
        <v>40.669490000000003</v>
      </c>
      <c r="H319" s="73">
        <v>-73.347980000000007</v>
      </c>
      <c r="I319" s="73">
        <v>40.66883</v>
      </c>
      <c r="J319" s="73">
        <v>-73.349360000000004</v>
      </c>
    </row>
    <row r="320" spans="1:10" ht="12.75" customHeight="1" x14ac:dyDescent="0.2">
      <c r="A320" s="73" t="s">
        <v>392</v>
      </c>
      <c r="B320" s="73" t="s">
        <v>688</v>
      </c>
      <c r="C320" s="73" t="s">
        <v>689</v>
      </c>
      <c r="D320" s="73">
        <v>3</v>
      </c>
      <c r="E320" s="73" t="s">
        <v>32</v>
      </c>
      <c r="F320" s="132">
        <v>0.02</v>
      </c>
      <c r="G320" s="73">
        <v>40.977716000000001</v>
      </c>
      <c r="H320" s="73">
        <v>-72.530649999999994</v>
      </c>
      <c r="I320" s="73">
        <v>40.977516000000001</v>
      </c>
      <c r="J320" s="73">
        <v>-72.531000000000006</v>
      </c>
    </row>
    <row r="321" spans="1:10" ht="12.75" customHeight="1" x14ac:dyDescent="0.2">
      <c r="A321" s="73" t="s">
        <v>392</v>
      </c>
      <c r="B321" s="73" t="s">
        <v>691</v>
      </c>
      <c r="C321" s="73" t="s">
        <v>692</v>
      </c>
      <c r="D321" s="73">
        <v>3</v>
      </c>
      <c r="E321" s="73" t="s">
        <v>32</v>
      </c>
      <c r="F321" s="132">
        <v>0.02</v>
      </c>
      <c r="G321" s="73">
        <v>40.892589999999998</v>
      </c>
      <c r="H321" s="73">
        <v>-72.326070000000001</v>
      </c>
      <c r="I321" s="73">
        <v>40.892180000000003</v>
      </c>
      <c r="J321" s="73">
        <v>-72.326890000000006</v>
      </c>
    </row>
    <row r="322" spans="1:10" ht="12.75" customHeight="1" x14ac:dyDescent="0.2">
      <c r="A322" s="73" t="s">
        <v>392</v>
      </c>
      <c r="B322" s="73" t="s">
        <v>693</v>
      </c>
      <c r="C322" s="73" t="s">
        <v>694</v>
      </c>
      <c r="D322" s="73">
        <v>3</v>
      </c>
      <c r="E322" s="73" t="s">
        <v>32</v>
      </c>
      <c r="F322" s="132">
        <v>0.02</v>
      </c>
      <c r="G322" s="73">
        <v>41.493879999999997</v>
      </c>
      <c r="H322" s="73">
        <v>-72.334559999999996</v>
      </c>
      <c r="I322" s="73">
        <v>41.04898</v>
      </c>
      <c r="J322" s="73">
        <v>-72.333200000000005</v>
      </c>
    </row>
    <row r="323" spans="1:10" ht="12.75" customHeight="1" x14ac:dyDescent="0.2">
      <c r="A323" s="73" t="s">
        <v>392</v>
      </c>
      <c r="B323" s="73" t="s">
        <v>695</v>
      </c>
      <c r="C323" s="73" t="s">
        <v>696</v>
      </c>
      <c r="D323" s="73">
        <v>3</v>
      </c>
      <c r="E323" s="73" t="s">
        <v>32</v>
      </c>
      <c r="F323" s="132">
        <v>0.02</v>
      </c>
      <c r="G323" s="73">
        <v>40.966883000000003</v>
      </c>
      <c r="H323" s="73">
        <v>-72.853932999999998</v>
      </c>
      <c r="I323" s="73">
        <v>40.967016000000001</v>
      </c>
      <c r="J323" s="73">
        <v>-72.853532999999999</v>
      </c>
    </row>
    <row r="324" spans="1:10" ht="12.75" customHeight="1" x14ac:dyDescent="0.2">
      <c r="A324" s="73" t="s">
        <v>392</v>
      </c>
      <c r="B324" s="73" t="s">
        <v>697</v>
      </c>
      <c r="C324" s="73" t="s">
        <v>698</v>
      </c>
      <c r="D324" s="73">
        <v>3</v>
      </c>
      <c r="E324" s="73" t="s">
        <v>33</v>
      </c>
      <c r="F324" s="132">
        <v>0.02</v>
      </c>
      <c r="G324" s="73">
        <v>40.889899999999997</v>
      </c>
      <c r="H324" s="73">
        <v>-72.332610000000003</v>
      </c>
      <c r="I324" s="73">
        <v>40.889719999999997</v>
      </c>
      <c r="J324" s="73">
        <v>-72.333209999999994</v>
      </c>
    </row>
    <row r="325" spans="1:10" ht="12.75" customHeight="1" x14ac:dyDescent="0.2">
      <c r="A325" s="73" t="s">
        <v>392</v>
      </c>
      <c r="B325" s="73" t="s">
        <v>699</v>
      </c>
      <c r="C325" s="73" t="s">
        <v>700</v>
      </c>
      <c r="D325" s="73">
        <v>1</v>
      </c>
      <c r="E325" s="73" t="s">
        <v>32</v>
      </c>
      <c r="F325" s="132">
        <v>0.02</v>
      </c>
      <c r="G325" s="73">
        <v>40.685063999999997</v>
      </c>
      <c r="H325" s="73">
        <v>-73.290889000000007</v>
      </c>
      <c r="I325" s="73">
        <v>40.684950000000001</v>
      </c>
      <c r="J325" s="73">
        <v>-73.289659999999998</v>
      </c>
    </row>
    <row r="326" spans="1:10" ht="12.75" customHeight="1" x14ac:dyDescent="0.2">
      <c r="A326" s="73" t="s">
        <v>392</v>
      </c>
      <c r="B326" s="73" t="s">
        <v>701</v>
      </c>
      <c r="C326" s="73" t="s">
        <v>702</v>
      </c>
      <c r="D326" s="73">
        <v>2</v>
      </c>
      <c r="E326" s="73" t="s">
        <v>32</v>
      </c>
      <c r="F326" s="132">
        <v>0.02</v>
      </c>
      <c r="G326" s="73">
        <v>40.944828999999999</v>
      </c>
      <c r="H326" s="73">
        <v>-73.144463000000002</v>
      </c>
      <c r="I326" s="73">
        <v>40.941699999999997</v>
      </c>
      <c r="J326" s="73">
        <v>-73.144965999999997</v>
      </c>
    </row>
    <row r="327" spans="1:10" ht="12.75" customHeight="1" x14ac:dyDescent="0.2">
      <c r="A327" s="73" t="s">
        <v>392</v>
      </c>
      <c r="B327" s="73" t="s">
        <v>703</v>
      </c>
      <c r="C327" s="73" t="s">
        <v>704</v>
      </c>
      <c r="D327" s="73">
        <v>2</v>
      </c>
      <c r="E327" s="73" t="s">
        <v>32</v>
      </c>
      <c r="F327" s="132">
        <v>0.02</v>
      </c>
      <c r="G327" s="73">
        <v>40.901699999999998</v>
      </c>
      <c r="H327" s="73">
        <v>-73.48</v>
      </c>
      <c r="I327" s="73">
        <v>40.9024</v>
      </c>
      <c r="J327" s="73">
        <v>-73.480450000000005</v>
      </c>
    </row>
    <row r="328" spans="1:10" ht="12.75" customHeight="1" x14ac:dyDescent="0.2">
      <c r="A328" s="73" t="s">
        <v>392</v>
      </c>
      <c r="B328" s="73" t="s">
        <v>707</v>
      </c>
      <c r="C328" s="73" t="s">
        <v>874</v>
      </c>
      <c r="D328" s="73">
        <v>2</v>
      </c>
      <c r="E328" s="73" t="s">
        <v>159</v>
      </c>
      <c r="F328" s="132">
        <v>0.04</v>
      </c>
      <c r="G328" s="73">
        <v>40.724150000000002</v>
      </c>
      <c r="H328" s="73">
        <v>-73.116500000000002</v>
      </c>
      <c r="I328" s="73">
        <v>40.723982999999997</v>
      </c>
      <c r="J328" s="73">
        <v>-73.116</v>
      </c>
    </row>
    <row r="329" spans="1:10" ht="12.75" customHeight="1" x14ac:dyDescent="0.2">
      <c r="A329" s="73" t="s">
        <v>392</v>
      </c>
      <c r="B329" s="73" t="s">
        <v>708</v>
      </c>
      <c r="C329" s="73" t="s">
        <v>875</v>
      </c>
      <c r="D329" s="73">
        <v>3</v>
      </c>
      <c r="E329" s="73" t="s">
        <v>159</v>
      </c>
      <c r="F329" s="132">
        <v>7.0000000000000007E-2</v>
      </c>
      <c r="G329" s="73">
        <v>40.782010999999997</v>
      </c>
      <c r="H329" s="73">
        <v>-72.686260000000004</v>
      </c>
      <c r="I329" s="73">
        <v>40.781799999999997</v>
      </c>
      <c r="J329" s="73">
        <v>-72.687520000000006</v>
      </c>
    </row>
    <row r="330" spans="1:10" ht="12.75" customHeight="1" x14ac:dyDescent="0.2">
      <c r="A330" s="73" t="s">
        <v>392</v>
      </c>
      <c r="B330" s="73" t="s">
        <v>705</v>
      </c>
      <c r="C330" s="73" t="s">
        <v>706</v>
      </c>
      <c r="D330" s="73">
        <v>2</v>
      </c>
      <c r="E330" s="73" t="s">
        <v>32</v>
      </c>
      <c r="F330" s="132">
        <v>1.58</v>
      </c>
      <c r="G330" s="73">
        <v>40.967165999999999</v>
      </c>
      <c r="H330" s="73">
        <v>-72.808316000000005</v>
      </c>
      <c r="I330" s="73">
        <v>40.965333000000001</v>
      </c>
      <c r="J330" s="73">
        <v>-72.781515999999996</v>
      </c>
    </row>
    <row r="331" spans="1:10" ht="12.75" customHeight="1" x14ac:dyDescent="0.2">
      <c r="A331" s="73" t="s">
        <v>392</v>
      </c>
      <c r="B331" s="73" t="s">
        <v>709</v>
      </c>
      <c r="C331" s="73" t="s">
        <v>876</v>
      </c>
      <c r="D331" s="73">
        <v>2</v>
      </c>
      <c r="E331" s="73" t="s">
        <v>159</v>
      </c>
      <c r="F331" s="132">
        <v>0.02</v>
      </c>
      <c r="G331" s="73">
        <v>40.906021000000003</v>
      </c>
      <c r="H331" s="73">
        <v>-73.431124999999994</v>
      </c>
      <c r="I331" s="73">
        <v>40.906343999999997</v>
      </c>
      <c r="J331" s="73">
        <v>-72.432305999999997</v>
      </c>
    </row>
    <row r="332" spans="1:10" ht="12.75" customHeight="1" x14ac:dyDescent="0.2">
      <c r="A332" s="73" t="s">
        <v>392</v>
      </c>
      <c r="B332" s="73" t="s">
        <v>710</v>
      </c>
      <c r="C332" s="73" t="s">
        <v>877</v>
      </c>
      <c r="D332" s="73">
        <v>3</v>
      </c>
      <c r="E332" s="73" t="s">
        <v>33</v>
      </c>
      <c r="F332" s="132">
        <v>0.02</v>
      </c>
      <c r="G332" s="73">
        <v>40.967916000000002</v>
      </c>
      <c r="H332" s="73">
        <v>-72.7547</v>
      </c>
      <c r="I332" s="73">
        <v>40.967982999999997</v>
      </c>
      <c r="J332" s="73">
        <v>-72.754300000000001</v>
      </c>
    </row>
    <row r="333" spans="1:10" ht="12.75" customHeight="1" x14ac:dyDescent="0.2">
      <c r="A333" s="73" t="s">
        <v>392</v>
      </c>
      <c r="B333" s="73" t="s">
        <v>878</v>
      </c>
      <c r="C333" s="73" t="s">
        <v>879</v>
      </c>
      <c r="D333" s="73">
        <v>2</v>
      </c>
      <c r="E333" s="73" t="s">
        <v>33</v>
      </c>
      <c r="F333" s="132">
        <v>0.02</v>
      </c>
      <c r="G333" s="73">
        <v>40.966101000000002</v>
      </c>
      <c r="H333" s="73">
        <v>-72.985194000000007</v>
      </c>
      <c r="I333" s="73">
        <v>40.966085999999997</v>
      </c>
      <c r="J333" s="73">
        <v>-72.984227000000004</v>
      </c>
    </row>
    <row r="334" spans="1:10" ht="12.75" customHeight="1" x14ac:dyDescent="0.2">
      <c r="A334" s="74" t="s">
        <v>392</v>
      </c>
      <c r="B334" s="74" t="s">
        <v>711</v>
      </c>
      <c r="C334" s="74" t="s">
        <v>880</v>
      </c>
      <c r="D334" s="74">
        <v>3</v>
      </c>
      <c r="E334" s="74" t="s">
        <v>159</v>
      </c>
      <c r="F334" s="135">
        <v>0.02</v>
      </c>
      <c r="G334" s="74">
        <v>40.79278</v>
      </c>
      <c r="H334" s="74">
        <v>-72.645380000000003</v>
      </c>
      <c r="I334" s="74">
        <v>40.792409999999997</v>
      </c>
      <c r="J334" s="74">
        <v>-72.647549999999995</v>
      </c>
    </row>
    <row r="335" spans="1:10" ht="12.75" customHeight="1" x14ac:dyDescent="0.2">
      <c r="A335" s="33"/>
      <c r="B335" s="34">
        <f>COUNTA(B149:B334)</f>
        <v>186</v>
      </c>
      <c r="C335" s="33"/>
      <c r="D335" s="79"/>
      <c r="E335" s="33"/>
      <c r="F335" s="133">
        <f>SUM(F149:F334)</f>
        <v>33.819999999999993</v>
      </c>
      <c r="G335" s="33"/>
      <c r="H335" s="33"/>
      <c r="I335" s="33"/>
      <c r="J335" s="33"/>
    </row>
    <row r="336" spans="1:10" ht="12.75" customHeight="1" x14ac:dyDescent="0.2">
      <c r="A336" s="33"/>
      <c r="B336" s="34"/>
      <c r="C336" s="33"/>
      <c r="D336" s="79"/>
      <c r="E336" s="33"/>
      <c r="F336" s="133"/>
      <c r="G336" s="33"/>
      <c r="H336" s="33"/>
      <c r="I336" s="33"/>
      <c r="J336" s="33"/>
    </row>
    <row r="337" spans="1:10" ht="12.75" customHeight="1" x14ac:dyDescent="0.2">
      <c r="A337" s="73" t="s">
        <v>712</v>
      </c>
      <c r="B337" s="73" t="s">
        <v>714</v>
      </c>
      <c r="C337" s="73" t="s">
        <v>881</v>
      </c>
      <c r="D337" s="73">
        <v>2</v>
      </c>
      <c r="E337" s="73" t="s">
        <v>32</v>
      </c>
      <c r="F337" s="132">
        <v>0.03</v>
      </c>
      <c r="G337" s="73">
        <v>43.2727</v>
      </c>
      <c r="H337" s="73">
        <v>-76.975800000000007</v>
      </c>
      <c r="I337" s="73">
        <v>43.272799999999997</v>
      </c>
      <c r="J337" s="73">
        <v>-76.975700000000003</v>
      </c>
    </row>
    <row r="338" spans="1:10" ht="12.75" customHeight="1" x14ac:dyDescent="0.2">
      <c r="A338" s="74" t="s">
        <v>712</v>
      </c>
      <c r="B338" s="74" t="s">
        <v>713</v>
      </c>
      <c r="C338" s="74" t="s">
        <v>882</v>
      </c>
      <c r="D338" s="74">
        <v>2</v>
      </c>
      <c r="E338" s="74" t="s">
        <v>32</v>
      </c>
      <c r="F338" s="135">
        <v>0.03</v>
      </c>
      <c r="G338" s="74">
        <v>43.274216000000003</v>
      </c>
      <c r="H338" s="74">
        <v>-76.976200000000006</v>
      </c>
      <c r="I338" s="74">
        <v>43.274315999999999</v>
      </c>
      <c r="J338" s="74">
        <v>-76.975583</v>
      </c>
    </row>
    <row r="339" spans="1:10" ht="12.75" customHeight="1" x14ac:dyDescent="0.2">
      <c r="A339" s="33"/>
      <c r="B339" s="34">
        <f>COUNTA(B337:B338)</f>
        <v>2</v>
      </c>
      <c r="C339" s="33"/>
      <c r="D339" s="79"/>
      <c r="E339" s="33"/>
      <c r="F339" s="133">
        <f>SUM(F337:F338)</f>
        <v>0.06</v>
      </c>
      <c r="G339" s="33"/>
      <c r="H339" s="33"/>
      <c r="I339" s="33"/>
      <c r="J339" s="33"/>
    </row>
    <row r="340" spans="1:10" ht="12.75" customHeight="1" x14ac:dyDescent="0.2">
      <c r="A340" s="33"/>
      <c r="B340" s="34"/>
      <c r="C340" s="33"/>
      <c r="D340" s="79"/>
      <c r="E340" s="33"/>
      <c r="F340" s="133"/>
      <c r="G340" s="33"/>
      <c r="H340" s="33"/>
      <c r="I340" s="33"/>
      <c r="J340" s="33"/>
    </row>
    <row r="341" spans="1:10" ht="12.75" customHeight="1" x14ac:dyDescent="0.2">
      <c r="A341" s="73" t="s">
        <v>715</v>
      </c>
      <c r="B341" s="73" t="s">
        <v>716</v>
      </c>
      <c r="C341" s="73" t="s">
        <v>717</v>
      </c>
      <c r="D341" s="73">
        <v>2</v>
      </c>
      <c r="E341" s="73" t="s">
        <v>159</v>
      </c>
      <c r="F341" s="132">
        <v>0.65</v>
      </c>
      <c r="G341" s="73">
        <v>40.941907999999998</v>
      </c>
      <c r="H341" s="73">
        <v>-73.694787000000005</v>
      </c>
      <c r="I341" s="73">
        <v>40.942362000000003</v>
      </c>
      <c r="J341" s="73">
        <v>-73.696718000000004</v>
      </c>
    </row>
    <row r="342" spans="1:10" ht="12.75" customHeight="1" x14ac:dyDescent="0.2">
      <c r="A342" s="73" t="s">
        <v>715</v>
      </c>
      <c r="B342" s="73" t="s">
        <v>718</v>
      </c>
      <c r="C342" s="73" t="s">
        <v>719</v>
      </c>
      <c r="D342" s="73">
        <v>1</v>
      </c>
      <c r="E342" s="73" t="s">
        <v>159</v>
      </c>
      <c r="F342" s="132">
        <v>0.33</v>
      </c>
      <c r="G342" s="73">
        <v>40.939444000000002</v>
      </c>
      <c r="H342" s="73">
        <v>-73.723605000000006</v>
      </c>
      <c r="I342" s="73">
        <v>40.936518</v>
      </c>
      <c r="J342" s="73">
        <v>-73.722435000000004</v>
      </c>
    </row>
    <row r="343" spans="1:10" ht="12.75" customHeight="1" x14ac:dyDescent="0.2">
      <c r="A343" s="73" t="s">
        <v>715</v>
      </c>
      <c r="B343" s="73" t="s">
        <v>720</v>
      </c>
      <c r="C343" s="73" t="s">
        <v>721</v>
      </c>
      <c r="D343" s="73">
        <v>1</v>
      </c>
      <c r="E343" s="73" t="s">
        <v>159</v>
      </c>
      <c r="F343" s="132">
        <v>0.4</v>
      </c>
      <c r="G343" s="73">
        <v>40.891674999999999</v>
      </c>
      <c r="H343" s="73">
        <v>-73.779588000000004</v>
      </c>
      <c r="I343" s="73">
        <v>40.890191000000002</v>
      </c>
      <c r="J343" s="73">
        <v>-73.776165000000006</v>
      </c>
    </row>
    <row r="344" spans="1:10" ht="12.75" customHeight="1" x14ac:dyDescent="0.2">
      <c r="A344" s="73" t="s">
        <v>715</v>
      </c>
      <c r="B344" s="73" t="s">
        <v>722</v>
      </c>
      <c r="C344" s="73" t="s">
        <v>723</v>
      </c>
      <c r="D344" s="73">
        <v>2</v>
      </c>
      <c r="E344" s="73" t="s">
        <v>159</v>
      </c>
      <c r="F344" s="132">
        <v>0.02</v>
      </c>
      <c r="G344" s="73">
        <v>40.944879999999998</v>
      </c>
      <c r="H344" s="73">
        <v>-73.629476999999994</v>
      </c>
      <c r="I344" s="73">
        <v>40.944899999999997</v>
      </c>
      <c r="J344" s="73">
        <v>-73.691308000000006</v>
      </c>
    </row>
    <row r="345" spans="1:10" ht="12.75" customHeight="1" x14ac:dyDescent="0.2">
      <c r="A345" s="73" t="s">
        <v>715</v>
      </c>
      <c r="B345" s="73" t="s">
        <v>724</v>
      </c>
      <c r="C345" s="73" t="s">
        <v>725</v>
      </c>
      <c r="D345" s="73">
        <v>2</v>
      </c>
      <c r="E345" s="73" t="s">
        <v>159</v>
      </c>
      <c r="F345" s="132">
        <v>0.01</v>
      </c>
      <c r="G345" s="73">
        <v>40.8934</v>
      </c>
      <c r="H345" s="73">
        <v>-73.773499999999999</v>
      </c>
      <c r="I345" s="73">
        <v>40.893799999999999</v>
      </c>
      <c r="J345" s="73">
        <v>-73.773399999999995</v>
      </c>
    </row>
    <row r="346" spans="1:10" ht="12.75" customHeight="1" x14ac:dyDescent="0.2">
      <c r="A346" s="73" t="s">
        <v>715</v>
      </c>
      <c r="B346" s="73" t="s">
        <v>726</v>
      </c>
      <c r="C346" s="73" t="s">
        <v>727</v>
      </c>
      <c r="D346" s="73">
        <v>1</v>
      </c>
      <c r="E346" s="73" t="s">
        <v>159</v>
      </c>
      <c r="F346" s="132">
        <v>0.37</v>
      </c>
      <c r="G346" s="73">
        <v>40.907767999999997</v>
      </c>
      <c r="H346" s="73">
        <v>-73.763073000000006</v>
      </c>
      <c r="I346" s="73">
        <v>40.907769999999999</v>
      </c>
      <c r="J346" s="73">
        <v>-73.763082999999995</v>
      </c>
    </row>
    <row r="347" spans="1:10" ht="12.75" customHeight="1" x14ac:dyDescent="0.2">
      <c r="A347" s="73" t="s">
        <v>715</v>
      </c>
      <c r="B347" s="73" t="s">
        <v>728</v>
      </c>
      <c r="C347" s="73" t="s">
        <v>729</v>
      </c>
      <c r="D347" s="73">
        <v>1</v>
      </c>
      <c r="E347" s="73" t="s">
        <v>32</v>
      </c>
      <c r="F347" s="132">
        <v>1.88</v>
      </c>
      <c r="G347" s="73">
        <v>40.881475000000002</v>
      </c>
      <c r="H347" s="73">
        <v>-73.766970999999998</v>
      </c>
      <c r="I347" s="73">
        <v>40.881478999999999</v>
      </c>
      <c r="J347" s="73">
        <v>-73.766970999999998</v>
      </c>
    </row>
    <row r="348" spans="1:10" ht="12.75" customHeight="1" x14ac:dyDescent="0.2">
      <c r="A348" s="73" t="s">
        <v>715</v>
      </c>
      <c r="B348" s="73" t="s">
        <v>730</v>
      </c>
      <c r="C348" s="73" t="s">
        <v>731</v>
      </c>
      <c r="D348" s="73">
        <v>1</v>
      </c>
      <c r="E348" s="73" t="s">
        <v>159</v>
      </c>
      <c r="F348" s="132">
        <v>0.01</v>
      </c>
      <c r="G348" s="73">
        <v>40.892691999999997</v>
      </c>
      <c r="H348" s="73">
        <v>-73.773860999999997</v>
      </c>
      <c r="I348" s="73">
        <v>40.893349999999998</v>
      </c>
      <c r="J348" s="73">
        <v>-73.773439999999994</v>
      </c>
    </row>
    <row r="349" spans="1:10" ht="12.75" customHeight="1" x14ac:dyDescent="0.2">
      <c r="A349" s="73" t="s">
        <v>715</v>
      </c>
      <c r="B349" s="73" t="s">
        <v>732</v>
      </c>
      <c r="C349" s="73" t="s">
        <v>733</v>
      </c>
      <c r="D349" s="73">
        <v>1</v>
      </c>
      <c r="E349" s="73" t="s">
        <v>32</v>
      </c>
      <c r="F349" s="132">
        <v>0.88</v>
      </c>
      <c r="G349" s="73">
        <v>40.948172</v>
      </c>
      <c r="H349" s="73">
        <v>-73.732337999999999</v>
      </c>
      <c r="I349" s="73">
        <v>40.944217999999999</v>
      </c>
      <c r="J349" s="73">
        <v>-73.737187000000006</v>
      </c>
    </row>
    <row r="350" spans="1:10" ht="12.75" customHeight="1" x14ac:dyDescent="0.2">
      <c r="A350" s="73" t="s">
        <v>715</v>
      </c>
      <c r="B350" s="73" t="s">
        <v>734</v>
      </c>
      <c r="C350" s="73" t="s">
        <v>735</v>
      </c>
      <c r="D350" s="73">
        <v>1</v>
      </c>
      <c r="E350" s="73" t="s">
        <v>32</v>
      </c>
      <c r="F350" s="132">
        <v>0.45</v>
      </c>
      <c r="G350" s="73">
        <v>40.907803999999999</v>
      </c>
      <c r="H350" s="73">
        <v>-73.771090000000001</v>
      </c>
      <c r="I350" s="73">
        <v>40.906053</v>
      </c>
      <c r="J350" s="73">
        <v>-73.768752000000006</v>
      </c>
    </row>
    <row r="351" spans="1:10" ht="12.75" customHeight="1" x14ac:dyDescent="0.2">
      <c r="A351" s="73" t="s">
        <v>715</v>
      </c>
      <c r="B351" s="73" t="s">
        <v>736</v>
      </c>
      <c r="C351" s="73" t="s">
        <v>737</v>
      </c>
      <c r="D351" s="73">
        <v>1</v>
      </c>
      <c r="E351" s="73" t="s">
        <v>159</v>
      </c>
      <c r="F351" s="132">
        <v>0.02</v>
      </c>
      <c r="G351" s="73">
        <v>40.917560000000002</v>
      </c>
      <c r="H351" s="73">
        <v>-73.745774999999995</v>
      </c>
      <c r="I351" s="73">
        <v>40.916249999999998</v>
      </c>
      <c r="J351" s="73">
        <v>-73.74897</v>
      </c>
    </row>
    <row r="352" spans="1:10" ht="12.75" customHeight="1" x14ac:dyDescent="0.2">
      <c r="A352" s="73" t="s">
        <v>715</v>
      </c>
      <c r="B352" s="73" t="s">
        <v>738</v>
      </c>
      <c r="C352" s="73" t="s">
        <v>739</v>
      </c>
      <c r="D352" s="73">
        <v>1</v>
      </c>
      <c r="E352" s="73" t="s">
        <v>159</v>
      </c>
      <c r="F352" s="132">
        <v>0.03</v>
      </c>
      <c r="G352" s="73">
        <v>40.914110000000001</v>
      </c>
      <c r="H352" s="73">
        <v>-73.752200000000002</v>
      </c>
      <c r="I352" s="73">
        <v>40.915559999999999</v>
      </c>
      <c r="J352" s="73">
        <v>-73.750309000000001</v>
      </c>
    </row>
    <row r="353" spans="1:10" ht="12.75" customHeight="1" x14ac:dyDescent="0.2">
      <c r="A353" s="73" t="s">
        <v>715</v>
      </c>
      <c r="B353" s="73" t="s">
        <v>740</v>
      </c>
      <c r="C353" s="73" t="s">
        <v>741</v>
      </c>
      <c r="D353" s="73">
        <v>1</v>
      </c>
      <c r="E353" s="73" t="s">
        <v>159</v>
      </c>
      <c r="F353" s="132">
        <v>0.5</v>
      </c>
      <c r="G353" s="73">
        <v>40.942872000000001</v>
      </c>
      <c r="H353" s="73">
        <v>-73.719977999999998</v>
      </c>
      <c r="I353" s="73">
        <v>40.943821</v>
      </c>
      <c r="J353" s="73">
        <v>-73.723239000000007</v>
      </c>
    </row>
    <row r="354" spans="1:10" ht="12.75" customHeight="1" x14ac:dyDescent="0.2">
      <c r="A354" s="73" t="s">
        <v>715</v>
      </c>
      <c r="B354" s="73" t="s">
        <v>742</v>
      </c>
      <c r="C354" s="73" t="s">
        <v>743</v>
      </c>
      <c r="D354" s="73">
        <v>2</v>
      </c>
      <c r="E354" s="73" t="s">
        <v>159</v>
      </c>
      <c r="F354" s="132">
        <v>0.08</v>
      </c>
      <c r="G354" s="73">
        <v>40.970080000000003</v>
      </c>
      <c r="H354" s="73">
        <v>-73.660200000000003</v>
      </c>
      <c r="I354" s="73">
        <v>40.971670000000003</v>
      </c>
      <c r="J354" s="73">
        <v>-73.660259999999994</v>
      </c>
    </row>
    <row r="355" spans="1:10" ht="12.75" customHeight="1" x14ac:dyDescent="0.2">
      <c r="A355" s="73" t="s">
        <v>715</v>
      </c>
      <c r="B355" s="73" t="s">
        <v>744</v>
      </c>
      <c r="C355" s="73" t="s">
        <v>745</v>
      </c>
      <c r="D355" s="73">
        <v>3</v>
      </c>
      <c r="E355" s="73" t="s">
        <v>159</v>
      </c>
      <c r="F355" s="132">
        <v>0.27</v>
      </c>
      <c r="G355" s="73">
        <v>40.898899999999998</v>
      </c>
      <c r="H355" s="73">
        <v>-73.763999999999996</v>
      </c>
      <c r="I355" s="73">
        <v>40.897500000000001</v>
      </c>
      <c r="J355" s="73">
        <v>-73.765299999999996</v>
      </c>
    </row>
    <row r="356" spans="1:10" ht="12.75" customHeight="1" x14ac:dyDescent="0.2">
      <c r="A356" s="73" t="s">
        <v>715</v>
      </c>
      <c r="B356" s="73" t="s">
        <v>746</v>
      </c>
      <c r="C356" s="73" t="s">
        <v>747</v>
      </c>
      <c r="D356" s="73">
        <v>1</v>
      </c>
      <c r="E356" s="73" t="s">
        <v>159</v>
      </c>
      <c r="F356" s="132">
        <v>0.02</v>
      </c>
      <c r="G356" s="73">
        <v>40.935209999999998</v>
      </c>
      <c r="H356" s="73">
        <v>-73.724016000000006</v>
      </c>
      <c r="I356" s="73">
        <v>40.936889999999998</v>
      </c>
      <c r="J356" s="73">
        <v>-73.723140000000001</v>
      </c>
    </row>
    <row r="357" spans="1:10" ht="12.75" customHeight="1" x14ac:dyDescent="0.2">
      <c r="A357" s="73" t="s">
        <v>715</v>
      </c>
      <c r="B357" s="73" t="s">
        <v>748</v>
      </c>
      <c r="C357" s="73" t="s">
        <v>749</v>
      </c>
      <c r="D357" s="73">
        <v>1</v>
      </c>
      <c r="E357" s="73" t="s">
        <v>32</v>
      </c>
      <c r="F357" s="132">
        <v>1.21</v>
      </c>
      <c r="G357" s="73">
        <v>40.962659000000002</v>
      </c>
      <c r="H357" s="73">
        <v>-73.677878000000007</v>
      </c>
      <c r="I357" s="73">
        <v>40.966613000000002</v>
      </c>
      <c r="J357" s="73">
        <v>-73.662300000000002</v>
      </c>
    </row>
    <row r="358" spans="1:10" ht="12.75" customHeight="1" x14ac:dyDescent="0.2">
      <c r="A358" s="73" t="s">
        <v>715</v>
      </c>
      <c r="B358" s="73" t="s">
        <v>750</v>
      </c>
      <c r="C358" s="73" t="s">
        <v>883</v>
      </c>
      <c r="D358" s="73">
        <v>1</v>
      </c>
      <c r="E358" s="73" t="s">
        <v>32</v>
      </c>
      <c r="F358" s="132">
        <v>0.28000000000000003</v>
      </c>
      <c r="G358" s="73">
        <v>40.959299000000001</v>
      </c>
      <c r="H358" s="73">
        <v>-73.679738</v>
      </c>
      <c r="I358" s="73">
        <v>40.962896999999998</v>
      </c>
      <c r="J358" s="73">
        <v>-73.678250000000006</v>
      </c>
    </row>
    <row r="359" spans="1:10" ht="12.75" customHeight="1" x14ac:dyDescent="0.2">
      <c r="A359" s="73" t="s">
        <v>715</v>
      </c>
      <c r="B359" s="73" t="s">
        <v>751</v>
      </c>
      <c r="C359" s="73" t="s">
        <v>752</v>
      </c>
      <c r="D359" s="73">
        <v>2</v>
      </c>
      <c r="E359" s="73" t="s">
        <v>159</v>
      </c>
      <c r="F359" s="132">
        <v>0.59</v>
      </c>
      <c r="G359" s="73">
        <v>40.944606</v>
      </c>
      <c r="H359" s="73">
        <v>-73.692513000000005</v>
      </c>
      <c r="I359" s="73">
        <v>40.941817999999998</v>
      </c>
      <c r="J359" s="73">
        <v>-73.694807999999995</v>
      </c>
    </row>
    <row r="360" spans="1:10" ht="12.75" customHeight="1" x14ac:dyDescent="0.2">
      <c r="A360" s="73" t="s">
        <v>715</v>
      </c>
      <c r="B360" s="73" t="s">
        <v>753</v>
      </c>
      <c r="C360" s="73" t="s">
        <v>754</v>
      </c>
      <c r="D360" s="73">
        <v>1</v>
      </c>
      <c r="E360" s="73" t="s">
        <v>159</v>
      </c>
      <c r="F360" s="132">
        <v>0.16</v>
      </c>
      <c r="G360" s="73">
        <v>40.943164000000003</v>
      </c>
      <c r="H360" s="73">
        <v>-73.726523</v>
      </c>
      <c r="I360" s="73">
        <v>40.942739000000003</v>
      </c>
      <c r="J360" s="73">
        <v>-73.725234999999998</v>
      </c>
    </row>
    <row r="361" spans="1:10" ht="12.75" customHeight="1" x14ac:dyDescent="0.2">
      <c r="A361" s="73" t="s">
        <v>715</v>
      </c>
      <c r="B361" s="73" t="s">
        <v>755</v>
      </c>
      <c r="C361" s="73" t="s">
        <v>756</v>
      </c>
      <c r="D361" s="73">
        <v>1</v>
      </c>
      <c r="E361" s="73" t="s">
        <v>159</v>
      </c>
      <c r="F361" s="132">
        <v>0.02</v>
      </c>
      <c r="G361" s="73">
        <v>40.896439999999998</v>
      </c>
      <c r="H361" s="73">
        <v>-73.769712999999996</v>
      </c>
      <c r="I361" s="73">
        <v>40.897359999999999</v>
      </c>
      <c r="J361" s="73">
        <v>-73.768833000000001</v>
      </c>
    </row>
    <row r="362" spans="1:10" ht="12.75" customHeight="1" x14ac:dyDescent="0.2">
      <c r="A362" s="73" t="s">
        <v>715</v>
      </c>
      <c r="B362" s="73" t="s">
        <v>757</v>
      </c>
      <c r="C362" s="73" t="s">
        <v>758</v>
      </c>
      <c r="D362" s="73">
        <v>2</v>
      </c>
      <c r="E362" s="73" t="s">
        <v>159</v>
      </c>
      <c r="F362" s="132">
        <v>0.01</v>
      </c>
      <c r="G362" s="73">
        <v>40.8904</v>
      </c>
      <c r="H362" s="73">
        <v>-73.776200000000003</v>
      </c>
      <c r="I362" s="73">
        <v>40.891199999999998</v>
      </c>
      <c r="J362" s="73">
        <v>-73.775099999999995</v>
      </c>
    </row>
    <row r="363" spans="1:10" ht="12.75" customHeight="1" x14ac:dyDescent="0.2">
      <c r="A363" s="74" t="s">
        <v>715</v>
      </c>
      <c r="B363" s="74" t="s">
        <v>759</v>
      </c>
      <c r="C363" s="74" t="s">
        <v>760</v>
      </c>
      <c r="D363" s="74">
        <v>1</v>
      </c>
      <c r="E363" s="74" t="s">
        <v>159</v>
      </c>
      <c r="F363" s="135">
        <v>0.05</v>
      </c>
      <c r="G363" s="74">
        <v>40.971673000000003</v>
      </c>
      <c r="H363" s="74">
        <v>-73.660110000000003</v>
      </c>
      <c r="I363" s="74">
        <v>40.975439999999999</v>
      </c>
      <c r="J363" s="74">
        <v>-73.659450000000007</v>
      </c>
    </row>
    <row r="364" spans="1:10" ht="12.75" customHeight="1" x14ac:dyDescent="0.2">
      <c r="A364" s="33"/>
      <c r="B364" s="34">
        <f>COUNTA(B341:B363)</f>
        <v>23</v>
      </c>
      <c r="C364" s="33"/>
      <c r="D364" s="79"/>
      <c r="E364" s="33"/>
      <c r="F364" s="133">
        <f>SUM(F341:F363)</f>
        <v>8.24</v>
      </c>
      <c r="G364" s="33"/>
      <c r="H364" s="33"/>
      <c r="I364" s="33"/>
      <c r="J364" s="33"/>
    </row>
    <row r="365" spans="1:10" ht="12.75" customHeight="1" x14ac:dyDescent="0.2">
      <c r="A365" s="33"/>
      <c r="B365" s="34"/>
      <c r="C365" s="33"/>
      <c r="D365" s="79"/>
      <c r="E365" s="33"/>
      <c r="F365" s="133"/>
      <c r="G365" s="33"/>
      <c r="H365" s="33"/>
      <c r="I365" s="33"/>
      <c r="J365" s="33"/>
    </row>
    <row r="366" spans="1:10" ht="12.75" customHeight="1" x14ac:dyDescent="0.2">
      <c r="A366" s="33"/>
      <c r="B366" s="34"/>
      <c r="C366" s="33"/>
      <c r="D366" s="79"/>
      <c r="E366" s="33"/>
      <c r="F366" s="133"/>
      <c r="G366" s="33"/>
      <c r="H366" s="33"/>
      <c r="I366" s="33"/>
      <c r="J366" s="33"/>
    </row>
    <row r="367" spans="1:10" ht="12.75" customHeight="1" x14ac:dyDescent="0.2">
      <c r="A367" s="33"/>
      <c r="C367" s="103" t="s">
        <v>108</v>
      </c>
      <c r="D367" s="105"/>
      <c r="E367" s="104"/>
      <c r="G367" s="33"/>
      <c r="H367" s="33"/>
      <c r="I367" s="33"/>
      <c r="J367" s="33"/>
    </row>
    <row r="368" spans="1:10" s="2" customFormat="1" ht="12.75" customHeight="1" x14ac:dyDescent="0.15">
      <c r="C368" s="99" t="s">
        <v>106</v>
      </c>
      <c r="D368" s="100">
        <f>SUM(B12+B15+B23+B34+B38+B46+B52+B122+B126+B134+B141+B147+B335+B339+B364)</f>
        <v>334</v>
      </c>
      <c r="F368" s="158"/>
      <c r="G368" s="55"/>
      <c r="H368" s="55"/>
      <c r="I368" s="55"/>
      <c r="J368" s="55"/>
    </row>
    <row r="369" spans="1:10" ht="12.75" customHeight="1" x14ac:dyDescent="0.2">
      <c r="A369" s="48"/>
      <c r="B369" s="48"/>
      <c r="C369" s="99" t="s">
        <v>107</v>
      </c>
      <c r="D369" s="138">
        <f>SUM(F12+F15+F23+F34+F38+F46+F52+F122+F126+F134+F141+F147+F335+F339+F364)</f>
        <v>107.50999999999999</v>
      </c>
      <c r="E369" s="102" t="s">
        <v>761</v>
      </c>
      <c r="G369" s="47"/>
      <c r="H369" s="47"/>
      <c r="I369" s="47"/>
      <c r="J369" s="47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New York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83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5703125" style="5" customWidth="1"/>
    <col min="2" max="2" width="7.7109375" style="5" customWidth="1"/>
    <col min="3" max="3" width="41" style="5" customWidth="1"/>
    <col min="4" max="4" width="7.7109375" style="5" customWidth="1"/>
    <col min="5" max="5" width="10.7109375" style="5" customWidth="1"/>
    <col min="6" max="8" width="9.28515625" style="5" customWidth="1"/>
    <col min="9" max="16384" width="9.140625" style="5"/>
  </cols>
  <sheetData>
    <row r="1" spans="1:9" s="2" customFormat="1" ht="52.5" customHeight="1" x14ac:dyDescent="0.15">
      <c r="A1" s="25" t="s">
        <v>13</v>
      </c>
      <c r="B1" s="25" t="s">
        <v>14</v>
      </c>
      <c r="C1" s="25" t="s">
        <v>73</v>
      </c>
      <c r="D1" s="3" t="s">
        <v>77</v>
      </c>
      <c r="E1" s="3" t="s">
        <v>884</v>
      </c>
      <c r="F1" s="3" t="s">
        <v>885</v>
      </c>
      <c r="G1" s="3" t="s">
        <v>886</v>
      </c>
      <c r="H1" s="3" t="s">
        <v>74</v>
      </c>
      <c r="I1" s="80" t="s">
        <v>176</v>
      </c>
    </row>
    <row r="2" spans="1:9" ht="12.75" customHeight="1" x14ac:dyDescent="0.2">
      <c r="A2" s="147" t="s">
        <v>156</v>
      </c>
      <c r="B2" s="147" t="s">
        <v>157</v>
      </c>
      <c r="C2" s="147" t="s">
        <v>158</v>
      </c>
      <c r="D2" s="73">
        <v>1</v>
      </c>
      <c r="E2" s="147" t="s">
        <v>30</v>
      </c>
      <c r="F2" s="147">
        <v>15</v>
      </c>
      <c r="G2" s="147">
        <v>1</v>
      </c>
      <c r="H2" s="147">
        <v>0</v>
      </c>
      <c r="I2" s="132">
        <v>0.02</v>
      </c>
    </row>
    <row r="3" spans="1:9" ht="12.75" customHeight="1" x14ac:dyDescent="0.2">
      <c r="A3" s="147" t="s">
        <v>156</v>
      </c>
      <c r="B3" s="147" t="s">
        <v>160</v>
      </c>
      <c r="C3" s="147" t="s">
        <v>161</v>
      </c>
      <c r="D3" s="73">
        <v>1</v>
      </c>
      <c r="E3" s="147" t="s">
        <v>30</v>
      </c>
      <c r="F3" s="147">
        <v>15</v>
      </c>
      <c r="G3" s="147">
        <v>1</v>
      </c>
      <c r="H3" s="147">
        <v>0</v>
      </c>
      <c r="I3" s="132">
        <v>0.01</v>
      </c>
    </row>
    <row r="4" spans="1:9" ht="12.75" customHeight="1" x14ac:dyDescent="0.2">
      <c r="A4" s="147" t="s">
        <v>156</v>
      </c>
      <c r="B4" s="147" t="s">
        <v>162</v>
      </c>
      <c r="C4" s="147" t="s">
        <v>163</v>
      </c>
      <c r="D4" s="73">
        <v>1</v>
      </c>
      <c r="E4" s="147" t="s">
        <v>30</v>
      </c>
      <c r="F4" s="147">
        <v>15</v>
      </c>
      <c r="G4" s="147">
        <v>1</v>
      </c>
      <c r="H4" s="147">
        <v>0</v>
      </c>
      <c r="I4" s="132">
        <v>0.01</v>
      </c>
    </row>
    <row r="5" spans="1:9" ht="12.75" customHeight="1" x14ac:dyDescent="0.2">
      <c r="A5" s="147" t="s">
        <v>156</v>
      </c>
      <c r="B5" s="147" t="s">
        <v>164</v>
      </c>
      <c r="C5" s="147" t="s">
        <v>165</v>
      </c>
      <c r="D5" s="73">
        <v>1</v>
      </c>
      <c r="E5" s="147" t="s">
        <v>30</v>
      </c>
      <c r="F5" s="147">
        <v>15</v>
      </c>
      <c r="G5" s="147">
        <v>1</v>
      </c>
      <c r="H5" s="147">
        <v>0</v>
      </c>
      <c r="I5" s="132">
        <v>0.01</v>
      </c>
    </row>
    <row r="6" spans="1:9" ht="12.75" customHeight="1" x14ac:dyDescent="0.2">
      <c r="A6" s="147" t="s">
        <v>156</v>
      </c>
      <c r="B6" s="147" t="s">
        <v>166</v>
      </c>
      <c r="C6" s="147" t="s">
        <v>167</v>
      </c>
      <c r="D6" s="73">
        <v>1</v>
      </c>
      <c r="E6" s="147" t="s">
        <v>30</v>
      </c>
      <c r="F6" s="147">
        <v>15</v>
      </c>
      <c r="G6" s="147">
        <v>1</v>
      </c>
      <c r="H6" s="147">
        <v>0</v>
      </c>
      <c r="I6" s="132">
        <v>0.01</v>
      </c>
    </row>
    <row r="7" spans="1:9" ht="12.75" customHeight="1" x14ac:dyDescent="0.2">
      <c r="A7" s="147" t="s">
        <v>156</v>
      </c>
      <c r="B7" s="147" t="s">
        <v>168</v>
      </c>
      <c r="C7" s="147" t="s">
        <v>169</v>
      </c>
      <c r="D7" s="73">
        <v>1</v>
      </c>
      <c r="E7" s="147" t="s">
        <v>30</v>
      </c>
      <c r="F7" s="147">
        <v>15</v>
      </c>
      <c r="G7" s="147">
        <v>1</v>
      </c>
      <c r="H7" s="147">
        <v>0</v>
      </c>
      <c r="I7" s="132">
        <v>1</v>
      </c>
    </row>
    <row r="8" spans="1:9" ht="12.75" customHeight="1" x14ac:dyDescent="0.2">
      <c r="A8" s="147" t="s">
        <v>156</v>
      </c>
      <c r="B8" s="147" t="s">
        <v>170</v>
      </c>
      <c r="C8" s="147" t="s">
        <v>171</v>
      </c>
      <c r="D8" s="73">
        <v>1</v>
      </c>
      <c r="E8" s="147" t="s">
        <v>30</v>
      </c>
      <c r="F8" s="147">
        <v>15</v>
      </c>
      <c r="G8" s="147">
        <v>1</v>
      </c>
      <c r="H8" s="147">
        <v>0</v>
      </c>
      <c r="I8" s="132">
        <v>0.02</v>
      </c>
    </row>
    <row r="9" spans="1:9" ht="12.75" customHeight="1" x14ac:dyDescent="0.2">
      <c r="A9" s="147" t="s">
        <v>156</v>
      </c>
      <c r="B9" s="147" t="s">
        <v>172</v>
      </c>
      <c r="C9" s="147" t="s">
        <v>173</v>
      </c>
      <c r="D9" s="73">
        <v>1</v>
      </c>
      <c r="E9" s="147" t="s">
        <v>30</v>
      </c>
      <c r="F9" s="147">
        <v>15</v>
      </c>
      <c r="G9" s="147">
        <v>1</v>
      </c>
      <c r="H9" s="147">
        <v>0</v>
      </c>
      <c r="I9" s="132">
        <v>0.01</v>
      </c>
    </row>
    <row r="10" spans="1:9" ht="12.75" customHeight="1" x14ac:dyDescent="0.2">
      <c r="A10" s="147" t="s">
        <v>156</v>
      </c>
      <c r="B10" s="147" t="s">
        <v>771</v>
      </c>
      <c r="C10" s="147" t="s">
        <v>772</v>
      </c>
      <c r="D10" s="73">
        <v>1</v>
      </c>
      <c r="E10" s="147" t="s">
        <v>30</v>
      </c>
      <c r="F10" s="147">
        <v>15</v>
      </c>
      <c r="G10" s="147">
        <v>1</v>
      </c>
      <c r="H10" s="147">
        <v>0</v>
      </c>
      <c r="I10" s="132">
        <v>0.01</v>
      </c>
    </row>
    <row r="11" spans="1:9" ht="12.75" customHeight="1" x14ac:dyDescent="0.2">
      <c r="A11" s="137" t="s">
        <v>156</v>
      </c>
      <c r="B11" s="137" t="s">
        <v>174</v>
      </c>
      <c r="C11" s="137" t="s">
        <v>783</v>
      </c>
      <c r="D11" s="74">
        <v>1</v>
      </c>
      <c r="E11" s="137" t="s">
        <v>30</v>
      </c>
      <c r="F11" s="137">
        <v>15</v>
      </c>
      <c r="G11" s="137">
        <v>1</v>
      </c>
      <c r="H11" s="137">
        <v>0</v>
      </c>
      <c r="I11" s="135">
        <v>0.01</v>
      </c>
    </row>
    <row r="12" spans="1:9" ht="12.75" customHeight="1" x14ac:dyDescent="0.2">
      <c r="A12" s="32"/>
      <c r="B12" s="62">
        <f>COUNTA(B2:B11)</f>
        <v>10</v>
      </c>
      <c r="C12" s="20"/>
      <c r="D12" s="79"/>
      <c r="E12" s="29">
        <f>COUNTIF(E2:E11, "Yes")</f>
        <v>10</v>
      </c>
      <c r="F12" s="20"/>
      <c r="G12" s="29"/>
      <c r="H12" s="29"/>
      <c r="I12" s="133">
        <f>SUM(I2:I11)</f>
        <v>1.1100000000000001</v>
      </c>
    </row>
    <row r="13" spans="1:9" ht="12.75" customHeight="1" x14ac:dyDescent="0.2">
      <c r="A13" s="32"/>
      <c r="B13" s="56"/>
      <c r="C13" s="32"/>
      <c r="D13" s="56"/>
      <c r="E13" s="32"/>
      <c r="F13" s="32"/>
      <c r="G13" s="32"/>
      <c r="H13" s="32"/>
      <c r="I13" s="134"/>
    </row>
    <row r="14" spans="1:9" ht="12.75" customHeight="1" x14ac:dyDescent="0.2">
      <c r="A14" s="74" t="s">
        <v>177</v>
      </c>
      <c r="B14" s="74" t="s">
        <v>178</v>
      </c>
      <c r="C14" s="74" t="s">
        <v>179</v>
      </c>
      <c r="D14" s="137">
        <v>1</v>
      </c>
      <c r="E14" s="137" t="s">
        <v>30</v>
      </c>
      <c r="F14" s="74">
        <v>15</v>
      </c>
      <c r="G14" s="74">
        <v>1</v>
      </c>
      <c r="H14" s="74">
        <v>0</v>
      </c>
      <c r="I14" s="135">
        <v>2.34</v>
      </c>
    </row>
    <row r="15" spans="1:9" ht="12.75" customHeight="1" x14ac:dyDescent="0.2">
      <c r="A15" s="32"/>
      <c r="B15" s="62">
        <f>COUNTA(B14:B14)</f>
        <v>1</v>
      </c>
      <c r="C15" s="20"/>
      <c r="D15" s="79"/>
      <c r="E15" s="29">
        <f>COUNTIF(E14:E14, "Yes")</f>
        <v>1</v>
      </c>
      <c r="F15" s="20"/>
      <c r="G15" s="29"/>
      <c r="H15" s="20"/>
      <c r="I15" s="133">
        <f>SUM(I14:I14)</f>
        <v>2.34</v>
      </c>
    </row>
    <row r="16" spans="1:9" ht="12.75" customHeight="1" x14ac:dyDescent="0.2">
      <c r="A16" s="32"/>
      <c r="B16" s="56"/>
      <c r="C16" s="32"/>
      <c r="D16" s="56"/>
      <c r="E16" s="32"/>
      <c r="F16" s="32"/>
      <c r="G16" s="32"/>
      <c r="H16" s="32"/>
      <c r="I16" s="134"/>
    </row>
    <row r="17" spans="1:9" ht="12.75" customHeight="1" x14ac:dyDescent="0.2">
      <c r="A17" s="147" t="s">
        <v>180</v>
      </c>
      <c r="B17" s="147" t="s">
        <v>181</v>
      </c>
      <c r="C17" s="147" t="s">
        <v>182</v>
      </c>
      <c r="D17" s="73">
        <v>3</v>
      </c>
      <c r="E17" s="147" t="s">
        <v>30</v>
      </c>
      <c r="F17" s="147">
        <v>15</v>
      </c>
      <c r="G17" s="147">
        <v>1</v>
      </c>
      <c r="H17" s="147">
        <v>0</v>
      </c>
      <c r="I17" s="132">
        <v>0.25</v>
      </c>
    </row>
    <row r="18" spans="1:9" ht="12.75" customHeight="1" x14ac:dyDescent="0.2">
      <c r="A18" s="147" t="s">
        <v>180</v>
      </c>
      <c r="B18" s="147" t="s">
        <v>183</v>
      </c>
      <c r="C18" s="147" t="s">
        <v>784</v>
      </c>
      <c r="D18" s="73">
        <v>2</v>
      </c>
      <c r="E18" s="147" t="s">
        <v>30</v>
      </c>
      <c r="F18" s="147">
        <v>15</v>
      </c>
      <c r="G18" s="147">
        <v>1</v>
      </c>
      <c r="H18" s="147">
        <v>0</v>
      </c>
      <c r="I18" s="132">
        <v>0.12</v>
      </c>
    </row>
    <row r="19" spans="1:9" ht="12.75" customHeight="1" x14ac:dyDescent="0.2">
      <c r="A19" s="147" t="s">
        <v>180</v>
      </c>
      <c r="B19" s="147" t="s">
        <v>185</v>
      </c>
      <c r="C19" s="147" t="s">
        <v>785</v>
      </c>
      <c r="D19" s="73">
        <v>2</v>
      </c>
      <c r="E19" s="147" t="s">
        <v>30</v>
      </c>
      <c r="F19" s="147">
        <v>15</v>
      </c>
      <c r="G19" s="147">
        <v>1</v>
      </c>
      <c r="H19" s="147">
        <v>0</v>
      </c>
      <c r="I19" s="132">
        <v>0.12</v>
      </c>
    </row>
    <row r="20" spans="1:9" ht="12.75" customHeight="1" x14ac:dyDescent="0.2">
      <c r="A20" s="147" t="s">
        <v>180</v>
      </c>
      <c r="B20" s="147" t="s">
        <v>187</v>
      </c>
      <c r="C20" s="147" t="s">
        <v>188</v>
      </c>
      <c r="D20" s="73">
        <v>3</v>
      </c>
      <c r="E20" s="147" t="s">
        <v>30</v>
      </c>
      <c r="F20" s="147">
        <v>15</v>
      </c>
      <c r="G20" s="147">
        <v>1</v>
      </c>
      <c r="H20" s="147">
        <v>0</v>
      </c>
      <c r="I20" s="132">
        <v>0.09</v>
      </c>
    </row>
    <row r="21" spans="1:9" ht="12.75" customHeight="1" x14ac:dyDescent="0.2">
      <c r="A21" s="147" t="s">
        <v>180</v>
      </c>
      <c r="B21" s="147" t="s">
        <v>189</v>
      </c>
      <c r="C21" s="147" t="s">
        <v>190</v>
      </c>
      <c r="D21" s="73">
        <v>3</v>
      </c>
      <c r="E21" s="147" t="s">
        <v>30</v>
      </c>
      <c r="F21" s="147">
        <v>15</v>
      </c>
      <c r="G21" s="147">
        <v>1</v>
      </c>
      <c r="H21" s="147">
        <v>0</v>
      </c>
      <c r="I21" s="132">
        <v>0.09</v>
      </c>
    </row>
    <row r="22" spans="1:9" ht="12.75" customHeight="1" x14ac:dyDescent="0.2">
      <c r="A22" s="137" t="s">
        <v>180</v>
      </c>
      <c r="B22" s="137" t="s">
        <v>191</v>
      </c>
      <c r="C22" s="137" t="s">
        <v>786</v>
      </c>
      <c r="D22" s="74">
        <v>1</v>
      </c>
      <c r="E22" s="137" t="s">
        <v>30</v>
      </c>
      <c r="F22" s="137">
        <v>15</v>
      </c>
      <c r="G22" s="137">
        <v>1</v>
      </c>
      <c r="H22" s="137">
        <v>0</v>
      </c>
      <c r="I22" s="135">
        <v>0.25</v>
      </c>
    </row>
    <row r="23" spans="1:9" ht="12.75" customHeight="1" x14ac:dyDescent="0.2">
      <c r="A23" s="30"/>
      <c r="B23" s="29">
        <f>COUNTA(G17:G22)</f>
        <v>6</v>
      </c>
      <c r="C23" s="29"/>
      <c r="D23" s="79"/>
      <c r="E23" s="29">
        <f>COUNTIF(E17:E22, "Yes")</f>
        <v>6</v>
      </c>
      <c r="F23" s="30"/>
      <c r="G23" s="29"/>
      <c r="H23" s="29"/>
      <c r="I23" s="133">
        <f>SUM(I17:I22)</f>
        <v>0.91999999999999993</v>
      </c>
    </row>
    <row r="24" spans="1:9" ht="12.75" customHeight="1" x14ac:dyDescent="0.2">
      <c r="A24" s="32"/>
      <c r="B24" s="62"/>
      <c r="C24" s="32"/>
      <c r="D24" s="57"/>
      <c r="E24" s="32"/>
      <c r="F24" s="32"/>
      <c r="G24" s="32"/>
      <c r="H24" s="32"/>
      <c r="I24" s="134"/>
    </row>
    <row r="25" spans="1:9" ht="12.75" customHeight="1" x14ac:dyDescent="0.2">
      <c r="A25" s="147" t="s">
        <v>193</v>
      </c>
      <c r="B25" s="147" t="s">
        <v>194</v>
      </c>
      <c r="C25" s="147" t="s">
        <v>195</v>
      </c>
      <c r="D25" s="73">
        <v>1</v>
      </c>
      <c r="E25" s="147" t="s">
        <v>30</v>
      </c>
      <c r="F25" s="147">
        <v>15</v>
      </c>
      <c r="G25" s="136">
        <v>2</v>
      </c>
      <c r="H25" s="147">
        <v>0</v>
      </c>
      <c r="I25" s="132">
        <v>0.12</v>
      </c>
    </row>
    <row r="26" spans="1:9" ht="12.75" customHeight="1" x14ac:dyDescent="0.2">
      <c r="A26" s="147" t="s">
        <v>193</v>
      </c>
      <c r="B26" s="147" t="s">
        <v>196</v>
      </c>
      <c r="C26" s="147" t="s">
        <v>197</v>
      </c>
      <c r="D26" s="73">
        <v>1</v>
      </c>
      <c r="E26" s="147" t="s">
        <v>30</v>
      </c>
      <c r="F26" s="147">
        <v>15</v>
      </c>
      <c r="G26" s="136">
        <v>1</v>
      </c>
      <c r="H26" s="147">
        <v>0</v>
      </c>
      <c r="I26" s="132">
        <v>1.0900000000000001</v>
      </c>
    </row>
    <row r="27" spans="1:9" ht="12.75" customHeight="1" x14ac:dyDescent="0.2">
      <c r="A27" s="147" t="s">
        <v>193</v>
      </c>
      <c r="B27" s="147" t="s">
        <v>198</v>
      </c>
      <c r="C27" s="147" t="s">
        <v>199</v>
      </c>
      <c r="D27" s="73">
        <v>1</v>
      </c>
      <c r="E27" s="147" t="s">
        <v>30</v>
      </c>
      <c r="F27" s="147">
        <v>15</v>
      </c>
      <c r="G27" s="136">
        <v>2</v>
      </c>
      <c r="H27" s="147">
        <v>0</v>
      </c>
      <c r="I27" s="132">
        <v>0.12</v>
      </c>
    </row>
    <row r="28" spans="1:9" ht="12.75" customHeight="1" x14ac:dyDescent="0.2">
      <c r="A28" s="147" t="s">
        <v>193</v>
      </c>
      <c r="B28" s="147" t="s">
        <v>200</v>
      </c>
      <c r="C28" s="147" t="s">
        <v>201</v>
      </c>
      <c r="D28" s="73">
        <v>1</v>
      </c>
      <c r="E28" s="147" t="s">
        <v>30</v>
      </c>
      <c r="F28" s="147">
        <v>15</v>
      </c>
      <c r="G28" s="136">
        <v>2</v>
      </c>
      <c r="H28" s="147">
        <v>0</v>
      </c>
      <c r="I28" s="132">
        <v>0.12</v>
      </c>
    </row>
    <row r="29" spans="1:9" ht="12.75" customHeight="1" x14ac:dyDescent="0.2">
      <c r="A29" s="147" t="s">
        <v>193</v>
      </c>
      <c r="B29" s="147" t="s">
        <v>202</v>
      </c>
      <c r="C29" s="147" t="s">
        <v>203</v>
      </c>
      <c r="D29" s="73">
        <v>1</v>
      </c>
      <c r="E29" s="147" t="s">
        <v>30</v>
      </c>
      <c r="F29" s="147">
        <v>15</v>
      </c>
      <c r="G29" s="136">
        <v>2</v>
      </c>
      <c r="H29" s="147">
        <v>0</v>
      </c>
      <c r="I29" s="132">
        <v>0.12</v>
      </c>
    </row>
    <row r="30" spans="1:9" ht="12.75" customHeight="1" x14ac:dyDescent="0.2">
      <c r="A30" s="147" t="s">
        <v>193</v>
      </c>
      <c r="B30" s="147" t="s">
        <v>204</v>
      </c>
      <c r="C30" s="147" t="s">
        <v>205</v>
      </c>
      <c r="D30" s="73">
        <v>2</v>
      </c>
      <c r="E30" s="147" t="s">
        <v>30</v>
      </c>
      <c r="F30" s="147">
        <v>15</v>
      </c>
      <c r="G30" s="136">
        <v>2</v>
      </c>
      <c r="H30" s="147">
        <v>0</v>
      </c>
      <c r="I30" s="132">
        <v>0.12</v>
      </c>
    </row>
    <row r="31" spans="1:9" ht="12.75" customHeight="1" x14ac:dyDescent="0.2">
      <c r="A31" s="147" t="s">
        <v>193</v>
      </c>
      <c r="B31" s="147" t="s">
        <v>206</v>
      </c>
      <c r="C31" s="147" t="s">
        <v>207</v>
      </c>
      <c r="D31" s="73">
        <v>2</v>
      </c>
      <c r="E31" s="147" t="s">
        <v>30</v>
      </c>
      <c r="F31" s="147">
        <v>15</v>
      </c>
      <c r="G31" s="136">
        <v>2</v>
      </c>
      <c r="H31" s="147">
        <v>0</v>
      </c>
      <c r="I31" s="132">
        <v>0.12</v>
      </c>
    </row>
    <row r="32" spans="1:9" ht="12.75" customHeight="1" x14ac:dyDescent="0.2">
      <c r="A32" s="147" t="s">
        <v>193</v>
      </c>
      <c r="B32" s="147" t="s">
        <v>208</v>
      </c>
      <c r="C32" s="147" t="s">
        <v>209</v>
      </c>
      <c r="D32" s="73">
        <v>1</v>
      </c>
      <c r="E32" s="147" t="s">
        <v>30</v>
      </c>
      <c r="F32" s="147">
        <v>15</v>
      </c>
      <c r="G32" s="136">
        <v>2</v>
      </c>
      <c r="H32" s="147">
        <v>0</v>
      </c>
      <c r="I32" s="132">
        <v>0.12</v>
      </c>
    </row>
    <row r="33" spans="1:9" ht="12.75" customHeight="1" x14ac:dyDescent="0.2">
      <c r="A33" s="137" t="s">
        <v>193</v>
      </c>
      <c r="B33" s="137" t="s">
        <v>787</v>
      </c>
      <c r="C33" s="137" t="s">
        <v>788</v>
      </c>
      <c r="D33" s="74">
        <v>1</v>
      </c>
      <c r="E33" s="137" t="s">
        <v>30</v>
      </c>
      <c r="F33" s="137">
        <v>15</v>
      </c>
      <c r="G33" s="137">
        <v>1</v>
      </c>
      <c r="H33" s="137">
        <v>0</v>
      </c>
      <c r="I33" s="135">
        <v>0.93</v>
      </c>
    </row>
    <row r="34" spans="1:9" x14ac:dyDescent="0.2">
      <c r="A34" s="30"/>
      <c r="B34" s="29">
        <f>COUNTA(B25:B33)</f>
        <v>9</v>
      </c>
      <c r="C34" s="29"/>
      <c r="D34" s="79"/>
      <c r="E34" s="29">
        <f>COUNTIF(E25:E33, "Yes")</f>
        <v>9</v>
      </c>
      <c r="F34" s="30"/>
      <c r="G34" s="29"/>
      <c r="H34" s="29"/>
      <c r="I34" s="133">
        <f>SUM(I25:I33)</f>
        <v>2.8600000000000008</v>
      </c>
    </row>
    <row r="35" spans="1:9" x14ac:dyDescent="0.2">
      <c r="A35" s="30"/>
      <c r="B35" s="29"/>
      <c r="C35" s="29"/>
      <c r="D35" s="79"/>
      <c r="E35" s="29"/>
      <c r="F35" s="30"/>
      <c r="G35" s="29"/>
      <c r="H35" s="29"/>
      <c r="I35" s="133"/>
    </row>
    <row r="36" spans="1:9" ht="12.75" customHeight="1" x14ac:dyDescent="0.2">
      <c r="A36" s="147" t="s">
        <v>210</v>
      </c>
      <c r="B36" s="147" t="s">
        <v>211</v>
      </c>
      <c r="C36" s="147" t="s">
        <v>212</v>
      </c>
      <c r="D36" s="73">
        <v>2</v>
      </c>
      <c r="E36" s="147" t="s">
        <v>30</v>
      </c>
      <c r="F36" s="147">
        <v>15</v>
      </c>
      <c r="G36" s="147">
        <v>1</v>
      </c>
      <c r="H36" s="147">
        <v>0</v>
      </c>
      <c r="I36" s="132">
        <v>0.71</v>
      </c>
    </row>
    <row r="37" spans="1:9" ht="12.75" customHeight="1" x14ac:dyDescent="0.2">
      <c r="A37" s="137" t="s">
        <v>210</v>
      </c>
      <c r="B37" s="137" t="s">
        <v>213</v>
      </c>
      <c r="C37" s="137" t="s">
        <v>214</v>
      </c>
      <c r="D37" s="74">
        <v>2</v>
      </c>
      <c r="E37" s="137" t="s">
        <v>30</v>
      </c>
      <c r="F37" s="137">
        <v>15</v>
      </c>
      <c r="G37" s="137">
        <v>1</v>
      </c>
      <c r="H37" s="137">
        <v>0</v>
      </c>
      <c r="I37" s="135">
        <v>0.36</v>
      </c>
    </row>
    <row r="38" spans="1:9" x14ac:dyDescent="0.2">
      <c r="A38" s="30"/>
      <c r="B38" s="29">
        <f>COUNTA(B36:B37)</f>
        <v>2</v>
      </c>
      <c r="C38" s="29"/>
      <c r="D38" s="79"/>
      <c r="E38" s="29">
        <f>COUNTIF(E36:E37, "Yes")</f>
        <v>2</v>
      </c>
      <c r="F38" s="30"/>
      <c r="G38" s="29"/>
      <c r="H38" s="29"/>
      <c r="I38" s="133">
        <f>SUM(I36:I37)</f>
        <v>1.0699999999999998</v>
      </c>
    </row>
    <row r="39" spans="1:9" x14ac:dyDescent="0.2">
      <c r="A39" s="30"/>
      <c r="B39" s="29"/>
      <c r="C39" s="29"/>
      <c r="D39" s="79"/>
      <c r="E39" s="29"/>
      <c r="F39" s="30"/>
      <c r="G39" s="29"/>
      <c r="H39" s="29"/>
      <c r="I39" s="133"/>
    </row>
    <row r="40" spans="1:9" ht="12.75" customHeight="1" x14ac:dyDescent="0.2">
      <c r="A40" s="147" t="s">
        <v>215</v>
      </c>
      <c r="B40" s="147" t="s">
        <v>789</v>
      </c>
      <c r="C40" s="147" t="s">
        <v>790</v>
      </c>
      <c r="D40" s="73">
        <v>2</v>
      </c>
      <c r="E40" s="147" t="s">
        <v>30</v>
      </c>
      <c r="F40" s="147">
        <v>15</v>
      </c>
      <c r="G40" s="136">
        <v>1</v>
      </c>
      <c r="H40" s="147">
        <v>0</v>
      </c>
      <c r="I40" s="132">
        <v>3.07</v>
      </c>
    </row>
    <row r="41" spans="1:9" ht="12.75" customHeight="1" x14ac:dyDescent="0.2">
      <c r="A41" s="147" t="s">
        <v>215</v>
      </c>
      <c r="B41" s="147" t="s">
        <v>216</v>
      </c>
      <c r="C41" s="147" t="s">
        <v>217</v>
      </c>
      <c r="D41" s="73">
        <v>1</v>
      </c>
      <c r="E41" s="147" t="s">
        <v>30</v>
      </c>
      <c r="F41" s="147">
        <v>15</v>
      </c>
      <c r="G41" s="136">
        <v>1</v>
      </c>
      <c r="H41" s="147">
        <v>0</v>
      </c>
      <c r="I41" s="132">
        <v>0.04</v>
      </c>
    </row>
    <row r="42" spans="1:9" ht="12.75" customHeight="1" x14ac:dyDescent="0.2">
      <c r="A42" s="147" t="s">
        <v>215</v>
      </c>
      <c r="B42" s="147" t="s">
        <v>218</v>
      </c>
      <c r="C42" s="147" t="s">
        <v>219</v>
      </c>
      <c r="D42" s="73">
        <v>1</v>
      </c>
      <c r="E42" s="147" t="s">
        <v>30</v>
      </c>
      <c r="F42" s="147">
        <v>15</v>
      </c>
      <c r="G42" s="136">
        <v>1</v>
      </c>
      <c r="H42" s="147">
        <v>0</v>
      </c>
      <c r="I42" s="132">
        <v>7.0000000000000007E-2</v>
      </c>
    </row>
    <row r="43" spans="1:9" ht="12.75" customHeight="1" x14ac:dyDescent="0.2">
      <c r="A43" s="147" t="s">
        <v>215</v>
      </c>
      <c r="B43" s="147" t="s">
        <v>220</v>
      </c>
      <c r="C43" s="147" t="s">
        <v>221</v>
      </c>
      <c r="D43" s="73">
        <v>1</v>
      </c>
      <c r="E43" s="147" t="s">
        <v>30</v>
      </c>
      <c r="F43" s="147">
        <v>15</v>
      </c>
      <c r="G43" s="136">
        <v>1</v>
      </c>
      <c r="H43" s="147">
        <v>0</v>
      </c>
      <c r="I43" s="132">
        <v>0.51</v>
      </c>
    </row>
    <row r="44" spans="1:9" ht="12.75" customHeight="1" x14ac:dyDescent="0.2">
      <c r="A44" s="147" t="s">
        <v>215</v>
      </c>
      <c r="B44" s="147" t="s">
        <v>222</v>
      </c>
      <c r="C44" s="147" t="s">
        <v>223</v>
      </c>
      <c r="D44" s="73">
        <v>2</v>
      </c>
      <c r="E44" s="147" t="s">
        <v>30</v>
      </c>
      <c r="F44" s="147">
        <v>15</v>
      </c>
      <c r="G44" s="136">
        <v>1</v>
      </c>
      <c r="H44" s="147">
        <v>0</v>
      </c>
      <c r="I44" s="132">
        <v>0.56999999999999995</v>
      </c>
    </row>
    <row r="45" spans="1:9" ht="12.75" customHeight="1" x14ac:dyDescent="0.2">
      <c r="A45" s="137" t="s">
        <v>215</v>
      </c>
      <c r="B45" s="137" t="s">
        <v>224</v>
      </c>
      <c r="C45" s="137" t="s">
        <v>225</v>
      </c>
      <c r="D45" s="74">
        <v>2</v>
      </c>
      <c r="E45" s="137" t="s">
        <v>30</v>
      </c>
      <c r="F45" s="137">
        <v>15</v>
      </c>
      <c r="G45" s="137">
        <v>1</v>
      </c>
      <c r="H45" s="137">
        <v>0</v>
      </c>
      <c r="I45" s="135">
        <v>0.56000000000000005</v>
      </c>
    </row>
    <row r="46" spans="1:9" x14ac:dyDescent="0.2">
      <c r="A46" s="30"/>
      <c r="B46" s="29">
        <f>COUNTA(B40:B45)</f>
        <v>6</v>
      </c>
      <c r="C46" s="29"/>
      <c r="D46" s="79"/>
      <c r="E46" s="29">
        <f>COUNTIF(E40:E45, "Yes")</f>
        <v>6</v>
      </c>
      <c r="F46" s="30"/>
      <c r="G46" s="29"/>
      <c r="H46" s="29"/>
      <c r="I46" s="133">
        <f>SUM(I40:I45)</f>
        <v>4.82</v>
      </c>
    </row>
    <row r="47" spans="1:9" x14ac:dyDescent="0.2">
      <c r="A47" s="30"/>
      <c r="B47" s="29"/>
      <c r="C47" s="29"/>
      <c r="D47" s="79"/>
      <c r="E47" s="29"/>
      <c r="F47" s="30"/>
      <c r="G47" s="29"/>
      <c r="H47" s="29"/>
      <c r="I47" s="133"/>
    </row>
    <row r="48" spans="1:9" ht="12.75" customHeight="1" x14ac:dyDescent="0.2">
      <c r="A48" s="147" t="s">
        <v>226</v>
      </c>
      <c r="B48" s="147" t="s">
        <v>227</v>
      </c>
      <c r="C48" s="147" t="s">
        <v>792</v>
      </c>
      <c r="D48" s="73">
        <v>1</v>
      </c>
      <c r="E48" s="147" t="s">
        <v>30</v>
      </c>
      <c r="F48" s="147">
        <v>15</v>
      </c>
      <c r="G48" s="147">
        <v>7</v>
      </c>
      <c r="H48" s="147">
        <v>0</v>
      </c>
      <c r="I48" s="132">
        <v>1.1299999999999999</v>
      </c>
    </row>
    <row r="49" spans="1:9" ht="12.75" customHeight="1" x14ac:dyDescent="0.2">
      <c r="A49" s="147" t="s">
        <v>226</v>
      </c>
      <c r="B49" s="147" t="s">
        <v>228</v>
      </c>
      <c r="C49" s="147" t="s">
        <v>799</v>
      </c>
      <c r="D49" s="73">
        <v>1</v>
      </c>
      <c r="E49" s="147" t="s">
        <v>30</v>
      </c>
      <c r="F49" s="147">
        <v>15</v>
      </c>
      <c r="G49" s="147">
        <v>1</v>
      </c>
      <c r="H49" s="147">
        <v>0</v>
      </c>
      <c r="I49" s="132">
        <v>1.65</v>
      </c>
    </row>
    <row r="50" spans="1:9" ht="12.75" customHeight="1" x14ac:dyDescent="0.2">
      <c r="A50" s="147" t="s">
        <v>226</v>
      </c>
      <c r="B50" s="147" t="s">
        <v>229</v>
      </c>
      <c r="C50" s="147" t="s">
        <v>800</v>
      </c>
      <c r="D50" s="73">
        <v>1</v>
      </c>
      <c r="E50" s="147" t="s">
        <v>30</v>
      </c>
      <c r="F50" s="147">
        <v>15</v>
      </c>
      <c r="G50" s="147">
        <v>1</v>
      </c>
      <c r="H50" s="147">
        <v>0</v>
      </c>
      <c r="I50" s="132">
        <v>2.02</v>
      </c>
    </row>
    <row r="51" spans="1:9" ht="12.75" customHeight="1" x14ac:dyDescent="0.2">
      <c r="A51" s="137" t="s">
        <v>226</v>
      </c>
      <c r="B51" s="137" t="s">
        <v>231</v>
      </c>
      <c r="C51" s="137" t="s">
        <v>232</v>
      </c>
      <c r="D51" s="74">
        <v>1</v>
      </c>
      <c r="E51" s="137" t="s">
        <v>30</v>
      </c>
      <c r="F51" s="137">
        <v>15</v>
      </c>
      <c r="G51" s="137">
        <v>7</v>
      </c>
      <c r="H51" s="137">
        <v>0</v>
      </c>
      <c r="I51" s="135">
        <v>0.25</v>
      </c>
    </row>
    <row r="52" spans="1:9" x14ac:dyDescent="0.2">
      <c r="A52" s="30"/>
      <c r="B52" s="29">
        <f>COUNTA(B48:B51)</f>
        <v>4</v>
      </c>
      <c r="C52" s="29"/>
      <c r="D52" s="79"/>
      <c r="E52" s="29">
        <f>COUNTIF(E48:E51, "Yes")</f>
        <v>4</v>
      </c>
      <c r="F52" s="30"/>
      <c r="G52" s="29"/>
      <c r="H52" s="29"/>
      <c r="I52" s="133">
        <f>SUM(I48:I51)</f>
        <v>5.05</v>
      </c>
    </row>
    <row r="53" spans="1:9" x14ac:dyDescent="0.2">
      <c r="A53" s="30"/>
      <c r="B53" s="29"/>
      <c r="C53" s="29"/>
      <c r="D53" s="79"/>
      <c r="E53" s="29"/>
      <c r="F53" s="30"/>
      <c r="G53" s="29"/>
      <c r="H53" s="29"/>
      <c r="I53" s="133"/>
    </row>
    <row r="54" spans="1:9" ht="12.75" customHeight="1" x14ac:dyDescent="0.2">
      <c r="A54" s="73" t="s">
        <v>233</v>
      </c>
      <c r="B54" s="73" t="s">
        <v>234</v>
      </c>
      <c r="C54" s="73" t="s">
        <v>235</v>
      </c>
      <c r="D54" s="73">
        <v>3</v>
      </c>
      <c r="E54" s="147" t="s">
        <v>30</v>
      </c>
      <c r="F54" s="73">
        <v>15</v>
      </c>
      <c r="G54" s="136">
        <v>0.5</v>
      </c>
      <c r="H54" s="73">
        <v>0</v>
      </c>
      <c r="I54" s="132">
        <v>0.13</v>
      </c>
    </row>
    <row r="55" spans="1:9" ht="12.75" customHeight="1" x14ac:dyDescent="0.2">
      <c r="A55" s="73" t="s">
        <v>233</v>
      </c>
      <c r="B55" s="73" t="s">
        <v>236</v>
      </c>
      <c r="C55" s="73" t="s">
        <v>237</v>
      </c>
      <c r="D55" s="73">
        <v>3</v>
      </c>
      <c r="E55" s="147" t="s">
        <v>30</v>
      </c>
      <c r="F55" s="73">
        <v>15</v>
      </c>
      <c r="G55" s="136">
        <v>0.5</v>
      </c>
      <c r="H55" s="73">
        <v>0</v>
      </c>
      <c r="I55" s="132">
        <v>0.02</v>
      </c>
    </row>
    <row r="56" spans="1:9" ht="12.75" customHeight="1" x14ac:dyDescent="0.2">
      <c r="A56" s="73" t="s">
        <v>233</v>
      </c>
      <c r="B56" s="73" t="s">
        <v>238</v>
      </c>
      <c r="C56" s="73" t="s">
        <v>239</v>
      </c>
      <c r="D56" s="73">
        <v>1</v>
      </c>
      <c r="E56" s="147" t="s">
        <v>30</v>
      </c>
      <c r="F56" s="73">
        <v>15</v>
      </c>
      <c r="G56" s="136">
        <v>1</v>
      </c>
      <c r="H56" s="73">
        <v>0</v>
      </c>
      <c r="I56" s="132">
        <v>0.34</v>
      </c>
    </row>
    <row r="57" spans="1:9" ht="12.75" customHeight="1" x14ac:dyDescent="0.2">
      <c r="A57" s="136" t="s">
        <v>233</v>
      </c>
      <c r="B57" s="136" t="s">
        <v>773</v>
      </c>
      <c r="C57" s="136" t="s">
        <v>774</v>
      </c>
      <c r="D57" s="73">
        <v>3</v>
      </c>
      <c r="E57" s="147" t="s">
        <v>30</v>
      </c>
      <c r="F57" s="136">
        <v>15</v>
      </c>
      <c r="G57" s="136">
        <v>0.5</v>
      </c>
      <c r="H57" s="136">
        <v>0</v>
      </c>
      <c r="I57" s="132">
        <v>0.15</v>
      </c>
    </row>
    <row r="58" spans="1:9" ht="12.75" customHeight="1" x14ac:dyDescent="0.2">
      <c r="A58" s="73" t="s">
        <v>233</v>
      </c>
      <c r="B58" s="73" t="s">
        <v>240</v>
      </c>
      <c r="C58" s="73" t="s">
        <v>241</v>
      </c>
      <c r="D58" s="73">
        <v>1</v>
      </c>
      <c r="E58" s="147" t="s">
        <v>30</v>
      </c>
      <c r="F58" s="73">
        <v>15</v>
      </c>
      <c r="G58" s="136">
        <v>1</v>
      </c>
      <c r="H58" s="73">
        <v>0</v>
      </c>
      <c r="I58" s="132">
        <v>0.05</v>
      </c>
    </row>
    <row r="59" spans="1:9" ht="12.75" customHeight="1" x14ac:dyDescent="0.2">
      <c r="A59" s="73" t="s">
        <v>233</v>
      </c>
      <c r="B59" s="73" t="s">
        <v>242</v>
      </c>
      <c r="C59" s="73" t="s">
        <v>243</v>
      </c>
      <c r="D59" s="73">
        <v>3</v>
      </c>
      <c r="E59" s="147" t="s">
        <v>30</v>
      </c>
      <c r="F59" s="73">
        <v>15</v>
      </c>
      <c r="G59" s="136">
        <v>0.5</v>
      </c>
      <c r="H59" s="73">
        <v>0</v>
      </c>
      <c r="I59" s="132">
        <v>0.1</v>
      </c>
    </row>
    <row r="60" spans="1:9" ht="12.75" customHeight="1" x14ac:dyDescent="0.2">
      <c r="A60" s="73" t="s">
        <v>233</v>
      </c>
      <c r="B60" s="73" t="s">
        <v>244</v>
      </c>
      <c r="C60" s="73" t="s">
        <v>245</v>
      </c>
      <c r="D60" s="73">
        <v>2</v>
      </c>
      <c r="E60" s="147" t="s">
        <v>30</v>
      </c>
      <c r="F60" s="73">
        <v>15</v>
      </c>
      <c r="G60" s="136">
        <v>1</v>
      </c>
      <c r="H60" s="73">
        <v>0</v>
      </c>
      <c r="I60" s="132">
        <v>0.5</v>
      </c>
    </row>
    <row r="61" spans="1:9" ht="12.75" customHeight="1" x14ac:dyDescent="0.2">
      <c r="A61" s="73" t="s">
        <v>233</v>
      </c>
      <c r="B61" s="73" t="s">
        <v>246</v>
      </c>
      <c r="C61" s="73" t="s">
        <v>247</v>
      </c>
      <c r="D61" s="73">
        <v>2</v>
      </c>
      <c r="E61" s="147" t="s">
        <v>30</v>
      </c>
      <c r="F61" s="73">
        <v>15</v>
      </c>
      <c r="G61" s="136">
        <v>1</v>
      </c>
      <c r="H61" s="73">
        <v>0</v>
      </c>
      <c r="I61" s="132">
        <v>0.62</v>
      </c>
    </row>
    <row r="62" spans="1:9" ht="12.75" customHeight="1" x14ac:dyDescent="0.2">
      <c r="A62" s="73" t="s">
        <v>233</v>
      </c>
      <c r="B62" s="73" t="s">
        <v>248</v>
      </c>
      <c r="C62" s="73" t="s">
        <v>249</v>
      </c>
      <c r="D62" s="73">
        <v>3</v>
      </c>
      <c r="E62" s="147" t="s">
        <v>30</v>
      </c>
      <c r="F62" s="73">
        <v>15</v>
      </c>
      <c r="G62" s="136">
        <v>0.5</v>
      </c>
      <c r="H62" s="73">
        <v>0</v>
      </c>
      <c r="I62" s="132">
        <v>0.17</v>
      </c>
    </row>
    <row r="63" spans="1:9" ht="12.75" customHeight="1" x14ac:dyDescent="0.2">
      <c r="A63" s="73" t="s">
        <v>233</v>
      </c>
      <c r="B63" s="73" t="s">
        <v>250</v>
      </c>
      <c r="C63" s="73" t="s">
        <v>251</v>
      </c>
      <c r="D63" s="73">
        <v>2</v>
      </c>
      <c r="E63" s="147" t="s">
        <v>30</v>
      </c>
      <c r="F63" s="73">
        <v>15</v>
      </c>
      <c r="G63" s="136">
        <v>1</v>
      </c>
      <c r="H63" s="73">
        <v>0</v>
      </c>
      <c r="I63" s="132">
        <v>0.12</v>
      </c>
    </row>
    <row r="64" spans="1:9" ht="12.75" customHeight="1" x14ac:dyDescent="0.2">
      <c r="A64" s="73" t="s">
        <v>233</v>
      </c>
      <c r="B64" s="73" t="s">
        <v>252</v>
      </c>
      <c r="C64" s="73" t="s">
        <v>253</v>
      </c>
      <c r="D64" s="73">
        <v>3</v>
      </c>
      <c r="E64" s="147" t="s">
        <v>30</v>
      </c>
      <c r="F64" s="73">
        <v>15</v>
      </c>
      <c r="G64" s="136">
        <v>0.5</v>
      </c>
      <c r="H64" s="73">
        <v>0</v>
      </c>
      <c r="I64" s="132">
        <v>0.02</v>
      </c>
    </row>
    <row r="65" spans="1:9" ht="12.75" customHeight="1" x14ac:dyDescent="0.2">
      <c r="A65" s="73" t="s">
        <v>233</v>
      </c>
      <c r="B65" s="73" t="s">
        <v>254</v>
      </c>
      <c r="C65" s="73" t="s">
        <v>255</v>
      </c>
      <c r="D65" s="73">
        <v>3</v>
      </c>
      <c r="E65" s="147" t="s">
        <v>30</v>
      </c>
      <c r="F65" s="73">
        <v>15</v>
      </c>
      <c r="G65" s="136">
        <v>0.5</v>
      </c>
      <c r="H65" s="73">
        <v>0</v>
      </c>
      <c r="I65" s="132">
        <v>0.27</v>
      </c>
    </row>
    <row r="66" spans="1:9" ht="12.75" customHeight="1" x14ac:dyDescent="0.2">
      <c r="A66" s="73" t="s">
        <v>233</v>
      </c>
      <c r="B66" s="73" t="s">
        <v>256</v>
      </c>
      <c r="C66" s="73" t="s">
        <v>257</v>
      </c>
      <c r="D66" s="73">
        <v>3</v>
      </c>
      <c r="E66" s="147" t="s">
        <v>30</v>
      </c>
      <c r="F66" s="73">
        <v>15</v>
      </c>
      <c r="G66" s="136">
        <v>0.5</v>
      </c>
      <c r="H66" s="73">
        <v>0</v>
      </c>
      <c r="I66" s="132">
        <v>0.01</v>
      </c>
    </row>
    <row r="67" spans="1:9" ht="12.75" customHeight="1" x14ac:dyDescent="0.2">
      <c r="A67" s="73" t="s">
        <v>233</v>
      </c>
      <c r="B67" s="73" t="s">
        <v>258</v>
      </c>
      <c r="C67" s="73" t="s">
        <v>259</v>
      </c>
      <c r="D67" s="73">
        <v>3</v>
      </c>
      <c r="E67" s="147" t="s">
        <v>30</v>
      </c>
      <c r="F67" s="73">
        <v>15</v>
      </c>
      <c r="G67" s="136">
        <v>0.5</v>
      </c>
      <c r="H67" s="73">
        <v>0</v>
      </c>
      <c r="I67" s="132">
        <v>0.02</v>
      </c>
    </row>
    <row r="68" spans="1:9" ht="12.75" customHeight="1" x14ac:dyDescent="0.2">
      <c r="A68" s="73" t="s">
        <v>233</v>
      </c>
      <c r="B68" s="73" t="s">
        <v>260</v>
      </c>
      <c r="C68" s="73" t="s">
        <v>261</v>
      </c>
      <c r="D68" s="73">
        <v>2</v>
      </c>
      <c r="E68" s="147" t="s">
        <v>30</v>
      </c>
      <c r="F68" s="73">
        <v>15</v>
      </c>
      <c r="G68" s="136">
        <v>1</v>
      </c>
      <c r="H68" s="73">
        <v>0</v>
      </c>
      <c r="I68" s="132">
        <v>0.04</v>
      </c>
    </row>
    <row r="69" spans="1:9" ht="12.75" customHeight="1" x14ac:dyDescent="0.2">
      <c r="A69" s="73" t="s">
        <v>233</v>
      </c>
      <c r="B69" s="73" t="s">
        <v>262</v>
      </c>
      <c r="C69" s="73" t="s">
        <v>263</v>
      </c>
      <c r="D69" s="73">
        <v>1</v>
      </c>
      <c r="E69" s="147" t="s">
        <v>30</v>
      </c>
      <c r="F69" s="73">
        <v>15</v>
      </c>
      <c r="G69" s="136">
        <v>1</v>
      </c>
      <c r="H69" s="73">
        <v>0</v>
      </c>
      <c r="I69" s="132">
        <v>0.41</v>
      </c>
    </row>
    <row r="70" spans="1:9" ht="12.75" customHeight="1" x14ac:dyDescent="0.2">
      <c r="A70" s="73" t="s">
        <v>233</v>
      </c>
      <c r="B70" s="73" t="s">
        <v>264</v>
      </c>
      <c r="C70" s="73" t="s">
        <v>265</v>
      </c>
      <c r="D70" s="73">
        <v>1</v>
      </c>
      <c r="E70" s="147" t="s">
        <v>30</v>
      </c>
      <c r="F70" s="73">
        <v>15</v>
      </c>
      <c r="G70" s="136">
        <v>1</v>
      </c>
      <c r="H70" s="73">
        <v>0</v>
      </c>
      <c r="I70" s="132">
        <v>0.21</v>
      </c>
    </row>
    <row r="71" spans="1:9" ht="12.75" customHeight="1" x14ac:dyDescent="0.2">
      <c r="A71" s="73" t="s">
        <v>233</v>
      </c>
      <c r="B71" s="73" t="s">
        <v>266</v>
      </c>
      <c r="C71" s="73" t="s">
        <v>267</v>
      </c>
      <c r="D71" s="73">
        <v>1</v>
      </c>
      <c r="E71" s="147" t="s">
        <v>30</v>
      </c>
      <c r="F71" s="73">
        <v>15</v>
      </c>
      <c r="G71" s="136">
        <v>1</v>
      </c>
      <c r="H71" s="73">
        <v>0</v>
      </c>
      <c r="I71" s="132">
        <v>0.08</v>
      </c>
    </row>
    <row r="72" spans="1:9" ht="12.75" customHeight="1" x14ac:dyDescent="0.2">
      <c r="A72" s="73" t="s">
        <v>233</v>
      </c>
      <c r="B72" s="73" t="s">
        <v>268</v>
      </c>
      <c r="C72" s="73" t="s">
        <v>269</v>
      </c>
      <c r="D72" s="73">
        <v>3</v>
      </c>
      <c r="E72" s="147" t="s">
        <v>30</v>
      </c>
      <c r="F72" s="73">
        <v>15</v>
      </c>
      <c r="G72" s="136">
        <v>0.5</v>
      </c>
      <c r="H72" s="73">
        <v>0</v>
      </c>
      <c r="I72" s="132">
        <v>0.03</v>
      </c>
    </row>
    <row r="73" spans="1:9" ht="12.75" customHeight="1" x14ac:dyDescent="0.2">
      <c r="A73" s="73" t="s">
        <v>233</v>
      </c>
      <c r="B73" s="73" t="s">
        <v>270</v>
      </c>
      <c r="C73" s="73" t="s">
        <v>271</v>
      </c>
      <c r="D73" s="73">
        <v>1</v>
      </c>
      <c r="E73" s="147" t="s">
        <v>30</v>
      </c>
      <c r="F73" s="73">
        <v>15</v>
      </c>
      <c r="G73" s="136">
        <v>1</v>
      </c>
      <c r="H73" s="73">
        <v>0</v>
      </c>
      <c r="I73" s="132">
        <v>0.11</v>
      </c>
    </row>
    <row r="74" spans="1:9" ht="12.75" customHeight="1" x14ac:dyDescent="0.2">
      <c r="A74" s="73" t="s">
        <v>233</v>
      </c>
      <c r="B74" s="73" t="s">
        <v>272</v>
      </c>
      <c r="C74" s="73" t="s">
        <v>273</v>
      </c>
      <c r="D74" s="73">
        <v>3</v>
      </c>
      <c r="E74" s="147" t="s">
        <v>30</v>
      </c>
      <c r="F74" s="73">
        <v>15</v>
      </c>
      <c r="G74" s="136">
        <v>0.5</v>
      </c>
      <c r="H74" s="73">
        <v>0</v>
      </c>
      <c r="I74" s="132">
        <v>0.03</v>
      </c>
    </row>
    <row r="75" spans="1:9" ht="12.75" customHeight="1" x14ac:dyDescent="0.2">
      <c r="A75" s="73" t="s">
        <v>233</v>
      </c>
      <c r="B75" s="73" t="s">
        <v>274</v>
      </c>
      <c r="C75" s="73" t="s">
        <v>275</v>
      </c>
      <c r="D75" s="73">
        <v>1</v>
      </c>
      <c r="E75" s="147" t="s">
        <v>30</v>
      </c>
      <c r="F75" s="73">
        <v>15</v>
      </c>
      <c r="G75" s="136">
        <v>0.5</v>
      </c>
      <c r="H75" s="73">
        <v>0</v>
      </c>
      <c r="I75" s="132">
        <v>9.51</v>
      </c>
    </row>
    <row r="76" spans="1:9" ht="12.75" customHeight="1" x14ac:dyDescent="0.2">
      <c r="A76" s="73" t="s">
        <v>233</v>
      </c>
      <c r="B76" s="73" t="s">
        <v>276</v>
      </c>
      <c r="C76" s="73" t="s">
        <v>277</v>
      </c>
      <c r="D76" s="73">
        <v>2</v>
      </c>
      <c r="E76" s="147" t="s">
        <v>30</v>
      </c>
      <c r="F76" s="73">
        <v>15</v>
      </c>
      <c r="G76" s="136">
        <v>1</v>
      </c>
      <c r="H76" s="73">
        <v>0</v>
      </c>
      <c r="I76" s="132">
        <v>4.2699999999999996</v>
      </c>
    </row>
    <row r="77" spans="1:9" ht="12.75" customHeight="1" x14ac:dyDescent="0.2">
      <c r="A77" s="73" t="s">
        <v>233</v>
      </c>
      <c r="B77" s="73" t="s">
        <v>278</v>
      </c>
      <c r="C77" s="73" t="s">
        <v>279</v>
      </c>
      <c r="D77" s="73">
        <v>2</v>
      </c>
      <c r="E77" s="147" t="s">
        <v>30</v>
      </c>
      <c r="F77" s="73">
        <v>15</v>
      </c>
      <c r="G77" s="136">
        <v>1</v>
      </c>
      <c r="H77" s="73">
        <v>0</v>
      </c>
      <c r="I77" s="132">
        <v>0.21</v>
      </c>
    </row>
    <row r="78" spans="1:9" ht="12.75" customHeight="1" x14ac:dyDescent="0.2">
      <c r="A78" s="73" t="s">
        <v>233</v>
      </c>
      <c r="B78" s="73" t="s">
        <v>280</v>
      </c>
      <c r="C78" s="73" t="s">
        <v>281</v>
      </c>
      <c r="D78" s="73">
        <v>3</v>
      </c>
      <c r="E78" s="147" t="s">
        <v>30</v>
      </c>
      <c r="F78" s="73">
        <v>15</v>
      </c>
      <c r="G78" s="136">
        <v>0.5</v>
      </c>
      <c r="H78" s="73">
        <v>0</v>
      </c>
      <c r="I78" s="132">
        <v>0.19</v>
      </c>
    </row>
    <row r="79" spans="1:9" ht="12.75" customHeight="1" x14ac:dyDescent="0.2">
      <c r="A79" s="73" t="s">
        <v>233</v>
      </c>
      <c r="B79" s="73" t="s">
        <v>282</v>
      </c>
      <c r="C79" s="73" t="s">
        <v>283</v>
      </c>
      <c r="D79" s="73">
        <v>3</v>
      </c>
      <c r="E79" s="147" t="s">
        <v>30</v>
      </c>
      <c r="F79" s="73">
        <v>15</v>
      </c>
      <c r="G79" s="136">
        <v>0.5</v>
      </c>
      <c r="H79" s="73">
        <v>0</v>
      </c>
      <c r="I79" s="132">
        <v>0.17</v>
      </c>
    </row>
    <row r="80" spans="1:9" ht="12.75" customHeight="1" x14ac:dyDescent="0.2">
      <c r="A80" s="73" t="s">
        <v>233</v>
      </c>
      <c r="B80" s="73" t="s">
        <v>284</v>
      </c>
      <c r="C80" s="73" t="s">
        <v>285</v>
      </c>
      <c r="D80" s="73">
        <v>3</v>
      </c>
      <c r="E80" s="147" t="s">
        <v>30</v>
      </c>
      <c r="F80" s="73">
        <v>15</v>
      </c>
      <c r="G80" s="136">
        <v>0.5</v>
      </c>
      <c r="H80" s="73">
        <v>0</v>
      </c>
      <c r="I80" s="132">
        <v>0.49</v>
      </c>
    </row>
    <row r="81" spans="1:9" ht="12.75" customHeight="1" x14ac:dyDescent="0.2">
      <c r="A81" s="136" t="s">
        <v>233</v>
      </c>
      <c r="B81" s="136" t="s">
        <v>775</v>
      </c>
      <c r="C81" s="136" t="s">
        <v>776</v>
      </c>
      <c r="D81" s="73">
        <v>3</v>
      </c>
      <c r="E81" s="147" t="s">
        <v>30</v>
      </c>
      <c r="F81" s="136">
        <v>15</v>
      </c>
      <c r="G81" s="136">
        <v>0.5</v>
      </c>
      <c r="H81" s="136">
        <v>0</v>
      </c>
      <c r="I81" s="132">
        <v>0.38</v>
      </c>
    </row>
    <row r="82" spans="1:9" ht="12.75" customHeight="1" x14ac:dyDescent="0.2">
      <c r="A82" s="73" t="s">
        <v>233</v>
      </c>
      <c r="B82" s="73" t="s">
        <v>286</v>
      </c>
      <c r="C82" s="73" t="s">
        <v>287</v>
      </c>
      <c r="D82" s="73">
        <v>3</v>
      </c>
      <c r="E82" s="147" t="s">
        <v>30</v>
      </c>
      <c r="F82" s="73">
        <v>15</v>
      </c>
      <c r="G82" s="136">
        <v>0.5</v>
      </c>
      <c r="H82" s="73">
        <v>0</v>
      </c>
      <c r="I82" s="132">
        <v>3.32</v>
      </c>
    </row>
    <row r="83" spans="1:9" ht="12.75" customHeight="1" x14ac:dyDescent="0.2">
      <c r="A83" s="73" t="s">
        <v>233</v>
      </c>
      <c r="B83" s="73" t="s">
        <v>288</v>
      </c>
      <c r="C83" s="73" t="s">
        <v>289</v>
      </c>
      <c r="D83" s="73">
        <v>2</v>
      </c>
      <c r="E83" s="147" t="s">
        <v>30</v>
      </c>
      <c r="F83" s="73">
        <v>15</v>
      </c>
      <c r="G83" s="136">
        <v>1</v>
      </c>
      <c r="H83" s="73">
        <v>0</v>
      </c>
      <c r="I83" s="132">
        <v>0.12</v>
      </c>
    </row>
    <row r="84" spans="1:9" ht="12.75" customHeight="1" x14ac:dyDescent="0.2">
      <c r="A84" s="73" t="s">
        <v>233</v>
      </c>
      <c r="B84" s="73" t="s">
        <v>290</v>
      </c>
      <c r="C84" s="73" t="s">
        <v>291</v>
      </c>
      <c r="D84" s="73">
        <v>2</v>
      </c>
      <c r="E84" s="147" t="s">
        <v>30</v>
      </c>
      <c r="F84" s="73">
        <v>15</v>
      </c>
      <c r="G84" s="136">
        <v>1</v>
      </c>
      <c r="H84" s="73">
        <v>0</v>
      </c>
      <c r="I84" s="132">
        <v>0.04</v>
      </c>
    </row>
    <row r="85" spans="1:9" ht="12.75" customHeight="1" x14ac:dyDescent="0.2">
      <c r="A85" s="73" t="s">
        <v>233</v>
      </c>
      <c r="B85" s="73" t="s">
        <v>292</v>
      </c>
      <c r="C85" s="73" t="s">
        <v>293</v>
      </c>
      <c r="D85" s="73">
        <v>3</v>
      </c>
      <c r="E85" s="147" t="s">
        <v>30</v>
      </c>
      <c r="F85" s="73">
        <v>15</v>
      </c>
      <c r="G85" s="136">
        <v>0.5</v>
      </c>
      <c r="H85" s="73">
        <v>0</v>
      </c>
      <c r="I85" s="132">
        <v>0.02</v>
      </c>
    </row>
    <row r="86" spans="1:9" ht="12.75" customHeight="1" x14ac:dyDescent="0.2">
      <c r="A86" s="73" t="s">
        <v>233</v>
      </c>
      <c r="B86" s="73" t="s">
        <v>294</v>
      </c>
      <c r="C86" s="73" t="s">
        <v>295</v>
      </c>
      <c r="D86" s="73">
        <v>1</v>
      </c>
      <c r="E86" s="147" t="s">
        <v>30</v>
      </c>
      <c r="F86" s="73">
        <v>15</v>
      </c>
      <c r="G86" s="136">
        <v>1</v>
      </c>
      <c r="H86" s="73">
        <v>0</v>
      </c>
      <c r="I86" s="132">
        <v>0.23</v>
      </c>
    </row>
    <row r="87" spans="1:9" ht="12.75" customHeight="1" x14ac:dyDescent="0.2">
      <c r="A87" s="73" t="s">
        <v>233</v>
      </c>
      <c r="B87" s="73" t="s">
        <v>296</v>
      </c>
      <c r="C87" s="73" t="s">
        <v>297</v>
      </c>
      <c r="D87" s="73">
        <v>3</v>
      </c>
      <c r="E87" s="147" t="s">
        <v>30</v>
      </c>
      <c r="F87" s="73">
        <v>15</v>
      </c>
      <c r="G87" s="136">
        <v>0.5</v>
      </c>
      <c r="H87" s="73">
        <v>0</v>
      </c>
      <c r="I87" s="132">
        <v>0.24</v>
      </c>
    </row>
    <row r="88" spans="1:9" ht="12.75" customHeight="1" x14ac:dyDescent="0.2">
      <c r="A88" s="73" t="s">
        <v>233</v>
      </c>
      <c r="B88" s="73" t="s">
        <v>298</v>
      </c>
      <c r="C88" s="73" t="s">
        <v>299</v>
      </c>
      <c r="D88" s="73">
        <v>3</v>
      </c>
      <c r="E88" s="147" t="s">
        <v>30</v>
      </c>
      <c r="F88" s="73">
        <v>15</v>
      </c>
      <c r="G88" s="136">
        <v>0.5</v>
      </c>
      <c r="H88" s="73">
        <v>0</v>
      </c>
      <c r="I88" s="132">
        <v>0.12</v>
      </c>
    </row>
    <row r="89" spans="1:9" ht="12.75" customHeight="1" x14ac:dyDescent="0.2">
      <c r="A89" s="73" t="s">
        <v>233</v>
      </c>
      <c r="B89" s="73" t="s">
        <v>300</v>
      </c>
      <c r="C89" s="73" t="s">
        <v>301</v>
      </c>
      <c r="D89" s="73">
        <v>3</v>
      </c>
      <c r="E89" s="147" t="s">
        <v>30</v>
      </c>
      <c r="F89" s="73">
        <v>15</v>
      </c>
      <c r="G89" s="136">
        <v>0.5</v>
      </c>
      <c r="H89" s="73">
        <v>0</v>
      </c>
      <c r="I89" s="132">
        <v>0.24</v>
      </c>
    </row>
    <row r="90" spans="1:9" ht="12.75" customHeight="1" x14ac:dyDescent="0.2">
      <c r="A90" s="73" t="s">
        <v>233</v>
      </c>
      <c r="B90" s="73" t="s">
        <v>302</v>
      </c>
      <c r="C90" s="73" t="s">
        <v>303</v>
      </c>
      <c r="D90" s="73">
        <v>3</v>
      </c>
      <c r="E90" s="147" t="s">
        <v>30</v>
      </c>
      <c r="F90" s="73">
        <v>15</v>
      </c>
      <c r="G90" s="136">
        <v>0.5</v>
      </c>
      <c r="H90" s="73">
        <v>0</v>
      </c>
      <c r="I90" s="132">
        <v>0.08</v>
      </c>
    </row>
    <row r="91" spans="1:9" ht="12.75" customHeight="1" x14ac:dyDescent="0.2">
      <c r="A91" s="73" t="s">
        <v>233</v>
      </c>
      <c r="B91" s="73" t="s">
        <v>304</v>
      </c>
      <c r="C91" s="73" t="s">
        <v>305</v>
      </c>
      <c r="D91" s="73">
        <v>3</v>
      </c>
      <c r="E91" s="147" t="s">
        <v>30</v>
      </c>
      <c r="F91" s="73">
        <v>15</v>
      </c>
      <c r="G91" s="136">
        <v>0.5</v>
      </c>
      <c r="H91" s="73">
        <v>0</v>
      </c>
      <c r="I91" s="132">
        <v>0.21</v>
      </c>
    </row>
    <row r="92" spans="1:9" ht="12.75" customHeight="1" x14ac:dyDescent="0.2">
      <c r="A92" s="73" t="s">
        <v>233</v>
      </c>
      <c r="B92" s="73" t="s">
        <v>306</v>
      </c>
      <c r="C92" s="73" t="s">
        <v>307</v>
      </c>
      <c r="D92" s="73">
        <v>1</v>
      </c>
      <c r="E92" s="147" t="s">
        <v>30</v>
      </c>
      <c r="F92" s="73">
        <v>15</v>
      </c>
      <c r="G92" s="136">
        <v>1</v>
      </c>
      <c r="H92" s="73">
        <v>0</v>
      </c>
      <c r="I92" s="132">
        <v>0.08</v>
      </c>
    </row>
    <row r="93" spans="1:9" ht="12.75" customHeight="1" x14ac:dyDescent="0.2">
      <c r="A93" s="73" t="s">
        <v>233</v>
      </c>
      <c r="B93" s="73" t="s">
        <v>308</v>
      </c>
      <c r="C93" s="73" t="s">
        <v>309</v>
      </c>
      <c r="D93" s="73">
        <v>2</v>
      </c>
      <c r="E93" s="147" t="s">
        <v>30</v>
      </c>
      <c r="F93" s="73">
        <v>15</v>
      </c>
      <c r="G93" s="136">
        <v>1</v>
      </c>
      <c r="H93" s="73">
        <v>0</v>
      </c>
      <c r="I93" s="132">
        <v>0.18</v>
      </c>
    </row>
    <row r="94" spans="1:9" ht="12.75" customHeight="1" x14ac:dyDescent="0.2">
      <c r="A94" s="73" t="s">
        <v>233</v>
      </c>
      <c r="B94" s="73" t="s">
        <v>310</v>
      </c>
      <c r="C94" s="73" t="s">
        <v>311</v>
      </c>
      <c r="D94" s="73">
        <v>3</v>
      </c>
      <c r="E94" s="147" t="s">
        <v>30</v>
      </c>
      <c r="F94" s="73">
        <v>15</v>
      </c>
      <c r="G94" s="136">
        <v>0.5</v>
      </c>
      <c r="H94" s="73">
        <v>0</v>
      </c>
      <c r="I94" s="132">
        <v>0.01</v>
      </c>
    </row>
    <row r="95" spans="1:9" ht="12.75" customHeight="1" x14ac:dyDescent="0.2">
      <c r="A95" s="73" t="s">
        <v>233</v>
      </c>
      <c r="B95" s="73" t="s">
        <v>312</v>
      </c>
      <c r="C95" s="73" t="s">
        <v>313</v>
      </c>
      <c r="D95" s="73">
        <v>3</v>
      </c>
      <c r="E95" s="147" t="s">
        <v>30</v>
      </c>
      <c r="F95" s="73">
        <v>15</v>
      </c>
      <c r="G95" s="136">
        <v>0.5</v>
      </c>
      <c r="H95" s="73">
        <v>0</v>
      </c>
      <c r="I95" s="132">
        <v>0.11</v>
      </c>
    </row>
    <row r="96" spans="1:9" ht="12.75" customHeight="1" x14ac:dyDescent="0.2">
      <c r="A96" s="56" t="s">
        <v>233</v>
      </c>
      <c r="B96" s="56" t="s">
        <v>779</v>
      </c>
      <c r="C96" s="56" t="s">
        <v>780</v>
      </c>
      <c r="D96" s="73">
        <v>3</v>
      </c>
      <c r="E96" s="147" t="s">
        <v>30</v>
      </c>
      <c r="F96" s="56">
        <v>15</v>
      </c>
      <c r="G96" s="136">
        <v>0.5</v>
      </c>
      <c r="H96" s="56">
        <v>0</v>
      </c>
      <c r="I96" s="132">
        <v>0.04</v>
      </c>
    </row>
    <row r="97" spans="1:9" ht="12.75" customHeight="1" x14ac:dyDescent="0.2">
      <c r="A97" s="73" t="s">
        <v>233</v>
      </c>
      <c r="B97" s="73" t="s">
        <v>314</v>
      </c>
      <c r="C97" s="73" t="s">
        <v>315</v>
      </c>
      <c r="D97" s="73">
        <v>3</v>
      </c>
      <c r="E97" s="147" t="s">
        <v>30</v>
      </c>
      <c r="F97" s="73">
        <v>15</v>
      </c>
      <c r="G97" s="136">
        <v>0.5</v>
      </c>
      <c r="H97" s="73">
        <v>0</v>
      </c>
      <c r="I97" s="132">
        <v>0.38</v>
      </c>
    </row>
    <row r="98" spans="1:9" ht="12.75" customHeight="1" x14ac:dyDescent="0.2">
      <c r="A98" s="73" t="s">
        <v>233</v>
      </c>
      <c r="B98" s="73" t="s">
        <v>316</v>
      </c>
      <c r="C98" s="73" t="s">
        <v>317</v>
      </c>
      <c r="D98" s="73">
        <v>2</v>
      </c>
      <c r="E98" s="147" t="s">
        <v>30</v>
      </c>
      <c r="F98" s="73">
        <v>15</v>
      </c>
      <c r="G98" s="136">
        <v>1</v>
      </c>
      <c r="H98" s="73">
        <v>0</v>
      </c>
      <c r="I98" s="132">
        <v>0.46</v>
      </c>
    </row>
    <row r="99" spans="1:9" ht="12.75" customHeight="1" x14ac:dyDescent="0.2">
      <c r="A99" s="73" t="s">
        <v>233</v>
      </c>
      <c r="B99" s="73" t="s">
        <v>318</v>
      </c>
      <c r="C99" s="73" t="s">
        <v>319</v>
      </c>
      <c r="D99" s="73">
        <v>3</v>
      </c>
      <c r="E99" s="147" t="s">
        <v>30</v>
      </c>
      <c r="F99" s="73">
        <v>15</v>
      </c>
      <c r="G99" s="136">
        <v>0.5</v>
      </c>
      <c r="H99" s="73">
        <v>0</v>
      </c>
      <c r="I99" s="132">
        <v>0.03</v>
      </c>
    </row>
    <row r="100" spans="1:9" ht="12.75" customHeight="1" x14ac:dyDescent="0.2">
      <c r="A100" s="73" t="s">
        <v>233</v>
      </c>
      <c r="B100" s="73" t="s">
        <v>320</v>
      </c>
      <c r="C100" s="73" t="s">
        <v>321</v>
      </c>
      <c r="D100" s="73">
        <v>2</v>
      </c>
      <c r="E100" s="147" t="s">
        <v>30</v>
      </c>
      <c r="F100" s="73">
        <v>15</v>
      </c>
      <c r="G100" s="136">
        <v>1</v>
      </c>
      <c r="H100" s="73">
        <v>0</v>
      </c>
      <c r="I100" s="132">
        <v>0.22</v>
      </c>
    </row>
    <row r="101" spans="1:9" ht="12.75" customHeight="1" x14ac:dyDescent="0.2">
      <c r="A101" s="73" t="s">
        <v>233</v>
      </c>
      <c r="B101" s="73" t="s">
        <v>322</v>
      </c>
      <c r="C101" s="73" t="s">
        <v>323</v>
      </c>
      <c r="D101" s="73">
        <v>3</v>
      </c>
      <c r="E101" s="147" t="s">
        <v>30</v>
      </c>
      <c r="F101" s="73">
        <v>15</v>
      </c>
      <c r="G101" s="136">
        <v>0.5</v>
      </c>
      <c r="H101" s="73">
        <v>0</v>
      </c>
      <c r="I101" s="132">
        <v>0.12</v>
      </c>
    </row>
    <row r="102" spans="1:9" ht="12.75" customHeight="1" x14ac:dyDescent="0.2">
      <c r="A102" s="73" t="s">
        <v>233</v>
      </c>
      <c r="B102" s="73" t="s">
        <v>324</v>
      </c>
      <c r="C102" s="73" t="s">
        <v>325</v>
      </c>
      <c r="D102" s="73">
        <v>1</v>
      </c>
      <c r="E102" s="147" t="s">
        <v>30</v>
      </c>
      <c r="F102" s="73">
        <v>15</v>
      </c>
      <c r="G102" s="136">
        <v>1</v>
      </c>
      <c r="H102" s="73">
        <v>0</v>
      </c>
      <c r="I102" s="132">
        <v>0.22</v>
      </c>
    </row>
    <row r="103" spans="1:9" ht="12.75" customHeight="1" x14ac:dyDescent="0.2">
      <c r="A103" s="73" t="s">
        <v>233</v>
      </c>
      <c r="B103" s="73" t="s">
        <v>326</v>
      </c>
      <c r="C103" s="73" t="s">
        <v>327</v>
      </c>
      <c r="D103" s="73">
        <v>3</v>
      </c>
      <c r="E103" s="147" t="s">
        <v>30</v>
      </c>
      <c r="F103" s="73">
        <v>15</v>
      </c>
      <c r="G103" s="136">
        <v>0.5</v>
      </c>
      <c r="H103" s="73">
        <v>0</v>
      </c>
      <c r="I103" s="132">
        <v>0.31</v>
      </c>
    </row>
    <row r="104" spans="1:9" ht="12.75" customHeight="1" x14ac:dyDescent="0.2">
      <c r="A104" s="73" t="s">
        <v>233</v>
      </c>
      <c r="B104" s="73" t="s">
        <v>328</v>
      </c>
      <c r="C104" s="73" t="s">
        <v>329</v>
      </c>
      <c r="D104" s="73">
        <v>2</v>
      </c>
      <c r="E104" s="147" t="s">
        <v>30</v>
      </c>
      <c r="F104" s="73">
        <v>15</v>
      </c>
      <c r="G104" s="136">
        <v>1</v>
      </c>
      <c r="H104" s="73">
        <v>0</v>
      </c>
      <c r="I104" s="132">
        <v>7.0000000000000007E-2</v>
      </c>
    </row>
    <row r="105" spans="1:9" ht="12.75" customHeight="1" x14ac:dyDescent="0.2">
      <c r="A105" s="73" t="s">
        <v>233</v>
      </c>
      <c r="B105" s="73" t="s">
        <v>330</v>
      </c>
      <c r="C105" s="73" t="s">
        <v>331</v>
      </c>
      <c r="D105" s="73">
        <v>2</v>
      </c>
      <c r="E105" s="147" t="s">
        <v>30</v>
      </c>
      <c r="F105" s="73">
        <v>15</v>
      </c>
      <c r="G105" s="136">
        <v>1</v>
      </c>
      <c r="H105" s="73">
        <v>0</v>
      </c>
      <c r="I105" s="132">
        <v>0.48</v>
      </c>
    </row>
    <row r="106" spans="1:9" ht="12.75" customHeight="1" x14ac:dyDescent="0.2">
      <c r="A106" s="73" t="s">
        <v>233</v>
      </c>
      <c r="B106" s="73" t="s">
        <v>332</v>
      </c>
      <c r="C106" s="73" t="s">
        <v>333</v>
      </c>
      <c r="D106" s="73">
        <v>3</v>
      </c>
      <c r="E106" s="147" t="s">
        <v>30</v>
      </c>
      <c r="F106" s="73">
        <v>15</v>
      </c>
      <c r="G106" s="136">
        <v>0.5</v>
      </c>
      <c r="H106" s="73">
        <v>0</v>
      </c>
      <c r="I106" s="132">
        <v>0.45</v>
      </c>
    </row>
    <row r="107" spans="1:9" ht="12.75" customHeight="1" x14ac:dyDescent="0.2">
      <c r="A107" s="73" t="s">
        <v>233</v>
      </c>
      <c r="B107" s="73" t="s">
        <v>334</v>
      </c>
      <c r="C107" s="73" t="s">
        <v>335</v>
      </c>
      <c r="D107" s="73">
        <v>3</v>
      </c>
      <c r="E107" s="147" t="s">
        <v>30</v>
      </c>
      <c r="F107" s="73">
        <v>15</v>
      </c>
      <c r="G107" s="136">
        <v>0.5</v>
      </c>
      <c r="H107" s="73">
        <v>0</v>
      </c>
      <c r="I107" s="132">
        <v>0.06</v>
      </c>
    </row>
    <row r="108" spans="1:9" ht="12.75" customHeight="1" x14ac:dyDescent="0.2">
      <c r="A108" s="73" t="s">
        <v>233</v>
      </c>
      <c r="B108" s="73" t="s">
        <v>336</v>
      </c>
      <c r="C108" s="73" t="s">
        <v>337</v>
      </c>
      <c r="D108" s="73">
        <v>1</v>
      </c>
      <c r="E108" s="147" t="s">
        <v>30</v>
      </c>
      <c r="F108" s="73">
        <v>15</v>
      </c>
      <c r="G108" s="136">
        <v>1</v>
      </c>
      <c r="H108" s="73">
        <v>0</v>
      </c>
      <c r="I108" s="132">
        <v>0.2</v>
      </c>
    </row>
    <row r="109" spans="1:9" ht="12.75" customHeight="1" x14ac:dyDescent="0.2">
      <c r="A109" s="73" t="s">
        <v>233</v>
      </c>
      <c r="B109" s="73" t="s">
        <v>338</v>
      </c>
      <c r="C109" s="73" t="s">
        <v>339</v>
      </c>
      <c r="D109" s="73">
        <v>2</v>
      </c>
      <c r="E109" s="147" t="s">
        <v>30</v>
      </c>
      <c r="F109" s="73">
        <v>15</v>
      </c>
      <c r="G109" s="136">
        <v>1</v>
      </c>
      <c r="H109" s="73">
        <v>0</v>
      </c>
      <c r="I109" s="132">
        <v>0.38</v>
      </c>
    </row>
    <row r="110" spans="1:9" ht="12.75" customHeight="1" x14ac:dyDescent="0.2">
      <c r="A110" s="73" t="s">
        <v>233</v>
      </c>
      <c r="B110" s="73" t="s">
        <v>340</v>
      </c>
      <c r="C110" s="73" t="s">
        <v>341</v>
      </c>
      <c r="D110" s="73">
        <v>1</v>
      </c>
      <c r="E110" s="147" t="s">
        <v>30</v>
      </c>
      <c r="F110" s="73">
        <v>15</v>
      </c>
      <c r="G110" s="136">
        <v>1</v>
      </c>
      <c r="H110" s="73">
        <v>0</v>
      </c>
      <c r="I110" s="132">
        <v>0.42</v>
      </c>
    </row>
    <row r="111" spans="1:9" ht="12.75" customHeight="1" x14ac:dyDescent="0.2">
      <c r="A111" s="73" t="s">
        <v>233</v>
      </c>
      <c r="B111" s="73" t="s">
        <v>342</v>
      </c>
      <c r="C111" s="73" t="s">
        <v>343</v>
      </c>
      <c r="D111" s="73">
        <v>1</v>
      </c>
      <c r="E111" s="147" t="s">
        <v>30</v>
      </c>
      <c r="F111" s="73">
        <v>15</v>
      </c>
      <c r="G111" s="136">
        <v>1</v>
      </c>
      <c r="H111" s="73">
        <v>0</v>
      </c>
      <c r="I111" s="132">
        <v>0.42</v>
      </c>
    </row>
    <row r="112" spans="1:9" ht="12.75" customHeight="1" x14ac:dyDescent="0.2">
      <c r="A112" s="73" t="s">
        <v>233</v>
      </c>
      <c r="B112" s="73" t="s">
        <v>344</v>
      </c>
      <c r="C112" s="73" t="s">
        <v>345</v>
      </c>
      <c r="D112" s="73">
        <v>3</v>
      </c>
      <c r="E112" s="147" t="s">
        <v>30</v>
      </c>
      <c r="F112" s="73">
        <v>15</v>
      </c>
      <c r="G112" s="136">
        <v>0.5</v>
      </c>
      <c r="H112" s="73">
        <v>0</v>
      </c>
      <c r="I112" s="132">
        <v>0.28000000000000003</v>
      </c>
    </row>
    <row r="113" spans="1:9" ht="12.75" customHeight="1" x14ac:dyDescent="0.2">
      <c r="A113" s="73" t="s">
        <v>233</v>
      </c>
      <c r="B113" s="73" t="s">
        <v>346</v>
      </c>
      <c r="C113" s="73" t="s">
        <v>347</v>
      </c>
      <c r="D113" s="73">
        <v>2</v>
      </c>
      <c r="E113" s="147" t="s">
        <v>30</v>
      </c>
      <c r="F113" s="73">
        <v>15</v>
      </c>
      <c r="G113" s="136">
        <v>1</v>
      </c>
      <c r="H113" s="73">
        <v>0</v>
      </c>
      <c r="I113" s="132">
        <v>2.04</v>
      </c>
    </row>
    <row r="114" spans="1:9" ht="12.75" customHeight="1" x14ac:dyDescent="0.2">
      <c r="A114" s="73" t="s">
        <v>233</v>
      </c>
      <c r="B114" s="73" t="s">
        <v>348</v>
      </c>
      <c r="C114" s="73" t="s">
        <v>349</v>
      </c>
      <c r="D114" s="73">
        <v>3</v>
      </c>
      <c r="E114" s="147" t="s">
        <v>30</v>
      </c>
      <c r="F114" s="73">
        <v>15</v>
      </c>
      <c r="G114" s="136">
        <v>0.5</v>
      </c>
      <c r="H114" s="73">
        <v>0</v>
      </c>
      <c r="I114" s="132">
        <v>7.0000000000000007E-2</v>
      </c>
    </row>
    <row r="115" spans="1:9" ht="12.75" customHeight="1" x14ac:dyDescent="0.2">
      <c r="A115" s="73" t="s">
        <v>233</v>
      </c>
      <c r="B115" s="73" t="s">
        <v>350</v>
      </c>
      <c r="C115" s="73" t="s">
        <v>351</v>
      </c>
      <c r="D115" s="73">
        <v>3</v>
      </c>
      <c r="E115" s="147" t="s">
        <v>30</v>
      </c>
      <c r="F115" s="73">
        <v>15</v>
      </c>
      <c r="G115" s="136">
        <v>0.5</v>
      </c>
      <c r="H115" s="73">
        <v>0</v>
      </c>
      <c r="I115" s="132">
        <v>0.2</v>
      </c>
    </row>
    <row r="116" spans="1:9" ht="12.75" customHeight="1" x14ac:dyDescent="0.2">
      <c r="A116" s="73" t="s">
        <v>233</v>
      </c>
      <c r="B116" s="73" t="s">
        <v>352</v>
      </c>
      <c r="C116" s="73" t="s">
        <v>353</v>
      </c>
      <c r="D116" s="73">
        <v>3</v>
      </c>
      <c r="E116" s="147" t="s">
        <v>30</v>
      </c>
      <c r="F116" s="73">
        <v>15</v>
      </c>
      <c r="G116" s="136">
        <v>0.5</v>
      </c>
      <c r="H116" s="73">
        <v>0</v>
      </c>
      <c r="I116" s="132">
        <v>0.17</v>
      </c>
    </row>
    <row r="117" spans="1:9" ht="12.75" customHeight="1" x14ac:dyDescent="0.2">
      <c r="A117" s="73" t="s">
        <v>233</v>
      </c>
      <c r="B117" s="73" t="s">
        <v>354</v>
      </c>
      <c r="C117" s="73" t="s">
        <v>355</v>
      </c>
      <c r="D117" s="73">
        <v>3</v>
      </c>
      <c r="E117" s="147" t="s">
        <v>30</v>
      </c>
      <c r="F117" s="73">
        <v>15</v>
      </c>
      <c r="G117" s="136">
        <v>0.5</v>
      </c>
      <c r="H117" s="73">
        <v>0</v>
      </c>
      <c r="I117" s="132">
        <v>0.74</v>
      </c>
    </row>
    <row r="118" spans="1:9" ht="12.75" customHeight="1" x14ac:dyDescent="0.2">
      <c r="A118" s="73" t="s">
        <v>233</v>
      </c>
      <c r="B118" s="73" t="s">
        <v>356</v>
      </c>
      <c r="C118" s="73" t="s">
        <v>357</v>
      </c>
      <c r="D118" s="73">
        <v>3</v>
      </c>
      <c r="E118" s="147" t="s">
        <v>30</v>
      </c>
      <c r="F118" s="73">
        <v>15</v>
      </c>
      <c r="G118" s="136">
        <v>0.5</v>
      </c>
      <c r="H118" s="73">
        <v>0</v>
      </c>
      <c r="I118" s="132">
        <v>0.03</v>
      </c>
    </row>
    <row r="119" spans="1:9" ht="12.75" customHeight="1" x14ac:dyDescent="0.2">
      <c r="A119" s="136" t="s">
        <v>233</v>
      </c>
      <c r="B119" s="136" t="s">
        <v>777</v>
      </c>
      <c r="C119" s="136" t="s">
        <v>778</v>
      </c>
      <c r="D119" s="73">
        <v>3</v>
      </c>
      <c r="E119" s="147" t="s">
        <v>30</v>
      </c>
      <c r="F119" s="136">
        <v>15</v>
      </c>
      <c r="G119" s="136">
        <v>0.5</v>
      </c>
      <c r="H119" s="136">
        <v>0</v>
      </c>
      <c r="I119" s="132">
        <v>0.35</v>
      </c>
    </row>
    <row r="120" spans="1:9" ht="12.75" customHeight="1" x14ac:dyDescent="0.2">
      <c r="A120" s="73" t="s">
        <v>233</v>
      </c>
      <c r="B120" s="73" t="s">
        <v>358</v>
      </c>
      <c r="C120" s="73" t="s">
        <v>359</v>
      </c>
      <c r="D120" s="73">
        <v>2</v>
      </c>
      <c r="E120" s="147" t="s">
        <v>30</v>
      </c>
      <c r="F120" s="73">
        <v>15</v>
      </c>
      <c r="G120" s="136">
        <v>1</v>
      </c>
      <c r="H120" s="73">
        <v>0</v>
      </c>
      <c r="I120" s="132">
        <v>0.11</v>
      </c>
    </row>
    <row r="121" spans="1:9" x14ac:dyDescent="0.2">
      <c r="A121" s="74" t="s">
        <v>233</v>
      </c>
      <c r="B121" s="74" t="s">
        <v>360</v>
      </c>
      <c r="C121" s="74" t="s">
        <v>361</v>
      </c>
      <c r="D121" s="74">
        <v>3</v>
      </c>
      <c r="E121" s="137" t="s">
        <v>30</v>
      </c>
      <c r="F121" s="74">
        <v>15</v>
      </c>
      <c r="G121" s="137">
        <v>0.5</v>
      </c>
      <c r="H121" s="74">
        <v>0</v>
      </c>
      <c r="I121" s="135">
        <v>0.04</v>
      </c>
    </row>
    <row r="122" spans="1:9" x14ac:dyDescent="0.2">
      <c r="A122" s="30"/>
      <c r="B122" s="29">
        <f>COUNTA(B54:B121)</f>
        <v>68</v>
      </c>
      <c r="C122" s="29"/>
      <c r="D122" s="79"/>
      <c r="E122" s="29">
        <f>COUNTIF(E54:E121, "Yes")</f>
        <v>68</v>
      </c>
      <c r="F122" s="30"/>
      <c r="G122" s="29"/>
      <c r="H122" s="29"/>
      <c r="I122" s="133">
        <f>SUM(I54:I121)</f>
        <v>31.939999999999998</v>
      </c>
    </row>
    <row r="123" spans="1:9" x14ac:dyDescent="0.2">
      <c r="A123" s="30"/>
      <c r="B123" s="29"/>
      <c r="C123" s="29"/>
      <c r="D123" s="79"/>
      <c r="E123" s="29"/>
      <c r="F123" s="30"/>
      <c r="G123" s="29"/>
      <c r="H123" s="29"/>
      <c r="I123" s="133"/>
    </row>
    <row r="124" spans="1:9" ht="12.75" customHeight="1" x14ac:dyDescent="0.2">
      <c r="A124" s="73" t="s">
        <v>362</v>
      </c>
      <c r="B124" s="73" t="s">
        <v>363</v>
      </c>
      <c r="C124" s="73" t="s">
        <v>364</v>
      </c>
      <c r="D124" s="73">
        <v>1</v>
      </c>
      <c r="E124" s="147" t="s">
        <v>30</v>
      </c>
      <c r="F124" s="73">
        <v>15</v>
      </c>
      <c r="G124" s="136">
        <v>1</v>
      </c>
      <c r="H124" s="73">
        <v>0</v>
      </c>
      <c r="I124" s="132">
        <v>0.25</v>
      </c>
    </row>
    <row r="125" spans="1:9" ht="12.75" customHeight="1" x14ac:dyDescent="0.2">
      <c r="A125" s="74" t="s">
        <v>362</v>
      </c>
      <c r="B125" s="74" t="s">
        <v>365</v>
      </c>
      <c r="C125" s="74" t="s">
        <v>366</v>
      </c>
      <c r="D125" s="74">
        <v>1</v>
      </c>
      <c r="E125" s="137" t="s">
        <v>30</v>
      </c>
      <c r="F125" s="74">
        <v>15</v>
      </c>
      <c r="G125" s="137">
        <v>1</v>
      </c>
      <c r="H125" s="74">
        <v>0</v>
      </c>
      <c r="I125" s="135">
        <v>0.25</v>
      </c>
    </row>
    <row r="126" spans="1:9" x14ac:dyDescent="0.2">
      <c r="A126" s="30"/>
      <c r="B126" s="29">
        <f>COUNTA(B124:B125)</f>
        <v>2</v>
      </c>
      <c r="C126" s="29"/>
      <c r="D126" s="79"/>
      <c r="E126" s="29">
        <f>COUNTIF(E124:E125, "Yes")</f>
        <v>2</v>
      </c>
      <c r="F126" s="30"/>
      <c r="G126" s="29"/>
      <c r="H126" s="29"/>
      <c r="I126" s="133">
        <f>SUM(I124:I125)</f>
        <v>0.5</v>
      </c>
    </row>
    <row r="127" spans="1:9" x14ac:dyDescent="0.2">
      <c r="A127" s="30"/>
      <c r="B127" s="29"/>
      <c r="C127" s="29"/>
      <c r="D127" s="79"/>
      <c r="E127" s="29"/>
      <c r="F127" s="30"/>
      <c r="G127" s="29"/>
      <c r="H127" s="29"/>
      <c r="I127" s="133"/>
    </row>
    <row r="128" spans="1:9" ht="12.75" customHeight="1" x14ac:dyDescent="0.2">
      <c r="A128" s="73" t="s">
        <v>367</v>
      </c>
      <c r="B128" s="73" t="s">
        <v>368</v>
      </c>
      <c r="C128" s="73" t="s">
        <v>369</v>
      </c>
      <c r="D128" s="73">
        <v>2</v>
      </c>
      <c r="E128" s="147" t="s">
        <v>30</v>
      </c>
      <c r="F128" s="73">
        <v>15</v>
      </c>
      <c r="G128" s="136">
        <v>0.5</v>
      </c>
      <c r="H128" s="73">
        <v>0</v>
      </c>
      <c r="I128" s="132">
        <v>0.05</v>
      </c>
    </row>
    <row r="129" spans="1:10" ht="12.75" customHeight="1" x14ac:dyDescent="0.2">
      <c r="A129" s="73" t="s">
        <v>367</v>
      </c>
      <c r="B129" s="73" t="s">
        <v>371</v>
      </c>
      <c r="C129" s="73" t="s">
        <v>372</v>
      </c>
      <c r="D129" s="73">
        <v>2</v>
      </c>
      <c r="E129" s="147" t="s">
        <v>30</v>
      </c>
      <c r="F129" s="73">
        <v>15</v>
      </c>
      <c r="G129" s="136">
        <v>0.5</v>
      </c>
      <c r="H129" s="73">
        <v>0</v>
      </c>
      <c r="I129" s="132">
        <v>0.75</v>
      </c>
    </row>
    <row r="130" spans="1:10" ht="12.75" customHeight="1" x14ac:dyDescent="0.2">
      <c r="A130" s="73" t="s">
        <v>367</v>
      </c>
      <c r="B130" s="73" t="s">
        <v>373</v>
      </c>
      <c r="C130" s="73" t="s">
        <v>374</v>
      </c>
      <c r="D130" s="73">
        <v>2</v>
      </c>
      <c r="E130" s="147" t="s">
        <v>30</v>
      </c>
      <c r="F130" s="73">
        <v>15</v>
      </c>
      <c r="G130" s="136">
        <v>0.5</v>
      </c>
      <c r="H130" s="73">
        <v>0</v>
      </c>
      <c r="I130" s="132">
        <v>0.03</v>
      </c>
    </row>
    <row r="131" spans="1:10" ht="12.75" customHeight="1" x14ac:dyDescent="0.2">
      <c r="A131" s="73" t="s">
        <v>367</v>
      </c>
      <c r="B131" s="73" t="s">
        <v>375</v>
      </c>
      <c r="C131" s="73" t="s">
        <v>376</v>
      </c>
      <c r="D131" s="73">
        <v>2</v>
      </c>
      <c r="E131" s="147" t="s">
        <v>30</v>
      </c>
      <c r="F131" s="73">
        <v>15</v>
      </c>
      <c r="G131" s="136">
        <v>0.5</v>
      </c>
      <c r="H131" s="73">
        <v>0</v>
      </c>
      <c r="I131" s="132">
        <v>0.01</v>
      </c>
    </row>
    <row r="132" spans="1:10" ht="12.75" customHeight="1" x14ac:dyDescent="0.2">
      <c r="A132" s="73" t="s">
        <v>367</v>
      </c>
      <c r="B132" s="73" t="s">
        <v>377</v>
      </c>
      <c r="C132" s="73" t="s">
        <v>378</v>
      </c>
      <c r="D132" s="73">
        <v>2</v>
      </c>
      <c r="E132" s="147" t="s">
        <v>30</v>
      </c>
      <c r="F132" s="73">
        <v>15</v>
      </c>
      <c r="G132" s="136">
        <v>0.5</v>
      </c>
      <c r="H132" s="73">
        <v>0</v>
      </c>
      <c r="I132" s="132">
        <v>0.04</v>
      </c>
    </row>
    <row r="133" spans="1:10" ht="12.75" customHeight="1" x14ac:dyDescent="0.2">
      <c r="A133" s="74" t="s">
        <v>367</v>
      </c>
      <c r="B133" s="74" t="s">
        <v>379</v>
      </c>
      <c r="C133" s="74" t="s">
        <v>380</v>
      </c>
      <c r="D133" s="74">
        <v>1</v>
      </c>
      <c r="E133" s="137" t="s">
        <v>30</v>
      </c>
      <c r="F133" s="74">
        <v>15</v>
      </c>
      <c r="G133" s="137">
        <v>1</v>
      </c>
      <c r="H133" s="74">
        <v>0</v>
      </c>
      <c r="I133" s="135">
        <v>0.26</v>
      </c>
    </row>
    <row r="134" spans="1:10" x14ac:dyDescent="0.2">
      <c r="A134" s="30"/>
      <c r="B134" s="29">
        <f>COUNTA(B128:B133)</f>
        <v>6</v>
      </c>
      <c r="C134" s="29"/>
      <c r="D134" s="79"/>
      <c r="E134" s="29">
        <f>COUNTIF(E128:E133, "Yes")</f>
        <v>6</v>
      </c>
      <c r="F134" s="30"/>
      <c r="G134" s="29"/>
      <c r="H134" s="29"/>
      <c r="I134" s="133">
        <f>SUM(I128:I133)</f>
        <v>1.1400000000000001</v>
      </c>
    </row>
    <row r="135" spans="1:10" x14ac:dyDescent="0.2">
      <c r="A135" s="30"/>
      <c r="B135" s="29"/>
      <c r="C135" s="29"/>
      <c r="D135" s="79"/>
      <c r="E135" s="29"/>
      <c r="F135" s="30"/>
      <c r="G135" s="29"/>
      <c r="H135" s="29"/>
      <c r="I135" s="133"/>
    </row>
    <row r="136" spans="1:10" ht="12.75" customHeight="1" x14ac:dyDescent="0.2">
      <c r="A136" s="136" t="s">
        <v>381</v>
      </c>
      <c r="B136" s="136" t="s">
        <v>382</v>
      </c>
      <c r="C136" s="136" t="s">
        <v>820</v>
      </c>
      <c r="D136" s="73">
        <v>3</v>
      </c>
      <c r="E136" s="147" t="s">
        <v>30</v>
      </c>
      <c r="F136" s="136">
        <v>15</v>
      </c>
      <c r="G136" s="136">
        <v>0.5</v>
      </c>
      <c r="H136" s="136">
        <v>0</v>
      </c>
      <c r="I136" s="132">
        <v>1.86</v>
      </c>
      <c r="J136" s="132"/>
    </row>
    <row r="137" spans="1:10" ht="12.75" customHeight="1" x14ac:dyDescent="0.2">
      <c r="A137" s="136" t="s">
        <v>381</v>
      </c>
      <c r="B137" s="136" t="s">
        <v>383</v>
      </c>
      <c r="C137" s="136" t="s">
        <v>821</v>
      </c>
      <c r="D137" s="73">
        <v>3</v>
      </c>
      <c r="E137" s="147" t="s">
        <v>30</v>
      </c>
      <c r="F137" s="136">
        <v>15</v>
      </c>
      <c r="G137" s="136">
        <v>0.5</v>
      </c>
      <c r="H137" s="136">
        <v>0</v>
      </c>
      <c r="I137" s="132">
        <v>1.17</v>
      </c>
      <c r="J137" s="132"/>
    </row>
    <row r="138" spans="1:10" ht="12.75" customHeight="1" x14ac:dyDescent="0.2">
      <c r="A138" s="136" t="s">
        <v>381</v>
      </c>
      <c r="B138" s="136" t="s">
        <v>384</v>
      </c>
      <c r="C138" s="136" t="s">
        <v>822</v>
      </c>
      <c r="D138" s="73">
        <v>1</v>
      </c>
      <c r="E138" s="147" t="s">
        <v>30</v>
      </c>
      <c r="F138" s="136">
        <v>15</v>
      </c>
      <c r="G138" s="136">
        <v>1</v>
      </c>
      <c r="H138" s="136">
        <v>0</v>
      </c>
      <c r="I138" s="132">
        <v>0.02</v>
      </c>
      <c r="J138" s="132"/>
    </row>
    <row r="139" spans="1:10" ht="12.75" customHeight="1" x14ac:dyDescent="0.2">
      <c r="A139" s="136" t="s">
        <v>381</v>
      </c>
      <c r="B139" s="136" t="s">
        <v>823</v>
      </c>
      <c r="C139" s="136" t="s">
        <v>824</v>
      </c>
      <c r="D139" s="73">
        <v>3</v>
      </c>
      <c r="E139" s="147" t="s">
        <v>30</v>
      </c>
      <c r="F139" s="136">
        <v>15</v>
      </c>
      <c r="G139" s="136">
        <v>0.5</v>
      </c>
      <c r="H139" s="136">
        <v>0</v>
      </c>
      <c r="I139" s="132">
        <v>7.56</v>
      </c>
      <c r="J139" s="132"/>
    </row>
    <row r="140" spans="1:10" x14ac:dyDescent="0.2">
      <c r="A140" s="137" t="s">
        <v>381</v>
      </c>
      <c r="B140" s="137" t="s">
        <v>385</v>
      </c>
      <c r="C140" s="137" t="s">
        <v>825</v>
      </c>
      <c r="D140" s="74">
        <v>1</v>
      </c>
      <c r="E140" s="137" t="s">
        <v>30</v>
      </c>
      <c r="F140" s="137">
        <v>15</v>
      </c>
      <c r="G140" s="137">
        <v>1</v>
      </c>
      <c r="H140" s="137">
        <v>0</v>
      </c>
      <c r="I140" s="135">
        <v>0.02</v>
      </c>
      <c r="J140" s="132"/>
    </row>
    <row r="141" spans="1:10" x14ac:dyDescent="0.2">
      <c r="A141" s="30"/>
      <c r="B141" s="29">
        <f>COUNTA(B136:B140)</f>
        <v>5</v>
      </c>
      <c r="C141" s="29"/>
      <c r="D141" s="79"/>
      <c r="E141" s="29">
        <f>COUNTIF(E136:E140, "Yes")</f>
        <v>5</v>
      </c>
      <c r="F141" s="30"/>
      <c r="G141" s="29"/>
      <c r="H141" s="29"/>
      <c r="I141" s="133">
        <f>SUM(I136:I140)</f>
        <v>10.629999999999999</v>
      </c>
      <c r="J141" s="132"/>
    </row>
    <row r="142" spans="1:10" x14ac:dyDescent="0.2">
      <c r="A142" s="30"/>
      <c r="B142" s="29"/>
      <c r="C142" s="29"/>
      <c r="D142" s="79"/>
      <c r="E142" s="29"/>
      <c r="F142" s="30"/>
      <c r="G142" s="29"/>
      <c r="H142" s="29"/>
      <c r="I142" s="133"/>
    </row>
    <row r="143" spans="1:10" ht="12.75" customHeight="1" x14ac:dyDescent="0.2">
      <c r="A143" s="136" t="s">
        <v>386</v>
      </c>
      <c r="B143" s="136" t="s">
        <v>826</v>
      </c>
      <c r="C143" s="136" t="s">
        <v>827</v>
      </c>
      <c r="D143" s="73">
        <v>2</v>
      </c>
      <c r="E143" s="147" t="s">
        <v>30</v>
      </c>
      <c r="F143" s="73">
        <v>15</v>
      </c>
      <c r="G143" s="73">
        <v>1</v>
      </c>
      <c r="H143" s="73">
        <v>0</v>
      </c>
      <c r="I143" s="132">
        <v>7.0000000000000007E-2</v>
      </c>
    </row>
    <row r="144" spans="1:10" ht="12.75" customHeight="1" x14ac:dyDescent="0.2">
      <c r="A144" s="136" t="s">
        <v>386</v>
      </c>
      <c r="B144" s="136" t="s">
        <v>387</v>
      </c>
      <c r="C144" s="136" t="s">
        <v>828</v>
      </c>
      <c r="D144" s="73">
        <v>2</v>
      </c>
      <c r="E144" s="147" t="s">
        <v>30</v>
      </c>
      <c r="F144" s="73">
        <v>15</v>
      </c>
      <c r="G144" s="73">
        <v>1</v>
      </c>
      <c r="H144" s="73">
        <v>0</v>
      </c>
      <c r="I144" s="132">
        <v>1.46</v>
      </c>
    </row>
    <row r="145" spans="1:9" ht="12.75" customHeight="1" x14ac:dyDescent="0.2">
      <c r="A145" s="136" t="s">
        <v>386</v>
      </c>
      <c r="B145" s="136" t="s">
        <v>388</v>
      </c>
      <c r="C145" s="136" t="s">
        <v>389</v>
      </c>
      <c r="D145" s="73">
        <v>2</v>
      </c>
      <c r="E145" s="147" t="s">
        <v>30</v>
      </c>
      <c r="F145" s="73">
        <v>15</v>
      </c>
      <c r="G145" s="73">
        <v>1</v>
      </c>
      <c r="H145" s="73">
        <v>0</v>
      </c>
      <c r="I145" s="132">
        <v>1.43</v>
      </c>
    </row>
    <row r="146" spans="1:9" ht="12.75" customHeight="1" x14ac:dyDescent="0.2">
      <c r="A146" s="137" t="s">
        <v>386</v>
      </c>
      <c r="B146" s="137" t="s">
        <v>390</v>
      </c>
      <c r="C146" s="137" t="s">
        <v>391</v>
      </c>
      <c r="D146" s="74">
        <v>1</v>
      </c>
      <c r="E146" s="137" t="s">
        <v>30</v>
      </c>
      <c r="F146" s="74">
        <v>15</v>
      </c>
      <c r="G146" s="74">
        <v>1</v>
      </c>
      <c r="H146" s="74">
        <v>0</v>
      </c>
      <c r="I146" s="135">
        <v>0.05</v>
      </c>
    </row>
    <row r="147" spans="1:9" x14ac:dyDescent="0.2">
      <c r="A147" s="30"/>
      <c r="B147" s="29">
        <f>COUNTA(B143:B146)</f>
        <v>4</v>
      </c>
      <c r="C147" s="29"/>
      <c r="D147" s="79"/>
      <c r="E147" s="29">
        <f>COUNTIF(E143:E146, "Yes")</f>
        <v>4</v>
      </c>
      <c r="F147" s="30"/>
      <c r="G147" s="29"/>
      <c r="H147" s="29"/>
      <c r="I147" s="133">
        <f>SUM(I143:I146)</f>
        <v>3.01</v>
      </c>
    </row>
    <row r="148" spans="1:9" x14ac:dyDescent="0.2">
      <c r="A148" s="30"/>
      <c r="B148" s="29"/>
      <c r="C148" s="29"/>
      <c r="D148" s="79"/>
      <c r="E148" s="29"/>
      <c r="F148" s="30"/>
      <c r="G148" s="29"/>
      <c r="H148" s="29"/>
      <c r="I148" s="133"/>
    </row>
    <row r="149" spans="1:9" ht="12.75" customHeight="1" x14ac:dyDescent="0.2">
      <c r="A149" s="136" t="s">
        <v>392</v>
      </c>
      <c r="B149" s="136" t="s">
        <v>393</v>
      </c>
      <c r="C149" s="136" t="s">
        <v>394</v>
      </c>
      <c r="D149" s="73">
        <v>3</v>
      </c>
      <c r="E149" s="147" t="s">
        <v>30</v>
      </c>
      <c r="F149" s="136">
        <v>15</v>
      </c>
      <c r="G149" s="136">
        <v>0.25</v>
      </c>
      <c r="H149" s="136">
        <v>0</v>
      </c>
      <c r="I149" s="132">
        <v>0.02</v>
      </c>
    </row>
    <row r="150" spans="1:9" ht="12.75" customHeight="1" x14ac:dyDescent="0.2">
      <c r="A150" s="136" t="s">
        <v>392</v>
      </c>
      <c r="B150" s="136" t="s">
        <v>395</v>
      </c>
      <c r="C150" s="136" t="s">
        <v>396</v>
      </c>
      <c r="D150" s="73">
        <v>3</v>
      </c>
      <c r="E150" s="147" t="s">
        <v>30</v>
      </c>
      <c r="F150" s="136">
        <v>15</v>
      </c>
      <c r="G150" s="136">
        <v>0.25</v>
      </c>
      <c r="H150" s="136">
        <v>0</v>
      </c>
      <c r="I150" s="132">
        <v>0.02</v>
      </c>
    </row>
    <row r="151" spans="1:9" ht="12.75" customHeight="1" x14ac:dyDescent="0.2">
      <c r="A151" s="136" t="s">
        <v>392</v>
      </c>
      <c r="B151" s="136" t="s">
        <v>397</v>
      </c>
      <c r="C151" s="136" t="s">
        <v>398</v>
      </c>
      <c r="D151" s="73">
        <v>1</v>
      </c>
      <c r="E151" s="147" t="s">
        <v>30</v>
      </c>
      <c r="F151" s="136">
        <v>15</v>
      </c>
      <c r="G151" s="136">
        <v>2</v>
      </c>
      <c r="H151" s="136">
        <v>0</v>
      </c>
      <c r="I151" s="132">
        <v>0.02</v>
      </c>
    </row>
    <row r="152" spans="1:9" ht="12.75" customHeight="1" x14ac:dyDescent="0.2">
      <c r="A152" s="136" t="s">
        <v>392</v>
      </c>
      <c r="B152" s="136" t="s">
        <v>399</v>
      </c>
      <c r="C152" s="136" t="s">
        <v>400</v>
      </c>
      <c r="D152" s="73">
        <v>2</v>
      </c>
      <c r="E152" s="147" t="s">
        <v>30</v>
      </c>
      <c r="F152" s="136">
        <v>15</v>
      </c>
      <c r="G152" s="136">
        <v>1</v>
      </c>
      <c r="H152" s="136">
        <v>0</v>
      </c>
      <c r="I152" s="132">
        <v>0.02</v>
      </c>
    </row>
    <row r="153" spans="1:9" ht="12.75" customHeight="1" x14ac:dyDescent="0.2">
      <c r="A153" s="136" t="s">
        <v>392</v>
      </c>
      <c r="B153" s="136" t="s">
        <v>401</v>
      </c>
      <c r="C153" s="136" t="s">
        <v>402</v>
      </c>
      <c r="D153" s="73">
        <v>3</v>
      </c>
      <c r="E153" s="147" t="s">
        <v>30</v>
      </c>
      <c r="F153" s="136">
        <v>15</v>
      </c>
      <c r="G153" s="136">
        <v>0.25</v>
      </c>
      <c r="H153" s="136">
        <v>0</v>
      </c>
      <c r="I153" s="132">
        <v>0.08</v>
      </c>
    </row>
    <row r="154" spans="1:9" ht="12.75" customHeight="1" x14ac:dyDescent="0.2">
      <c r="A154" s="136" t="s">
        <v>392</v>
      </c>
      <c r="B154" s="136" t="s">
        <v>403</v>
      </c>
      <c r="C154" s="136" t="s">
        <v>404</v>
      </c>
      <c r="D154" s="73">
        <v>2</v>
      </c>
      <c r="E154" s="147" t="s">
        <v>30</v>
      </c>
      <c r="F154" s="136">
        <v>15</v>
      </c>
      <c r="G154" s="136">
        <v>1</v>
      </c>
      <c r="H154" s="136">
        <v>0</v>
      </c>
      <c r="I154" s="132">
        <v>0.02</v>
      </c>
    </row>
    <row r="155" spans="1:9" ht="12.75" customHeight="1" x14ac:dyDescent="0.2">
      <c r="A155" s="136" t="s">
        <v>392</v>
      </c>
      <c r="B155" s="136" t="s">
        <v>405</v>
      </c>
      <c r="C155" s="136" t="s">
        <v>406</v>
      </c>
      <c r="D155" s="73">
        <v>3</v>
      </c>
      <c r="E155" s="147" t="s">
        <v>30</v>
      </c>
      <c r="F155" s="136">
        <v>15</v>
      </c>
      <c r="G155" s="136">
        <v>0.25</v>
      </c>
      <c r="H155" s="136">
        <v>0</v>
      </c>
      <c r="I155" s="132">
        <v>0.05</v>
      </c>
    </row>
    <row r="156" spans="1:9" ht="12.75" customHeight="1" x14ac:dyDescent="0.2">
      <c r="A156" s="136" t="s">
        <v>392</v>
      </c>
      <c r="B156" s="136" t="s">
        <v>407</v>
      </c>
      <c r="C156" s="136" t="s">
        <v>408</v>
      </c>
      <c r="D156" s="73">
        <v>3</v>
      </c>
      <c r="E156" s="147" t="s">
        <v>30</v>
      </c>
      <c r="F156" s="136">
        <v>15</v>
      </c>
      <c r="G156" s="136">
        <v>0.25</v>
      </c>
      <c r="H156" s="136">
        <v>0</v>
      </c>
      <c r="I156" s="132">
        <v>0.02</v>
      </c>
    </row>
    <row r="157" spans="1:9" ht="12.75" customHeight="1" x14ac:dyDescent="0.2">
      <c r="A157" s="136" t="s">
        <v>392</v>
      </c>
      <c r="B157" s="136" t="s">
        <v>409</v>
      </c>
      <c r="C157" s="136" t="s">
        <v>410</v>
      </c>
      <c r="D157" s="73">
        <v>3</v>
      </c>
      <c r="E157" s="147" t="s">
        <v>30</v>
      </c>
      <c r="F157" s="136">
        <v>15</v>
      </c>
      <c r="G157" s="136">
        <v>0.25</v>
      </c>
      <c r="H157" s="136">
        <v>0</v>
      </c>
      <c r="I157" s="132">
        <v>0.02</v>
      </c>
    </row>
    <row r="158" spans="1:9" ht="12.75" customHeight="1" x14ac:dyDescent="0.2">
      <c r="A158" s="136" t="s">
        <v>392</v>
      </c>
      <c r="B158" s="136" t="s">
        <v>427</v>
      </c>
      <c r="C158" s="136" t="s">
        <v>829</v>
      </c>
      <c r="D158" s="73">
        <v>2</v>
      </c>
      <c r="E158" s="147" t="s">
        <v>30</v>
      </c>
      <c r="F158" s="136">
        <v>15</v>
      </c>
      <c r="G158" s="136">
        <v>1</v>
      </c>
      <c r="H158" s="136">
        <v>0</v>
      </c>
      <c r="I158" s="132">
        <v>0.02</v>
      </c>
    </row>
    <row r="159" spans="1:9" ht="12.75" customHeight="1" x14ac:dyDescent="0.2">
      <c r="A159" s="136" t="s">
        <v>392</v>
      </c>
      <c r="B159" s="136" t="s">
        <v>411</v>
      </c>
      <c r="C159" s="136" t="s">
        <v>412</v>
      </c>
      <c r="D159" s="73">
        <v>2</v>
      </c>
      <c r="E159" s="147" t="s">
        <v>30</v>
      </c>
      <c r="F159" s="136">
        <v>15</v>
      </c>
      <c r="G159" s="136">
        <v>1</v>
      </c>
      <c r="H159" s="136">
        <v>0</v>
      </c>
      <c r="I159" s="132">
        <v>0.02</v>
      </c>
    </row>
    <row r="160" spans="1:9" ht="12.75" customHeight="1" x14ac:dyDescent="0.2">
      <c r="A160" s="136" t="s">
        <v>392</v>
      </c>
      <c r="B160" s="136" t="s">
        <v>428</v>
      </c>
      <c r="C160" s="136" t="s">
        <v>830</v>
      </c>
      <c r="D160" s="73">
        <v>2</v>
      </c>
      <c r="E160" s="147" t="s">
        <v>30</v>
      </c>
      <c r="F160" s="136">
        <v>15</v>
      </c>
      <c r="G160" s="136">
        <v>1</v>
      </c>
      <c r="H160" s="136">
        <v>0</v>
      </c>
      <c r="I160" s="132">
        <v>0.02</v>
      </c>
    </row>
    <row r="161" spans="1:9" ht="12.75" customHeight="1" x14ac:dyDescent="0.2">
      <c r="A161" s="136" t="s">
        <v>392</v>
      </c>
      <c r="B161" s="136" t="s">
        <v>429</v>
      </c>
      <c r="C161" s="136" t="s">
        <v>831</v>
      </c>
      <c r="D161" s="73">
        <v>2</v>
      </c>
      <c r="E161" s="147" t="s">
        <v>30</v>
      </c>
      <c r="F161" s="136">
        <v>15</v>
      </c>
      <c r="G161" s="136">
        <v>1</v>
      </c>
      <c r="H161" s="136">
        <v>0</v>
      </c>
      <c r="I161" s="132">
        <v>0.02</v>
      </c>
    </row>
    <row r="162" spans="1:9" ht="12.75" customHeight="1" x14ac:dyDescent="0.2">
      <c r="A162" s="136" t="s">
        <v>392</v>
      </c>
      <c r="B162" s="136" t="s">
        <v>413</v>
      </c>
      <c r="C162" s="136" t="s">
        <v>414</v>
      </c>
      <c r="D162" s="73">
        <v>1</v>
      </c>
      <c r="E162" s="147" t="s">
        <v>30</v>
      </c>
      <c r="F162" s="136">
        <v>15</v>
      </c>
      <c r="G162" s="136">
        <v>2</v>
      </c>
      <c r="H162" s="136">
        <v>0</v>
      </c>
      <c r="I162" s="132">
        <v>0.02</v>
      </c>
    </row>
    <row r="163" spans="1:9" ht="12.75" customHeight="1" x14ac:dyDescent="0.2">
      <c r="A163" s="136" t="s">
        <v>392</v>
      </c>
      <c r="B163" s="136" t="s">
        <v>430</v>
      </c>
      <c r="C163" s="136" t="s">
        <v>832</v>
      </c>
      <c r="D163" s="73">
        <v>2</v>
      </c>
      <c r="E163" s="147" t="s">
        <v>30</v>
      </c>
      <c r="F163" s="136">
        <v>15</v>
      </c>
      <c r="G163" s="136">
        <v>1</v>
      </c>
      <c r="H163" s="136">
        <v>0</v>
      </c>
      <c r="I163" s="132">
        <v>0.02</v>
      </c>
    </row>
    <row r="164" spans="1:9" ht="12.75" customHeight="1" x14ac:dyDescent="0.2">
      <c r="A164" s="136" t="s">
        <v>392</v>
      </c>
      <c r="B164" s="136" t="s">
        <v>431</v>
      </c>
      <c r="C164" s="136" t="s">
        <v>833</v>
      </c>
      <c r="D164" s="73">
        <v>1</v>
      </c>
      <c r="E164" s="147" t="s">
        <v>30</v>
      </c>
      <c r="F164" s="136">
        <v>15</v>
      </c>
      <c r="G164" s="136">
        <v>2</v>
      </c>
      <c r="H164" s="136">
        <v>0</v>
      </c>
      <c r="I164" s="132">
        <v>0.02</v>
      </c>
    </row>
    <row r="165" spans="1:9" ht="12.75" customHeight="1" x14ac:dyDescent="0.2">
      <c r="A165" s="136" t="s">
        <v>392</v>
      </c>
      <c r="B165" s="136" t="s">
        <v>415</v>
      </c>
      <c r="C165" s="136" t="s">
        <v>416</v>
      </c>
      <c r="D165" s="73">
        <v>2</v>
      </c>
      <c r="E165" s="147" t="s">
        <v>30</v>
      </c>
      <c r="F165" s="136">
        <v>15</v>
      </c>
      <c r="G165" s="136">
        <v>1</v>
      </c>
      <c r="H165" s="136">
        <v>0</v>
      </c>
      <c r="I165" s="132">
        <v>0.02</v>
      </c>
    </row>
    <row r="166" spans="1:9" ht="12.75" customHeight="1" x14ac:dyDescent="0.2">
      <c r="A166" s="136" t="s">
        <v>392</v>
      </c>
      <c r="B166" s="136" t="s">
        <v>417</v>
      </c>
      <c r="C166" s="136" t="s">
        <v>418</v>
      </c>
      <c r="D166" s="73">
        <v>3</v>
      </c>
      <c r="E166" s="147" t="s">
        <v>30</v>
      </c>
      <c r="F166" s="136">
        <v>15</v>
      </c>
      <c r="G166" s="136">
        <v>0.25</v>
      </c>
      <c r="H166" s="136">
        <v>0</v>
      </c>
      <c r="I166" s="132">
        <v>0.05</v>
      </c>
    </row>
    <row r="167" spans="1:9" ht="12.75" customHeight="1" x14ac:dyDescent="0.2">
      <c r="A167" s="136" t="s">
        <v>392</v>
      </c>
      <c r="B167" s="136" t="s">
        <v>419</v>
      </c>
      <c r="C167" s="136" t="s">
        <v>420</v>
      </c>
      <c r="D167" s="73">
        <v>1</v>
      </c>
      <c r="E167" s="147" t="s">
        <v>30</v>
      </c>
      <c r="F167" s="136">
        <v>15</v>
      </c>
      <c r="G167" s="136">
        <v>2</v>
      </c>
      <c r="H167" s="136">
        <v>0</v>
      </c>
      <c r="I167" s="132">
        <v>0.02</v>
      </c>
    </row>
    <row r="168" spans="1:9" ht="12.75" customHeight="1" x14ac:dyDescent="0.2">
      <c r="A168" s="136" t="s">
        <v>392</v>
      </c>
      <c r="B168" s="136" t="s">
        <v>421</v>
      </c>
      <c r="C168" s="136" t="s">
        <v>422</v>
      </c>
      <c r="D168" s="73">
        <v>3</v>
      </c>
      <c r="E168" s="147" t="s">
        <v>30</v>
      </c>
      <c r="F168" s="136">
        <v>15</v>
      </c>
      <c r="G168" s="136">
        <v>0.25</v>
      </c>
      <c r="H168" s="136">
        <v>0</v>
      </c>
      <c r="I168" s="132">
        <v>0.02</v>
      </c>
    </row>
    <row r="169" spans="1:9" ht="12.75" customHeight="1" x14ac:dyDescent="0.2">
      <c r="A169" s="136" t="s">
        <v>392</v>
      </c>
      <c r="B169" s="136" t="s">
        <v>423</v>
      </c>
      <c r="C169" s="136" t="s">
        <v>424</v>
      </c>
      <c r="D169" s="73">
        <v>3</v>
      </c>
      <c r="E169" s="147" t="s">
        <v>30</v>
      </c>
      <c r="F169" s="136">
        <v>15</v>
      </c>
      <c r="G169" s="136">
        <v>0.25</v>
      </c>
      <c r="H169" s="136">
        <v>0</v>
      </c>
      <c r="I169" s="132">
        <v>0.02</v>
      </c>
    </row>
    <row r="170" spans="1:9" ht="12.75" customHeight="1" x14ac:dyDescent="0.2">
      <c r="A170" s="136" t="s">
        <v>392</v>
      </c>
      <c r="B170" s="136" t="s">
        <v>425</v>
      </c>
      <c r="C170" s="136" t="s">
        <v>426</v>
      </c>
      <c r="D170" s="73">
        <v>2</v>
      </c>
      <c r="E170" s="147" t="s">
        <v>30</v>
      </c>
      <c r="F170" s="136">
        <v>15</v>
      </c>
      <c r="G170" s="136">
        <v>1</v>
      </c>
      <c r="H170" s="136">
        <v>0</v>
      </c>
      <c r="I170" s="132">
        <v>0.02</v>
      </c>
    </row>
    <row r="171" spans="1:9" ht="12.75" customHeight="1" x14ac:dyDescent="0.2">
      <c r="A171" s="136" t="s">
        <v>392</v>
      </c>
      <c r="B171" s="136" t="s">
        <v>432</v>
      </c>
      <c r="C171" s="136" t="s">
        <v>834</v>
      </c>
      <c r="D171" s="73">
        <v>1</v>
      </c>
      <c r="E171" s="147" t="s">
        <v>30</v>
      </c>
      <c r="F171" s="136">
        <v>15</v>
      </c>
      <c r="G171" s="136">
        <v>2</v>
      </c>
      <c r="H171" s="136">
        <v>0</v>
      </c>
      <c r="I171" s="132">
        <v>0.01</v>
      </c>
    </row>
    <row r="172" spans="1:9" ht="12.75" customHeight="1" x14ac:dyDescent="0.2">
      <c r="A172" s="136" t="s">
        <v>392</v>
      </c>
      <c r="B172" s="136" t="s">
        <v>433</v>
      </c>
      <c r="C172" s="136" t="s">
        <v>434</v>
      </c>
      <c r="D172" s="73">
        <v>2</v>
      </c>
      <c r="E172" s="147" t="s">
        <v>30</v>
      </c>
      <c r="F172" s="136">
        <v>15</v>
      </c>
      <c r="G172" s="136">
        <v>1</v>
      </c>
      <c r="H172" s="136">
        <v>0</v>
      </c>
      <c r="I172" s="132">
        <v>0.02</v>
      </c>
    </row>
    <row r="173" spans="1:9" ht="12.75" customHeight="1" x14ac:dyDescent="0.2">
      <c r="A173" s="136" t="s">
        <v>392</v>
      </c>
      <c r="B173" s="136" t="s">
        <v>466</v>
      </c>
      <c r="C173" s="136" t="s">
        <v>835</v>
      </c>
      <c r="D173" s="73">
        <v>3</v>
      </c>
      <c r="E173" s="147" t="s">
        <v>30</v>
      </c>
      <c r="F173" s="136">
        <v>15</v>
      </c>
      <c r="G173" s="136">
        <v>0.25</v>
      </c>
      <c r="H173" s="136">
        <v>0</v>
      </c>
      <c r="I173" s="132">
        <v>0.01</v>
      </c>
    </row>
    <row r="174" spans="1:9" ht="12.75" customHeight="1" x14ac:dyDescent="0.2">
      <c r="A174" s="136" t="s">
        <v>392</v>
      </c>
      <c r="B174" s="136" t="s">
        <v>435</v>
      </c>
      <c r="C174" s="136" t="s">
        <v>436</v>
      </c>
      <c r="D174" s="73">
        <v>2</v>
      </c>
      <c r="E174" s="147" t="s">
        <v>30</v>
      </c>
      <c r="F174" s="136">
        <v>15</v>
      </c>
      <c r="G174" s="136">
        <v>1</v>
      </c>
      <c r="H174" s="136">
        <v>0</v>
      </c>
      <c r="I174" s="132">
        <v>0.02</v>
      </c>
    </row>
    <row r="175" spans="1:9" ht="12.75" customHeight="1" x14ac:dyDescent="0.2">
      <c r="A175" s="136" t="s">
        <v>392</v>
      </c>
      <c r="B175" s="136" t="s">
        <v>437</v>
      </c>
      <c r="C175" s="136" t="s">
        <v>438</v>
      </c>
      <c r="D175" s="73">
        <v>3</v>
      </c>
      <c r="E175" s="147" t="s">
        <v>30</v>
      </c>
      <c r="F175" s="136">
        <v>15</v>
      </c>
      <c r="G175" s="136">
        <v>0.25</v>
      </c>
      <c r="H175" s="136">
        <v>0</v>
      </c>
      <c r="I175" s="132">
        <v>0.02</v>
      </c>
    </row>
    <row r="176" spans="1:9" ht="12.75" customHeight="1" x14ac:dyDescent="0.2">
      <c r="A176" s="136" t="s">
        <v>392</v>
      </c>
      <c r="B176" s="136" t="s">
        <v>439</v>
      </c>
      <c r="C176" s="136" t="s">
        <v>440</v>
      </c>
      <c r="D176" s="73">
        <v>3</v>
      </c>
      <c r="E176" s="147" t="s">
        <v>30</v>
      </c>
      <c r="F176" s="136">
        <v>15</v>
      </c>
      <c r="G176" s="136">
        <v>0.25</v>
      </c>
      <c r="H176" s="136">
        <v>0</v>
      </c>
      <c r="I176" s="132">
        <v>0.02</v>
      </c>
    </row>
    <row r="177" spans="1:9" ht="12.75" customHeight="1" x14ac:dyDescent="0.2">
      <c r="A177" s="136" t="s">
        <v>392</v>
      </c>
      <c r="B177" s="136" t="s">
        <v>441</v>
      </c>
      <c r="C177" s="136" t="s">
        <v>442</v>
      </c>
      <c r="D177" s="73">
        <v>3</v>
      </c>
      <c r="E177" s="147" t="s">
        <v>30</v>
      </c>
      <c r="F177" s="136">
        <v>15</v>
      </c>
      <c r="G177" s="136">
        <v>0.25</v>
      </c>
      <c r="H177" s="136">
        <v>0</v>
      </c>
      <c r="I177" s="132">
        <v>0.08</v>
      </c>
    </row>
    <row r="178" spans="1:9" ht="12.75" customHeight="1" x14ac:dyDescent="0.2">
      <c r="A178" s="136" t="s">
        <v>392</v>
      </c>
      <c r="B178" s="136" t="s">
        <v>443</v>
      </c>
      <c r="C178" s="136" t="s">
        <v>836</v>
      </c>
      <c r="D178" s="73">
        <v>2</v>
      </c>
      <c r="E178" s="147" t="s">
        <v>30</v>
      </c>
      <c r="F178" s="136">
        <v>15</v>
      </c>
      <c r="G178" s="136">
        <v>1</v>
      </c>
      <c r="H178" s="136">
        <v>0</v>
      </c>
      <c r="I178" s="132">
        <v>0.02</v>
      </c>
    </row>
    <row r="179" spans="1:9" ht="12.75" customHeight="1" x14ac:dyDescent="0.2">
      <c r="A179" s="136" t="s">
        <v>392</v>
      </c>
      <c r="B179" s="136" t="s">
        <v>444</v>
      </c>
      <c r="C179" s="136" t="s">
        <v>837</v>
      </c>
      <c r="D179" s="73">
        <v>2</v>
      </c>
      <c r="E179" s="147" t="s">
        <v>30</v>
      </c>
      <c r="F179" s="136">
        <v>15</v>
      </c>
      <c r="G179" s="136">
        <v>1</v>
      </c>
      <c r="H179" s="136">
        <v>0</v>
      </c>
      <c r="I179" s="132">
        <v>0.02</v>
      </c>
    </row>
    <row r="180" spans="1:9" ht="12.75" customHeight="1" x14ac:dyDescent="0.2">
      <c r="A180" s="136" t="s">
        <v>392</v>
      </c>
      <c r="B180" s="136" t="s">
        <v>445</v>
      </c>
      <c r="C180" s="136" t="s">
        <v>446</v>
      </c>
      <c r="D180" s="73">
        <v>2</v>
      </c>
      <c r="E180" s="147" t="s">
        <v>30</v>
      </c>
      <c r="F180" s="136">
        <v>15</v>
      </c>
      <c r="G180" s="136">
        <v>1</v>
      </c>
      <c r="H180" s="136">
        <v>0</v>
      </c>
      <c r="I180" s="132">
        <v>0.02</v>
      </c>
    </row>
    <row r="181" spans="1:9" ht="12.75" customHeight="1" x14ac:dyDescent="0.2">
      <c r="A181" s="136" t="s">
        <v>392</v>
      </c>
      <c r="B181" s="136" t="s">
        <v>467</v>
      </c>
      <c r="C181" s="136" t="s">
        <v>838</v>
      </c>
      <c r="D181" s="73">
        <v>3</v>
      </c>
      <c r="E181" s="147" t="s">
        <v>30</v>
      </c>
      <c r="F181" s="136">
        <v>15</v>
      </c>
      <c r="G181" s="136">
        <v>0.25</v>
      </c>
      <c r="H181" s="136">
        <v>0</v>
      </c>
      <c r="I181" s="132">
        <v>0.01</v>
      </c>
    </row>
    <row r="182" spans="1:9" ht="12.75" customHeight="1" x14ac:dyDescent="0.2">
      <c r="A182" s="136" t="s">
        <v>392</v>
      </c>
      <c r="B182" s="136" t="s">
        <v>447</v>
      </c>
      <c r="C182" s="136" t="s">
        <v>448</v>
      </c>
      <c r="D182" s="73">
        <v>3</v>
      </c>
      <c r="E182" s="147" t="s">
        <v>30</v>
      </c>
      <c r="F182" s="136">
        <v>15</v>
      </c>
      <c r="G182" s="136">
        <v>0.25</v>
      </c>
      <c r="H182" s="136">
        <v>0</v>
      </c>
      <c r="I182" s="132">
        <v>0.05</v>
      </c>
    </row>
    <row r="183" spans="1:9" ht="12.75" customHeight="1" x14ac:dyDescent="0.2">
      <c r="A183" s="136" t="s">
        <v>392</v>
      </c>
      <c r="B183" s="136" t="s">
        <v>449</v>
      </c>
      <c r="C183" s="136" t="s">
        <v>450</v>
      </c>
      <c r="D183" s="73">
        <v>1</v>
      </c>
      <c r="E183" s="147" t="s">
        <v>30</v>
      </c>
      <c r="F183" s="136">
        <v>15</v>
      </c>
      <c r="G183" s="136">
        <v>2</v>
      </c>
      <c r="H183" s="136">
        <v>0</v>
      </c>
      <c r="I183" s="132">
        <v>0.02</v>
      </c>
    </row>
    <row r="184" spans="1:9" ht="12.75" customHeight="1" x14ac:dyDescent="0.2">
      <c r="A184" s="136" t="s">
        <v>392</v>
      </c>
      <c r="B184" s="136" t="s">
        <v>451</v>
      </c>
      <c r="C184" s="136" t="s">
        <v>452</v>
      </c>
      <c r="D184" s="73">
        <v>3</v>
      </c>
      <c r="E184" s="147" t="s">
        <v>30</v>
      </c>
      <c r="F184" s="136">
        <v>15</v>
      </c>
      <c r="G184" s="136">
        <v>0.25</v>
      </c>
      <c r="H184" s="136">
        <v>0</v>
      </c>
      <c r="I184" s="132">
        <v>0.08</v>
      </c>
    </row>
    <row r="185" spans="1:9" ht="12.75" customHeight="1" x14ac:dyDescent="0.2">
      <c r="A185" s="136" t="s">
        <v>392</v>
      </c>
      <c r="B185" s="136" t="s">
        <v>453</v>
      </c>
      <c r="C185" s="136" t="s">
        <v>454</v>
      </c>
      <c r="D185" s="73">
        <v>2</v>
      </c>
      <c r="E185" s="147" t="s">
        <v>30</v>
      </c>
      <c r="F185" s="136">
        <v>15</v>
      </c>
      <c r="G185" s="136">
        <v>1</v>
      </c>
      <c r="H185" s="136">
        <v>0</v>
      </c>
      <c r="I185" s="132">
        <v>0.03</v>
      </c>
    </row>
    <row r="186" spans="1:9" ht="12.75" customHeight="1" x14ac:dyDescent="0.2">
      <c r="A186" s="136" t="s">
        <v>392</v>
      </c>
      <c r="B186" s="136" t="s">
        <v>455</v>
      </c>
      <c r="C186" s="136" t="s">
        <v>456</v>
      </c>
      <c r="D186" s="73">
        <v>2</v>
      </c>
      <c r="E186" s="147" t="s">
        <v>30</v>
      </c>
      <c r="F186" s="136">
        <v>15</v>
      </c>
      <c r="G186" s="136">
        <v>1</v>
      </c>
      <c r="H186" s="136">
        <v>0</v>
      </c>
      <c r="I186" s="132">
        <v>0.02</v>
      </c>
    </row>
    <row r="187" spans="1:9" ht="12.75" customHeight="1" x14ac:dyDescent="0.2">
      <c r="A187" s="136" t="s">
        <v>392</v>
      </c>
      <c r="B187" s="136" t="s">
        <v>457</v>
      </c>
      <c r="C187" s="136" t="s">
        <v>458</v>
      </c>
      <c r="D187" s="73">
        <v>3</v>
      </c>
      <c r="E187" s="147" t="s">
        <v>30</v>
      </c>
      <c r="F187" s="136">
        <v>15</v>
      </c>
      <c r="G187" s="136">
        <v>0.25</v>
      </c>
      <c r="H187" s="136">
        <v>0</v>
      </c>
      <c r="I187" s="132">
        <v>0.02</v>
      </c>
    </row>
    <row r="188" spans="1:9" ht="12.75" customHeight="1" x14ac:dyDescent="0.2">
      <c r="A188" s="136" t="s">
        <v>392</v>
      </c>
      <c r="B188" s="136" t="s">
        <v>459</v>
      </c>
      <c r="C188" s="136" t="s">
        <v>460</v>
      </c>
      <c r="D188" s="73">
        <v>2</v>
      </c>
      <c r="E188" s="147" t="s">
        <v>30</v>
      </c>
      <c r="F188" s="136">
        <v>15</v>
      </c>
      <c r="G188" s="136">
        <v>1</v>
      </c>
      <c r="H188" s="136">
        <v>0</v>
      </c>
      <c r="I188" s="132">
        <v>0.05</v>
      </c>
    </row>
    <row r="189" spans="1:9" ht="12.75" customHeight="1" x14ac:dyDescent="0.2">
      <c r="A189" s="136" t="s">
        <v>392</v>
      </c>
      <c r="B189" s="136" t="s">
        <v>461</v>
      </c>
      <c r="C189" s="136" t="s">
        <v>462</v>
      </c>
      <c r="D189" s="73">
        <v>3</v>
      </c>
      <c r="E189" s="147" t="s">
        <v>30</v>
      </c>
      <c r="F189" s="136">
        <v>15</v>
      </c>
      <c r="G189" s="136">
        <v>0.5</v>
      </c>
      <c r="H189" s="136">
        <v>0</v>
      </c>
      <c r="I189" s="132">
        <v>0.02</v>
      </c>
    </row>
    <row r="190" spans="1:9" ht="12.75" customHeight="1" x14ac:dyDescent="0.2">
      <c r="A190" s="136" t="s">
        <v>392</v>
      </c>
      <c r="B190" s="136" t="s">
        <v>463</v>
      </c>
      <c r="C190" s="136" t="s">
        <v>839</v>
      </c>
      <c r="D190" s="73">
        <v>2</v>
      </c>
      <c r="E190" s="147" t="s">
        <v>30</v>
      </c>
      <c r="F190" s="136">
        <v>15</v>
      </c>
      <c r="G190" s="136">
        <v>1</v>
      </c>
      <c r="H190" s="136">
        <v>0</v>
      </c>
      <c r="I190" s="132">
        <v>0.02</v>
      </c>
    </row>
    <row r="191" spans="1:9" ht="12.75" customHeight="1" x14ac:dyDescent="0.2">
      <c r="A191" s="136" t="s">
        <v>392</v>
      </c>
      <c r="B191" s="136" t="s">
        <v>468</v>
      </c>
      <c r="C191" s="136" t="s">
        <v>840</v>
      </c>
      <c r="D191" s="73">
        <v>3</v>
      </c>
      <c r="E191" s="147" t="s">
        <v>30</v>
      </c>
      <c r="F191" s="136">
        <v>15</v>
      </c>
      <c r="G191" s="136">
        <v>0.25</v>
      </c>
      <c r="H191" s="136">
        <v>0</v>
      </c>
      <c r="I191" s="132">
        <v>0.01</v>
      </c>
    </row>
    <row r="192" spans="1:9" ht="12.75" customHeight="1" x14ac:dyDescent="0.2">
      <c r="A192" s="136" t="s">
        <v>392</v>
      </c>
      <c r="B192" s="136" t="s">
        <v>464</v>
      </c>
      <c r="C192" s="136" t="s">
        <v>465</v>
      </c>
      <c r="D192" s="73">
        <v>3</v>
      </c>
      <c r="E192" s="147" t="s">
        <v>30</v>
      </c>
      <c r="F192" s="136">
        <v>15</v>
      </c>
      <c r="G192" s="136">
        <v>0.25</v>
      </c>
      <c r="H192" s="136">
        <v>0</v>
      </c>
      <c r="I192" s="132">
        <v>0.08</v>
      </c>
    </row>
    <row r="193" spans="1:9" ht="12.75" customHeight="1" x14ac:dyDescent="0.2">
      <c r="A193" s="136" t="s">
        <v>392</v>
      </c>
      <c r="B193" s="136" t="s">
        <v>469</v>
      </c>
      <c r="C193" s="136" t="s">
        <v>470</v>
      </c>
      <c r="D193" s="73">
        <v>3</v>
      </c>
      <c r="E193" s="147" t="s">
        <v>30</v>
      </c>
      <c r="F193" s="136">
        <v>15</v>
      </c>
      <c r="G193" s="136">
        <v>0.25</v>
      </c>
      <c r="H193" s="136">
        <v>0</v>
      </c>
      <c r="I193" s="132">
        <v>0.08</v>
      </c>
    </row>
    <row r="194" spans="1:9" ht="12.75" customHeight="1" x14ac:dyDescent="0.2">
      <c r="A194" s="136" t="s">
        <v>392</v>
      </c>
      <c r="B194" s="136" t="s">
        <v>471</v>
      </c>
      <c r="C194" s="136" t="s">
        <v>472</v>
      </c>
      <c r="D194" s="73">
        <v>3</v>
      </c>
      <c r="E194" s="147" t="s">
        <v>30</v>
      </c>
      <c r="F194" s="136">
        <v>15</v>
      </c>
      <c r="G194" s="136">
        <v>0.25</v>
      </c>
      <c r="H194" s="136">
        <v>0</v>
      </c>
      <c r="I194" s="132">
        <v>0.02</v>
      </c>
    </row>
    <row r="195" spans="1:9" ht="12.75" customHeight="1" x14ac:dyDescent="0.2">
      <c r="A195" s="136" t="s">
        <v>392</v>
      </c>
      <c r="B195" s="136" t="s">
        <v>473</v>
      </c>
      <c r="C195" s="136" t="s">
        <v>474</v>
      </c>
      <c r="D195" s="73">
        <v>3</v>
      </c>
      <c r="E195" s="147" t="s">
        <v>30</v>
      </c>
      <c r="F195" s="136">
        <v>15</v>
      </c>
      <c r="G195" s="136">
        <v>0.25</v>
      </c>
      <c r="H195" s="136">
        <v>0</v>
      </c>
      <c r="I195" s="132">
        <v>0.05</v>
      </c>
    </row>
    <row r="196" spans="1:9" ht="12.75" customHeight="1" x14ac:dyDescent="0.2">
      <c r="A196" s="136" t="s">
        <v>392</v>
      </c>
      <c r="B196" s="136" t="s">
        <v>475</v>
      </c>
      <c r="C196" s="136" t="s">
        <v>476</v>
      </c>
      <c r="D196" s="73">
        <v>3</v>
      </c>
      <c r="E196" s="147" t="s">
        <v>30</v>
      </c>
      <c r="F196" s="136">
        <v>15</v>
      </c>
      <c r="G196" s="136">
        <v>0.25</v>
      </c>
      <c r="H196" s="136">
        <v>0</v>
      </c>
      <c r="I196" s="132">
        <v>0.02</v>
      </c>
    </row>
    <row r="197" spans="1:9" ht="12.75" customHeight="1" x14ac:dyDescent="0.2">
      <c r="A197" s="136" t="s">
        <v>392</v>
      </c>
      <c r="B197" s="136" t="s">
        <v>477</v>
      </c>
      <c r="C197" s="136" t="s">
        <v>478</v>
      </c>
      <c r="D197" s="73">
        <v>3</v>
      </c>
      <c r="E197" s="147" t="s">
        <v>30</v>
      </c>
      <c r="F197" s="136">
        <v>15</v>
      </c>
      <c r="G197" s="136">
        <v>0.25</v>
      </c>
      <c r="H197" s="136">
        <v>0</v>
      </c>
      <c r="I197" s="132">
        <v>0.02</v>
      </c>
    </row>
    <row r="198" spans="1:9" ht="12.75" customHeight="1" x14ac:dyDescent="0.2">
      <c r="A198" s="136" t="s">
        <v>392</v>
      </c>
      <c r="B198" s="136" t="s">
        <v>479</v>
      </c>
      <c r="C198" s="136" t="s">
        <v>480</v>
      </c>
      <c r="D198" s="73">
        <v>3</v>
      </c>
      <c r="E198" s="147" t="s">
        <v>30</v>
      </c>
      <c r="F198" s="136">
        <v>15</v>
      </c>
      <c r="G198" s="136">
        <v>0.25</v>
      </c>
      <c r="H198" s="136">
        <v>0</v>
      </c>
      <c r="I198" s="132">
        <v>0.02</v>
      </c>
    </row>
    <row r="199" spans="1:9" ht="12.75" customHeight="1" x14ac:dyDescent="0.2">
      <c r="A199" s="136" t="s">
        <v>392</v>
      </c>
      <c r="B199" s="136" t="s">
        <v>481</v>
      </c>
      <c r="C199" s="136" t="s">
        <v>841</v>
      </c>
      <c r="D199" s="73">
        <v>2</v>
      </c>
      <c r="E199" s="147" t="s">
        <v>30</v>
      </c>
      <c r="F199" s="136">
        <v>15</v>
      </c>
      <c r="G199" s="136">
        <v>1</v>
      </c>
      <c r="H199" s="136">
        <v>0</v>
      </c>
      <c r="I199" s="132">
        <v>0.01</v>
      </c>
    </row>
    <row r="200" spans="1:9" ht="12.75" customHeight="1" x14ac:dyDescent="0.2">
      <c r="A200" s="136" t="s">
        <v>392</v>
      </c>
      <c r="B200" s="136" t="s">
        <v>482</v>
      </c>
      <c r="C200" s="136" t="s">
        <v>483</v>
      </c>
      <c r="D200" s="73">
        <v>1</v>
      </c>
      <c r="E200" s="147" t="s">
        <v>30</v>
      </c>
      <c r="F200" s="136">
        <v>15</v>
      </c>
      <c r="G200" s="136">
        <v>2</v>
      </c>
      <c r="H200" s="136">
        <v>0</v>
      </c>
      <c r="I200" s="132">
        <v>0.02</v>
      </c>
    </row>
    <row r="201" spans="1:9" ht="12.75" customHeight="1" x14ac:dyDescent="0.2">
      <c r="A201" s="136" t="s">
        <v>392</v>
      </c>
      <c r="B201" s="136" t="s">
        <v>484</v>
      </c>
      <c r="C201" s="136" t="s">
        <v>485</v>
      </c>
      <c r="D201" s="73">
        <v>2</v>
      </c>
      <c r="E201" s="147" t="s">
        <v>30</v>
      </c>
      <c r="F201" s="136">
        <v>15</v>
      </c>
      <c r="G201" s="136">
        <v>1</v>
      </c>
      <c r="H201" s="136">
        <v>0</v>
      </c>
      <c r="I201" s="132">
        <v>0.02</v>
      </c>
    </row>
    <row r="202" spans="1:9" ht="12.75" customHeight="1" x14ac:dyDescent="0.2">
      <c r="A202" s="136" t="s">
        <v>392</v>
      </c>
      <c r="B202" s="136" t="s">
        <v>486</v>
      </c>
      <c r="C202" s="136" t="s">
        <v>487</v>
      </c>
      <c r="D202" s="73">
        <v>3</v>
      </c>
      <c r="E202" s="147" t="s">
        <v>30</v>
      </c>
      <c r="F202" s="136">
        <v>15</v>
      </c>
      <c r="G202" s="136">
        <v>0.25</v>
      </c>
      <c r="H202" s="136">
        <v>0</v>
      </c>
      <c r="I202" s="132">
        <v>0.02</v>
      </c>
    </row>
    <row r="203" spans="1:9" ht="12.75" customHeight="1" x14ac:dyDescent="0.2">
      <c r="A203" s="136" t="s">
        <v>392</v>
      </c>
      <c r="B203" s="136" t="s">
        <v>488</v>
      </c>
      <c r="C203" s="136" t="s">
        <v>489</v>
      </c>
      <c r="D203" s="73">
        <v>3</v>
      </c>
      <c r="E203" s="147" t="s">
        <v>30</v>
      </c>
      <c r="F203" s="136">
        <v>15</v>
      </c>
      <c r="G203" s="136">
        <v>0.25</v>
      </c>
      <c r="H203" s="136">
        <v>0</v>
      </c>
      <c r="I203" s="132">
        <v>0.05</v>
      </c>
    </row>
    <row r="204" spans="1:9" ht="12.75" customHeight="1" x14ac:dyDescent="0.2">
      <c r="A204" s="136" t="s">
        <v>392</v>
      </c>
      <c r="B204" s="136" t="s">
        <v>490</v>
      </c>
      <c r="C204" s="136" t="s">
        <v>491</v>
      </c>
      <c r="D204" s="73">
        <v>2</v>
      </c>
      <c r="E204" s="147" t="s">
        <v>30</v>
      </c>
      <c r="F204" s="136">
        <v>15</v>
      </c>
      <c r="G204" s="136">
        <v>1</v>
      </c>
      <c r="H204" s="136">
        <v>0</v>
      </c>
      <c r="I204" s="132">
        <v>0.02</v>
      </c>
    </row>
    <row r="205" spans="1:9" ht="12.75" customHeight="1" x14ac:dyDescent="0.2">
      <c r="A205" s="136" t="s">
        <v>392</v>
      </c>
      <c r="B205" s="136" t="s">
        <v>506</v>
      </c>
      <c r="C205" s="136" t="s">
        <v>842</v>
      </c>
      <c r="D205" s="73">
        <v>3</v>
      </c>
      <c r="E205" s="147" t="s">
        <v>30</v>
      </c>
      <c r="F205" s="136">
        <v>15</v>
      </c>
      <c r="G205" s="136">
        <v>0.25</v>
      </c>
      <c r="H205" s="136">
        <v>0</v>
      </c>
      <c r="I205" s="132">
        <v>0.02</v>
      </c>
    </row>
    <row r="206" spans="1:9" ht="12.75" customHeight="1" x14ac:dyDescent="0.2">
      <c r="A206" s="136" t="s">
        <v>392</v>
      </c>
      <c r="B206" s="136" t="s">
        <v>492</v>
      </c>
      <c r="C206" s="136" t="s">
        <v>493</v>
      </c>
      <c r="D206" s="73">
        <v>2</v>
      </c>
      <c r="E206" s="147" t="s">
        <v>30</v>
      </c>
      <c r="F206" s="136">
        <v>15</v>
      </c>
      <c r="G206" s="136">
        <v>1</v>
      </c>
      <c r="H206" s="136">
        <v>0</v>
      </c>
      <c r="I206" s="132">
        <v>0.02</v>
      </c>
    </row>
    <row r="207" spans="1:9" ht="12.75" customHeight="1" x14ac:dyDescent="0.2">
      <c r="A207" s="136" t="s">
        <v>392</v>
      </c>
      <c r="B207" s="136" t="s">
        <v>494</v>
      </c>
      <c r="C207" s="136" t="s">
        <v>495</v>
      </c>
      <c r="D207" s="73">
        <v>3</v>
      </c>
      <c r="E207" s="147" t="s">
        <v>30</v>
      </c>
      <c r="F207" s="136">
        <v>15</v>
      </c>
      <c r="G207" s="136">
        <v>0.25</v>
      </c>
      <c r="H207" s="136">
        <v>0</v>
      </c>
      <c r="I207" s="132">
        <v>0.02</v>
      </c>
    </row>
    <row r="208" spans="1:9" ht="12.75" customHeight="1" x14ac:dyDescent="0.2">
      <c r="A208" s="136" t="s">
        <v>392</v>
      </c>
      <c r="B208" s="136" t="s">
        <v>496</v>
      </c>
      <c r="C208" s="136" t="s">
        <v>497</v>
      </c>
      <c r="D208" s="73">
        <v>1</v>
      </c>
      <c r="E208" s="147" t="s">
        <v>30</v>
      </c>
      <c r="F208" s="136">
        <v>15</v>
      </c>
      <c r="G208" s="136">
        <v>2</v>
      </c>
      <c r="H208" s="136">
        <v>0</v>
      </c>
      <c r="I208" s="132">
        <v>0.02</v>
      </c>
    </row>
    <row r="209" spans="1:9" ht="12.75" customHeight="1" x14ac:dyDescent="0.2">
      <c r="A209" s="136" t="s">
        <v>392</v>
      </c>
      <c r="B209" s="136" t="s">
        <v>498</v>
      </c>
      <c r="C209" s="136" t="s">
        <v>499</v>
      </c>
      <c r="D209" s="73">
        <v>3</v>
      </c>
      <c r="E209" s="147" t="s">
        <v>30</v>
      </c>
      <c r="F209" s="136">
        <v>15</v>
      </c>
      <c r="G209" s="136">
        <v>0.25</v>
      </c>
      <c r="H209" s="136">
        <v>0</v>
      </c>
      <c r="I209" s="132">
        <v>0.02</v>
      </c>
    </row>
    <row r="210" spans="1:9" ht="12.75" customHeight="1" x14ac:dyDescent="0.2">
      <c r="A210" s="136" t="s">
        <v>392</v>
      </c>
      <c r="B210" s="136" t="s">
        <v>500</v>
      </c>
      <c r="C210" s="136" t="s">
        <v>501</v>
      </c>
      <c r="D210" s="73">
        <v>3</v>
      </c>
      <c r="E210" s="147" t="s">
        <v>30</v>
      </c>
      <c r="F210" s="136">
        <v>15</v>
      </c>
      <c r="G210" s="136">
        <v>0.25</v>
      </c>
      <c r="H210" s="136">
        <v>0</v>
      </c>
      <c r="I210" s="132">
        <v>0.02</v>
      </c>
    </row>
    <row r="211" spans="1:9" ht="12.75" customHeight="1" x14ac:dyDescent="0.2">
      <c r="A211" s="136" t="s">
        <v>392</v>
      </c>
      <c r="B211" s="136" t="s">
        <v>502</v>
      </c>
      <c r="C211" s="136" t="s">
        <v>503</v>
      </c>
      <c r="D211" s="73">
        <v>3</v>
      </c>
      <c r="E211" s="147" t="s">
        <v>30</v>
      </c>
      <c r="F211" s="136">
        <v>15</v>
      </c>
      <c r="G211" s="136">
        <v>0.25</v>
      </c>
      <c r="H211" s="136">
        <v>0</v>
      </c>
      <c r="I211" s="132">
        <v>0.08</v>
      </c>
    </row>
    <row r="212" spans="1:9" ht="12.75" customHeight="1" x14ac:dyDescent="0.2">
      <c r="A212" s="136" t="s">
        <v>392</v>
      </c>
      <c r="B212" s="136" t="s">
        <v>504</v>
      </c>
      <c r="C212" s="136" t="s">
        <v>505</v>
      </c>
      <c r="D212" s="73">
        <v>2</v>
      </c>
      <c r="E212" s="147" t="s">
        <v>30</v>
      </c>
      <c r="F212" s="136">
        <v>15</v>
      </c>
      <c r="G212" s="136">
        <v>1</v>
      </c>
      <c r="H212" s="136">
        <v>0</v>
      </c>
      <c r="I212" s="132">
        <v>0.02</v>
      </c>
    </row>
    <row r="213" spans="1:9" ht="12.75" customHeight="1" x14ac:dyDescent="0.2">
      <c r="A213" s="136" t="s">
        <v>392</v>
      </c>
      <c r="B213" s="136" t="s">
        <v>507</v>
      </c>
      <c r="C213" s="136" t="s">
        <v>843</v>
      </c>
      <c r="D213" s="73">
        <v>2</v>
      </c>
      <c r="E213" s="147" t="s">
        <v>30</v>
      </c>
      <c r="F213" s="136">
        <v>15</v>
      </c>
      <c r="G213" s="136">
        <v>1</v>
      </c>
      <c r="H213" s="136">
        <v>0</v>
      </c>
      <c r="I213" s="132">
        <v>0.02</v>
      </c>
    </row>
    <row r="214" spans="1:9" ht="12.75" customHeight="1" x14ac:dyDescent="0.2">
      <c r="A214" s="136" t="s">
        <v>392</v>
      </c>
      <c r="B214" s="136" t="s">
        <v>508</v>
      </c>
      <c r="C214" s="136" t="s">
        <v>509</v>
      </c>
      <c r="D214" s="73">
        <v>3</v>
      </c>
      <c r="E214" s="147" t="s">
        <v>30</v>
      </c>
      <c r="F214" s="136">
        <v>15</v>
      </c>
      <c r="G214" s="136">
        <v>0.25</v>
      </c>
      <c r="H214" s="136">
        <v>0</v>
      </c>
      <c r="I214" s="132">
        <v>0.02</v>
      </c>
    </row>
    <row r="215" spans="1:9" ht="12.75" customHeight="1" x14ac:dyDescent="0.2">
      <c r="A215" s="136" t="s">
        <v>392</v>
      </c>
      <c r="B215" s="136" t="s">
        <v>510</v>
      </c>
      <c r="C215" s="136" t="s">
        <v>511</v>
      </c>
      <c r="D215" s="73">
        <v>3</v>
      </c>
      <c r="E215" s="147" t="s">
        <v>30</v>
      </c>
      <c r="F215" s="136">
        <v>15</v>
      </c>
      <c r="G215" s="136">
        <v>0.25</v>
      </c>
      <c r="H215" s="136">
        <v>0</v>
      </c>
      <c r="I215" s="132">
        <v>0.08</v>
      </c>
    </row>
    <row r="216" spans="1:9" ht="12.75" customHeight="1" x14ac:dyDescent="0.2">
      <c r="A216" s="136" t="s">
        <v>392</v>
      </c>
      <c r="B216" s="136" t="s">
        <v>512</v>
      </c>
      <c r="C216" s="136" t="s">
        <v>513</v>
      </c>
      <c r="D216" s="73">
        <v>1</v>
      </c>
      <c r="E216" s="147" t="s">
        <v>30</v>
      </c>
      <c r="F216" s="136">
        <v>15</v>
      </c>
      <c r="G216" s="136">
        <v>2</v>
      </c>
      <c r="H216" s="136">
        <v>0</v>
      </c>
      <c r="I216" s="132">
        <v>0.02</v>
      </c>
    </row>
    <row r="217" spans="1:9" ht="12.75" customHeight="1" x14ac:dyDescent="0.2">
      <c r="A217" s="136" t="s">
        <v>392</v>
      </c>
      <c r="B217" s="136" t="s">
        <v>514</v>
      </c>
      <c r="C217" s="136" t="s">
        <v>515</v>
      </c>
      <c r="D217" s="73">
        <v>2</v>
      </c>
      <c r="E217" s="147" t="s">
        <v>30</v>
      </c>
      <c r="F217" s="136">
        <v>15</v>
      </c>
      <c r="G217" s="136">
        <v>1</v>
      </c>
      <c r="H217" s="136">
        <v>0</v>
      </c>
      <c r="I217" s="132">
        <v>0.02</v>
      </c>
    </row>
    <row r="218" spans="1:9" ht="12.75" customHeight="1" x14ac:dyDescent="0.2">
      <c r="A218" s="136" t="s">
        <v>392</v>
      </c>
      <c r="B218" s="136" t="s">
        <v>520</v>
      </c>
      <c r="C218" s="136" t="s">
        <v>844</v>
      </c>
      <c r="D218" s="73">
        <v>1</v>
      </c>
      <c r="E218" s="147" t="s">
        <v>30</v>
      </c>
      <c r="F218" s="136">
        <v>15</v>
      </c>
      <c r="G218" s="136">
        <v>2</v>
      </c>
      <c r="H218" s="136">
        <v>0</v>
      </c>
      <c r="I218" s="132">
        <v>0.02</v>
      </c>
    </row>
    <row r="219" spans="1:9" ht="12.75" customHeight="1" x14ac:dyDescent="0.2">
      <c r="A219" s="136" t="s">
        <v>392</v>
      </c>
      <c r="B219" s="136" t="s">
        <v>516</v>
      </c>
      <c r="C219" s="136" t="s">
        <v>517</v>
      </c>
      <c r="D219" s="73">
        <v>3</v>
      </c>
      <c r="E219" s="147" t="s">
        <v>30</v>
      </c>
      <c r="F219" s="136">
        <v>15</v>
      </c>
      <c r="G219" s="136">
        <v>0.25</v>
      </c>
      <c r="H219" s="136">
        <v>0</v>
      </c>
      <c r="I219" s="132">
        <v>0.08</v>
      </c>
    </row>
    <row r="220" spans="1:9" ht="12.75" customHeight="1" x14ac:dyDescent="0.2">
      <c r="A220" s="136" t="s">
        <v>392</v>
      </c>
      <c r="B220" s="136" t="s">
        <v>518</v>
      </c>
      <c r="C220" s="136" t="s">
        <v>519</v>
      </c>
      <c r="D220" s="73">
        <v>3</v>
      </c>
      <c r="E220" s="147" t="s">
        <v>30</v>
      </c>
      <c r="F220" s="136">
        <v>15</v>
      </c>
      <c r="G220" s="136">
        <v>0.25</v>
      </c>
      <c r="H220" s="136">
        <v>0</v>
      </c>
      <c r="I220" s="132">
        <v>0.02</v>
      </c>
    </row>
    <row r="221" spans="1:9" ht="12.75" customHeight="1" x14ac:dyDescent="0.2">
      <c r="A221" s="136" t="s">
        <v>392</v>
      </c>
      <c r="B221" s="136" t="s">
        <v>521</v>
      </c>
      <c r="C221" s="136" t="s">
        <v>522</v>
      </c>
      <c r="D221" s="73">
        <v>2</v>
      </c>
      <c r="E221" s="147" t="s">
        <v>30</v>
      </c>
      <c r="F221" s="136">
        <v>15</v>
      </c>
      <c r="G221" s="136">
        <v>1</v>
      </c>
      <c r="H221" s="136">
        <v>0</v>
      </c>
      <c r="I221" s="132">
        <v>0.02</v>
      </c>
    </row>
    <row r="222" spans="1:9" ht="12.75" customHeight="1" x14ac:dyDescent="0.2">
      <c r="A222" s="136" t="s">
        <v>392</v>
      </c>
      <c r="B222" s="136" t="s">
        <v>523</v>
      </c>
      <c r="C222" s="136" t="s">
        <v>524</v>
      </c>
      <c r="D222" s="73">
        <v>3</v>
      </c>
      <c r="E222" s="147" t="s">
        <v>30</v>
      </c>
      <c r="F222" s="136">
        <v>15</v>
      </c>
      <c r="G222" s="136">
        <v>0.25</v>
      </c>
      <c r="H222" s="136">
        <v>0</v>
      </c>
      <c r="I222" s="132">
        <v>0.02</v>
      </c>
    </row>
    <row r="223" spans="1:9" ht="12.75" customHeight="1" x14ac:dyDescent="0.2">
      <c r="A223" s="136" t="s">
        <v>392</v>
      </c>
      <c r="B223" s="136" t="s">
        <v>525</v>
      </c>
      <c r="C223" s="136" t="s">
        <v>526</v>
      </c>
      <c r="D223" s="73">
        <v>2</v>
      </c>
      <c r="E223" s="147" t="s">
        <v>30</v>
      </c>
      <c r="F223" s="136">
        <v>15</v>
      </c>
      <c r="G223" s="136">
        <v>1</v>
      </c>
      <c r="H223" s="136">
        <v>0</v>
      </c>
      <c r="I223" s="132">
        <v>0.02</v>
      </c>
    </row>
    <row r="224" spans="1:9" ht="12.75" customHeight="1" x14ac:dyDescent="0.2">
      <c r="A224" s="136" t="s">
        <v>392</v>
      </c>
      <c r="B224" s="136" t="s">
        <v>527</v>
      </c>
      <c r="C224" s="136" t="s">
        <v>845</v>
      </c>
      <c r="D224" s="73">
        <v>2</v>
      </c>
      <c r="E224" s="147" t="s">
        <v>30</v>
      </c>
      <c r="F224" s="136">
        <v>15</v>
      </c>
      <c r="G224" s="136">
        <v>1</v>
      </c>
      <c r="H224" s="136">
        <v>0</v>
      </c>
      <c r="I224" s="132">
        <v>2.14</v>
      </c>
    </row>
    <row r="225" spans="1:9" ht="12.75" customHeight="1" x14ac:dyDescent="0.2">
      <c r="A225" s="136" t="s">
        <v>392</v>
      </c>
      <c r="B225" s="136" t="s">
        <v>528</v>
      </c>
      <c r="C225" s="136" t="s">
        <v>846</v>
      </c>
      <c r="D225" s="73">
        <v>2</v>
      </c>
      <c r="E225" s="147" t="s">
        <v>30</v>
      </c>
      <c r="F225" s="136">
        <v>15</v>
      </c>
      <c r="G225" s="136">
        <v>1</v>
      </c>
      <c r="H225" s="136">
        <v>0</v>
      </c>
      <c r="I225" s="132">
        <v>1.62</v>
      </c>
    </row>
    <row r="226" spans="1:9" ht="12.75" customHeight="1" x14ac:dyDescent="0.2">
      <c r="A226" s="136" t="s">
        <v>392</v>
      </c>
      <c r="B226" s="136" t="s">
        <v>529</v>
      </c>
      <c r="C226" s="136" t="s">
        <v>530</v>
      </c>
      <c r="D226" s="73">
        <v>2</v>
      </c>
      <c r="E226" s="147" t="s">
        <v>30</v>
      </c>
      <c r="F226" s="136">
        <v>15</v>
      </c>
      <c r="G226" s="136">
        <v>1</v>
      </c>
      <c r="H226" s="136">
        <v>0</v>
      </c>
      <c r="I226" s="132">
        <v>1.35</v>
      </c>
    </row>
    <row r="227" spans="1:9" ht="12.75" customHeight="1" x14ac:dyDescent="0.2">
      <c r="A227" s="136" t="s">
        <v>392</v>
      </c>
      <c r="B227" s="136" t="s">
        <v>531</v>
      </c>
      <c r="C227" s="136" t="s">
        <v>532</v>
      </c>
      <c r="D227" s="73">
        <v>2</v>
      </c>
      <c r="E227" s="147" t="s">
        <v>30</v>
      </c>
      <c r="F227" s="136">
        <v>15</v>
      </c>
      <c r="G227" s="136">
        <v>1</v>
      </c>
      <c r="H227" s="136">
        <v>0</v>
      </c>
      <c r="I227" s="132">
        <v>0.02</v>
      </c>
    </row>
    <row r="228" spans="1:9" ht="12.75" customHeight="1" x14ac:dyDescent="0.2">
      <c r="A228" s="136" t="s">
        <v>392</v>
      </c>
      <c r="B228" s="136" t="s">
        <v>533</v>
      </c>
      <c r="C228" s="136" t="s">
        <v>847</v>
      </c>
      <c r="D228" s="73">
        <v>2</v>
      </c>
      <c r="E228" s="147" t="s">
        <v>30</v>
      </c>
      <c r="F228" s="136">
        <v>15</v>
      </c>
      <c r="G228" s="136">
        <v>1</v>
      </c>
      <c r="H228" s="136">
        <v>0</v>
      </c>
      <c r="I228" s="132">
        <v>0.02</v>
      </c>
    </row>
    <row r="229" spans="1:9" ht="12.75" customHeight="1" x14ac:dyDescent="0.2">
      <c r="A229" s="136" t="s">
        <v>392</v>
      </c>
      <c r="B229" s="136" t="s">
        <v>848</v>
      </c>
      <c r="C229" s="136" t="s">
        <v>849</v>
      </c>
      <c r="D229" s="73">
        <v>1</v>
      </c>
      <c r="E229" s="147" t="s">
        <v>30</v>
      </c>
      <c r="F229" s="136">
        <v>15</v>
      </c>
      <c r="G229" s="136">
        <v>2</v>
      </c>
      <c r="H229" s="136">
        <v>0</v>
      </c>
      <c r="I229" s="132">
        <v>0.2</v>
      </c>
    </row>
    <row r="230" spans="1:9" ht="12.75" customHeight="1" x14ac:dyDescent="0.2">
      <c r="A230" s="136" t="s">
        <v>392</v>
      </c>
      <c r="B230" s="136" t="s">
        <v>534</v>
      </c>
      <c r="C230" s="136" t="s">
        <v>850</v>
      </c>
      <c r="D230" s="73">
        <v>1</v>
      </c>
      <c r="E230" s="147" t="s">
        <v>30</v>
      </c>
      <c r="F230" s="136">
        <v>15</v>
      </c>
      <c r="G230" s="136">
        <v>2</v>
      </c>
      <c r="H230" s="136">
        <v>0</v>
      </c>
      <c r="I230" s="132">
        <v>0.03</v>
      </c>
    </row>
    <row r="231" spans="1:9" ht="12.75" customHeight="1" x14ac:dyDescent="0.2">
      <c r="A231" s="136" t="s">
        <v>392</v>
      </c>
      <c r="B231" s="136" t="s">
        <v>542</v>
      </c>
      <c r="C231" s="136" t="s">
        <v>851</v>
      </c>
      <c r="D231" s="73">
        <v>2</v>
      </c>
      <c r="E231" s="147" t="s">
        <v>30</v>
      </c>
      <c r="F231" s="136">
        <v>15</v>
      </c>
      <c r="G231" s="136">
        <v>1</v>
      </c>
      <c r="H231" s="136">
        <v>0</v>
      </c>
      <c r="I231" s="132">
        <v>0.02</v>
      </c>
    </row>
    <row r="232" spans="1:9" ht="12.75" customHeight="1" x14ac:dyDescent="0.2">
      <c r="A232" s="136" t="s">
        <v>392</v>
      </c>
      <c r="B232" s="136" t="s">
        <v>535</v>
      </c>
      <c r="C232" s="136" t="s">
        <v>536</v>
      </c>
      <c r="D232" s="73">
        <v>3</v>
      </c>
      <c r="E232" s="147" t="s">
        <v>30</v>
      </c>
      <c r="F232" s="136">
        <v>15</v>
      </c>
      <c r="G232" s="136">
        <v>0.25</v>
      </c>
      <c r="H232" s="136">
        <v>0</v>
      </c>
      <c r="I232" s="132">
        <v>0.05</v>
      </c>
    </row>
    <row r="233" spans="1:9" ht="12.75" customHeight="1" x14ac:dyDescent="0.2">
      <c r="A233" s="136" t="s">
        <v>392</v>
      </c>
      <c r="B233" s="136" t="s">
        <v>537</v>
      </c>
      <c r="C233" s="136" t="s">
        <v>538</v>
      </c>
      <c r="D233" s="73">
        <v>3</v>
      </c>
      <c r="E233" s="147" t="s">
        <v>30</v>
      </c>
      <c r="F233" s="136">
        <v>15</v>
      </c>
      <c r="G233" s="136">
        <v>0.25</v>
      </c>
      <c r="H233" s="136">
        <v>0</v>
      </c>
      <c r="I233" s="132">
        <v>0.02</v>
      </c>
    </row>
    <row r="234" spans="1:9" ht="12.75" customHeight="1" x14ac:dyDescent="0.2">
      <c r="A234" s="136" t="s">
        <v>392</v>
      </c>
      <c r="B234" s="136" t="s">
        <v>539</v>
      </c>
      <c r="C234" s="136" t="s">
        <v>852</v>
      </c>
      <c r="D234" s="73">
        <v>3</v>
      </c>
      <c r="E234" s="147" t="s">
        <v>30</v>
      </c>
      <c r="F234" s="136">
        <v>15</v>
      </c>
      <c r="G234" s="136">
        <v>0.25</v>
      </c>
      <c r="H234" s="136">
        <v>0</v>
      </c>
      <c r="I234" s="132">
        <v>0.02</v>
      </c>
    </row>
    <row r="235" spans="1:9" ht="12.75" customHeight="1" x14ac:dyDescent="0.2">
      <c r="A235" s="136" t="s">
        <v>392</v>
      </c>
      <c r="B235" s="136" t="s">
        <v>540</v>
      </c>
      <c r="C235" s="136" t="s">
        <v>541</v>
      </c>
      <c r="D235" s="73">
        <v>2</v>
      </c>
      <c r="E235" s="147" t="s">
        <v>30</v>
      </c>
      <c r="F235" s="136">
        <v>15</v>
      </c>
      <c r="G235" s="136">
        <v>1</v>
      </c>
      <c r="H235" s="136">
        <v>0</v>
      </c>
      <c r="I235" s="132">
        <v>0.02</v>
      </c>
    </row>
    <row r="236" spans="1:9" ht="12.75" customHeight="1" x14ac:dyDescent="0.2">
      <c r="A236" s="136" t="s">
        <v>392</v>
      </c>
      <c r="B236" s="136" t="s">
        <v>543</v>
      </c>
      <c r="C236" s="136" t="s">
        <v>544</v>
      </c>
      <c r="D236" s="73">
        <v>3</v>
      </c>
      <c r="E236" s="147" t="s">
        <v>30</v>
      </c>
      <c r="F236" s="136">
        <v>15</v>
      </c>
      <c r="G236" s="136">
        <v>0.25</v>
      </c>
      <c r="H236" s="136">
        <v>0</v>
      </c>
      <c r="I236" s="132">
        <v>0.02</v>
      </c>
    </row>
    <row r="237" spans="1:9" ht="12.75" customHeight="1" x14ac:dyDescent="0.2">
      <c r="A237" s="136" t="s">
        <v>392</v>
      </c>
      <c r="B237" s="136" t="s">
        <v>545</v>
      </c>
      <c r="C237" s="136" t="s">
        <v>546</v>
      </c>
      <c r="D237" s="73">
        <v>3</v>
      </c>
      <c r="E237" s="147" t="s">
        <v>30</v>
      </c>
      <c r="F237" s="136">
        <v>15</v>
      </c>
      <c r="G237" s="136">
        <v>0.25</v>
      </c>
      <c r="H237" s="136">
        <v>0</v>
      </c>
      <c r="I237" s="132">
        <v>0.02</v>
      </c>
    </row>
    <row r="238" spans="1:9" ht="12.75" customHeight="1" x14ac:dyDescent="0.2">
      <c r="A238" s="136" t="s">
        <v>392</v>
      </c>
      <c r="B238" s="136" t="s">
        <v>547</v>
      </c>
      <c r="C238" s="136" t="s">
        <v>548</v>
      </c>
      <c r="D238" s="73">
        <v>3</v>
      </c>
      <c r="E238" s="147" t="s">
        <v>30</v>
      </c>
      <c r="F238" s="136">
        <v>15</v>
      </c>
      <c r="G238" s="136">
        <v>0.25</v>
      </c>
      <c r="H238" s="136">
        <v>0</v>
      </c>
      <c r="I238" s="132">
        <v>0.02</v>
      </c>
    </row>
    <row r="239" spans="1:9" ht="12.75" customHeight="1" x14ac:dyDescent="0.2">
      <c r="A239" s="136" t="s">
        <v>392</v>
      </c>
      <c r="B239" s="136" t="s">
        <v>549</v>
      </c>
      <c r="C239" s="136" t="s">
        <v>853</v>
      </c>
      <c r="D239" s="73">
        <v>1</v>
      </c>
      <c r="E239" s="147" t="s">
        <v>30</v>
      </c>
      <c r="F239" s="136">
        <v>15</v>
      </c>
      <c r="G239" s="136">
        <v>2</v>
      </c>
      <c r="H239" s="136">
        <v>0</v>
      </c>
      <c r="I239" s="132">
        <v>0.02</v>
      </c>
    </row>
    <row r="240" spans="1:9" ht="12.75" customHeight="1" x14ac:dyDescent="0.2">
      <c r="A240" s="136" t="s">
        <v>392</v>
      </c>
      <c r="B240" s="136" t="s">
        <v>550</v>
      </c>
      <c r="C240" s="136" t="s">
        <v>551</v>
      </c>
      <c r="D240" s="73">
        <v>3</v>
      </c>
      <c r="E240" s="147" t="s">
        <v>30</v>
      </c>
      <c r="F240" s="136">
        <v>15</v>
      </c>
      <c r="G240" s="136">
        <v>0.25</v>
      </c>
      <c r="H240" s="136">
        <v>0</v>
      </c>
      <c r="I240" s="132">
        <v>0.02</v>
      </c>
    </row>
    <row r="241" spans="1:9" ht="12.75" customHeight="1" x14ac:dyDescent="0.2">
      <c r="A241" s="136" t="s">
        <v>392</v>
      </c>
      <c r="B241" s="136" t="s">
        <v>552</v>
      </c>
      <c r="C241" s="136" t="s">
        <v>553</v>
      </c>
      <c r="D241" s="73">
        <v>3</v>
      </c>
      <c r="E241" s="147" t="s">
        <v>30</v>
      </c>
      <c r="F241" s="136">
        <v>15</v>
      </c>
      <c r="G241" s="136">
        <v>0.25</v>
      </c>
      <c r="H241" s="136">
        <v>0</v>
      </c>
      <c r="I241" s="132">
        <v>0.02</v>
      </c>
    </row>
    <row r="242" spans="1:9" ht="12.75" customHeight="1" x14ac:dyDescent="0.2">
      <c r="A242" s="136" t="s">
        <v>392</v>
      </c>
      <c r="B242" s="136" t="s">
        <v>560</v>
      </c>
      <c r="C242" s="136" t="s">
        <v>854</v>
      </c>
      <c r="D242" s="73">
        <v>2</v>
      </c>
      <c r="E242" s="147" t="s">
        <v>30</v>
      </c>
      <c r="F242" s="136">
        <v>15</v>
      </c>
      <c r="G242" s="136">
        <v>1</v>
      </c>
      <c r="H242" s="136">
        <v>0</v>
      </c>
      <c r="I242" s="132">
        <v>0.02</v>
      </c>
    </row>
    <row r="243" spans="1:9" ht="12.75" customHeight="1" x14ac:dyDescent="0.2">
      <c r="A243" s="136" t="s">
        <v>392</v>
      </c>
      <c r="B243" s="136" t="s">
        <v>561</v>
      </c>
      <c r="C243" s="136" t="s">
        <v>855</v>
      </c>
      <c r="D243" s="73">
        <v>3</v>
      </c>
      <c r="E243" s="147" t="s">
        <v>30</v>
      </c>
      <c r="F243" s="136">
        <v>15</v>
      </c>
      <c r="G243" s="136">
        <v>0.25</v>
      </c>
      <c r="H243" s="136">
        <v>0</v>
      </c>
      <c r="I243" s="132">
        <v>0.02</v>
      </c>
    </row>
    <row r="244" spans="1:9" ht="12.75" customHeight="1" x14ac:dyDescent="0.2">
      <c r="A244" s="136" t="s">
        <v>392</v>
      </c>
      <c r="B244" s="136" t="s">
        <v>554</v>
      </c>
      <c r="C244" s="136" t="s">
        <v>555</v>
      </c>
      <c r="D244" s="73">
        <v>2</v>
      </c>
      <c r="E244" s="147" t="s">
        <v>30</v>
      </c>
      <c r="F244" s="136">
        <v>15</v>
      </c>
      <c r="G244" s="136">
        <v>1</v>
      </c>
      <c r="H244" s="136">
        <v>0</v>
      </c>
      <c r="I244" s="132">
        <v>0.02</v>
      </c>
    </row>
    <row r="245" spans="1:9" ht="12.75" customHeight="1" x14ac:dyDescent="0.2">
      <c r="A245" s="136" t="s">
        <v>392</v>
      </c>
      <c r="B245" s="136" t="s">
        <v>556</v>
      </c>
      <c r="C245" s="136" t="s">
        <v>557</v>
      </c>
      <c r="D245" s="73">
        <v>2</v>
      </c>
      <c r="E245" s="147" t="s">
        <v>30</v>
      </c>
      <c r="F245" s="136">
        <v>15</v>
      </c>
      <c r="G245" s="136">
        <v>1</v>
      </c>
      <c r="H245" s="136">
        <v>0</v>
      </c>
      <c r="I245" s="132">
        <v>0.02</v>
      </c>
    </row>
    <row r="246" spans="1:9" ht="12.75" customHeight="1" x14ac:dyDescent="0.2">
      <c r="A246" s="136" t="s">
        <v>392</v>
      </c>
      <c r="B246" s="136" t="s">
        <v>558</v>
      </c>
      <c r="C246" s="136" t="s">
        <v>559</v>
      </c>
      <c r="D246" s="73">
        <v>2</v>
      </c>
      <c r="E246" s="147" t="s">
        <v>30</v>
      </c>
      <c r="F246" s="136">
        <v>15</v>
      </c>
      <c r="G246" s="136">
        <v>1</v>
      </c>
      <c r="H246" s="136">
        <v>0</v>
      </c>
      <c r="I246" s="132">
        <v>0.02</v>
      </c>
    </row>
    <row r="247" spans="1:9" ht="12.75" customHeight="1" x14ac:dyDescent="0.2">
      <c r="A247" s="136" t="s">
        <v>392</v>
      </c>
      <c r="B247" s="136" t="s">
        <v>562</v>
      </c>
      <c r="C247" s="136" t="s">
        <v>563</v>
      </c>
      <c r="D247" s="73">
        <v>3</v>
      </c>
      <c r="E247" s="147" t="s">
        <v>30</v>
      </c>
      <c r="F247" s="136">
        <v>15</v>
      </c>
      <c r="G247" s="136">
        <v>0.25</v>
      </c>
      <c r="H247" s="136">
        <v>0</v>
      </c>
      <c r="I247" s="132">
        <v>0.02</v>
      </c>
    </row>
    <row r="248" spans="1:9" ht="12.75" customHeight="1" x14ac:dyDescent="0.2">
      <c r="A248" s="136" t="s">
        <v>392</v>
      </c>
      <c r="B248" s="136" t="s">
        <v>564</v>
      </c>
      <c r="C248" s="136" t="s">
        <v>565</v>
      </c>
      <c r="D248" s="73">
        <v>3</v>
      </c>
      <c r="E248" s="147" t="s">
        <v>30</v>
      </c>
      <c r="F248" s="136">
        <v>15</v>
      </c>
      <c r="G248" s="136">
        <v>0.25</v>
      </c>
      <c r="H248" s="136">
        <v>0</v>
      </c>
      <c r="I248" s="132">
        <v>0.02</v>
      </c>
    </row>
    <row r="249" spans="1:9" ht="12.75" customHeight="1" x14ac:dyDescent="0.2">
      <c r="A249" s="136" t="s">
        <v>392</v>
      </c>
      <c r="B249" s="136" t="s">
        <v>566</v>
      </c>
      <c r="C249" s="136" t="s">
        <v>567</v>
      </c>
      <c r="D249" s="73">
        <v>3</v>
      </c>
      <c r="E249" s="147" t="s">
        <v>30</v>
      </c>
      <c r="F249" s="136">
        <v>15</v>
      </c>
      <c r="G249" s="136">
        <v>0.25</v>
      </c>
      <c r="H249" s="136">
        <v>0</v>
      </c>
      <c r="I249" s="132">
        <v>0.08</v>
      </c>
    </row>
    <row r="250" spans="1:9" ht="12.75" customHeight="1" x14ac:dyDescent="0.2">
      <c r="A250" s="136" t="s">
        <v>392</v>
      </c>
      <c r="B250" s="136" t="s">
        <v>568</v>
      </c>
      <c r="C250" s="136" t="s">
        <v>569</v>
      </c>
      <c r="D250" s="73">
        <v>2</v>
      </c>
      <c r="E250" s="147" t="s">
        <v>30</v>
      </c>
      <c r="F250" s="136">
        <v>15</v>
      </c>
      <c r="G250" s="136">
        <v>1</v>
      </c>
      <c r="H250" s="136">
        <v>0</v>
      </c>
      <c r="I250" s="132">
        <v>0.02</v>
      </c>
    </row>
    <row r="251" spans="1:9" ht="12.75" customHeight="1" x14ac:dyDescent="0.2">
      <c r="A251" s="136" t="s">
        <v>392</v>
      </c>
      <c r="B251" s="136" t="s">
        <v>570</v>
      </c>
      <c r="C251" s="136" t="s">
        <v>571</v>
      </c>
      <c r="D251" s="73">
        <v>3</v>
      </c>
      <c r="E251" s="147" t="s">
        <v>30</v>
      </c>
      <c r="F251" s="136">
        <v>15</v>
      </c>
      <c r="G251" s="136">
        <v>0.25</v>
      </c>
      <c r="H251" s="136">
        <v>0</v>
      </c>
      <c r="I251" s="132">
        <v>0.02</v>
      </c>
    </row>
    <row r="252" spans="1:9" ht="12.75" customHeight="1" x14ac:dyDescent="0.2">
      <c r="A252" s="136" t="s">
        <v>392</v>
      </c>
      <c r="B252" s="136" t="s">
        <v>572</v>
      </c>
      <c r="C252" s="136" t="s">
        <v>856</v>
      </c>
      <c r="D252" s="73">
        <v>3</v>
      </c>
      <c r="E252" s="147" t="s">
        <v>30</v>
      </c>
      <c r="F252" s="136">
        <v>15</v>
      </c>
      <c r="G252" s="136">
        <v>0.25</v>
      </c>
      <c r="H252" s="136">
        <v>0</v>
      </c>
      <c r="I252" s="132">
        <v>0.05</v>
      </c>
    </row>
    <row r="253" spans="1:9" ht="12.75" customHeight="1" x14ac:dyDescent="0.2">
      <c r="A253" s="136" t="s">
        <v>392</v>
      </c>
      <c r="B253" s="136" t="s">
        <v>573</v>
      </c>
      <c r="C253" s="136" t="s">
        <v>574</v>
      </c>
      <c r="D253" s="73">
        <v>3</v>
      </c>
      <c r="E253" s="147" t="s">
        <v>30</v>
      </c>
      <c r="F253" s="136">
        <v>15</v>
      </c>
      <c r="G253" s="136">
        <v>0.25</v>
      </c>
      <c r="H253" s="136">
        <v>0</v>
      </c>
      <c r="I253" s="132">
        <v>0.08</v>
      </c>
    </row>
    <row r="254" spans="1:9" ht="12.75" customHeight="1" x14ac:dyDescent="0.2">
      <c r="A254" s="136" t="s">
        <v>392</v>
      </c>
      <c r="B254" s="136" t="s">
        <v>575</v>
      </c>
      <c r="C254" s="136" t="s">
        <v>576</v>
      </c>
      <c r="D254" s="73">
        <v>2</v>
      </c>
      <c r="E254" s="147" t="s">
        <v>30</v>
      </c>
      <c r="F254" s="136">
        <v>15</v>
      </c>
      <c r="G254" s="136">
        <v>1</v>
      </c>
      <c r="H254" s="136">
        <v>0</v>
      </c>
      <c r="I254" s="132">
        <v>0.02</v>
      </c>
    </row>
    <row r="255" spans="1:9" ht="12.75" customHeight="1" x14ac:dyDescent="0.2">
      <c r="A255" s="136" t="s">
        <v>392</v>
      </c>
      <c r="B255" s="136" t="s">
        <v>857</v>
      </c>
      <c r="C255" s="136" t="s">
        <v>858</v>
      </c>
      <c r="D255" s="73">
        <v>2</v>
      </c>
      <c r="E255" s="147" t="s">
        <v>30</v>
      </c>
      <c r="F255" s="136">
        <v>15</v>
      </c>
      <c r="G255" s="136">
        <v>1</v>
      </c>
      <c r="H255" s="136">
        <v>0</v>
      </c>
      <c r="I255" s="132">
        <v>0.02</v>
      </c>
    </row>
    <row r="256" spans="1:9" ht="12.75" customHeight="1" x14ac:dyDescent="0.2">
      <c r="A256" s="136" t="s">
        <v>392</v>
      </c>
      <c r="B256" s="136" t="s">
        <v>577</v>
      </c>
      <c r="C256" s="136" t="s">
        <v>578</v>
      </c>
      <c r="D256" s="73">
        <v>3</v>
      </c>
      <c r="E256" s="147" t="s">
        <v>30</v>
      </c>
      <c r="F256" s="136">
        <v>15</v>
      </c>
      <c r="G256" s="136">
        <v>0.25</v>
      </c>
      <c r="H256" s="136">
        <v>0</v>
      </c>
      <c r="I256" s="132">
        <v>0.02</v>
      </c>
    </row>
    <row r="257" spans="1:9" ht="12.75" customHeight="1" x14ac:dyDescent="0.2">
      <c r="A257" s="136" t="s">
        <v>392</v>
      </c>
      <c r="B257" s="136" t="s">
        <v>585</v>
      </c>
      <c r="C257" s="136" t="s">
        <v>859</v>
      </c>
      <c r="D257" s="73">
        <v>2</v>
      </c>
      <c r="E257" s="147" t="s">
        <v>30</v>
      </c>
      <c r="F257" s="136">
        <v>15</v>
      </c>
      <c r="G257" s="136">
        <v>1</v>
      </c>
      <c r="H257" s="136">
        <v>0</v>
      </c>
      <c r="I257" s="132">
        <v>0.01</v>
      </c>
    </row>
    <row r="258" spans="1:9" ht="12.75" customHeight="1" x14ac:dyDescent="0.2">
      <c r="A258" s="136" t="s">
        <v>392</v>
      </c>
      <c r="B258" s="136" t="s">
        <v>579</v>
      </c>
      <c r="C258" s="136" t="s">
        <v>580</v>
      </c>
      <c r="D258" s="73">
        <v>3</v>
      </c>
      <c r="E258" s="147" t="s">
        <v>30</v>
      </c>
      <c r="F258" s="136">
        <v>15</v>
      </c>
      <c r="G258" s="136">
        <v>0.25</v>
      </c>
      <c r="H258" s="136">
        <v>0</v>
      </c>
      <c r="I258" s="132">
        <v>0.02</v>
      </c>
    </row>
    <row r="259" spans="1:9" ht="12.75" customHeight="1" x14ac:dyDescent="0.2">
      <c r="A259" s="136" t="s">
        <v>392</v>
      </c>
      <c r="B259" s="136" t="s">
        <v>586</v>
      </c>
      <c r="C259" s="136" t="s">
        <v>860</v>
      </c>
      <c r="D259" s="73">
        <v>3</v>
      </c>
      <c r="E259" s="147" t="s">
        <v>30</v>
      </c>
      <c r="F259" s="136">
        <v>15</v>
      </c>
      <c r="G259" s="136">
        <v>0.25</v>
      </c>
      <c r="H259" s="136">
        <v>0</v>
      </c>
      <c r="I259" s="132">
        <v>0.05</v>
      </c>
    </row>
    <row r="260" spans="1:9" ht="12.75" customHeight="1" x14ac:dyDescent="0.2">
      <c r="A260" s="136" t="s">
        <v>392</v>
      </c>
      <c r="B260" s="136" t="s">
        <v>581</v>
      </c>
      <c r="C260" s="136" t="s">
        <v>582</v>
      </c>
      <c r="D260" s="73">
        <v>2</v>
      </c>
      <c r="E260" s="147" t="s">
        <v>30</v>
      </c>
      <c r="F260" s="136">
        <v>15</v>
      </c>
      <c r="G260" s="136">
        <v>1</v>
      </c>
      <c r="H260" s="136">
        <v>0</v>
      </c>
      <c r="I260" s="132">
        <v>0.02</v>
      </c>
    </row>
    <row r="261" spans="1:9" ht="12.75" customHeight="1" x14ac:dyDescent="0.2">
      <c r="A261" s="136" t="s">
        <v>392</v>
      </c>
      <c r="B261" s="136" t="s">
        <v>583</v>
      </c>
      <c r="C261" s="136" t="s">
        <v>584</v>
      </c>
      <c r="D261" s="73">
        <v>3</v>
      </c>
      <c r="E261" s="147" t="s">
        <v>30</v>
      </c>
      <c r="F261" s="136">
        <v>15</v>
      </c>
      <c r="G261" s="136">
        <v>0.25</v>
      </c>
      <c r="H261" s="136">
        <v>0</v>
      </c>
      <c r="I261" s="132">
        <v>0.02</v>
      </c>
    </row>
    <row r="262" spans="1:9" ht="12.75" customHeight="1" x14ac:dyDescent="0.2">
      <c r="A262" s="136" t="s">
        <v>392</v>
      </c>
      <c r="B262" s="136" t="s">
        <v>587</v>
      </c>
      <c r="C262" s="136" t="s">
        <v>588</v>
      </c>
      <c r="D262" s="73">
        <v>2</v>
      </c>
      <c r="E262" s="147" t="s">
        <v>30</v>
      </c>
      <c r="F262" s="136">
        <v>15</v>
      </c>
      <c r="G262" s="136">
        <v>1</v>
      </c>
      <c r="H262" s="136">
        <v>0</v>
      </c>
      <c r="I262" s="132">
        <v>0.02</v>
      </c>
    </row>
    <row r="263" spans="1:9" ht="12.75" customHeight="1" x14ac:dyDescent="0.2">
      <c r="A263" s="136" t="s">
        <v>392</v>
      </c>
      <c r="B263" s="136" t="s">
        <v>589</v>
      </c>
      <c r="C263" s="136" t="s">
        <v>590</v>
      </c>
      <c r="D263" s="73">
        <v>3</v>
      </c>
      <c r="E263" s="147" t="s">
        <v>30</v>
      </c>
      <c r="F263" s="136">
        <v>15</v>
      </c>
      <c r="G263" s="136">
        <v>0.25</v>
      </c>
      <c r="H263" s="136">
        <v>0</v>
      </c>
      <c r="I263" s="132">
        <v>0.11</v>
      </c>
    </row>
    <row r="264" spans="1:9" ht="12.75" customHeight="1" x14ac:dyDescent="0.2">
      <c r="A264" s="136" t="s">
        <v>392</v>
      </c>
      <c r="B264" s="136" t="s">
        <v>591</v>
      </c>
      <c r="C264" s="136" t="s">
        <v>592</v>
      </c>
      <c r="D264" s="73">
        <v>2</v>
      </c>
      <c r="E264" s="147" t="s">
        <v>30</v>
      </c>
      <c r="F264" s="136">
        <v>15</v>
      </c>
      <c r="G264" s="136">
        <v>1</v>
      </c>
      <c r="H264" s="136">
        <v>0</v>
      </c>
      <c r="I264" s="132">
        <v>0.02</v>
      </c>
    </row>
    <row r="265" spans="1:9" ht="12.75" customHeight="1" x14ac:dyDescent="0.2">
      <c r="A265" s="136" t="s">
        <v>392</v>
      </c>
      <c r="B265" s="136" t="s">
        <v>593</v>
      </c>
      <c r="C265" s="136" t="s">
        <v>594</v>
      </c>
      <c r="D265" s="73">
        <v>2</v>
      </c>
      <c r="E265" s="147" t="s">
        <v>30</v>
      </c>
      <c r="F265" s="136">
        <v>15</v>
      </c>
      <c r="G265" s="136">
        <v>1</v>
      </c>
      <c r="H265" s="136">
        <v>0</v>
      </c>
      <c r="I265" s="132">
        <v>9.01</v>
      </c>
    </row>
    <row r="266" spans="1:9" ht="12.75" customHeight="1" x14ac:dyDescent="0.2">
      <c r="A266" s="136" t="s">
        <v>392</v>
      </c>
      <c r="B266" s="136" t="s">
        <v>595</v>
      </c>
      <c r="C266" s="136" t="s">
        <v>596</v>
      </c>
      <c r="D266" s="73">
        <v>3</v>
      </c>
      <c r="E266" s="147" t="s">
        <v>30</v>
      </c>
      <c r="F266" s="136">
        <v>15</v>
      </c>
      <c r="G266" s="136">
        <v>0.25</v>
      </c>
      <c r="H266" s="136">
        <v>0</v>
      </c>
      <c r="I266" s="132">
        <v>0.08</v>
      </c>
    </row>
    <row r="267" spans="1:9" ht="12.75" customHeight="1" x14ac:dyDescent="0.2">
      <c r="A267" s="136" t="s">
        <v>392</v>
      </c>
      <c r="B267" s="136" t="s">
        <v>597</v>
      </c>
      <c r="C267" s="136" t="s">
        <v>598</v>
      </c>
      <c r="D267" s="73">
        <v>2</v>
      </c>
      <c r="E267" s="147" t="s">
        <v>30</v>
      </c>
      <c r="F267" s="136">
        <v>15</v>
      </c>
      <c r="G267" s="136">
        <v>1</v>
      </c>
      <c r="H267" s="136">
        <v>0</v>
      </c>
      <c r="I267" s="132">
        <v>0.02</v>
      </c>
    </row>
    <row r="268" spans="1:9" ht="12.75" customHeight="1" x14ac:dyDescent="0.2">
      <c r="A268" s="136" t="s">
        <v>392</v>
      </c>
      <c r="B268" s="136" t="s">
        <v>599</v>
      </c>
      <c r="C268" s="136" t="s">
        <v>600</v>
      </c>
      <c r="D268" s="73">
        <v>3</v>
      </c>
      <c r="E268" s="147" t="s">
        <v>30</v>
      </c>
      <c r="F268" s="136">
        <v>15</v>
      </c>
      <c r="G268" s="136">
        <v>0.25</v>
      </c>
      <c r="H268" s="136">
        <v>0</v>
      </c>
      <c r="I268" s="132">
        <v>0.02</v>
      </c>
    </row>
    <row r="269" spans="1:9" ht="12.75" customHeight="1" x14ac:dyDescent="0.2">
      <c r="A269" s="136" t="s">
        <v>392</v>
      </c>
      <c r="B269" s="136" t="s">
        <v>601</v>
      </c>
      <c r="C269" s="136" t="s">
        <v>602</v>
      </c>
      <c r="D269" s="73">
        <v>3</v>
      </c>
      <c r="E269" s="147" t="s">
        <v>30</v>
      </c>
      <c r="F269" s="136">
        <v>15</v>
      </c>
      <c r="G269" s="136">
        <v>0.25</v>
      </c>
      <c r="H269" s="136">
        <v>0</v>
      </c>
      <c r="I269" s="132">
        <v>0.02</v>
      </c>
    </row>
    <row r="270" spans="1:9" ht="12.75" customHeight="1" x14ac:dyDescent="0.2">
      <c r="A270" s="136" t="s">
        <v>392</v>
      </c>
      <c r="B270" s="136" t="s">
        <v>603</v>
      </c>
      <c r="C270" s="136" t="s">
        <v>604</v>
      </c>
      <c r="D270" s="73">
        <v>3</v>
      </c>
      <c r="E270" s="147" t="s">
        <v>30</v>
      </c>
      <c r="F270" s="136">
        <v>15</v>
      </c>
      <c r="G270" s="136">
        <v>0.25</v>
      </c>
      <c r="H270" s="136">
        <v>0</v>
      </c>
      <c r="I270" s="132">
        <v>0.02</v>
      </c>
    </row>
    <row r="271" spans="1:9" ht="12.75" customHeight="1" x14ac:dyDescent="0.2">
      <c r="A271" s="136" t="s">
        <v>392</v>
      </c>
      <c r="B271" s="136" t="s">
        <v>605</v>
      </c>
      <c r="C271" s="136" t="s">
        <v>606</v>
      </c>
      <c r="D271" s="73">
        <v>2</v>
      </c>
      <c r="E271" s="147" t="s">
        <v>30</v>
      </c>
      <c r="F271" s="136">
        <v>15</v>
      </c>
      <c r="G271" s="136">
        <v>1</v>
      </c>
      <c r="H271" s="136">
        <v>0</v>
      </c>
      <c r="I271" s="132">
        <v>0.02</v>
      </c>
    </row>
    <row r="272" spans="1:9" ht="12.75" customHeight="1" x14ac:dyDescent="0.2">
      <c r="A272" s="136" t="s">
        <v>392</v>
      </c>
      <c r="B272" s="136" t="s">
        <v>607</v>
      </c>
      <c r="C272" s="136" t="s">
        <v>608</v>
      </c>
      <c r="D272" s="73">
        <v>3</v>
      </c>
      <c r="E272" s="147" t="s">
        <v>30</v>
      </c>
      <c r="F272" s="136">
        <v>15</v>
      </c>
      <c r="G272" s="136">
        <v>0.25</v>
      </c>
      <c r="H272" s="136">
        <v>0</v>
      </c>
      <c r="I272" s="132">
        <v>0.08</v>
      </c>
    </row>
    <row r="273" spans="1:9" ht="12.75" customHeight="1" x14ac:dyDescent="0.2">
      <c r="A273" s="136" t="s">
        <v>392</v>
      </c>
      <c r="B273" s="136" t="s">
        <v>609</v>
      </c>
      <c r="C273" s="136" t="s">
        <v>861</v>
      </c>
      <c r="D273" s="73">
        <v>2</v>
      </c>
      <c r="E273" s="147" t="s">
        <v>30</v>
      </c>
      <c r="F273" s="136">
        <v>15</v>
      </c>
      <c r="G273" s="136">
        <v>1</v>
      </c>
      <c r="H273" s="136">
        <v>0</v>
      </c>
      <c r="I273" s="132">
        <v>0.02</v>
      </c>
    </row>
    <row r="274" spans="1:9" ht="12.75" customHeight="1" x14ac:dyDescent="0.2">
      <c r="A274" s="136" t="s">
        <v>392</v>
      </c>
      <c r="B274" s="136" t="s">
        <v>610</v>
      </c>
      <c r="C274" s="136" t="s">
        <v>862</v>
      </c>
      <c r="D274" s="73">
        <v>2</v>
      </c>
      <c r="E274" s="147" t="s">
        <v>30</v>
      </c>
      <c r="F274" s="136">
        <v>15</v>
      </c>
      <c r="G274" s="136">
        <v>1</v>
      </c>
      <c r="H274" s="136">
        <v>0</v>
      </c>
      <c r="I274" s="132">
        <v>0.02</v>
      </c>
    </row>
    <row r="275" spans="1:9" ht="12.75" customHeight="1" x14ac:dyDescent="0.2">
      <c r="A275" s="136" t="s">
        <v>392</v>
      </c>
      <c r="B275" s="136" t="s">
        <v>613</v>
      </c>
      <c r="C275" s="136" t="s">
        <v>863</v>
      </c>
      <c r="D275" s="73">
        <v>2</v>
      </c>
      <c r="E275" s="147" t="s">
        <v>30</v>
      </c>
      <c r="F275" s="136">
        <v>15</v>
      </c>
      <c r="G275" s="136">
        <v>1</v>
      </c>
      <c r="H275" s="136">
        <v>0</v>
      </c>
      <c r="I275" s="132">
        <v>0.03</v>
      </c>
    </row>
    <row r="276" spans="1:9" ht="12.75" customHeight="1" x14ac:dyDescent="0.2">
      <c r="A276" s="136" t="s">
        <v>392</v>
      </c>
      <c r="B276" s="136" t="s">
        <v>611</v>
      </c>
      <c r="C276" s="136" t="s">
        <v>612</v>
      </c>
      <c r="D276" s="73">
        <v>3</v>
      </c>
      <c r="E276" s="147" t="s">
        <v>30</v>
      </c>
      <c r="F276" s="136">
        <v>15</v>
      </c>
      <c r="G276" s="136">
        <v>0.25</v>
      </c>
      <c r="H276" s="136">
        <v>0</v>
      </c>
      <c r="I276" s="132">
        <v>0.02</v>
      </c>
    </row>
    <row r="277" spans="1:9" ht="12.75" customHeight="1" x14ac:dyDescent="0.2">
      <c r="A277" s="136" t="s">
        <v>392</v>
      </c>
      <c r="B277" s="136" t="s">
        <v>614</v>
      </c>
      <c r="C277" s="136" t="s">
        <v>615</v>
      </c>
      <c r="D277" s="73">
        <v>3</v>
      </c>
      <c r="E277" s="147" t="s">
        <v>30</v>
      </c>
      <c r="F277" s="136">
        <v>15</v>
      </c>
      <c r="G277" s="136">
        <v>0.25</v>
      </c>
      <c r="H277" s="136">
        <v>0</v>
      </c>
      <c r="I277" s="132">
        <v>0.02</v>
      </c>
    </row>
    <row r="278" spans="1:9" ht="12.75" customHeight="1" x14ac:dyDescent="0.2">
      <c r="A278" s="136" t="s">
        <v>392</v>
      </c>
      <c r="B278" s="136" t="s">
        <v>616</v>
      </c>
      <c r="C278" s="136" t="s">
        <v>617</v>
      </c>
      <c r="D278" s="73">
        <v>3</v>
      </c>
      <c r="E278" s="147" t="s">
        <v>30</v>
      </c>
      <c r="F278" s="136">
        <v>15</v>
      </c>
      <c r="G278" s="136">
        <v>0.25</v>
      </c>
      <c r="H278" s="136">
        <v>0</v>
      </c>
      <c r="I278" s="132">
        <v>0.02</v>
      </c>
    </row>
    <row r="279" spans="1:9" ht="12.75" customHeight="1" x14ac:dyDescent="0.2">
      <c r="A279" s="136" t="s">
        <v>392</v>
      </c>
      <c r="B279" s="136" t="s">
        <v>618</v>
      </c>
      <c r="C279" s="136" t="s">
        <v>619</v>
      </c>
      <c r="D279" s="73">
        <v>3</v>
      </c>
      <c r="E279" s="147" t="s">
        <v>30</v>
      </c>
      <c r="F279" s="136">
        <v>15</v>
      </c>
      <c r="G279" s="136">
        <v>0.25</v>
      </c>
      <c r="H279" s="136">
        <v>0</v>
      </c>
      <c r="I279" s="132">
        <v>0.02</v>
      </c>
    </row>
    <row r="280" spans="1:9" ht="12.75" customHeight="1" x14ac:dyDescent="0.2">
      <c r="A280" s="136" t="s">
        <v>392</v>
      </c>
      <c r="B280" s="136" t="s">
        <v>620</v>
      </c>
      <c r="C280" s="136" t="s">
        <v>621</v>
      </c>
      <c r="D280" s="73">
        <v>3</v>
      </c>
      <c r="E280" s="147" t="s">
        <v>30</v>
      </c>
      <c r="F280" s="136">
        <v>15</v>
      </c>
      <c r="G280" s="136">
        <v>0.25</v>
      </c>
      <c r="H280" s="136">
        <v>0</v>
      </c>
      <c r="I280" s="132">
        <v>0.02</v>
      </c>
    </row>
    <row r="281" spans="1:9" ht="12.75" customHeight="1" x14ac:dyDescent="0.2">
      <c r="A281" s="136" t="s">
        <v>392</v>
      </c>
      <c r="B281" s="136" t="s">
        <v>622</v>
      </c>
      <c r="C281" s="136" t="s">
        <v>623</v>
      </c>
      <c r="D281" s="73">
        <v>2</v>
      </c>
      <c r="E281" s="147" t="s">
        <v>30</v>
      </c>
      <c r="F281" s="136">
        <v>15</v>
      </c>
      <c r="G281" s="136">
        <v>1</v>
      </c>
      <c r="H281" s="136">
        <v>0</v>
      </c>
      <c r="I281" s="132">
        <v>10.16</v>
      </c>
    </row>
    <row r="282" spans="1:9" ht="12.75" customHeight="1" x14ac:dyDescent="0.2">
      <c r="A282" s="136" t="s">
        <v>392</v>
      </c>
      <c r="B282" s="136" t="s">
        <v>624</v>
      </c>
      <c r="C282" s="136" t="s">
        <v>625</v>
      </c>
      <c r="D282" s="73">
        <v>3</v>
      </c>
      <c r="E282" s="147" t="s">
        <v>30</v>
      </c>
      <c r="F282" s="136">
        <v>15</v>
      </c>
      <c r="G282" s="136">
        <v>0.25</v>
      </c>
      <c r="H282" s="136">
        <v>0</v>
      </c>
      <c r="I282" s="132">
        <v>0.02</v>
      </c>
    </row>
    <row r="283" spans="1:9" ht="12.75" customHeight="1" x14ac:dyDescent="0.2">
      <c r="A283" s="136" t="s">
        <v>392</v>
      </c>
      <c r="B283" s="136" t="s">
        <v>626</v>
      </c>
      <c r="C283" s="136" t="s">
        <v>627</v>
      </c>
      <c r="D283" s="73">
        <v>3</v>
      </c>
      <c r="E283" s="147" t="s">
        <v>30</v>
      </c>
      <c r="F283" s="136">
        <v>15</v>
      </c>
      <c r="G283" s="136">
        <v>0.25</v>
      </c>
      <c r="H283" s="136">
        <v>0</v>
      </c>
      <c r="I283" s="132">
        <v>0.05</v>
      </c>
    </row>
    <row r="284" spans="1:9" ht="12.75" customHeight="1" x14ac:dyDescent="0.2">
      <c r="A284" s="136" t="s">
        <v>392</v>
      </c>
      <c r="B284" s="136" t="s">
        <v>628</v>
      </c>
      <c r="C284" s="136" t="s">
        <v>629</v>
      </c>
      <c r="D284" s="73">
        <v>2</v>
      </c>
      <c r="E284" s="147" t="s">
        <v>30</v>
      </c>
      <c r="F284" s="136">
        <v>15</v>
      </c>
      <c r="G284" s="136">
        <v>1</v>
      </c>
      <c r="H284" s="136">
        <v>0</v>
      </c>
      <c r="I284" s="132">
        <v>0.02</v>
      </c>
    </row>
    <row r="285" spans="1:9" ht="12.75" customHeight="1" x14ac:dyDescent="0.2">
      <c r="A285" s="136" t="s">
        <v>392</v>
      </c>
      <c r="B285" s="136" t="s">
        <v>630</v>
      </c>
      <c r="C285" s="136" t="s">
        <v>631</v>
      </c>
      <c r="D285" s="73">
        <v>3</v>
      </c>
      <c r="E285" s="147" t="s">
        <v>30</v>
      </c>
      <c r="F285" s="136">
        <v>15</v>
      </c>
      <c r="G285" s="136">
        <v>0.25</v>
      </c>
      <c r="H285" s="136">
        <v>0</v>
      </c>
      <c r="I285" s="132">
        <v>0.08</v>
      </c>
    </row>
    <row r="286" spans="1:9" ht="12.75" customHeight="1" x14ac:dyDescent="0.2">
      <c r="A286" s="136" t="s">
        <v>392</v>
      </c>
      <c r="B286" s="136" t="s">
        <v>632</v>
      </c>
      <c r="C286" s="136" t="s">
        <v>633</v>
      </c>
      <c r="D286" s="73">
        <v>1</v>
      </c>
      <c r="E286" s="147" t="s">
        <v>30</v>
      </c>
      <c r="F286" s="136">
        <v>15</v>
      </c>
      <c r="G286" s="136">
        <v>2</v>
      </c>
      <c r="H286" s="136">
        <v>0</v>
      </c>
      <c r="I286" s="132">
        <v>0.02</v>
      </c>
    </row>
    <row r="287" spans="1:9" ht="12.75" customHeight="1" x14ac:dyDescent="0.2">
      <c r="A287" s="136" t="s">
        <v>392</v>
      </c>
      <c r="B287" s="136" t="s">
        <v>634</v>
      </c>
      <c r="C287" s="136" t="s">
        <v>635</v>
      </c>
      <c r="D287" s="73">
        <v>1</v>
      </c>
      <c r="E287" s="147" t="s">
        <v>30</v>
      </c>
      <c r="F287" s="136">
        <v>15</v>
      </c>
      <c r="G287" s="136">
        <v>2</v>
      </c>
      <c r="H287" s="136">
        <v>0</v>
      </c>
      <c r="I287" s="132">
        <v>0.02</v>
      </c>
    </row>
    <row r="288" spans="1:9" ht="12.75" customHeight="1" x14ac:dyDescent="0.2">
      <c r="A288" s="136" t="s">
        <v>392</v>
      </c>
      <c r="B288" s="136" t="s">
        <v>636</v>
      </c>
      <c r="C288" s="136" t="s">
        <v>637</v>
      </c>
      <c r="D288" s="73">
        <v>2</v>
      </c>
      <c r="E288" s="147" t="s">
        <v>30</v>
      </c>
      <c r="F288" s="136">
        <v>15</v>
      </c>
      <c r="G288" s="136">
        <v>1</v>
      </c>
      <c r="H288" s="136">
        <v>0</v>
      </c>
      <c r="I288" s="132">
        <v>0.02</v>
      </c>
    </row>
    <row r="289" spans="1:9" ht="12.75" customHeight="1" x14ac:dyDescent="0.2">
      <c r="A289" s="136" t="s">
        <v>392</v>
      </c>
      <c r="B289" s="136" t="s">
        <v>671</v>
      </c>
      <c r="C289" s="136" t="s">
        <v>864</v>
      </c>
      <c r="D289" s="73">
        <v>2</v>
      </c>
      <c r="E289" s="147" t="s">
        <v>30</v>
      </c>
      <c r="F289" s="136">
        <v>15</v>
      </c>
      <c r="G289" s="136">
        <v>1</v>
      </c>
      <c r="H289" s="136">
        <v>0</v>
      </c>
      <c r="I289" s="132">
        <v>0.02</v>
      </c>
    </row>
    <row r="290" spans="1:9" ht="12.75" customHeight="1" x14ac:dyDescent="0.2">
      <c r="A290" s="136" t="s">
        <v>392</v>
      </c>
      <c r="B290" s="136" t="s">
        <v>638</v>
      </c>
      <c r="C290" s="136" t="s">
        <v>639</v>
      </c>
      <c r="D290" s="73">
        <v>3</v>
      </c>
      <c r="E290" s="147" t="s">
        <v>30</v>
      </c>
      <c r="F290" s="136">
        <v>15</v>
      </c>
      <c r="G290" s="136">
        <v>0.25</v>
      </c>
      <c r="H290" s="136">
        <v>0</v>
      </c>
      <c r="I290" s="132">
        <v>0.05</v>
      </c>
    </row>
    <row r="291" spans="1:9" ht="12.75" customHeight="1" x14ac:dyDescent="0.2">
      <c r="A291" s="136" t="s">
        <v>392</v>
      </c>
      <c r="B291" s="136" t="s">
        <v>672</v>
      </c>
      <c r="C291" s="136" t="s">
        <v>865</v>
      </c>
      <c r="D291" s="73">
        <v>2</v>
      </c>
      <c r="E291" s="147" t="s">
        <v>30</v>
      </c>
      <c r="F291" s="136">
        <v>15</v>
      </c>
      <c r="G291" s="136">
        <v>1</v>
      </c>
      <c r="H291" s="136">
        <v>0</v>
      </c>
      <c r="I291" s="132">
        <v>0.01</v>
      </c>
    </row>
    <row r="292" spans="1:9" ht="12.75" customHeight="1" x14ac:dyDescent="0.2">
      <c r="A292" s="136" t="s">
        <v>392</v>
      </c>
      <c r="B292" s="136" t="s">
        <v>640</v>
      </c>
      <c r="C292" s="136" t="s">
        <v>641</v>
      </c>
      <c r="D292" s="73">
        <v>2</v>
      </c>
      <c r="E292" s="147" t="s">
        <v>30</v>
      </c>
      <c r="F292" s="136">
        <v>15</v>
      </c>
      <c r="G292" s="136">
        <v>1</v>
      </c>
      <c r="H292" s="136">
        <v>0</v>
      </c>
      <c r="I292" s="132">
        <v>0.02</v>
      </c>
    </row>
    <row r="293" spans="1:9" ht="12.75" customHeight="1" x14ac:dyDescent="0.2">
      <c r="A293" s="136" t="s">
        <v>392</v>
      </c>
      <c r="B293" s="136" t="s">
        <v>642</v>
      </c>
      <c r="C293" s="136" t="s">
        <v>643</v>
      </c>
      <c r="D293" s="73">
        <v>2</v>
      </c>
      <c r="E293" s="147" t="s">
        <v>30</v>
      </c>
      <c r="F293" s="136">
        <v>15</v>
      </c>
      <c r="G293" s="136">
        <v>1</v>
      </c>
      <c r="H293" s="136">
        <v>0</v>
      </c>
      <c r="I293" s="132">
        <v>0.02</v>
      </c>
    </row>
    <row r="294" spans="1:9" ht="12.75" customHeight="1" x14ac:dyDescent="0.2">
      <c r="A294" s="136" t="s">
        <v>392</v>
      </c>
      <c r="B294" s="136" t="s">
        <v>644</v>
      </c>
      <c r="C294" s="136" t="s">
        <v>645</v>
      </c>
      <c r="D294" s="73">
        <v>2</v>
      </c>
      <c r="E294" s="147" t="s">
        <v>30</v>
      </c>
      <c r="F294" s="136">
        <v>15</v>
      </c>
      <c r="G294" s="136">
        <v>1</v>
      </c>
      <c r="H294" s="136">
        <v>0</v>
      </c>
      <c r="I294" s="132">
        <v>0.02</v>
      </c>
    </row>
    <row r="295" spans="1:9" ht="12.75" customHeight="1" x14ac:dyDescent="0.2">
      <c r="A295" s="136" t="s">
        <v>392</v>
      </c>
      <c r="B295" s="136" t="s">
        <v>646</v>
      </c>
      <c r="C295" s="136" t="s">
        <v>647</v>
      </c>
      <c r="D295" s="73">
        <v>2</v>
      </c>
      <c r="E295" s="147" t="s">
        <v>30</v>
      </c>
      <c r="F295" s="136">
        <v>15</v>
      </c>
      <c r="G295" s="136">
        <v>1</v>
      </c>
      <c r="H295" s="136">
        <v>0</v>
      </c>
      <c r="I295" s="132">
        <v>0.02</v>
      </c>
    </row>
    <row r="296" spans="1:9" ht="12.75" customHeight="1" x14ac:dyDescent="0.2">
      <c r="A296" s="136" t="s">
        <v>392</v>
      </c>
      <c r="B296" s="136" t="s">
        <v>648</v>
      </c>
      <c r="C296" s="136" t="s">
        <v>649</v>
      </c>
      <c r="D296" s="73">
        <v>2</v>
      </c>
      <c r="E296" s="147" t="s">
        <v>30</v>
      </c>
      <c r="F296" s="136">
        <v>15</v>
      </c>
      <c r="G296" s="136">
        <v>1</v>
      </c>
      <c r="H296" s="136">
        <v>0</v>
      </c>
      <c r="I296" s="132">
        <v>0.02</v>
      </c>
    </row>
    <row r="297" spans="1:9" ht="12.75" customHeight="1" x14ac:dyDescent="0.2">
      <c r="A297" s="136" t="s">
        <v>392</v>
      </c>
      <c r="B297" s="136" t="s">
        <v>650</v>
      </c>
      <c r="C297" s="136" t="s">
        <v>31</v>
      </c>
      <c r="D297" s="73">
        <v>2</v>
      </c>
      <c r="E297" s="147" t="s">
        <v>30</v>
      </c>
      <c r="F297" s="136">
        <v>15</v>
      </c>
      <c r="G297" s="136">
        <v>1</v>
      </c>
      <c r="H297" s="136">
        <v>0</v>
      </c>
      <c r="I297" s="132">
        <v>0.02</v>
      </c>
    </row>
    <row r="298" spans="1:9" ht="12.75" customHeight="1" x14ac:dyDescent="0.2">
      <c r="A298" s="136" t="s">
        <v>392</v>
      </c>
      <c r="B298" s="136" t="s">
        <v>673</v>
      </c>
      <c r="C298" s="136" t="s">
        <v>866</v>
      </c>
      <c r="D298" s="73">
        <v>2</v>
      </c>
      <c r="E298" s="147" t="s">
        <v>30</v>
      </c>
      <c r="F298" s="136">
        <v>15</v>
      </c>
      <c r="G298" s="136">
        <v>1</v>
      </c>
      <c r="H298" s="136">
        <v>0</v>
      </c>
      <c r="I298" s="132">
        <v>0.02</v>
      </c>
    </row>
    <row r="299" spans="1:9" ht="12.75" customHeight="1" x14ac:dyDescent="0.2">
      <c r="A299" s="136" t="s">
        <v>392</v>
      </c>
      <c r="B299" s="136" t="s">
        <v>651</v>
      </c>
      <c r="C299" s="136" t="s">
        <v>652</v>
      </c>
      <c r="D299" s="73">
        <v>3</v>
      </c>
      <c r="E299" s="147" t="s">
        <v>30</v>
      </c>
      <c r="F299" s="136">
        <v>15</v>
      </c>
      <c r="G299" s="136">
        <v>0.25</v>
      </c>
      <c r="H299" s="136">
        <v>0</v>
      </c>
      <c r="I299" s="132">
        <v>0.22</v>
      </c>
    </row>
    <row r="300" spans="1:9" ht="12.75" customHeight="1" x14ac:dyDescent="0.2">
      <c r="A300" s="136" t="s">
        <v>392</v>
      </c>
      <c r="B300" s="136" t="s">
        <v>674</v>
      </c>
      <c r="C300" s="136" t="s">
        <v>867</v>
      </c>
      <c r="D300" s="73">
        <v>1</v>
      </c>
      <c r="E300" s="147" t="s">
        <v>30</v>
      </c>
      <c r="F300" s="136">
        <v>15</v>
      </c>
      <c r="G300" s="136">
        <v>2</v>
      </c>
      <c r="H300" s="136">
        <v>0</v>
      </c>
      <c r="I300" s="132">
        <v>0.01</v>
      </c>
    </row>
    <row r="301" spans="1:9" ht="12.75" customHeight="1" x14ac:dyDescent="0.2">
      <c r="A301" s="136" t="s">
        <v>392</v>
      </c>
      <c r="B301" s="136" t="s">
        <v>675</v>
      </c>
      <c r="C301" s="136" t="s">
        <v>868</v>
      </c>
      <c r="D301" s="73">
        <v>2</v>
      </c>
      <c r="E301" s="147" t="s">
        <v>30</v>
      </c>
      <c r="F301" s="136">
        <v>15</v>
      </c>
      <c r="G301" s="136">
        <v>1</v>
      </c>
      <c r="H301" s="136">
        <v>0</v>
      </c>
      <c r="I301" s="132">
        <v>0.02</v>
      </c>
    </row>
    <row r="302" spans="1:9" ht="12.75" customHeight="1" x14ac:dyDescent="0.2">
      <c r="A302" s="136" t="s">
        <v>392</v>
      </c>
      <c r="B302" s="136" t="s">
        <v>653</v>
      </c>
      <c r="C302" s="136" t="s">
        <v>654</v>
      </c>
      <c r="D302" s="73">
        <v>3</v>
      </c>
      <c r="E302" s="147" t="s">
        <v>30</v>
      </c>
      <c r="F302" s="136">
        <v>15</v>
      </c>
      <c r="G302" s="136">
        <v>0.25</v>
      </c>
      <c r="H302" s="136">
        <v>0</v>
      </c>
      <c r="I302" s="132">
        <v>0.02</v>
      </c>
    </row>
    <row r="303" spans="1:9" ht="12.75" customHeight="1" x14ac:dyDescent="0.2">
      <c r="A303" s="136" t="s">
        <v>392</v>
      </c>
      <c r="B303" s="136" t="s">
        <v>655</v>
      </c>
      <c r="C303" s="136" t="s">
        <v>656</v>
      </c>
      <c r="D303" s="73">
        <v>3</v>
      </c>
      <c r="E303" s="147" t="s">
        <v>30</v>
      </c>
      <c r="F303" s="136">
        <v>15</v>
      </c>
      <c r="G303" s="136">
        <v>0.25</v>
      </c>
      <c r="H303" s="136">
        <v>0</v>
      </c>
      <c r="I303" s="132">
        <v>0.02</v>
      </c>
    </row>
    <row r="304" spans="1:9" ht="12.75" customHeight="1" x14ac:dyDescent="0.2">
      <c r="A304" s="136" t="s">
        <v>392</v>
      </c>
      <c r="B304" s="136" t="s">
        <v>657</v>
      </c>
      <c r="C304" s="136" t="s">
        <v>658</v>
      </c>
      <c r="D304" s="73">
        <v>3</v>
      </c>
      <c r="E304" s="147" t="s">
        <v>30</v>
      </c>
      <c r="F304" s="136">
        <v>15</v>
      </c>
      <c r="G304" s="136">
        <v>0.25</v>
      </c>
      <c r="H304" s="136">
        <v>0</v>
      </c>
      <c r="I304" s="132">
        <v>0.02</v>
      </c>
    </row>
    <row r="305" spans="1:9" ht="12.75" customHeight="1" x14ac:dyDescent="0.2">
      <c r="A305" s="136" t="s">
        <v>392</v>
      </c>
      <c r="B305" s="136" t="s">
        <v>659</v>
      </c>
      <c r="C305" s="136" t="s">
        <v>660</v>
      </c>
      <c r="D305" s="73">
        <v>3</v>
      </c>
      <c r="E305" s="147" t="s">
        <v>30</v>
      </c>
      <c r="F305" s="136">
        <v>15</v>
      </c>
      <c r="G305" s="136">
        <v>0.25</v>
      </c>
      <c r="H305" s="136">
        <v>0</v>
      </c>
      <c r="I305" s="132">
        <v>0.02</v>
      </c>
    </row>
    <row r="306" spans="1:9" ht="12.75" customHeight="1" x14ac:dyDescent="0.2">
      <c r="A306" s="136" t="s">
        <v>392</v>
      </c>
      <c r="B306" s="136" t="s">
        <v>661</v>
      </c>
      <c r="C306" s="136" t="s">
        <v>662</v>
      </c>
      <c r="D306" s="73">
        <v>2</v>
      </c>
      <c r="E306" s="147" t="s">
        <v>30</v>
      </c>
      <c r="F306" s="136">
        <v>15</v>
      </c>
      <c r="G306" s="136">
        <v>1</v>
      </c>
      <c r="H306" s="136">
        <v>0</v>
      </c>
      <c r="I306" s="132">
        <v>0.02</v>
      </c>
    </row>
    <row r="307" spans="1:9" ht="12.75" customHeight="1" x14ac:dyDescent="0.2">
      <c r="A307" s="136" t="s">
        <v>392</v>
      </c>
      <c r="B307" s="136" t="s">
        <v>869</v>
      </c>
      <c r="C307" s="136" t="s">
        <v>870</v>
      </c>
      <c r="D307" s="73">
        <v>2</v>
      </c>
      <c r="E307" s="147" t="s">
        <v>30</v>
      </c>
      <c r="F307" s="136">
        <v>15</v>
      </c>
      <c r="G307" s="136">
        <v>1</v>
      </c>
      <c r="H307" s="136">
        <v>0</v>
      </c>
      <c r="I307" s="132">
        <v>0.02</v>
      </c>
    </row>
    <row r="308" spans="1:9" ht="12.75" customHeight="1" x14ac:dyDescent="0.2">
      <c r="A308" s="136" t="s">
        <v>392</v>
      </c>
      <c r="B308" s="136" t="s">
        <v>663</v>
      </c>
      <c r="C308" s="136" t="s">
        <v>664</v>
      </c>
      <c r="D308" s="73">
        <v>1</v>
      </c>
      <c r="E308" s="147" t="s">
        <v>30</v>
      </c>
      <c r="F308" s="136">
        <v>15</v>
      </c>
      <c r="G308" s="136">
        <v>2</v>
      </c>
      <c r="H308" s="136">
        <v>0</v>
      </c>
      <c r="I308" s="132">
        <v>0.02</v>
      </c>
    </row>
    <row r="309" spans="1:9" ht="12.75" customHeight="1" x14ac:dyDescent="0.2">
      <c r="A309" s="136" t="s">
        <v>392</v>
      </c>
      <c r="B309" s="136" t="s">
        <v>665</v>
      </c>
      <c r="C309" s="136" t="s">
        <v>666</v>
      </c>
      <c r="D309" s="73">
        <v>2</v>
      </c>
      <c r="E309" s="147" t="s">
        <v>30</v>
      </c>
      <c r="F309" s="136">
        <v>15</v>
      </c>
      <c r="G309" s="136">
        <v>1</v>
      </c>
      <c r="H309" s="136">
        <v>0</v>
      </c>
      <c r="I309" s="132">
        <v>2.71</v>
      </c>
    </row>
    <row r="310" spans="1:9" ht="12.75" customHeight="1" x14ac:dyDescent="0.2">
      <c r="A310" s="136" t="s">
        <v>392</v>
      </c>
      <c r="B310" s="136" t="s">
        <v>667</v>
      </c>
      <c r="C310" s="136" t="s">
        <v>668</v>
      </c>
      <c r="D310" s="73">
        <v>3</v>
      </c>
      <c r="E310" s="147" t="s">
        <v>30</v>
      </c>
      <c r="F310" s="136">
        <v>15</v>
      </c>
      <c r="G310" s="136">
        <v>0.25</v>
      </c>
      <c r="H310" s="136">
        <v>0</v>
      </c>
      <c r="I310" s="132">
        <v>0.02</v>
      </c>
    </row>
    <row r="311" spans="1:9" ht="12.75" customHeight="1" x14ac:dyDescent="0.2">
      <c r="A311" s="136" t="s">
        <v>392</v>
      </c>
      <c r="B311" s="136" t="s">
        <v>669</v>
      </c>
      <c r="C311" s="136" t="s">
        <v>670</v>
      </c>
      <c r="D311" s="73">
        <v>3</v>
      </c>
      <c r="E311" s="147" t="s">
        <v>30</v>
      </c>
      <c r="F311" s="136">
        <v>15</v>
      </c>
      <c r="G311" s="136">
        <v>0.25</v>
      </c>
      <c r="H311" s="136">
        <v>0</v>
      </c>
      <c r="I311" s="132">
        <v>0.02</v>
      </c>
    </row>
    <row r="312" spans="1:9" ht="12.75" customHeight="1" x14ac:dyDescent="0.2">
      <c r="A312" s="136" t="s">
        <v>392</v>
      </c>
      <c r="B312" s="136" t="s">
        <v>676</v>
      </c>
      <c r="C312" s="136" t="s">
        <v>677</v>
      </c>
      <c r="D312" s="73">
        <v>1</v>
      </c>
      <c r="E312" s="147" t="s">
        <v>30</v>
      </c>
      <c r="F312" s="136">
        <v>15</v>
      </c>
      <c r="G312" s="136">
        <v>2</v>
      </c>
      <c r="H312" s="136">
        <v>0</v>
      </c>
      <c r="I312" s="132">
        <v>0.02</v>
      </c>
    </row>
    <row r="313" spans="1:9" ht="12.75" customHeight="1" x14ac:dyDescent="0.2">
      <c r="A313" s="136" t="s">
        <v>392</v>
      </c>
      <c r="B313" s="136" t="s">
        <v>678</v>
      </c>
      <c r="C313" s="136" t="s">
        <v>679</v>
      </c>
      <c r="D313" s="73">
        <v>1</v>
      </c>
      <c r="E313" s="147" t="s">
        <v>30</v>
      </c>
      <c r="F313" s="136">
        <v>15</v>
      </c>
      <c r="G313" s="136">
        <v>2</v>
      </c>
      <c r="H313" s="136">
        <v>0</v>
      </c>
      <c r="I313" s="132">
        <v>0.02</v>
      </c>
    </row>
    <row r="314" spans="1:9" ht="12.75" customHeight="1" x14ac:dyDescent="0.2">
      <c r="A314" s="136" t="s">
        <v>392</v>
      </c>
      <c r="B314" s="136" t="s">
        <v>680</v>
      </c>
      <c r="C314" s="136" t="s">
        <v>681</v>
      </c>
      <c r="D314" s="73">
        <v>3</v>
      </c>
      <c r="E314" s="147" t="s">
        <v>30</v>
      </c>
      <c r="F314" s="136">
        <v>15</v>
      </c>
      <c r="G314" s="136">
        <v>0.25</v>
      </c>
      <c r="H314" s="136">
        <v>0</v>
      </c>
      <c r="I314" s="132">
        <v>0.05</v>
      </c>
    </row>
    <row r="315" spans="1:9" ht="12.75" customHeight="1" x14ac:dyDescent="0.2">
      <c r="A315" s="136" t="s">
        <v>392</v>
      </c>
      <c r="B315" s="136" t="s">
        <v>684</v>
      </c>
      <c r="C315" s="136" t="s">
        <v>871</v>
      </c>
      <c r="D315" s="73">
        <v>2</v>
      </c>
      <c r="E315" s="147" t="s">
        <v>30</v>
      </c>
      <c r="F315" s="136">
        <v>15</v>
      </c>
      <c r="G315" s="136">
        <v>1</v>
      </c>
      <c r="H315" s="136">
        <v>0</v>
      </c>
      <c r="I315" s="132">
        <v>0.06</v>
      </c>
    </row>
    <row r="316" spans="1:9" ht="12.75" customHeight="1" x14ac:dyDescent="0.2">
      <c r="A316" s="136" t="s">
        <v>392</v>
      </c>
      <c r="B316" s="136" t="s">
        <v>682</v>
      </c>
      <c r="C316" s="136" t="s">
        <v>683</v>
      </c>
      <c r="D316" s="73">
        <v>1</v>
      </c>
      <c r="E316" s="147" t="s">
        <v>30</v>
      </c>
      <c r="F316" s="136">
        <v>15</v>
      </c>
      <c r="G316" s="136">
        <v>2</v>
      </c>
      <c r="H316" s="136">
        <v>0</v>
      </c>
      <c r="I316" s="132">
        <v>0.03</v>
      </c>
    </row>
    <row r="317" spans="1:9" ht="12.75" customHeight="1" x14ac:dyDescent="0.2">
      <c r="A317" s="136" t="s">
        <v>392</v>
      </c>
      <c r="B317" s="136" t="s">
        <v>685</v>
      </c>
      <c r="C317" s="136" t="s">
        <v>872</v>
      </c>
      <c r="D317" s="73">
        <v>3</v>
      </c>
      <c r="E317" s="147" t="s">
        <v>30</v>
      </c>
      <c r="F317" s="136">
        <v>15</v>
      </c>
      <c r="G317" s="136">
        <v>0.25</v>
      </c>
      <c r="H317" s="136">
        <v>0</v>
      </c>
      <c r="I317" s="132">
        <v>0.02</v>
      </c>
    </row>
    <row r="318" spans="1:9" ht="12.75" customHeight="1" x14ac:dyDescent="0.2">
      <c r="A318" s="136" t="s">
        <v>392</v>
      </c>
      <c r="B318" s="136" t="s">
        <v>690</v>
      </c>
      <c r="C318" s="136" t="s">
        <v>873</v>
      </c>
      <c r="D318" s="73">
        <v>1</v>
      </c>
      <c r="E318" s="147" t="s">
        <v>30</v>
      </c>
      <c r="F318" s="136">
        <v>15</v>
      </c>
      <c r="G318" s="136">
        <v>2</v>
      </c>
      <c r="H318" s="136">
        <v>0</v>
      </c>
      <c r="I318" s="132">
        <v>0.01</v>
      </c>
    </row>
    <row r="319" spans="1:9" ht="12.75" customHeight="1" x14ac:dyDescent="0.2">
      <c r="A319" s="136" t="s">
        <v>392</v>
      </c>
      <c r="B319" s="136" t="s">
        <v>686</v>
      </c>
      <c r="C319" s="136" t="s">
        <v>687</v>
      </c>
      <c r="D319" s="73">
        <v>1</v>
      </c>
      <c r="E319" s="147" t="s">
        <v>30</v>
      </c>
      <c r="F319" s="136">
        <v>15</v>
      </c>
      <c r="G319" s="136">
        <v>2</v>
      </c>
      <c r="H319" s="136">
        <v>0</v>
      </c>
      <c r="I319" s="132">
        <v>0.02</v>
      </c>
    </row>
    <row r="320" spans="1:9" ht="12.75" customHeight="1" x14ac:dyDescent="0.2">
      <c r="A320" s="136" t="s">
        <v>392</v>
      </c>
      <c r="B320" s="136" t="s">
        <v>688</v>
      </c>
      <c r="C320" s="136" t="s">
        <v>689</v>
      </c>
      <c r="D320" s="73">
        <v>3</v>
      </c>
      <c r="E320" s="147" t="s">
        <v>30</v>
      </c>
      <c r="F320" s="136">
        <v>15</v>
      </c>
      <c r="G320" s="136">
        <v>0.25</v>
      </c>
      <c r="H320" s="136">
        <v>0</v>
      </c>
      <c r="I320" s="132">
        <v>0.02</v>
      </c>
    </row>
    <row r="321" spans="1:9" ht="12.75" customHeight="1" x14ac:dyDescent="0.2">
      <c r="A321" s="136" t="s">
        <v>392</v>
      </c>
      <c r="B321" s="136" t="s">
        <v>691</v>
      </c>
      <c r="C321" s="136" t="s">
        <v>692</v>
      </c>
      <c r="D321" s="73">
        <v>3</v>
      </c>
      <c r="E321" s="147" t="s">
        <v>30</v>
      </c>
      <c r="F321" s="136">
        <v>15</v>
      </c>
      <c r="G321" s="136">
        <v>0.25</v>
      </c>
      <c r="H321" s="136">
        <v>0</v>
      </c>
      <c r="I321" s="132">
        <v>0.02</v>
      </c>
    </row>
    <row r="322" spans="1:9" ht="12.75" customHeight="1" x14ac:dyDescent="0.2">
      <c r="A322" s="136" t="s">
        <v>392</v>
      </c>
      <c r="B322" s="136" t="s">
        <v>693</v>
      </c>
      <c r="C322" s="136" t="s">
        <v>694</v>
      </c>
      <c r="D322" s="73">
        <v>3</v>
      </c>
      <c r="E322" s="147" t="s">
        <v>30</v>
      </c>
      <c r="F322" s="136">
        <v>15</v>
      </c>
      <c r="G322" s="136">
        <v>0.25</v>
      </c>
      <c r="H322" s="136">
        <v>0</v>
      </c>
      <c r="I322" s="132">
        <v>0.02</v>
      </c>
    </row>
    <row r="323" spans="1:9" ht="12.75" customHeight="1" x14ac:dyDescent="0.2">
      <c r="A323" s="136" t="s">
        <v>392</v>
      </c>
      <c r="B323" s="136" t="s">
        <v>695</v>
      </c>
      <c r="C323" s="136" t="s">
        <v>696</v>
      </c>
      <c r="D323" s="73">
        <v>3</v>
      </c>
      <c r="E323" s="147" t="s">
        <v>30</v>
      </c>
      <c r="F323" s="136">
        <v>15</v>
      </c>
      <c r="G323" s="136">
        <v>0.25</v>
      </c>
      <c r="H323" s="136">
        <v>0</v>
      </c>
      <c r="I323" s="132">
        <v>0.02</v>
      </c>
    </row>
    <row r="324" spans="1:9" ht="12.75" customHeight="1" x14ac:dyDescent="0.2">
      <c r="A324" s="136" t="s">
        <v>392</v>
      </c>
      <c r="B324" s="136" t="s">
        <v>697</v>
      </c>
      <c r="C324" s="136" t="s">
        <v>698</v>
      </c>
      <c r="D324" s="73">
        <v>3</v>
      </c>
      <c r="E324" s="147" t="s">
        <v>30</v>
      </c>
      <c r="F324" s="136">
        <v>15</v>
      </c>
      <c r="G324" s="136">
        <v>0.25</v>
      </c>
      <c r="H324" s="136">
        <v>0</v>
      </c>
      <c r="I324" s="132">
        <v>0.02</v>
      </c>
    </row>
    <row r="325" spans="1:9" ht="12.75" customHeight="1" x14ac:dyDescent="0.2">
      <c r="A325" s="136" t="s">
        <v>392</v>
      </c>
      <c r="B325" s="136" t="s">
        <v>699</v>
      </c>
      <c r="C325" s="136" t="s">
        <v>700</v>
      </c>
      <c r="D325" s="73">
        <v>1</v>
      </c>
      <c r="E325" s="147" t="s">
        <v>30</v>
      </c>
      <c r="F325" s="136">
        <v>15</v>
      </c>
      <c r="G325" s="136">
        <v>2</v>
      </c>
      <c r="H325" s="136">
        <v>0</v>
      </c>
      <c r="I325" s="132">
        <v>0.02</v>
      </c>
    </row>
    <row r="326" spans="1:9" ht="12.75" customHeight="1" x14ac:dyDescent="0.2">
      <c r="A326" s="136" t="s">
        <v>392</v>
      </c>
      <c r="B326" s="136" t="s">
        <v>701</v>
      </c>
      <c r="C326" s="136" t="s">
        <v>702</v>
      </c>
      <c r="D326" s="73">
        <v>2</v>
      </c>
      <c r="E326" s="147" t="s">
        <v>30</v>
      </c>
      <c r="F326" s="136">
        <v>15</v>
      </c>
      <c r="G326" s="136">
        <v>1</v>
      </c>
      <c r="H326" s="136">
        <v>0</v>
      </c>
      <c r="I326" s="132">
        <v>0.02</v>
      </c>
    </row>
    <row r="327" spans="1:9" ht="12.75" customHeight="1" x14ac:dyDescent="0.2">
      <c r="A327" s="136" t="s">
        <v>392</v>
      </c>
      <c r="B327" s="136" t="s">
        <v>703</v>
      </c>
      <c r="C327" s="136" t="s">
        <v>704</v>
      </c>
      <c r="D327" s="73">
        <v>2</v>
      </c>
      <c r="E327" s="147" t="s">
        <v>30</v>
      </c>
      <c r="F327" s="136">
        <v>15</v>
      </c>
      <c r="G327" s="136">
        <v>1</v>
      </c>
      <c r="H327" s="136">
        <v>0</v>
      </c>
      <c r="I327" s="132">
        <v>0.02</v>
      </c>
    </row>
    <row r="328" spans="1:9" ht="12.75" customHeight="1" x14ac:dyDescent="0.2">
      <c r="A328" s="136" t="s">
        <v>392</v>
      </c>
      <c r="B328" s="136" t="s">
        <v>707</v>
      </c>
      <c r="C328" s="136" t="s">
        <v>874</v>
      </c>
      <c r="D328" s="73">
        <v>2</v>
      </c>
      <c r="E328" s="147" t="s">
        <v>30</v>
      </c>
      <c r="F328" s="136">
        <v>15</v>
      </c>
      <c r="G328" s="136">
        <v>1</v>
      </c>
      <c r="H328" s="136">
        <v>0</v>
      </c>
      <c r="I328" s="132">
        <v>0.04</v>
      </c>
    </row>
    <row r="329" spans="1:9" ht="12.75" customHeight="1" x14ac:dyDescent="0.2">
      <c r="A329" s="136" t="s">
        <v>392</v>
      </c>
      <c r="B329" s="136" t="s">
        <v>708</v>
      </c>
      <c r="C329" s="136" t="s">
        <v>875</v>
      </c>
      <c r="D329" s="73">
        <v>3</v>
      </c>
      <c r="E329" s="147" t="s">
        <v>30</v>
      </c>
      <c r="F329" s="136">
        <v>15</v>
      </c>
      <c r="G329" s="136">
        <v>0.25</v>
      </c>
      <c r="H329" s="136">
        <v>0</v>
      </c>
      <c r="I329" s="132">
        <v>7.0000000000000007E-2</v>
      </c>
    </row>
    <row r="330" spans="1:9" ht="12.75" customHeight="1" x14ac:dyDescent="0.2">
      <c r="A330" s="136" t="s">
        <v>392</v>
      </c>
      <c r="B330" s="136" t="s">
        <v>705</v>
      </c>
      <c r="C330" s="136" t="s">
        <v>706</v>
      </c>
      <c r="D330" s="73">
        <v>2</v>
      </c>
      <c r="E330" s="147" t="s">
        <v>30</v>
      </c>
      <c r="F330" s="136">
        <v>15</v>
      </c>
      <c r="G330" s="136">
        <v>1</v>
      </c>
      <c r="H330" s="136">
        <v>0</v>
      </c>
      <c r="I330" s="132">
        <v>1.58</v>
      </c>
    </row>
    <row r="331" spans="1:9" ht="12.75" customHeight="1" x14ac:dyDescent="0.2">
      <c r="A331" s="136" t="s">
        <v>392</v>
      </c>
      <c r="B331" s="136" t="s">
        <v>709</v>
      </c>
      <c r="C331" s="136" t="s">
        <v>876</v>
      </c>
      <c r="D331" s="73">
        <v>2</v>
      </c>
      <c r="E331" s="147" t="s">
        <v>30</v>
      </c>
      <c r="F331" s="136">
        <v>15</v>
      </c>
      <c r="G331" s="136">
        <v>1</v>
      </c>
      <c r="H331" s="136">
        <v>0</v>
      </c>
      <c r="I331" s="132">
        <v>0.02</v>
      </c>
    </row>
    <row r="332" spans="1:9" ht="12.75" customHeight="1" x14ac:dyDescent="0.2">
      <c r="A332" s="136" t="s">
        <v>392</v>
      </c>
      <c r="B332" s="136" t="s">
        <v>710</v>
      </c>
      <c r="C332" s="136" t="s">
        <v>877</v>
      </c>
      <c r="D332" s="73">
        <v>3</v>
      </c>
      <c r="E332" s="147" t="s">
        <v>30</v>
      </c>
      <c r="F332" s="136">
        <v>15</v>
      </c>
      <c r="G332" s="136">
        <v>0.25</v>
      </c>
      <c r="H332" s="136">
        <v>0</v>
      </c>
      <c r="I332" s="132">
        <v>0.02</v>
      </c>
    </row>
    <row r="333" spans="1:9" ht="12.75" customHeight="1" x14ac:dyDescent="0.2">
      <c r="A333" s="136" t="s">
        <v>392</v>
      </c>
      <c r="B333" s="136" t="s">
        <v>878</v>
      </c>
      <c r="C333" s="136" t="s">
        <v>879</v>
      </c>
      <c r="D333" s="73">
        <v>2</v>
      </c>
      <c r="E333" s="147" t="s">
        <v>30</v>
      </c>
      <c r="F333" s="136">
        <v>15</v>
      </c>
      <c r="G333" s="136">
        <v>1</v>
      </c>
      <c r="H333" s="136">
        <v>0</v>
      </c>
      <c r="I333" s="132">
        <v>0.02</v>
      </c>
    </row>
    <row r="334" spans="1:9" x14ac:dyDescent="0.2">
      <c r="A334" s="137" t="s">
        <v>392</v>
      </c>
      <c r="B334" s="137" t="s">
        <v>711</v>
      </c>
      <c r="C334" s="137" t="s">
        <v>880</v>
      </c>
      <c r="D334" s="74">
        <v>3</v>
      </c>
      <c r="E334" s="137" t="s">
        <v>30</v>
      </c>
      <c r="F334" s="137">
        <v>15</v>
      </c>
      <c r="G334" s="137">
        <v>0.25</v>
      </c>
      <c r="H334" s="137">
        <v>0</v>
      </c>
      <c r="I334" s="135">
        <v>0.02</v>
      </c>
    </row>
    <row r="335" spans="1:9" x14ac:dyDescent="0.2">
      <c r="A335" s="30"/>
      <c r="B335" s="29">
        <f>COUNTA(B149:B334)</f>
        <v>186</v>
      </c>
      <c r="C335" s="29"/>
      <c r="D335" s="79"/>
      <c r="E335" s="29">
        <f>COUNTIF(E149:E334, "Yes")</f>
        <v>186</v>
      </c>
      <c r="F335" s="30"/>
      <c r="G335" s="29"/>
      <c r="H335" s="29"/>
      <c r="I335" s="133">
        <f>SUM(I149:I334)</f>
        <v>33.819999999999993</v>
      </c>
    </row>
    <row r="336" spans="1:9" x14ac:dyDescent="0.2">
      <c r="A336" s="30"/>
      <c r="B336" s="29"/>
      <c r="C336" s="29"/>
      <c r="D336" s="79"/>
      <c r="E336" s="73"/>
      <c r="F336" s="30"/>
      <c r="G336" s="29"/>
      <c r="H336" s="29"/>
      <c r="I336" s="133"/>
    </row>
    <row r="337" spans="1:9" ht="12.75" customHeight="1" x14ac:dyDescent="0.2">
      <c r="A337" s="136" t="s">
        <v>712</v>
      </c>
      <c r="B337" s="136" t="s">
        <v>714</v>
      </c>
      <c r="C337" s="136" t="s">
        <v>881</v>
      </c>
      <c r="D337" s="73">
        <v>2</v>
      </c>
      <c r="E337" s="147" t="s">
        <v>30</v>
      </c>
      <c r="F337" s="136">
        <v>15</v>
      </c>
      <c r="G337" s="136">
        <v>0.5</v>
      </c>
      <c r="H337" s="136">
        <v>0</v>
      </c>
      <c r="I337" s="132">
        <v>0.03</v>
      </c>
    </row>
    <row r="338" spans="1:9" ht="12.75" customHeight="1" x14ac:dyDescent="0.2">
      <c r="A338" s="137" t="s">
        <v>712</v>
      </c>
      <c r="B338" s="137" t="s">
        <v>713</v>
      </c>
      <c r="C338" s="137" t="s">
        <v>882</v>
      </c>
      <c r="D338" s="74">
        <v>2</v>
      </c>
      <c r="E338" s="137" t="s">
        <v>30</v>
      </c>
      <c r="F338" s="137">
        <v>15</v>
      </c>
      <c r="G338" s="137">
        <v>0.5</v>
      </c>
      <c r="H338" s="137">
        <v>0</v>
      </c>
      <c r="I338" s="135">
        <v>0.03</v>
      </c>
    </row>
    <row r="339" spans="1:9" x14ac:dyDescent="0.2">
      <c r="A339" s="30"/>
      <c r="B339" s="29">
        <f>COUNTA(B337:B338)</f>
        <v>2</v>
      </c>
      <c r="C339" s="29"/>
      <c r="D339" s="79"/>
      <c r="E339" s="29">
        <f>COUNTIF(E337:E338, "Yes")</f>
        <v>2</v>
      </c>
      <c r="F339" s="30"/>
      <c r="G339" s="29"/>
      <c r="H339" s="29"/>
      <c r="I339" s="133">
        <f>SUM(I337:I338)</f>
        <v>0.06</v>
      </c>
    </row>
    <row r="340" spans="1:9" x14ac:dyDescent="0.2">
      <c r="A340" s="30"/>
      <c r="B340" s="29"/>
      <c r="C340" s="29"/>
      <c r="D340" s="79"/>
      <c r="E340" s="73"/>
      <c r="F340" s="30"/>
      <c r="G340" s="29"/>
      <c r="H340" s="29"/>
      <c r="I340" s="133"/>
    </row>
    <row r="341" spans="1:9" ht="12.75" customHeight="1" x14ac:dyDescent="0.2">
      <c r="A341" s="136" t="s">
        <v>715</v>
      </c>
      <c r="B341" s="136" t="s">
        <v>716</v>
      </c>
      <c r="C341" s="136" t="s">
        <v>717</v>
      </c>
      <c r="D341" s="73">
        <v>2</v>
      </c>
      <c r="E341" s="147" t="s">
        <v>30</v>
      </c>
      <c r="F341" s="136">
        <v>15</v>
      </c>
      <c r="G341" s="136">
        <v>1</v>
      </c>
      <c r="H341" s="136">
        <v>0</v>
      </c>
      <c r="I341" s="132">
        <v>0.65</v>
      </c>
    </row>
    <row r="342" spans="1:9" ht="12.75" customHeight="1" x14ac:dyDescent="0.2">
      <c r="A342" s="136" t="s">
        <v>715</v>
      </c>
      <c r="B342" s="136" t="s">
        <v>718</v>
      </c>
      <c r="C342" s="136" t="s">
        <v>719</v>
      </c>
      <c r="D342" s="73">
        <v>1</v>
      </c>
      <c r="E342" s="147" t="s">
        <v>30</v>
      </c>
      <c r="F342" s="136">
        <v>15</v>
      </c>
      <c r="G342" s="136">
        <v>1</v>
      </c>
      <c r="H342" s="136">
        <v>0</v>
      </c>
      <c r="I342" s="132">
        <v>0.33</v>
      </c>
    </row>
    <row r="343" spans="1:9" ht="12.75" customHeight="1" x14ac:dyDescent="0.2">
      <c r="A343" s="136" t="s">
        <v>715</v>
      </c>
      <c r="B343" s="136" t="s">
        <v>720</v>
      </c>
      <c r="C343" s="136" t="s">
        <v>721</v>
      </c>
      <c r="D343" s="73">
        <v>1</v>
      </c>
      <c r="E343" s="147" t="s">
        <v>30</v>
      </c>
      <c r="F343" s="136">
        <v>15</v>
      </c>
      <c r="G343" s="136">
        <v>1</v>
      </c>
      <c r="H343" s="136">
        <v>0</v>
      </c>
      <c r="I343" s="132">
        <v>0.4</v>
      </c>
    </row>
    <row r="344" spans="1:9" ht="12.75" customHeight="1" x14ac:dyDescent="0.2">
      <c r="A344" s="136" t="s">
        <v>715</v>
      </c>
      <c r="B344" s="136" t="s">
        <v>722</v>
      </c>
      <c r="C344" s="136" t="s">
        <v>723</v>
      </c>
      <c r="D344" s="73">
        <v>2</v>
      </c>
      <c r="E344" s="147" t="s">
        <v>30</v>
      </c>
      <c r="F344" s="136">
        <v>15</v>
      </c>
      <c r="G344" s="136">
        <v>1</v>
      </c>
      <c r="H344" s="136">
        <v>0</v>
      </c>
      <c r="I344" s="132">
        <v>0.02</v>
      </c>
    </row>
    <row r="345" spans="1:9" ht="12.75" customHeight="1" x14ac:dyDescent="0.2">
      <c r="A345" s="136" t="s">
        <v>715</v>
      </c>
      <c r="B345" s="136" t="s">
        <v>724</v>
      </c>
      <c r="C345" s="136" t="s">
        <v>725</v>
      </c>
      <c r="D345" s="73">
        <v>2</v>
      </c>
      <c r="E345" s="147" t="s">
        <v>30</v>
      </c>
      <c r="F345" s="136">
        <v>15</v>
      </c>
      <c r="G345" s="136">
        <v>1</v>
      </c>
      <c r="H345" s="136">
        <v>0</v>
      </c>
      <c r="I345" s="132">
        <v>0.01</v>
      </c>
    </row>
    <row r="346" spans="1:9" ht="12.75" customHeight="1" x14ac:dyDescent="0.2">
      <c r="A346" s="136" t="s">
        <v>715</v>
      </c>
      <c r="B346" s="136" t="s">
        <v>726</v>
      </c>
      <c r="C346" s="136" t="s">
        <v>727</v>
      </c>
      <c r="D346" s="73">
        <v>1</v>
      </c>
      <c r="E346" s="147" t="s">
        <v>30</v>
      </c>
      <c r="F346" s="136">
        <v>15</v>
      </c>
      <c r="G346" s="136">
        <v>1</v>
      </c>
      <c r="H346" s="136">
        <v>0</v>
      </c>
      <c r="I346" s="132">
        <v>0.37</v>
      </c>
    </row>
    <row r="347" spans="1:9" ht="12.75" customHeight="1" x14ac:dyDescent="0.2">
      <c r="A347" s="136" t="s">
        <v>715</v>
      </c>
      <c r="B347" s="136" t="s">
        <v>728</v>
      </c>
      <c r="C347" s="136" t="s">
        <v>729</v>
      </c>
      <c r="D347" s="73">
        <v>1</v>
      </c>
      <c r="E347" s="147" t="s">
        <v>30</v>
      </c>
      <c r="F347" s="136">
        <v>15</v>
      </c>
      <c r="G347" s="136">
        <v>1</v>
      </c>
      <c r="H347" s="136">
        <v>0</v>
      </c>
      <c r="I347" s="132">
        <v>1.88</v>
      </c>
    </row>
    <row r="348" spans="1:9" ht="12.75" customHeight="1" x14ac:dyDescent="0.2">
      <c r="A348" s="136" t="s">
        <v>715</v>
      </c>
      <c r="B348" s="136" t="s">
        <v>730</v>
      </c>
      <c r="C348" s="136" t="s">
        <v>731</v>
      </c>
      <c r="D348" s="73">
        <v>1</v>
      </c>
      <c r="E348" s="147" t="s">
        <v>30</v>
      </c>
      <c r="F348" s="136">
        <v>15</v>
      </c>
      <c r="G348" s="136">
        <v>1</v>
      </c>
      <c r="H348" s="136">
        <v>0</v>
      </c>
      <c r="I348" s="132">
        <v>0.01</v>
      </c>
    </row>
    <row r="349" spans="1:9" ht="12.75" customHeight="1" x14ac:dyDescent="0.2">
      <c r="A349" s="136" t="s">
        <v>715</v>
      </c>
      <c r="B349" s="136" t="s">
        <v>732</v>
      </c>
      <c r="C349" s="136" t="s">
        <v>733</v>
      </c>
      <c r="D349" s="73">
        <v>1</v>
      </c>
      <c r="E349" s="147" t="s">
        <v>30</v>
      </c>
      <c r="F349" s="136">
        <v>15</v>
      </c>
      <c r="G349" s="136">
        <v>1</v>
      </c>
      <c r="H349" s="136">
        <v>0</v>
      </c>
      <c r="I349" s="132">
        <v>0.88</v>
      </c>
    </row>
    <row r="350" spans="1:9" ht="12.75" customHeight="1" x14ac:dyDescent="0.2">
      <c r="A350" s="136" t="s">
        <v>715</v>
      </c>
      <c r="B350" s="136" t="s">
        <v>734</v>
      </c>
      <c r="C350" s="136" t="s">
        <v>735</v>
      </c>
      <c r="D350" s="73">
        <v>1</v>
      </c>
      <c r="E350" s="147" t="s">
        <v>30</v>
      </c>
      <c r="F350" s="136">
        <v>15</v>
      </c>
      <c r="G350" s="136">
        <v>1</v>
      </c>
      <c r="H350" s="136">
        <v>0</v>
      </c>
      <c r="I350" s="132">
        <v>0.45</v>
      </c>
    </row>
    <row r="351" spans="1:9" ht="12.75" customHeight="1" x14ac:dyDescent="0.2">
      <c r="A351" s="136" t="s">
        <v>715</v>
      </c>
      <c r="B351" s="136" t="s">
        <v>736</v>
      </c>
      <c r="C351" s="136" t="s">
        <v>737</v>
      </c>
      <c r="D351" s="73">
        <v>1</v>
      </c>
      <c r="E351" s="147" t="s">
        <v>30</v>
      </c>
      <c r="F351" s="136">
        <v>15</v>
      </c>
      <c r="G351" s="136">
        <v>1</v>
      </c>
      <c r="H351" s="136">
        <v>0</v>
      </c>
      <c r="I351" s="132">
        <v>0.02</v>
      </c>
    </row>
    <row r="352" spans="1:9" ht="12.75" customHeight="1" x14ac:dyDescent="0.2">
      <c r="A352" s="136" t="s">
        <v>715</v>
      </c>
      <c r="B352" s="136" t="s">
        <v>738</v>
      </c>
      <c r="C352" s="136" t="s">
        <v>739</v>
      </c>
      <c r="D352" s="73">
        <v>1</v>
      </c>
      <c r="E352" s="147" t="s">
        <v>30</v>
      </c>
      <c r="F352" s="136">
        <v>15</v>
      </c>
      <c r="G352" s="136">
        <v>1</v>
      </c>
      <c r="H352" s="136">
        <v>0</v>
      </c>
      <c r="I352" s="132">
        <v>0.03</v>
      </c>
    </row>
    <row r="353" spans="1:9" ht="12.75" customHeight="1" x14ac:dyDescent="0.2">
      <c r="A353" s="136" t="s">
        <v>715</v>
      </c>
      <c r="B353" s="136" t="s">
        <v>740</v>
      </c>
      <c r="C353" s="136" t="s">
        <v>741</v>
      </c>
      <c r="D353" s="73">
        <v>1</v>
      </c>
      <c r="E353" s="147" t="s">
        <v>30</v>
      </c>
      <c r="F353" s="136">
        <v>15</v>
      </c>
      <c r="G353" s="136">
        <v>1</v>
      </c>
      <c r="H353" s="136">
        <v>0</v>
      </c>
      <c r="I353" s="132">
        <v>0.5</v>
      </c>
    </row>
    <row r="354" spans="1:9" ht="12.75" customHeight="1" x14ac:dyDescent="0.2">
      <c r="A354" s="136" t="s">
        <v>715</v>
      </c>
      <c r="B354" s="136" t="s">
        <v>742</v>
      </c>
      <c r="C354" s="136" t="s">
        <v>743</v>
      </c>
      <c r="D354" s="73">
        <v>2</v>
      </c>
      <c r="E354" s="147" t="s">
        <v>30</v>
      </c>
      <c r="F354" s="136">
        <v>15</v>
      </c>
      <c r="G354" s="136">
        <v>1</v>
      </c>
      <c r="H354" s="136">
        <v>0</v>
      </c>
      <c r="I354" s="132">
        <v>0.08</v>
      </c>
    </row>
    <row r="355" spans="1:9" ht="12.75" customHeight="1" x14ac:dyDescent="0.2">
      <c r="A355" s="136" t="s">
        <v>715</v>
      </c>
      <c r="B355" s="136" t="s">
        <v>744</v>
      </c>
      <c r="C355" s="136" t="s">
        <v>745</v>
      </c>
      <c r="D355" s="73">
        <v>3</v>
      </c>
      <c r="E355" s="147" t="s">
        <v>30</v>
      </c>
      <c r="F355" s="136">
        <v>15</v>
      </c>
      <c r="G355" s="136">
        <v>1</v>
      </c>
      <c r="H355" s="136">
        <v>0</v>
      </c>
      <c r="I355" s="132">
        <v>0.27</v>
      </c>
    </row>
    <row r="356" spans="1:9" ht="12.75" customHeight="1" x14ac:dyDescent="0.2">
      <c r="A356" s="136" t="s">
        <v>715</v>
      </c>
      <c r="B356" s="136" t="s">
        <v>746</v>
      </c>
      <c r="C356" s="136" t="s">
        <v>747</v>
      </c>
      <c r="D356" s="73">
        <v>1</v>
      </c>
      <c r="E356" s="147" t="s">
        <v>30</v>
      </c>
      <c r="F356" s="136">
        <v>15</v>
      </c>
      <c r="G356" s="136">
        <v>1</v>
      </c>
      <c r="H356" s="136">
        <v>0</v>
      </c>
      <c r="I356" s="132">
        <v>0.02</v>
      </c>
    </row>
    <row r="357" spans="1:9" ht="12.75" customHeight="1" x14ac:dyDescent="0.2">
      <c r="A357" s="136" t="s">
        <v>715</v>
      </c>
      <c r="B357" s="136" t="s">
        <v>748</v>
      </c>
      <c r="C357" s="136" t="s">
        <v>749</v>
      </c>
      <c r="D357" s="73">
        <v>1</v>
      </c>
      <c r="E357" s="147" t="s">
        <v>30</v>
      </c>
      <c r="F357" s="136">
        <v>15</v>
      </c>
      <c r="G357" s="136">
        <v>1</v>
      </c>
      <c r="H357" s="136">
        <v>0</v>
      </c>
      <c r="I357" s="132">
        <v>1.21</v>
      </c>
    </row>
    <row r="358" spans="1:9" ht="12.75" customHeight="1" x14ac:dyDescent="0.2">
      <c r="A358" s="136" t="s">
        <v>715</v>
      </c>
      <c r="B358" s="136" t="s">
        <v>750</v>
      </c>
      <c r="C358" s="136" t="s">
        <v>883</v>
      </c>
      <c r="D358" s="73">
        <v>1</v>
      </c>
      <c r="E358" s="147" t="s">
        <v>30</v>
      </c>
      <c r="F358" s="136">
        <v>15</v>
      </c>
      <c r="G358" s="136">
        <v>1</v>
      </c>
      <c r="H358" s="136">
        <v>0</v>
      </c>
      <c r="I358" s="132">
        <v>0.28000000000000003</v>
      </c>
    </row>
    <row r="359" spans="1:9" ht="12.75" customHeight="1" x14ac:dyDescent="0.2">
      <c r="A359" s="136" t="s">
        <v>715</v>
      </c>
      <c r="B359" s="136" t="s">
        <v>751</v>
      </c>
      <c r="C359" s="136" t="s">
        <v>752</v>
      </c>
      <c r="D359" s="73">
        <v>2</v>
      </c>
      <c r="E359" s="147" t="s">
        <v>30</v>
      </c>
      <c r="F359" s="136">
        <v>15</v>
      </c>
      <c r="G359" s="136">
        <v>1</v>
      </c>
      <c r="H359" s="136">
        <v>0</v>
      </c>
      <c r="I359" s="132">
        <v>0.59</v>
      </c>
    </row>
    <row r="360" spans="1:9" ht="12.75" customHeight="1" x14ac:dyDescent="0.2">
      <c r="A360" s="136" t="s">
        <v>715</v>
      </c>
      <c r="B360" s="136" t="s">
        <v>753</v>
      </c>
      <c r="C360" s="136" t="s">
        <v>754</v>
      </c>
      <c r="D360" s="73">
        <v>1</v>
      </c>
      <c r="E360" s="147" t="s">
        <v>30</v>
      </c>
      <c r="F360" s="136">
        <v>15</v>
      </c>
      <c r="G360" s="136">
        <v>1</v>
      </c>
      <c r="H360" s="136">
        <v>0</v>
      </c>
      <c r="I360" s="132">
        <v>0.16</v>
      </c>
    </row>
    <row r="361" spans="1:9" ht="12.75" customHeight="1" x14ac:dyDescent="0.2">
      <c r="A361" s="136" t="s">
        <v>715</v>
      </c>
      <c r="B361" s="136" t="s">
        <v>755</v>
      </c>
      <c r="C361" s="136" t="s">
        <v>756</v>
      </c>
      <c r="D361" s="73">
        <v>1</v>
      </c>
      <c r="E361" s="147" t="s">
        <v>30</v>
      </c>
      <c r="F361" s="136">
        <v>15</v>
      </c>
      <c r="G361" s="136">
        <v>1</v>
      </c>
      <c r="H361" s="136">
        <v>0</v>
      </c>
      <c r="I361" s="132">
        <v>0.02</v>
      </c>
    </row>
    <row r="362" spans="1:9" ht="12.75" customHeight="1" x14ac:dyDescent="0.2">
      <c r="A362" s="136" t="s">
        <v>715</v>
      </c>
      <c r="B362" s="136" t="s">
        <v>757</v>
      </c>
      <c r="C362" s="136" t="s">
        <v>758</v>
      </c>
      <c r="D362" s="73">
        <v>2</v>
      </c>
      <c r="E362" s="147" t="s">
        <v>30</v>
      </c>
      <c r="F362" s="136">
        <v>15</v>
      </c>
      <c r="G362" s="136">
        <v>1</v>
      </c>
      <c r="H362" s="136">
        <v>0</v>
      </c>
      <c r="I362" s="132">
        <v>0.01</v>
      </c>
    </row>
    <row r="363" spans="1:9" x14ac:dyDescent="0.2">
      <c r="A363" s="137" t="s">
        <v>715</v>
      </c>
      <c r="B363" s="137" t="s">
        <v>759</v>
      </c>
      <c r="C363" s="137" t="s">
        <v>760</v>
      </c>
      <c r="D363" s="74">
        <v>1</v>
      </c>
      <c r="E363" s="137" t="s">
        <v>30</v>
      </c>
      <c r="F363" s="137">
        <v>15</v>
      </c>
      <c r="G363" s="137">
        <v>1</v>
      </c>
      <c r="H363" s="137">
        <v>0</v>
      </c>
      <c r="I363" s="135">
        <v>0.05</v>
      </c>
    </row>
    <row r="364" spans="1:9" x14ac:dyDescent="0.2">
      <c r="A364" s="30"/>
      <c r="B364" s="29">
        <f>COUNTA(B341:B363)</f>
        <v>23</v>
      </c>
      <c r="C364" s="29"/>
      <c r="D364" s="73"/>
      <c r="E364" s="29">
        <f>COUNTIF(E341:E363, "Yes")</f>
        <v>23</v>
      </c>
      <c r="F364" s="30"/>
      <c r="G364" s="29"/>
      <c r="H364" s="29"/>
      <c r="I364" s="133">
        <f>SUM(I341:I363)</f>
        <v>8.24</v>
      </c>
    </row>
    <row r="365" spans="1:9" x14ac:dyDescent="0.2">
      <c r="A365" s="30"/>
      <c r="B365" s="29"/>
      <c r="C365" s="29"/>
      <c r="D365" s="73"/>
      <c r="F365" s="30"/>
      <c r="G365" s="29"/>
      <c r="H365" s="29"/>
    </row>
    <row r="366" spans="1:9" x14ac:dyDescent="0.2">
      <c r="A366" s="30"/>
      <c r="B366" s="29"/>
      <c r="C366" s="29"/>
      <c r="F366" s="30"/>
      <c r="G366" s="29"/>
      <c r="H366" s="29"/>
    </row>
    <row r="367" spans="1:9" x14ac:dyDescent="0.2">
      <c r="A367" s="69"/>
      <c r="B367" s="69"/>
      <c r="D367" s="123" t="s">
        <v>111</v>
      </c>
      <c r="F367" s="98"/>
      <c r="G367" s="69"/>
      <c r="H367" s="69"/>
    </row>
    <row r="368" spans="1:9" x14ac:dyDescent="0.2">
      <c r="A368" s="69"/>
      <c r="B368" s="69"/>
      <c r="D368" s="111" t="s">
        <v>106</v>
      </c>
      <c r="E368" s="100">
        <f>SUM(B12+B15+B23+B34+B38+B46+B52+B122+B126+B134+B141+B147+B335+B339+B364)</f>
        <v>334</v>
      </c>
      <c r="G368" s="69"/>
      <c r="H368" s="69"/>
    </row>
    <row r="369" spans="4:6" x14ac:dyDescent="0.2">
      <c r="D369" s="111" t="s">
        <v>109</v>
      </c>
      <c r="E369" s="100">
        <f>SUM(E12+E15+E23+E34+E38+E46+E52+E122+E126+E134+E141+E147+E335+E339+E364)</f>
        <v>334</v>
      </c>
    </row>
    <row r="370" spans="4:6" x14ac:dyDescent="0.2">
      <c r="D370" s="111" t="s">
        <v>154</v>
      </c>
      <c r="E370" s="130">
        <f>E369/E368</f>
        <v>1</v>
      </c>
    </row>
    <row r="371" spans="4:6" x14ac:dyDescent="0.2">
      <c r="D371" s="111" t="s">
        <v>110</v>
      </c>
      <c r="E371" s="138">
        <f>SUM(I12+I15+I23+I34+I38+I46+I52+I122+I126+I134+I141+I147+I335+I339+I364)</f>
        <v>107.50999999999999</v>
      </c>
    </row>
    <row r="373" spans="4:6" x14ac:dyDescent="0.2">
      <c r="D373" s="123" t="s">
        <v>893</v>
      </c>
      <c r="E373" s="165" t="s">
        <v>894</v>
      </c>
      <c r="F373" s="165" t="s">
        <v>116</v>
      </c>
    </row>
    <row r="374" spans="4:6" x14ac:dyDescent="0.2">
      <c r="D374" s="111" t="s">
        <v>895</v>
      </c>
      <c r="E374" s="166">
        <f>COUNTIF(G2:G364, "0.25")</f>
        <v>88</v>
      </c>
      <c r="F374" s="167">
        <f>E374/E369</f>
        <v>0.26347305389221559</v>
      </c>
    </row>
    <row r="375" spans="4:6" x14ac:dyDescent="0.2">
      <c r="D375" s="111" t="s">
        <v>896</v>
      </c>
      <c r="E375" s="166">
        <f>COUNTIF(G2:G364, "0.5")</f>
        <v>51</v>
      </c>
      <c r="F375" s="167">
        <f>E375/E369</f>
        <v>0.15269461077844312</v>
      </c>
    </row>
    <row r="376" spans="4:6" x14ac:dyDescent="0.2">
      <c r="D376" s="111" t="s">
        <v>897</v>
      </c>
      <c r="E376" s="166">
        <f>COUNTIF(G2:G363, "1")</f>
        <v>163</v>
      </c>
      <c r="F376" s="167">
        <f>E376/E369</f>
        <v>0.4880239520958084</v>
      </c>
    </row>
    <row r="377" spans="4:6" x14ac:dyDescent="0.2">
      <c r="D377" s="111" t="s">
        <v>898</v>
      </c>
      <c r="E377" s="166">
        <f>COUNTIF(G2:G364, "1.25")</f>
        <v>0</v>
      </c>
      <c r="F377" s="167">
        <f>E377/E369</f>
        <v>0</v>
      </c>
    </row>
    <row r="378" spans="4:6" x14ac:dyDescent="0.2">
      <c r="D378" s="111" t="s">
        <v>899</v>
      </c>
      <c r="E378" s="166">
        <f>COUNTIF(G2:G363, "1.50")</f>
        <v>0</v>
      </c>
      <c r="F378" s="167">
        <f>E378/E369</f>
        <v>0</v>
      </c>
    </row>
    <row r="379" spans="4:6" x14ac:dyDescent="0.2">
      <c r="D379" s="111" t="s">
        <v>900</v>
      </c>
      <c r="E379" s="166">
        <f>COUNTIF(G2:G363, "2")</f>
        <v>30</v>
      </c>
      <c r="F379" s="167">
        <f>E379/E369</f>
        <v>8.9820359281437126E-2</v>
      </c>
    </row>
    <row r="380" spans="4:6" x14ac:dyDescent="0.2">
      <c r="D380" s="111" t="s">
        <v>901</v>
      </c>
      <c r="E380" s="166">
        <f>COUNTIF(G2:G363, "2.5")</f>
        <v>0</v>
      </c>
      <c r="F380" s="167">
        <f>E380/E369</f>
        <v>0</v>
      </c>
    </row>
    <row r="381" spans="4:6" x14ac:dyDescent="0.2">
      <c r="D381" s="111" t="s">
        <v>902</v>
      </c>
      <c r="E381" s="166">
        <f>COUNTIF(G2:G363, "3")</f>
        <v>0</v>
      </c>
      <c r="F381" s="167">
        <f>E381/E369</f>
        <v>0</v>
      </c>
    </row>
    <row r="382" spans="4:6" x14ac:dyDescent="0.2">
      <c r="D382" s="111" t="s">
        <v>903</v>
      </c>
      <c r="E382" s="166">
        <f>COUNTIF(G2:G363, "7")</f>
        <v>2</v>
      </c>
      <c r="F382" s="167">
        <f>E382/E369</f>
        <v>5.9880239520958087E-3</v>
      </c>
    </row>
    <row r="383" spans="4:6" x14ac:dyDescent="0.2">
      <c r="D383" s="35"/>
      <c r="F383" s="166"/>
    </row>
  </sheetData>
  <phoneticPr fontId="3" type="noConversion"/>
  <printOptions horizontalCentered="1" gridLines="1"/>
  <pageMargins left="0.5" right="0.5" top="1.5" bottom="0.75" header="0.5" footer="0.5"/>
  <pageSetup scale="75" orientation="landscape" r:id="rId1"/>
  <headerFooter alignWithMargins="0">
    <oddHeader>&amp;C&amp;"Arial,Bold"&amp;16  2011 Swimming Season
New York Beach Monitoring</oddHeader>
    <oddFooter>&amp;R&amp;P of &amp;N</oddFooter>
  </headerFooter>
  <rowBreaks count="1" manualBreakCount="1">
    <brk id="3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88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140625" customWidth="1"/>
    <col min="2" max="2" width="7.28515625" customWidth="1"/>
    <col min="3" max="3" width="24.140625" customWidth="1"/>
    <col min="4" max="4" width="5.7109375" customWidth="1"/>
    <col min="5" max="5" width="10.7109375" customWidth="1"/>
    <col min="6" max="6" width="9" customWidth="1"/>
    <col min="7" max="8" width="7.85546875" customWidth="1"/>
    <col min="9" max="9" width="8.85546875" customWidth="1"/>
    <col min="10" max="19" width="7.85546875" customWidth="1"/>
  </cols>
  <sheetData>
    <row r="1" spans="1:34" x14ac:dyDescent="0.2">
      <c r="A1" s="61"/>
      <c r="B1" s="175" t="s">
        <v>44</v>
      </c>
      <c r="C1" s="175"/>
      <c r="D1" s="164"/>
      <c r="E1" s="61"/>
      <c r="F1" s="61"/>
      <c r="G1" s="176" t="s">
        <v>155</v>
      </c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</row>
    <row r="2" spans="1:34" s="24" customFormat="1" ht="39" customHeight="1" x14ac:dyDescent="0.15">
      <c r="A2" s="25" t="s">
        <v>13</v>
      </c>
      <c r="B2" s="25" t="s">
        <v>14</v>
      </c>
      <c r="C2" s="25" t="s">
        <v>73</v>
      </c>
      <c r="D2" s="3" t="s">
        <v>77</v>
      </c>
      <c r="E2" s="25" t="s">
        <v>82</v>
      </c>
      <c r="F2" s="25" t="s">
        <v>83</v>
      </c>
      <c r="G2" s="25" t="s">
        <v>84</v>
      </c>
      <c r="H2" s="25" t="s">
        <v>85</v>
      </c>
      <c r="I2" s="3" t="s">
        <v>86</v>
      </c>
      <c r="J2" s="25" t="s">
        <v>87</v>
      </c>
      <c r="K2" s="25" t="s">
        <v>22</v>
      </c>
      <c r="L2" s="25" t="s">
        <v>20</v>
      </c>
      <c r="M2" s="25" t="s">
        <v>21</v>
      </c>
      <c r="N2" s="25" t="s">
        <v>23</v>
      </c>
      <c r="O2" s="25" t="s">
        <v>88</v>
      </c>
      <c r="P2" s="25" t="s">
        <v>89</v>
      </c>
      <c r="Q2" s="25" t="s">
        <v>90</v>
      </c>
      <c r="R2" s="25" t="s">
        <v>91</v>
      </c>
      <c r="S2" s="25" t="s">
        <v>92</v>
      </c>
    </row>
    <row r="3" spans="1:34" x14ac:dyDescent="0.2">
      <c r="A3" s="147" t="s">
        <v>156</v>
      </c>
      <c r="B3" s="147" t="s">
        <v>157</v>
      </c>
      <c r="C3" s="147" t="s">
        <v>158</v>
      </c>
      <c r="D3" s="147">
        <v>1</v>
      </c>
      <c r="E3" s="147" t="s">
        <v>30</v>
      </c>
      <c r="F3" s="147" t="s">
        <v>30</v>
      </c>
      <c r="G3" s="147"/>
      <c r="H3" s="147" t="s">
        <v>30</v>
      </c>
      <c r="I3" s="147"/>
      <c r="J3" s="147"/>
      <c r="K3" s="147"/>
      <c r="L3" s="147" t="s">
        <v>30</v>
      </c>
      <c r="M3" s="147"/>
      <c r="N3" s="147"/>
      <c r="O3" s="147"/>
      <c r="P3" s="147"/>
      <c r="Q3" s="147"/>
      <c r="R3" s="147"/>
      <c r="S3" s="147" t="s">
        <v>30</v>
      </c>
      <c r="T3" s="169"/>
      <c r="U3" s="170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</row>
    <row r="4" spans="1:34" x14ac:dyDescent="0.2">
      <c r="A4" s="147" t="s">
        <v>156</v>
      </c>
      <c r="B4" s="147" t="s">
        <v>160</v>
      </c>
      <c r="C4" s="147" t="s">
        <v>161</v>
      </c>
      <c r="D4" s="147">
        <v>1</v>
      </c>
      <c r="E4" s="147" t="s">
        <v>30</v>
      </c>
      <c r="F4" s="147" t="s">
        <v>30</v>
      </c>
      <c r="G4" s="147"/>
      <c r="H4" s="147" t="s">
        <v>30</v>
      </c>
      <c r="I4" s="147"/>
      <c r="J4" s="147"/>
      <c r="K4" s="147"/>
      <c r="L4" s="147" t="s">
        <v>30</v>
      </c>
      <c r="M4" s="147"/>
      <c r="N4" s="147"/>
      <c r="O4" s="147"/>
      <c r="P4" s="147"/>
      <c r="Q4" s="147"/>
      <c r="R4" s="147"/>
      <c r="S4" s="147" t="s">
        <v>30</v>
      </c>
      <c r="T4" s="169"/>
      <c r="U4" s="170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</row>
    <row r="5" spans="1:34" x14ac:dyDescent="0.2">
      <c r="A5" s="147" t="s">
        <v>156</v>
      </c>
      <c r="B5" s="147" t="s">
        <v>162</v>
      </c>
      <c r="C5" s="147" t="s">
        <v>163</v>
      </c>
      <c r="D5" s="147">
        <v>1</v>
      </c>
      <c r="E5" s="147" t="s">
        <v>30</v>
      </c>
      <c r="F5" s="147" t="s">
        <v>30</v>
      </c>
      <c r="G5" s="147"/>
      <c r="H5" s="147" t="s">
        <v>30</v>
      </c>
      <c r="I5" s="147"/>
      <c r="J5" s="147"/>
      <c r="K5" s="147"/>
      <c r="L5" s="147" t="s">
        <v>30</v>
      </c>
      <c r="M5" s="147"/>
      <c r="N5" s="147"/>
      <c r="O5" s="147"/>
      <c r="P5" s="147"/>
      <c r="Q5" s="147"/>
      <c r="R5" s="147"/>
      <c r="S5" s="147"/>
      <c r="T5" s="169"/>
      <c r="U5" s="170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</row>
    <row r="6" spans="1:34" x14ac:dyDescent="0.2">
      <c r="A6" s="147" t="s">
        <v>156</v>
      </c>
      <c r="B6" s="147" t="s">
        <v>164</v>
      </c>
      <c r="C6" s="147" t="s">
        <v>165</v>
      </c>
      <c r="D6" s="147">
        <v>1</v>
      </c>
      <c r="E6" s="147" t="s">
        <v>30</v>
      </c>
      <c r="F6" s="147" t="s">
        <v>30</v>
      </c>
      <c r="G6" s="147"/>
      <c r="H6" s="147" t="s">
        <v>30</v>
      </c>
      <c r="I6" s="147"/>
      <c r="J6" s="147"/>
      <c r="K6" s="147"/>
      <c r="L6" s="147" t="s">
        <v>30</v>
      </c>
      <c r="M6" s="147"/>
      <c r="N6" s="147"/>
      <c r="O6" s="147"/>
      <c r="P6" s="147"/>
      <c r="Q6" s="147"/>
      <c r="R6" s="147"/>
      <c r="S6" s="147" t="s">
        <v>30</v>
      </c>
      <c r="T6" s="169"/>
      <c r="U6" s="170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</row>
    <row r="7" spans="1:34" x14ac:dyDescent="0.2">
      <c r="A7" s="147" t="s">
        <v>156</v>
      </c>
      <c r="B7" s="147" t="s">
        <v>166</v>
      </c>
      <c r="C7" s="147" t="s">
        <v>167</v>
      </c>
      <c r="D7" s="147">
        <v>1</v>
      </c>
      <c r="E7" s="147" t="s">
        <v>30</v>
      </c>
      <c r="F7" s="147" t="s">
        <v>30</v>
      </c>
      <c r="G7" s="147"/>
      <c r="H7" s="147" t="s">
        <v>30</v>
      </c>
      <c r="I7" s="147"/>
      <c r="J7" s="147" t="s">
        <v>30</v>
      </c>
      <c r="K7" s="147"/>
      <c r="L7" s="147" t="s">
        <v>30</v>
      </c>
      <c r="M7" s="147"/>
      <c r="N7" s="147"/>
      <c r="O7" s="147"/>
      <c r="P7" s="147"/>
      <c r="Q7" s="147"/>
      <c r="R7" s="147"/>
      <c r="S7" s="147" t="s">
        <v>30</v>
      </c>
      <c r="T7" s="169"/>
      <c r="U7" s="170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</row>
    <row r="8" spans="1:34" x14ac:dyDescent="0.2">
      <c r="A8" s="147" t="s">
        <v>156</v>
      </c>
      <c r="B8" s="147" t="s">
        <v>168</v>
      </c>
      <c r="C8" s="147" t="s">
        <v>169</v>
      </c>
      <c r="D8" s="147">
        <v>1</v>
      </c>
      <c r="E8" s="147" t="s">
        <v>30</v>
      </c>
      <c r="F8" s="147" t="s">
        <v>30</v>
      </c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 t="s">
        <v>30</v>
      </c>
      <c r="T8" s="169"/>
      <c r="U8" s="170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</row>
    <row r="9" spans="1:34" ht="12.75" customHeight="1" x14ac:dyDescent="0.2">
      <c r="A9" s="147" t="s">
        <v>156</v>
      </c>
      <c r="B9" s="147" t="s">
        <v>170</v>
      </c>
      <c r="C9" s="147" t="s">
        <v>171</v>
      </c>
      <c r="D9" s="147">
        <v>1</v>
      </c>
      <c r="E9" s="147" t="s">
        <v>30</v>
      </c>
      <c r="F9" s="147" t="s">
        <v>30</v>
      </c>
      <c r="G9" s="147"/>
      <c r="H9" s="147" t="s">
        <v>30</v>
      </c>
      <c r="I9" s="147"/>
      <c r="J9" s="147" t="s">
        <v>30</v>
      </c>
      <c r="K9" s="147"/>
      <c r="L9" s="147" t="s">
        <v>30</v>
      </c>
      <c r="M9" s="147"/>
      <c r="N9" s="147"/>
      <c r="O9" s="147"/>
      <c r="P9" s="147"/>
      <c r="Q9" s="147"/>
      <c r="R9" s="147"/>
      <c r="S9" s="147" t="s">
        <v>30</v>
      </c>
      <c r="T9" s="169"/>
      <c r="U9" s="170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</row>
    <row r="10" spans="1:34" ht="18" x14ac:dyDescent="0.2">
      <c r="A10" s="147" t="s">
        <v>156</v>
      </c>
      <c r="B10" s="147" t="s">
        <v>172</v>
      </c>
      <c r="C10" s="147" t="s">
        <v>173</v>
      </c>
      <c r="D10" s="147">
        <v>1</v>
      </c>
      <c r="E10" s="147" t="s">
        <v>30</v>
      </c>
      <c r="F10" s="147" t="s">
        <v>30</v>
      </c>
      <c r="G10" s="147"/>
      <c r="H10" s="147" t="s">
        <v>30</v>
      </c>
      <c r="I10" s="147"/>
      <c r="J10" s="147"/>
      <c r="K10" s="147"/>
      <c r="L10" s="147" t="s">
        <v>30</v>
      </c>
      <c r="M10" s="147"/>
      <c r="N10" s="147"/>
      <c r="O10" s="147"/>
      <c r="P10" s="147"/>
      <c r="Q10" s="147"/>
      <c r="R10" s="147"/>
      <c r="S10" s="147" t="s">
        <v>30</v>
      </c>
      <c r="T10" s="169"/>
      <c r="U10" s="170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4" ht="18" x14ac:dyDescent="0.2">
      <c r="A11" s="147" t="s">
        <v>156</v>
      </c>
      <c r="B11" s="147" t="s">
        <v>771</v>
      </c>
      <c r="C11" s="147" t="s">
        <v>772</v>
      </c>
      <c r="D11" s="147">
        <v>1</v>
      </c>
      <c r="E11" s="147" t="s">
        <v>30</v>
      </c>
      <c r="F11" s="147" t="s">
        <v>30</v>
      </c>
      <c r="G11" s="147"/>
      <c r="H11" s="147" t="s">
        <v>30</v>
      </c>
      <c r="I11" s="147"/>
      <c r="J11" s="147"/>
      <c r="K11" s="147"/>
      <c r="L11" s="147" t="s">
        <v>30</v>
      </c>
      <c r="M11" s="147"/>
      <c r="N11" s="147"/>
      <c r="O11" s="147"/>
      <c r="P11" s="147"/>
      <c r="Q11" s="147"/>
      <c r="R11" s="147"/>
      <c r="S11" s="147"/>
      <c r="T11" s="169"/>
      <c r="U11" s="17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</row>
    <row r="12" spans="1:34" x14ac:dyDescent="0.2">
      <c r="A12" s="137" t="s">
        <v>156</v>
      </c>
      <c r="B12" s="137" t="s">
        <v>174</v>
      </c>
      <c r="C12" s="137" t="s">
        <v>783</v>
      </c>
      <c r="D12" s="137">
        <v>1</v>
      </c>
      <c r="E12" s="137" t="s">
        <v>30</v>
      </c>
      <c r="F12" s="137" t="s">
        <v>30</v>
      </c>
      <c r="G12" s="137"/>
      <c r="H12" s="137" t="s">
        <v>30</v>
      </c>
      <c r="I12" s="137"/>
      <c r="J12" s="137"/>
      <c r="K12" s="137"/>
      <c r="L12" s="137" t="s">
        <v>30</v>
      </c>
      <c r="M12" s="137"/>
      <c r="N12" s="137"/>
      <c r="O12" s="137"/>
      <c r="P12" s="137"/>
      <c r="Q12" s="137"/>
      <c r="R12" s="137"/>
      <c r="S12" s="137" t="s">
        <v>30</v>
      </c>
      <c r="T12" s="169"/>
      <c r="U12" s="170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</row>
    <row r="13" spans="1:34" x14ac:dyDescent="0.2">
      <c r="A13" s="33"/>
      <c r="B13" s="34">
        <f>COUNTA(B3:B12)</f>
        <v>10</v>
      </c>
      <c r="C13" s="61"/>
      <c r="D13" s="163"/>
      <c r="E13" s="34">
        <f t="shared" ref="E13:S13" si="0">COUNTIF(E3:E12,"Yes")</f>
        <v>10</v>
      </c>
      <c r="F13" s="34">
        <f t="shared" si="0"/>
        <v>10</v>
      </c>
      <c r="G13" s="34">
        <f t="shared" si="0"/>
        <v>0</v>
      </c>
      <c r="H13" s="34">
        <f t="shared" si="0"/>
        <v>9</v>
      </c>
      <c r="I13" s="34">
        <f t="shared" si="0"/>
        <v>0</v>
      </c>
      <c r="J13" s="34">
        <f t="shared" si="0"/>
        <v>2</v>
      </c>
      <c r="K13" s="34">
        <f t="shared" si="0"/>
        <v>0</v>
      </c>
      <c r="L13" s="34">
        <f t="shared" si="0"/>
        <v>9</v>
      </c>
      <c r="M13" s="34">
        <f t="shared" si="0"/>
        <v>0</v>
      </c>
      <c r="N13" s="34">
        <f t="shared" si="0"/>
        <v>0</v>
      </c>
      <c r="O13" s="34">
        <f t="shared" si="0"/>
        <v>0</v>
      </c>
      <c r="P13" s="34">
        <f t="shared" si="0"/>
        <v>0</v>
      </c>
      <c r="Q13" s="34">
        <f t="shared" si="0"/>
        <v>0</v>
      </c>
      <c r="R13" s="34">
        <f t="shared" si="0"/>
        <v>0</v>
      </c>
      <c r="S13" s="34">
        <f t="shared" si="0"/>
        <v>8</v>
      </c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</row>
    <row r="14" spans="1:34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spans="1:34" x14ac:dyDescent="0.2">
      <c r="A15" s="137" t="s">
        <v>177</v>
      </c>
      <c r="B15" s="137" t="s">
        <v>178</v>
      </c>
      <c r="C15" s="137" t="s">
        <v>179</v>
      </c>
      <c r="D15" s="137">
        <v>1</v>
      </c>
      <c r="E15" s="137" t="s">
        <v>30</v>
      </c>
      <c r="F15" s="137" t="s">
        <v>30</v>
      </c>
      <c r="G15" s="137"/>
      <c r="H15" s="137" t="s">
        <v>30</v>
      </c>
      <c r="I15" s="137" t="s">
        <v>30</v>
      </c>
      <c r="J15" s="137"/>
      <c r="K15" s="137"/>
      <c r="L15" s="137"/>
      <c r="M15" s="137"/>
      <c r="N15" s="137" t="s">
        <v>30</v>
      </c>
      <c r="O15" s="137"/>
      <c r="P15" s="137"/>
      <c r="Q15" s="137" t="s">
        <v>30</v>
      </c>
      <c r="R15" s="137" t="s">
        <v>30</v>
      </c>
      <c r="S15" s="137" t="s">
        <v>30</v>
      </c>
      <c r="T15" s="169"/>
      <c r="U15" s="170" t="s">
        <v>904</v>
      </c>
    </row>
    <row r="16" spans="1:34" x14ac:dyDescent="0.2">
      <c r="A16" s="33"/>
      <c r="B16" s="34">
        <f>COUNTA(B15:B15)</f>
        <v>1</v>
      </c>
      <c r="C16" s="61"/>
      <c r="D16" s="163"/>
      <c r="E16" s="34">
        <f t="shared" ref="E16:S16" si="1">COUNTIF(E15:E15,"Yes")</f>
        <v>1</v>
      </c>
      <c r="F16" s="34">
        <f t="shared" si="1"/>
        <v>1</v>
      </c>
      <c r="G16" s="34">
        <f t="shared" si="1"/>
        <v>0</v>
      </c>
      <c r="H16" s="34">
        <f t="shared" si="1"/>
        <v>1</v>
      </c>
      <c r="I16" s="34">
        <f t="shared" si="1"/>
        <v>1</v>
      </c>
      <c r="J16" s="34">
        <f t="shared" si="1"/>
        <v>0</v>
      </c>
      <c r="K16" s="34">
        <f t="shared" si="1"/>
        <v>0</v>
      </c>
      <c r="L16" s="34">
        <f t="shared" si="1"/>
        <v>0</v>
      </c>
      <c r="M16" s="34">
        <f t="shared" si="1"/>
        <v>0</v>
      </c>
      <c r="N16" s="34">
        <f t="shared" si="1"/>
        <v>1</v>
      </c>
      <c r="O16" s="34">
        <f t="shared" si="1"/>
        <v>0</v>
      </c>
      <c r="P16" s="34">
        <f t="shared" si="1"/>
        <v>0</v>
      </c>
      <c r="Q16" s="34">
        <f t="shared" si="1"/>
        <v>1</v>
      </c>
      <c r="R16" s="34">
        <f t="shared" si="1"/>
        <v>1</v>
      </c>
      <c r="S16" s="34">
        <f t="shared" si="1"/>
        <v>1</v>
      </c>
    </row>
    <row r="17" spans="1:21" x14ac:dyDescent="0.2">
      <c r="A17" s="33"/>
      <c r="B17" s="47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21" x14ac:dyDescent="0.2">
      <c r="A18" s="147" t="s">
        <v>180</v>
      </c>
      <c r="B18" s="147" t="s">
        <v>181</v>
      </c>
      <c r="C18" s="147" t="s">
        <v>182</v>
      </c>
      <c r="D18" s="147">
        <v>3</v>
      </c>
      <c r="E18" s="147" t="s">
        <v>30</v>
      </c>
      <c r="F18" s="147" t="s">
        <v>30</v>
      </c>
      <c r="G18" s="147"/>
      <c r="H18" s="147" t="s">
        <v>30</v>
      </c>
      <c r="I18" s="147"/>
      <c r="J18" s="147"/>
      <c r="K18" s="147"/>
      <c r="L18" s="147"/>
      <c r="M18" s="147"/>
      <c r="N18" s="147"/>
      <c r="O18" s="147"/>
      <c r="P18" s="147"/>
      <c r="Q18" s="147" t="s">
        <v>30</v>
      </c>
      <c r="R18" s="147"/>
      <c r="S18" s="147" t="s">
        <v>30</v>
      </c>
      <c r="T18" s="169"/>
      <c r="U18" s="170"/>
    </row>
    <row r="19" spans="1:21" x14ac:dyDescent="0.2">
      <c r="A19" s="147" t="s">
        <v>180</v>
      </c>
      <c r="B19" s="147" t="s">
        <v>183</v>
      </c>
      <c r="C19" s="147" t="s">
        <v>784</v>
      </c>
      <c r="D19" s="147">
        <v>2</v>
      </c>
      <c r="E19" s="147" t="s">
        <v>30</v>
      </c>
      <c r="F19" s="147" t="s">
        <v>30</v>
      </c>
      <c r="G19" s="147"/>
      <c r="H19" s="147" t="s">
        <v>30</v>
      </c>
      <c r="I19" s="147"/>
      <c r="J19" s="147"/>
      <c r="K19" s="147"/>
      <c r="L19" s="147"/>
      <c r="M19" s="147" t="s">
        <v>30</v>
      </c>
      <c r="N19" s="147"/>
      <c r="O19" s="147"/>
      <c r="P19" s="147"/>
      <c r="Q19" s="147" t="s">
        <v>30</v>
      </c>
      <c r="R19" s="147"/>
      <c r="S19" s="147" t="s">
        <v>30</v>
      </c>
      <c r="T19" s="169"/>
      <c r="U19" s="170"/>
    </row>
    <row r="20" spans="1:21" x14ac:dyDescent="0.2">
      <c r="A20" s="147" t="s">
        <v>180</v>
      </c>
      <c r="B20" s="147" t="s">
        <v>185</v>
      </c>
      <c r="C20" s="147" t="s">
        <v>785</v>
      </c>
      <c r="D20" s="147">
        <v>2</v>
      </c>
      <c r="E20" s="147" t="s">
        <v>30</v>
      </c>
      <c r="F20" s="147" t="s">
        <v>30</v>
      </c>
      <c r="G20" s="147"/>
      <c r="H20" s="147" t="s">
        <v>30</v>
      </c>
      <c r="I20" s="147"/>
      <c r="J20" s="147"/>
      <c r="K20" s="147"/>
      <c r="L20" s="147"/>
      <c r="M20" s="147" t="s">
        <v>30</v>
      </c>
      <c r="N20" s="147"/>
      <c r="O20" s="147"/>
      <c r="P20" s="147"/>
      <c r="Q20" s="147" t="s">
        <v>30</v>
      </c>
      <c r="R20" s="147"/>
      <c r="S20" s="147" t="s">
        <v>30</v>
      </c>
      <c r="T20" s="169"/>
      <c r="U20" s="170"/>
    </row>
    <row r="21" spans="1:21" x14ac:dyDescent="0.2">
      <c r="A21" s="147" t="s">
        <v>180</v>
      </c>
      <c r="B21" s="147" t="s">
        <v>187</v>
      </c>
      <c r="C21" s="147" t="s">
        <v>188</v>
      </c>
      <c r="D21" s="147">
        <v>3</v>
      </c>
      <c r="E21" s="147" t="s">
        <v>30</v>
      </c>
      <c r="F21" s="147" t="s">
        <v>30</v>
      </c>
      <c r="G21" s="147"/>
      <c r="H21" s="147" t="s">
        <v>30</v>
      </c>
      <c r="I21" s="147"/>
      <c r="J21" s="147"/>
      <c r="K21" s="147"/>
      <c r="L21" s="147"/>
      <c r="M21" s="147" t="s">
        <v>30</v>
      </c>
      <c r="N21" s="147"/>
      <c r="O21" s="147"/>
      <c r="P21" s="147"/>
      <c r="Q21" s="147" t="s">
        <v>30</v>
      </c>
      <c r="R21" s="147"/>
      <c r="S21" s="147" t="s">
        <v>30</v>
      </c>
      <c r="T21" s="169"/>
      <c r="U21" s="170"/>
    </row>
    <row r="22" spans="1:21" x14ac:dyDescent="0.2">
      <c r="A22" s="147" t="s">
        <v>180</v>
      </c>
      <c r="B22" s="147" t="s">
        <v>189</v>
      </c>
      <c r="C22" s="147" t="s">
        <v>190</v>
      </c>
      <c r="D22" s="147">
        <v>3</v>
      </c>
      <c r="E22" s="147" t="s">
        <v>30</v>
      </c>
      <c r="F22" s="147" t="s">
        <v>30</v>
      </c>
      <c r="G22" s="147"/>
      <c r="H22" s="147" t="s">
        <v>30</v>
      </c>
      <c r="I22" s="147"/>
      <c r="J22" s="147"/>
      <c r="K22" s="147"/>
      <c r="L22" s="147"/>
      <c r="M22" s="147" t="s">
        <v>30</v>
      </c>
      <c r="N22" s="147"/>
      <c r="O22" s="147"/>
      <c r="P22" s="147"/>
      <c r="Q22" s="147" t="s">
        <v>30</v>
      </c>
      <c r="R22" s="147"/>
      <c r="S22" s="147" t="s">
        <v>30</v>
      </c>
      <c r="T22" s="169"/>
      <c r="U22" s="170"/>
    </row>
    <row r="23" spans="1:21" x14ac:dyDescent="0.2">
      <c r="A23" s="137" t="s">
        <v>180</v>
      </c>
      <c r="B23" s="137" t="s">
        <v>191</v>
      </c>
      <c r="C23" s="137" t="s">
        <v>786</v>
      </c>
      <c r="D23" s="137">
        <v>1</v>
      </c>
      <c r="E23" s="137" t="s">
        <v>30</v>
      </c>
      <c r="F23" s="137" t="s">
        <v>30</v>
      </c>
      <c r="G23" s="137"/>
      <c r="H23" s="137" t="s">
        <v>30</v>
      </c>
      <c r="I23" s="137"/>
      <c r="J23" s="137"/>
      <c r="K23" s="137"/>
      <c r="L23" s="137"/>
      <c r="M23" s="137" t="s">
        <v>30</v>
      </c>
      <c r="N23" s="137"/>
      <c r="O23" s="137"/>
      <c r="P23" s="137"/>
      <c r="Q23" s="137" t="s">
        <v>30</v>
      </c>
      <c r="R23" s="137"/>
      <c r="S23" s="137" t="s">
        <v>30</v>
      </c>
      <c r="T23" s="169"/>
      <c r="U23" s="170"/>
    </row>
    <row r="24" spans="1:21" x14ac:dyDescent="0.2">
      <c r="A24" s="33"/>
      <c r="B24" s="34">
        <f>COUNTA(B18:B23)</f>
        <v>6</v>
      </c>
      <c r="C24" s="61"/>
      <c r="D24" s="163"/>
      <c r="E24" s="34">
        <f t="shared" ref="E24:S24" si="2">COUNTIF(E18:E23,"Yes")</f>
        <v>6</v>
      </c>
      <c r="F24" s="34">
        <f t="shared" si="2"/>
        <v>6</v>
      </c>
      <c r="G24" s="34">
        <f t="shared" si="2"/>
        <v>0</v>
      </c>
      <c r="H24" s="34">
        <f t="shared" si="2"/>
        <v>6</v>
      </c>
      <c r="I24" s="34">
        <f t="shared" si="2"/>
        <v>0</v>
      </c>
      <c r="J24" s="34">
        <f t="shared" si="2"/>
        <v>0</v>
      </c>
      <c r="K24" s="34">
        <f t="shared" si="2"/>
        <v>0</v>
      </c>
      <c r="L24" s="34">
        <f t="shared" si="2"/>
        <v>0</v>
      </c>
      <c r="M24" s="34">
        <f t="shared" si="2"/>
        <v>5</v>
      </c>
      <c r="N24" s="34">
        <f t="shared" si="2"/>
        <v>0</v>
      </c>
      <c r="O24" s="34">
        <f t="shared" si="2"/>
        <v>0</v>
      </c>
      <c r="P24" s="34">
        <f t="shared" si="2"/>
        <v>0</v>
      </c>
      <c r="Q24" s="34">
        <f t="shared" si="2"/>
        <v>6</v>
      </c>
      <c r="R24" s="34">
        <f t="shared" si="2"/>
        <v>0</v>
      </c>
      <c r="S24" s="34">
        <f t="shared" si="2"/>
        <v>6</v>
      </c>
    </row>
    <row r="25" spans="1:21" x14ac:dyDescent="0.2">
      <c r="A25" s="33"/>
      <c r="B25" s="4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21" x14ac:dyDescent="0.2">
      <c r="A26" s="147" t="s">
        <v>193</v>
      </c>
      <c r="B26" s="147" t="s">
        <v>194</v>
      </c>
      <c r="C26" s="147" t="s">
        <v>195</v>
      </c>
      <c r="D26" s="147">
        <v>1</v>
      </c>
      <c r="E26" s="147" t="s">
        <v>30</v>
      </c>
      <c r="F26" s="147" t="s">
        <v>30</v>
      </c>
      <c r="G26" s="147"/>
      <c r="H26" s="147" t="s">
        <v>30</v>
      </c>
      <c r="I26" s="147"/>
      <c r="J26" s="147"/>
      <c r="K26" s="147"/>
      <c r="L26" s="147"/>
      <c r="M26" s="147"/>
      <c r="N26" s="147"/>
      <c r="O26" s="147"/>
      <c r="P26" s="147"/>
      <c r="Q26" s="147"/>
      <c r="R26" s="147" t="s">
        <v>30</v>
      </c>
      <c r="S26" s="147" t="s">
        <v>30</v>
      </c>
      <c r="T26" s="169"/>
      <c r="U26" s="170" t="s">
        <v>905</v>
      </c>
    </row>
    <row r="27" spans="1:21" x14ac:dyDescent="0.2">
      <c r="A27" s="147" t="s">
        <v>193</v>
      </c>
      <c r="B27" s="147" t="s">
        <v>196</v>
      </c>
      <c r="C27" s="147" t="s">
        <v>197</v>
      </c>
      <c r="D27" s="147">
        <v>1</v>
      </c>
      <c r="E27" s="147" t="s">
        <v>42</v>
      </c>
      <c r="F27" s="147" t="s">
        <v>114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69"/>
      <c r="U27" s="170"/>
    </row>
    <row r="28" spans="1:21" x14ac:dyDescent="0.2">
      <c r="A28" s="147" t="s">
        <v>193</v>
      </c>
      <c r="B28" s="147" t="s">
        <v>198</v>
      </c>
      <c r="C28" s="147" t="s">
        <v>199</v>
      </c>
      <c r="D28" s="147">
        <v>1</v>
      </c>
      <c r="E28" s="147" t="s">
        <v>30</v>
      </c>
      <c r="F28" s="147" t="s">
        <v>30</v>
      </c>
      <c r="G28" s="147"/>
      <c r="H28" s="147" t="s">
        <v>30</v>
      </c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 t="s">
        <v>30</v>
      </c>
      <c r="T28" s="169"/>
      <c r="U28" s="170"/>
    </row>
    <row r="29" spans="1:21" x14ac:dyDescent="0.2">
      <c r="A29" s="147" t="s">
        <v>193</v>
      </c>
      <c r="B29" s="147" t="s">
        <v>200</v>
      </c>
      <c r="C29" s="147" t="s">
        <v>201</v>
      </c>
      <c r="D29" s="147">
        <v>1</v>
      </c>
      <c r="E29" s="147" t="s">
        <v>30</v>
      </c>
      <c r="F29" s="147" t="s">
        <v>30</v>
      </c>
      <c r="G29" s="147"/>
      <c r="H29" s="147" t="s">
        <v>30</v>
      </c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 t="s">
        <v>30</v>
      </c>
      <c r="T29" s="169"/>
      <c r="U29" s="170"/>
    </row>
    <row r="30" spans="1:21" x14ac:dyDescent="0.2">
      <c r="A30" s="147" t="s">
        <v>193</v>
      </c>
      <c r="B30" s="147" t="s">
        <v>202</v>
      </c>
      <c r="C30" s="147" t="s">
        <v>203</v>
      </c>
      <c r="D30" s="147">
        <v>1</v>
      </c>
      <c r="E30" s="147" t="s">
        <v>30</v>
      </c>
      <c r="F30" s="147" t="s">
        <v>30</v>
      </c>
      <c r="G30" s="147"/>
      <c r="H30" s="147" t="s">
        <v>30</v>
      </c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 t="s">
        <v>30</v>
      </c>
      <c r="T30" s="169"/>
      <c r="U30" s="170"/>
    </row>
    <row r="31" spans="1:21" x14ac:dyDescent="0.2">
      <c r="A31" s="147" t="s">
        <v>193</v>
      </c>
      <c r="B31" s="147" t="s">
        <v>204</v>
      </c>
      <c r="C31" s="147" t="s">
        <v>205</v>
      </c>
      <c r="D31" s="147">
        <v>2</v>
      </c>
      <c r="E31" s="147" t="s">
        <v>30</v>
      </c>
      <c r="F31" s="147" t="s">
        <v>30</v>
      </c>
      <c r="G31" s="147"/>
      <c r="H31" s="147" t="s">
        <v>30</v>
      </c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 t="s">
        <v>30</v>
      </c>
      <c r="T31" s="169"/>
      <c r="U31" s="170"/>
    </row>
    <row r="32" spans="1:21" x14ac:dyDescent="0.2">
      <c r="A32" s="147" t="s">
        <v>193</v>
      </c>
      <c r="B32" s="147" t="s">
        <v>206</v>
      </c>
      <c r="C32" s="147" t="s">
        <v>207</v>
      </c>
      <c r="D32" s="147">
        <v>2</v>
      </c>
      <c r="E32" s="147" t="s">
        <v>30</v>
      </c>
      <c r="F32" s="147" t="s">
        <v>30</v>
      </c>
      <c r="G32" s="147"/>
      <c r="H32" s="147" t="s">
        <v>30</v>
      </c>
      <c r="I32" s="147"/>
      <c r="J32" s="147"/>
      <c r="K32" s="147"/>
      <c r="L32" s="147"/>
      <c r="M32" s="147"/>
      <c r="N32" s="147"/>
      <c r="O32" s="147"/>
      <c r="P32" s="147"/>
      <c r="Q32" s="147"/>
      <c r="R32" s="147" t="s">
        <v>30</v>
      </c>
      <c r="S32" s="147" t="s">
        <v>30</v>
      </c>
      <c r="T32" s="169"/>
      <c r="U32" s="170" t="s">
        <v>905</v>
      </c>
    </row>
    <row r="33" spans="1:21" x14ac:dyDescent="0.2">
      <c r="A33" s="147" t="s">
        <v>193</v>
      </c>
      <c r="B33" s="147" t="s">
        <v>208</v>
      </c>
      <c r="C33" s="147" t="s">
        <v>209</v>
      </c>
      <c r="D33" s="147">
        <v>1</v>
      </c>
      <c r="E33" s="147" t="s">
        <v>30</v>
      </c>
      <c r="F33" s="147" t="s">
        <v>30</v>
      </c>
      <c r="G33" s="147"/>
      <c r="H33" s="147" t="s">
        <v>30</v>
      </c>
      <c r="I33" s="147"/>
      <c r="J33" s="147"/>
      <c r="K33" s="147"/>
      <c r="L33" s="147"/>
      <c r="M33" s="147"/>
      <c r="N33" s="147"/>
      <c r="O33" s="147"/>
      <c r="P33" s="147"/>
      <c r="Q33" s="147"/>
      <c r="R33" s="147" t="s">
        <v>30</v>
      </c>
      <c r="S33" s="147" t="s">
        <v>30</v>
      </c>
      <c r="T33" s="169"/>
      <c r="U33" s="170" t="s">
        <v>905</v>
      </c>
    </row>
    <row r="34" spans="1:21" ht="18" x14ac:dyDescent="0.2">
      <c r="A34" s="137" t="s">
        <v>193</v>
      </c>
      <c r="B34" s="137" t="s">
        <v>787</v>
      </c>
      <c r="C34" s="137" t="s">
        <v>788</v>
      </c>
      <c r="D34" s="137">
        <v>1</v>
      </c>
      <c r="E34" s="137" t="s">
        <v>30</v>
      </c>
      <c r="F34" s="137" t="s">
        <v>30</v>
      </c>
      <c r="G34" s="137"/>
      <c r="H34" s="137" t="s">
        <v>30</v>
      </c>
      <c r="I34" s="137"/>
      <c r="J34" s="137"/>
      <c r="K34" s="137"/>
      <c r="L34" s="137" t="s">
        <v>30</v>
      </c>
      <c r="M34" s="137" t="s">
        <v>30</v>
      </c>
      <c r="N34" s="137" t="s">
        <v>30</v>
      </c>
      <c r="O34" s="137" t="s">
        <v>30</v>
      </c>
      <c r="P34" s="137"/>
      <c r="Q34" s="137"/>
      <c r="R34" s="137" t="s">
        <v>30</v>
      </c>
      <c r="S34" s="137" t="s">
        <v>30</v>
      </c>
      <c r="T34" s="169"/>
      <c r="U34" s="170" t="s">
        <v>906</v>
      </c>
    </row>
    <row r="35" spans="1:21" x14ac:dyDescent="0.2">
      <c r="A35" s="33"/>
      <c r="B35" s="34">
        <f>COUNTA(B26:B34)</f>
        <v>9</v>
      </c>
      <c r="C35" s="61"/>
      <c r="D35" s="163"/>
      <c r="E35" s="34">
        <f t="shared" ref="E35:S35" si="3">COUNTIF(E26:E34,"Yes")</f>
        <v>8</v>
      </c>
      <c r="F35" s="34">
        <f t="shared" si="3"/>
        <v>8</v>
      </c>
      <c r="G35" s="34">
        <f t="shared" si="3"/>
        <v>0</v>
      </c>
      <c r="H35" s="34">
        <f t="shared" si="3"/>
        <v>8</v>
      </c>
      <c r="I35" s="34">
        <f t="shared" si="3"/>
        <v>0</v>
      </c>
      <c r="J35" s="34">
        <f t="shared" si="3"/>
        <v>0</v>
      </c>
      <c r="K35" s="34">
        <f t="shared" si="3"/>
        <v>0</v>
      </c>
      <c r="L35" s="34">
        <f t="shared" si="3"/>
        <v>1</v>
      </c>
      <c r="M35" s="34">
        <f t="shared" si="3"/>
        <v>1</v>
      </c>
      <c r="N35" s="34">
        <f t="shared" si="3"/>
        <v>1</v>
      </c>
      <c r="O35" s="34">
        <f t="shared" si="3"/>
        <v>1</v>
      </c>
      <c r="P35" s="34">
        <f t="shared" si="3"/>
        <v>0</v>
      </c>
      <c r="Q35" s="34">
        <f t="shared" si="3"/>
        <v>0</v>
      </c>
      <c r="R35" s="34">
        <f t="shared" si="3"/>
        <v>4</v>
      </c>
      <c r="S35" s="34">
        <f t="shared" si="3"/>
        <v>8</v>
      </c>
    </row>
    <row r="36" spans="1:21" x14ac:dyDescent="0.2">
      <c r="A36" s="48"/>
      <c r="B36" s="48"/>
      <c r="C36" s="91"/>
      <c r="D36" s="91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1:21" x14ac:dyDescent="0.2">
      <c r="A37" s="147" t="s">
        <v>210</v>
      </c>
      <c r="B37" s="147" t="s">
        <v>211</v>
      </c>
      <c r="C37" s="147" t="s">
        <v>212</v>
      </c>
      <c r="D37" s="147">
        <v>2</v>
      </c>
      <c r="E37" s="147" t="s">
        <v>30</v>
      </c>
      <c r="F37" s="147" t="s">
        <v>30</v>
      </c>
      <c r="G37" s="147"/>
      <c r="H37" s="147"/>
      <c r="I37" s="147" t="s">
        <v>30</v>
      </c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69"/>
      <c r="U37" s="170"/>
    </row>
    <row r="38" spans="1:21" x14ac:dyDescent="0.2">
      <c r="A38" s="137" t="s">
        <v>210</v>
      </c>
      <c r="B38" s="137" t="s">
        <v>213</v>
      </c>
      <c r="C38" s="137" t="s">
        <v>214</v>
      </c>
      <c r="D38" s="137">
        <v>2</v>
      </c>
      <c r="E38" s="137" t="s">
        <v>42</v>
      </c>
      <c r="F38" s="137" t="s">
        <v>114</v>
      </c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69"/>
      <c r="U38" s="170"/>
    </row>
    <row r="39" spans="1:21" x14ac:dyDescent="0.2">
      <c r="A39" s="33"/>
      <c r="B39" s="34">
        <f>COUNTA(B37:B38)</f>
        <v>2</v>
      </c>
      <c r="C39" s="131"/>
      <c r="D39" s="163"/>
      <c r="E39" s="34">
        <f t="shared" ref="E39:S39" si="4">COUNTIF(E37:E38,"Yes")</f>
        <v>1</v>
      </c>
      <c r="F39" s="34">
        <f t="shared" si="4"/>
        <v>1</v>
      </c>
      <c r="G39" s="34">
        <f t="shared" si="4"/>
        <v>0</v>
      </c>
      <c r="H39" s="34">
        <f t="shared" si="4"/>
        <v>0</v>
      </c>
      <c r="I39" s="34">
        <f t="shared" si="4"/>
        <v>1</v>
      </c>
      <c r="J39" s="34">
        <f t="shared" si="4"/>
        <v>0</v>
      </c>
      <c r="K39" s="34">
        <f t="shared" si="4"/>
        <v>0</v>
      </c>
      <c r="L39" s="34">
        <f t="shared" si="4"/>
        <v>0</v>
      </c>
      <c r="M39" s="34">
        <f t="shared" si="4"/>
        <v>0</v>
      </c>
      <c r="N39" s="34">
        <f t="shared" si="4"/>
        <v>0</v>
      </c>
      <c r="O39" s="34">
        <f t="shared" si="4"/>
        <v>0</v>
      </c>
      <c r="P39" s="34">
        <f t="shared" si="4"/>
        <v>0</v>
      </c>
      <c r="Q39" s="34">
        <f t="shared" si="4"/>
        <v>0</v>
      </c>
      <c r="R39" s="34">
        <f t="shared" si="4"/>
        <v>0</v>
      </c>
      <c r="S39" s="34">
        <f t="shared" si="4"/>
        <v>0</v>
      </c>
    </row>
    <row r="40" spans="1:21" x14ac:dyDescent="0.2">
      <c r="A40" s="48"/>
      <c r="B40" s="48"/>
      <c r="C40" s="91"/>
      <c r="D40" s="91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1:21" x14ac:dyDescent="0.2">
      <c r="A41" s="147" t="s">
        <v>215</v>
      </c>
      <c r="B41" s="147" t="s">
        <v>789</v>
      </c>
      <c r="C41" s="147" t="s">
        <v>790</v>
      </c>
      <c r="D41" s="147">
        <v>2</v>
      </c>
      <c r="E41" s="147" t="s">
        <v>30</v>
      </c>
      <c r="F41" s="147" t="s">
        <v>30</v>
      </c>
      <c r="G41" s="147"/>
      <c r="H41" s="147"/>
      <c r="I41" s="147"/>
      <c r="J41" s="147"/>
      <c r="K41" s="147"/>
      <c r="L41" s="147"/>
      <c r="M41" s="147"/>
      <c r="N41" s="147" t="s">
        <v>30</v>
      </c>
      <c r="O41" s="147"/>
      <c r="P41" s="147"/>
      <c r="Q41" s="147"/>
      <c r="R41" s="147"/>
      <c r="S41" s="147"/>
      <c r="T41" s="169"/>
      <c r="U41" s="170"/>
    </row>
    <row r="42" spans="1:21" x14ac:dyDescent="0.2">
      <c r="A42" s="147" t="s">
        <v>215</v>
      </c>
      <c r="B42" s="147" t="s">
        <v>216</v>
      </c>
      <c r="C42" s="147" t="s">
        <v>217</v>
      </c>
      <c r="D42" s="147">
        <v>1</v>
      </c>
      <c r="E42" s="147" t="s">
        <v>30</v>
      </c>
      <c r="F42" s="147" t="s">
        <v>30</v>
      </c>
      <c r="G42" s="147"/>
      <c r="H42" s="147" t="s">
        <v>30</v>
      </c>
      <c r="I42" s="147"/>
      <c r="J42" s="147" t="s">
        <v>30</v>
      </c>
      <c r="K42" s="147"/>
      <c r="L42" s="147" t="s">
        <v>30</v>
      </c>
      <c r="M42" s="147" t="s">
        <v>30</v>
      </c>
      <c r="N42" s="147" t="s">
        <v>30</v>
      </c>
      <c r="O42" s="147"/>
      <c r="P42" s="147"/>
      <c r="Q42" s="147"/>
      <c r="R42" s="147"/>
      <c r="S42" s="147"/>
      <c r="T42" s="169"/>
      <c r="U42" s="170"/>
    </row>
    <row r="43" spans="1:21" ht="18" x14ac:dyDescent="0.2">
      <c r="A43" s="147" t="s">
        <v>215</v>
      </c>
      <c r="B43" s="147" t="s">
        <v>218</v>
      </c>
      <c r="C43" s="147" t="s">
        <v>219</v>
      </c>
      <c r="D43" s="147">
        <v>1</v>
      </c>
      <c r="E43" s="147" t="s">
        <v>30</v>
      </c>
      <c r="F43" s="147" t="s">
        <v>30</v>
      </c>
      <c r="G43" s="147"/>
      <c r="H43" s="147" t="s">
        <v>30</v>
      </c>
      <c r="I43" s="147"/>
      <c r="J43" s="147"/>
      <c r="K43" s="147"/>
      <c r="L43" s="147" t="s">
        <v>30</v>
      </c>
      <c r="M43" s="147"/>
      <c r="N43" s="147" t="s">
        <v>30</v>
      </c>
      <c r="O43" s="147"/>
      <c r="P43" s="147"/>
      <c r="Q43" s="147" t="s">
        <v>30</v>
      </c>
      <c r="R43" s="147"/>
      <c r="S43" s="147" t="s">
        <v>30</v>
      </c>
      <c r="T43" s="169"/>
      <c r="U43" s="170"/>
    </row>
    <row r="44" spans="1:21" x14ac:dyDescent="0.2">
      <c r="A44" s="147" t="s">
        <v>215</v>
      </c>
      <c r="B44" s="147" t="s">
        <v>220</v>
      </c>
      <c r="C44" s="147" t="s">
        <v>221</v>
      </c>
      <c r="D44" s="147">
        <v>1</v>
      </c>
      <c r="E44" s="147" t="s">
        <v>30</v>
      </c>
      <c r="F44" s="147" t="s">
        <v>30</v>
      </c>
      <c r="G44" s="147"/>
      <c r="H44" s="147" t="s">
        <v>30</v>
      </c>
      <c r="I44" s="147"/>
      <c r="J44" s="147"/>
      <c r="K44" s="147"/>
      <c r="L44" s="147" t="s">
        <v>30</v>
      </c>
      <c r="M44" s="147"/>
      <c r="N44" s="147" t="s">
        <v>30</v>
      </c>
      <c r="O44" s="147"/>
      <c r="P44" s="147"/>
      <c r="Q44" s="147"/>
      <c r="R44" s="147"/>
      <c r="S44" s="147" t="s">
        <v>30</v>
      </c>
      <c r="T44" s="169"/>
      <c r="U44" s="170"/>
    </row>
    <row r="45" spans="1:21" x14ac:dyDescent="0.2">
      <c r="A45" s="147" t="s">
        <v>215</v>
      </c>
      <c r="B45" s="147" t="s">
        <v>222</v>
      </c>
      <c r="C45" s="147" t="s">
        <v>223</v>
      </c>
      <c r="D45" s="147">
        <v>2</v>
      </c>
      <c r="E45" s="147" t="s">
        <v>30</v>
      </c>
      <c r="F45" s="147" t="s">
        <v>30</v>
      </c>
      <c r="G45" s="147"/>
      <c r="H45" s="147"/>
      <c r="I45" s="147"/>
      <c r="J45" s="147"/>
      <c r="K45" s="147"/>
      <c r="L45" s="147"/>
      <c r="M45" s="147"/>
      <c r="N45" s="147" t="s">
        <v>30</v>
      </c>
      <c r="O45" s="147"/>
      <c r="P45" s="147"/>
      <c r="Q45" s="147"/>
      <c r="R45" s="147"/>
      <c r="S45" s="147"/>
      <c r="T45" s="169"/>
      <c r="U45" s="170"/>
    </row>
    <row r="46" spans="1:21" x14ac:dyDescent="0.2">
      <c r="A46" s="137" t="s">
        <v>215</v>
      </c>
      <c r="B46" s="137" t="s">
        <v>224</v>
      </c>
      <c r="C46" s="137" t="s">
        <v>225</v>
      </c>
      <c r="D46" s="137">
        <v>2</v>
      </c>
      <c r="E46" s="137" t="s">
        <v>30</v>
      </c>
      <c r="F46" s="137" t="s">
        <v>30</v>
      </c>
      <c r="G46" s="137"/>
      <c r="H46" s="137"/>
      <c r="I46" s="137"/>
      <c r="J46" s="137"/>
      <c r="K46" s="137"/>
      <c r="L46" s="137"/>
      <c r="M46" s="137"/>
      <c r="N46" s="137" t="s">
        <v>30</v>
      </c>
      <c r="O46" s="137"/>
      <c r="P46" s="137"/>
      <c r="Q46" s="137"/>
      <c r="R46" s="137"/>
      <c r="S46" s="137"/>
      <c r="T46" s="169"/>
      <c r="U46" s="170"/>
    </row>
    <row r="47" spans="1:21" x14ac:dyDescent="0.2">
      <c r="A47" s="33"/>
      <c r="B47" s="34">
        <f>COUNTA(B41:B46)</f>
        <v>6</v>
      </c>
      <c r="C47" s="131"/>
      <c r="D47" s="163"/>
      <c r="E47" s="34">
        <f t="shared" ref="E47:S47" si="5">COUNTIF(E41:E46,"Yes")</f>
        <v>6</v>
      </c>
      <c r="F47" s="34">
        <f t="shared" si="5"/>
        <v>6</v>
      </c>
      <c r="G47" s="34">
        <f t="shared" si="5"/>
        <v>0</v>
      </c>
      <c r="H47" s="34">
        <f t="shared" si="5"/>
        <v>3</v>
      </c>
      <c r="I47" s="34">
        <f t="shared" si="5"/>
        <v>0</v>
      </c>
      <c r="J47" s="34">
        <f t="shared" si="5"/>
        <v>1</v>
      </c>
      <c r="K47" s="34">
        <f t="shared" si="5"/>
        <v>0</v>
      </c>
      <c r="L47" s="34">
        <f t="shared" si="5"/>
        <v>3</v>
      </c>
      <c r="M47" s="34">
        <f t="shared" si="5"/>
        <v>1</v>
      </c>
      <c r="N47" s="34">
        <f t="shared" si="5"/>
        <v>6</v>
      </c>
      <c r="O47" s="34">
        <f t="shared" si="5"/>
        <v>0</v>
      </c>
      <c r="P47" s="34">
        <f t="shared" si="5"/>
        <v>0</v>
      </c>
      <c r="Q47" s="34">
        <f t="shared" si="5"/>
        <v>1</v>
      </c>
      <c r="R47" s="34">
        <f t="shared" si="5"/>
        <v>0</v>
      </c>
      <c r="S47" s="34">
        <f t="shared" si="5"/>
        <v>2</v>
      </c>
    </row>
    <row r="48" spans="1:21" x14ac:dyDescent="0.2">
      <c r="A48" s="48"/>
      <c r="B48" s="48"/>
      <c r="C48" s="91"/>
      <c r="D48" s="91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1:21" x14ac:dyDescent="0.2">
      <c r="A49" s="147" t="s">
        <v>226</v>
      </c>
      <c r="B49" s="147" t="s">
        <v>227</v>
      </c>
      <c r="C49" s="147" t="s">
        <v>792</v>
      </c>
      <c r="D49" s="147">
        <v>1</v>
      </c>
      <c r="E49" s="147" t="s">
        <v>30</v>
      </c>
      <c r="F49" s="147" t="s">
        <v>30</v>
      </c>
      <c r="G49" s="147" t="s">
        <v>30</v>
      </c>
      <c r="H49" s="147" t="s">
        <v>30</v>
      </c>
      <c r="I49" s="147" t="s">
        <v>30</v>
      </c>
      <c r="J49" s="147" t="s">
        <v>30</v>
      </c>
      <c r="K49" s="147" t="s">
        <v>30</v>
      </c>
      <c r="L49" s="147" t="s">
        <v>30</v>
      </c>
      <c r="M49" s="147" t="s">
        <v>30</v>
      </c>
      <c r="N49" s="147"/>
      <c r="O49" s="147" t="s">
        <v>30</v>
      </c>
      <c r="P49" s="147" t="s">
        <v>30</v>
      </c>
      <c r="Q49" s="147" t="s">
        <v>30</v>
      </c>
      <c r="R49" s="147" t="s">
        <v>30</v>
      </c>
      <c r="S49" s="147" t="s">
        <v>30</v>
      </c>
      <c r="T49" s="169"/>
      <c r="U49" s="170" t="s">
        <v>907</v>
      </c>
    </row>
    <row r="50" spans="1:21" x14ac:dyDescent="0.2">
      <c r="A50" s="147" t="s">
        <v>226</v>
      </c>
      <c r="B50" s="147" t="s">
        <v>228</v>
      </c>
      <c r="C50" s="147" t="s">
        <v>799</v>
      </c>
      <c r="D50" s="147">
        <v>1</v>
      </c>
      <c r="E50" s="147" t="s">
        <v>30</v>
      </c>
      <c r="F50" s="147" t="s">
        <v>30</v>
      </c>
      <c r="G50" s="147"/>
      <c r="H50" s="147" t="s">
        <v>30</v>
      </c>
      <c r="I50" s="147" t="s">
        <v>30</v>
      </c>
      <c r="J50" s="147"/>
      <c r="K50" s="147"/>
      <c r="L50" s="147"/>
      <c r="M50" s="147"/>
      <c r="N50" s="147"/>
      <c r="O50" s="147"/>
      <c r="P50" s="147"/>
      <c r="Q50" s="147" t="s">
        <v>30</v>
      </c>
      <c r="R50" s="147" t="s">
        <v>30</v>
      </c>
      <c r="S50" s="147" t="s">
        <v>30</v>
      </c>
      <c r="T50" s="169"/>
      <c r="U50" s="170" t="s">
        <v>904</v>
      </c>
    </row>
    <row r="51" spans="1:21" ht="18" x14ac:dyDescent="0.2">
      <c r="A51" s="147" t="s">
        <v>226</v>
      </c>
      <c r="B51" s="147" t="s">
        <v>229</v>
      </c>
      <c r="C51" s="147" t="s">
        <v>800</v>
      </c>
      <c r="D51" s="147">
        <v>1</v>
      </c>
      <c r="E51" s="147" t="s">
        <v>30</v>
      </c>
      <c r="F51" s="147" t="s">
        <v>30</v>
      </c>
      <c r="G51" s="147"/>
      <c r="H51" s="147" t="s">
        <v>30</v>
      </c>
      <c r="I51" s="147" t="s">
        <v>30</v>
      </c>
      <c r="J51" s="147"/>
      <c r="K51" s="147"/>
      <c r="L51" s="147"/>
      <c r="M51" s="147"/>
      <c r="N51" s="147"/>
      <c r="O51" s="147"/>
      <c r="P51" s="147"/>
      <c r="Q51" s="147" t="s">
        <v>30</v>
      </c>
      <c r="R51" s="147" t="s">
        <v>30</v>
      </c>
      <c r="S51" s="147" t="s">
        <v>30</v>
      </c>
      <c r="T51" s="169"/>
      <c r="U51" s="170" t="s">
        <v>908</v>
      </c>
    </row>
    <row r="52" spans="1:21" x14ac:dyDescent="0.2">
      <c r="A52" s="137" t="s">
        <v>226</v>
      </c>
      <c r="B52" s="137" t="s">
        <v>231</v>
      </c>
      <c r="C52" s="137" t="s">
        <v>232</v>
      </c>
      <c r="D52" s="137">
        <v>1</v>
      </c>
      <c r="E52" s="137" t="s">
        <v>30</v>
      </c>
      <c r="F52" s="137" t="s">
        <v>30</v>
      </c>
      <c r="G52" s="137"/>
      <c r="H52" s="137" t="s">
        <v>30</v>
      </c>
      <c r="I52" s="137" t="s">
        <v>30</v>
      </c>
      <c r="J52" s="137"/>
      <c r="K52" s="137" t="s">
        <v>30</v>
      </c>
      <c r="L52" s="137" t="s">
        <v>30</v>
      </c>
      <c r="M52" s="137" t="s">
        <v>30</v>
      </c>
      <c r="N52" s="137"/>
      <c r="O52" s="137" t="s">
        <v>30</v>
      </c>
      <c r="P52" s="137"/>
      <c r="Q52" s="137" t="s">
        <v>30</v>
      </c>
      <c r="R52" s="137" t="s">
        <v>30</v>
      </c>
      <c r="S52" s="137" t="s">
        <v>30</v>
      </c>
      <c r="T52" s="169"/>
      <c r="U52" s="170" t="s">
        <v>909</v>
      </c>
    </row>
    <row r="53" spans="1:21" x14ac:dyDescent="0.2">
      <c r="A53" s="33"/>
      <c r="B53" s="34">
        <f>COUNTA(B49:B52)</f>
        <v>4</v>
      </c>
      <c r="C53" s="131"/>
      <c r="D53" s="163"/>
      <c r="E53" s="34">
        <f t="shared" ref="E53:S53" si="6">COUNTIF(E49:E52,"Yes")</f>
        <v>4</v>
      </c>
      <c r="F53" s="34">
        <f t="shared" si="6"/>
        <v>4</v>
      </c>
      <c r="G53" s="34">
        <f t="shared" si="6"/>
        <v>1</v>
      </c>
      <c r="H53" s="34">
        <f t="shared" si="6"/>
        <v>4</v>
      </c>
      <c r="I53" s="34">
        <f t="shared" si="6"/>
        <v>4</v>
      </c>
      <c r="J53" s="34">
        <f t="shared" si="6"/>
        <v>1</v>
      </c>
      <c r="K53" s="34">
        <f t="shared" si="6"/>
        <v>2</v>
      </c>
      <c r="L53" s="34">
        <f t="shared" si="6"/>
        <v>2</v>
      </c>
      <c r="M53" s="34">
        <f t="shared" si="6"/>
        <v>2</v>
      </c>
      <c r="N53" s="34">
        <f t="shared" si="6"/>
        <v>0</v>
      </c>
      <c r="O53" s="34">
        <f t="shared" si="6"/>
        <v>2</v>
      </c>
      <c r="P53" s="34">
        <f t="shared" si="6"/>
        <v>1</v>
      </c>
      <c r="Q53" s="34">
        <f t="shared" si="6"/>
        <v>4</v>
      </c>
      <c r="R53" s="34">
        <f t="shared" si="6"/>
        <v>4</v>
      </c>
      <c r="S53" s="34">
        <f t="shared" si="6"/>
        <v>4</v>
      </c>
    </row>
    <row r="54" spans="1:21" x14ac:dyDescent="0.2">
      <c r="A54" s="48"/>
      <c r="B54" s="48"/>
      <c r="C54" s="91"/>
      <c r="D54" s="91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1:21" x14ac:dyDescent="0.2">
      <c r="A55" s="147" t="s">
        <v>233</v>
      </c>
      <c r="B55" s="147" t="s">
        <v>234</v>
      </c>
      <c r="C55" s="147" t="s">
        <v>235</v>
      </c>
      <c r="D55" s="147">
        <v>3</v>
      </c>
      <c r="E55" s="147" t="s">
        <v>30</v>
      </c>
      <c r="F55" s="147" t="s">
        <v>42</v>
      </c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69"/>
      <c r="U55" s="170"/>
    </row>
    <row r="56" spans="1:21" x14ac:dyDescent="0.2">
      <c r="A56" s="147" t="s">
        <v>233</v>
      </c>
      <c r="B56" s="147" t="s">
        <v>236</v>
      </c>
      <c r="C56" s="147" t="s">
        <v>237</v>
      </c>
      <c r="D56" s="147">
        <v>3</v>
      </c>
      <c r="E56" s="147" t="s">
        <v>30</v>
      </c>
      <c r="F56" s="147" t="s">
        <v>42</v>
      </c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69"/>
      <c r="U56" s="170"/>
    </row>
    <row r="57" spans="1:21" x14ac:dyDescent="0.2">
      <c r="A57" s="147" t="s">
        <v>233</v>
      </c>
      <c r="B57" s="147" t="s">
        <v>238</v>
      </c>
      <c r="C57" s="147" t="s">
        <v>239</v>
      </c>
      <c r="D57" s="147">
        <v>1</v>
      </c>
      <c r="E57" s="147" t="s">
        <v>30</v>
      </c>
      <c r="F57" s="147" t="s">
        <v>30</v>
      </c>
      <c r="G57" s="147"/>
      <c r="H57" s="147" t="s">
        <v>30</v>
      </c>
      <c r="I57" s="147"/>
      <c r="J57" s="147"/>
      <c r="K57" s="147"/>
      <c r="L57" s="147"/>
      <c r="M57" s="147"/>
      <c r="N57" s="147"/>
      <c r="O57" s="147"/>
      <c r="P57" s="147"/>
      <c r="Q57" s="147" t="s">
        <v>30</v>
      </c>
      <c r="R57" s="147"/>
      <c r="S57" s="147" t="s">
        <v>30</v>
      </c>
      <c r="T57" s="169"/>
      <c r="U57" s="170"/>
    </row>
    <row r="58" spans="1:21" x14ac:dyDescent="0.2">
      <c r="A58" s="147" t="s">
        <v>233</v>
      </c>
      <c r="B58" s="147" t="s">
        <v>773</v>
      </c>
      <c r="C58" s="147" t="s">
        <v>774</v>
      </c>
      <c r="D58" s="147">
        <v>3</v>
      </c>
      <c r="E58" s="147" t="s">
        <v>30</v>
      </c>
      <c r="F58" s="147" t="s">
        <v>30</v>
      </c>
      <c r="G58" s="147"/>
      <c r="H58" s="147"/>
      <c r="I58" s="147" t="s">
        <v>30</v>
      </c>
      <c r="J58" s="147"/>
      <c r="K58" s="147"/>
      <c r="L58" s="147"/>
      <c r="M58" s="147"/>
      <c r="N58" s="147"/>
      <c r="O58" s="147"/>
      <c r="P58" s="147"/>
      <c r="Q58" s="147" t="s">
        <v>30</v>
      </c>
      <c r="R58" s="147"/>
      <c r="S58" s="147"/>
      <c r="T58" s="169"/>
      <c r="U58" s="170"/>
    </row>
    <row r="59" spans="1:21" x14ac:dyDescent="0.2">
      <c r="A59" s="147" t="s">
        <v>233</v>
      </c>
      <c r="B59" s="147" t="s">
        <v>240</v>
      </c>
      <c r="C59" s="147" t="s">
        <v>241</v>
      </c>
      <c r="D59" s="147">
        <v>1</v>
      </c>
      <c r="E59" s="147" t="s">
        <v>30</v>
      </c>
      <c r="F59" s="147" t="s">
        <v>30</v>
      </c>
      <c r="G59" s="147"/>
      <c r="H59" s="147" t="s">
        <v>30</v>
      </c>
      <c r="I59" s="147"/>
      <c r="J59" s="147"/>
      <c r="K59" s="147"/>
      <c r="L59" s="147"/>
      <c r="M59" s="147"/>
      <c r="N59" s="147"/>
      <c r="O59" s="147"/>
      <c r="P59" s="147"/>
      <c r="Q59" s="147" t="s">
        <v>30</v>
      </c>
      <c r="R59" s="147"/>
      <c r="S59" s="147" t="s">
        <v>30</v>
      </c>
      <c r="T59" s="169"/>
      <c r="U59" s="170"/>
    </row>
    <row r="60" spans="1:21" x14ac:dyDescent="0.2">
      <c r="A60" s="147" t="s">
        <v>233</v>
      </c>
      <c r="B60" s="147" t="s">
        <v>242</v>
      </c>
      <c r="C60" s="147" t="s">
        <v>243</v>
      </c>
      <c r="D60" s="147">
        <v>3</v>
      </c>
      <c r="E60" s="147" t="s">
        <v>30</v>
      </c>
      <c r="F60" s="147" t="s">
        <v>42</v>
      </c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69"/>
      <c r="U60" s="170"/>
    </row>
    <row r="61" spans="1:21" x14ac:dyDescent="0.2">
      <c r="A61" s="147" t="s">
        <v>233</v>
      </c>
      <c r="B61" s="147" t="s">
        <v>244</v>
      </c>
      <c r="C61" s="147" t="s">
        <v>812</v>
      </c>
      <c r="D61" s="147">
        <v>2</v>
      </c>
      <c r="E61" s="147" t="s">
        <v>30</v>
      </c>
      <c r="F61" s="147" t="s">
        <v>30</v>
      </c>
      <c r="G61" s="147"/>
      <c r="H61" s="147" t="s">
        <v>30</v>
      </c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69"/>
      <c r="U61" s="170"/>
    </row>
    <row r="62" spans="1:21" x14ac:dyDescent="0.2">
      <c r="A62" s="147" t="s">
        <v>233</v>
      </c>
      <c r="B62" s="147" t="s">
        <v>246</v>
      </c>
      <c r="C62" s="147" t="s">
        <v>806</v>
      </c>
      <c r="D62" s="147">
        <v>2</v>
      </c>
      <c r="E62" s="147" t="s">
        <v>30</v>
      </c>
      <c r="F62" s="147" t="s">
        <v>30</v>
      </c>
      <c r="G62" s="147"/>
      <c r="H62" s="147" t="s">
        <v>30</v>
      </c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69"/>
      <c r="U62" s="170"/>
    </row>
    <row r="63" spans="1:21" x14ac:dyDescent="0.2">
      <c r="A63" s="147" t="s">
        <v>233</v>
      </c>
      <c r="B63" s="147" t="s">
        <v>248</v>
      </c>
      <c r="C63" s="147" t="s">
        <v>249</v>
      </c>
      <c r="D63" s="147">
        <v>3</v>
      </c>
      <c r="E63" s="147" t="s">
        <v>30</v>
      </c>
      <c r="F63" s="147" t="s">
        <v>42</v>
      </c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69"/>
      <c r="U63" s="170"/>
    </row>
    <row r="64" spans="1:21" x14ac:dyDescent="0.2">
      <c r="A64" s="147" t="s">
        <v>233</v>
      </c>
      <c r="B64" s="147" t="s">
        <v>250</v>
      </c>
      <c r="C64" s="147" t="s">
        <v>251</v>
      </c>
      <c r="D64" s="147">
        <v>2</v>
      </c>
      <c r="E64" s="147" t="s">
        <v>30</v>
      </c>
      <c r="F64" s="147" t="s">
        <v>30</v>
      </c>
      <c r="G64" s="147"/>
      <c r="H64" s="147" t="s">
        <v>30</v>
      </c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 t="s">
        <v>30</v>
      </c>
      <c r="T64" s="169"/>
      <c r="U64" s="170"/>
    </row>
    <row r="65" spans="1:21" x14ac:dyDescent="0.2">
      <c r="A65" s="147" t="s">
        <v>233</v>
      </c>
      <c r="B65" s="147" t="s">
        <v>252</v>
      </c>
      <c r="C65" s="147" t="s">
        <v>253</v>
      </c>
      <c r="D65" s="147">
        <v>3</v>
      </c>
      <c r="E65" s="147" t="s">
        <v>30</v>
      </c>
      <c r="F65" s="147" t="s">
        <v>42</v>
      </c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69"/>
      <c r="U65" s="170"/>
    </row>
    <row r="66" spans="1:21" x14ac:dyDescent="0.2">
      <c r="A66" s="147" t="s">
        <v>233</v>
      </c>
      <c r="B66" s="147" t="s">
        <v>254</v>
      </c>
      <c r="C66" s="147" t="s">
        <v>255</v>
      </c>
      <c r="D66" s="147">
        <v>3</v>
      </c>
      <c r="E66" s="147" t="s">
        <v>30</v>
      </c>
      <c r="F66" s="147" t="s">
        <v>42</v>
      </c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69"/>
      <c r="U66" s="170"/>
    </row>
    <row r="67" spans="1:21" x14ac:dyDescent="0.2">
      <c r="A67" s="147" t="s">
        <v>233</v>
      </c>
      <c r="B67" s="147" t="s">
        <v>256</v>
      </c>
      <c r="C67" s="147" t="s">
        <v>257</v>
      </c>
      <c r="D67" s="147">
        <v>3</v>
      </c>
      <c r="E67" s="147" t="s">
        <v>30</v>
      </c>
      <c r="F67" s="147" t="s">
        <v>42</v>
      </c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69"/>
      <c r="U67" s="170"/>
    </row>
    <row r="68" spans="1:21" x14ac:dyDescent="0.2">
      <c r="A68" s="147" t="s">
        <v>233</v>
      </c>
      <c r="B68" s="147" t="s">
        <v>258</v>
      </c>
      <c r="C68" s="147" t="s">
        <v>259</v>
      </c>
      <c r="D68" s="147">
        <v>3</v>
      </c>
      <c r="E68" s="147" t="s">
        <v>30</v>
      </c>
      <c r="F68" s="147" t="s">
        <v>42</v>
      </c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69"/>
      <c r="U68" s="170"/>
    </row>
    <row r="69" spans="1:21" x14ac:dyDescent="0.2">
      <c r="A69" s="147" t="s">
        <v>233</v>
      </c>
      <c r="B69" s="147" t="s">
        <v>260</v>
      </c>
      <c r="C69" s="147" t="s">
        <v>261</v>
      </c>
      <c r="D69" s="147">
        <v>2</v>
      </c>
      <c r="E69" s="147" t="s">
        <v>30</v>
      </c>
      <c r="F69" s="147" t="s">
        <v>30</v>
      </c>
      <c r="G69" s="147"/>
      <c r="H69" s="147" t="s">
        <v>30</v>
      </c>
      <c r="I69" s="147"/>
      <c r="J69" s="147"/>
      <c r="K69" s="147"/>
      <c r="L69" s="147"/>
      <c r="M69" s="147"/>
      <c r="N69" s="147"/>
      <c r="O69" s="147"/>
      <c r="P69" s="147"/>
      <c r="Q69" s="147" t="s">
        <v>30</v>
      </c>
      <c r="R69" s="147"/>
      <c r="S69" s="147"/>
      <c r="T69" s="169"/>
      <c r="U69" s="170"/>
    </row>
    <row r="70" spans="1:21" ht="18" x14ac:dyDescent="0.2">
      <c r="A70" s="147" t="s">
        <v>233</v>
      </c>
      <c r="B70" s="147" t="s">
        <v>262</v>
      </c>
      <c r="C70" s="147" t="s">
        <v>263</v>
      </c>
      <c r="D70" s="147">
        <v>1</v>
      </c>
      <c r="E70" s="147" t="s">
        <v>30</v>
      </c>
      <c r="F70" s="147" t="s">
        <v>30</v>
      </c>
      <c r="G70" s="147"/>
      <c r="H70" s="147" t="s">
        <v>30</v>
      </c>
      <c r="I70" s="147"/>
      <c r="J70" s="147"/>
      <c r="K70" s="147"/>
      <c r="L70" s="147"/>
      <c r="M70" s="147"/>
      <c r="N70" s="147"/>
      <c r="O70" s="147"/>
      <c r="P70" s="147"/>
      <c r="Q70" s="147" t="s">
        <v>30</v>
      </c>
      <c r="R70" s="147"/>
      <c r="S70" s="147"/>
      <c r="T70" s="169"/>
      <c r="U70" s="170"/>
    </row>
    <row r="71" spans="1:21" x14ac:dyDescent="0.2">
      <c r="A71" s="147" t="s">
        <v>233</v>
      </c>
      <c r="B71" s="147" t="s">
        <v>264</v>
      </c>
      <c r="C71" s="147" t="s">
        <v>265</v>
      </c>
      <c r="D71" s="147">
        <v>1</v>
      </c>
      <c r="E71" s="147" t="s">
        <v>30</v>
      </c>
      <c r="F71" s="147" t="s">
        <v>30</v>
      </c>
      <c r="G71" s="147"/>
      <c r="H71" s="147" t="s">
        <v>30</v>
      </c>
      <c r="I71" s="147"/>
      <c r="J71" s="147"/>
      <c r="K71" s="147"/>
      <c r="L71" s="147"/>
      <c r="M71" s="147"/>
      <c r="N71" s="147"/>
      <c r="O71" s="147"/>
      <c r="P71" s="147"/>
      <c r="Q71" s="147" t="s">
        <v>30</v>
      </c>
      <c r="R71" s="147"/>
      <c r="S71" s="147"/>
      <c r="T71" s="169"/>
      <c r="U71" s="170"/>
    </row>
    <row r="72" spans="1:21" x14ac:dyDescent="0.2">
      <c r="A72" s="147" t="s">
        <v>233</v>
      </c>
      <c r="B72" s="147" t="s">
        <v>266</v>
      </c>
      <c r="C72" s="147" t="s">
        <v>267</v>
      </c>
      <c r="D72" s="147">
        <v>1</v>
      </c>
      <c r="E72" s="147" t="s">
        <v>30</v>
      </c>
      <c r="F72" s="147" t="s">
        <v>30</v>
      </c>
      <c r="G72" s="147"/>
      <c r="H72" s="147" t="s">
        <v>30</v>
      </c>
      <c r="I72" s="147"/>
      <c r="J72" s="147"/>
      <c r="K72" s="147"/>
      <c r="L72" s="147"/>
      <c r="M72" s="147"/>
      <c r="N72" s="147"/>
      <c r="O72" s="147"/>
      <c r="P72" s="147"/>
      <c r="Q72" s="147" t="s">
        <v>30</v>
      </c>
      <c r="R72" s="147"/>
      <c r="S72" s="147" t="s">
        <v>30</v>
      </c>
      <c r="T72" s="169"/>
      <c r="U72" s="170"/>
    </row>
    <row r="73" spans="1:21" x14ac:dyDescent="0.2">
      <c r="A73" s="147" t="s">
        <v>233</v>
      </c>
      <c r="B73" s="147" t="s">
        <v>268</v>
      </c>
      <c r="C73" s="147" t="s">
        <v>269</v>
      </c>
      <c r="D73" s="147">
        <v>3</v>
      </c>
      <c r="E73" s="147" t="s">
        <v>30</v>
      </c>
      <c r="F73" s="147" t="s">
        <v>42</v>
      </c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69"/>
      <c r="U73" s="170"/>
    </row>
    <row r="74" spans="1:21" x14ac:dyDescent="0.2">
      <c r="A74" s="147" t="s">
        <v>233</v>
      </c>
      <c r="B74" s="147" t="s">
        <v>270</v>
      </c>
      <c r="C74" s="147" t="s">
        <v>271</v>
      </c>
      <c r="D74" s="147">
        <v>1</v>
      </c>
      <c r="E74" s="147" t="s">
        <v>30</v>
      </c>
      <c r="F74" s="147" t="s">
        <v>30</v>
      </c>
      <c r="G74" s="147"/>
      <c r="H74" s="147" t="s">
        <v>30</v>
      </c>
      <c r="I74" s="147"/>
      <c r="J74" s="147"/>
      <c r="K74" s="147"/>
      <c r="L74" s="147"/>
      <c r="M74" s="147"/>
      <c r="N74" s="147"/>
      <c r="O74" s="147"/>
      <c r="P74" s="147"/>
      <c r="Q74" s="147" t="s">
        <v>30</v>
      </c>
      <c r="R74" s="147"/>
      <c r="S74" s="147"/>
      <c r="T74" s="169"/>
      <c r="U74" s="170"/>
    </row>
    <row r="75" spans="1:21" x14ac:dyDescent="0.2">
      <c r="A75" s="147" t="s">
        <v>233</v>
      </c>
      <c r="B75" s="147" t="s">
        <v>272</v>
      </c>
      <c r="C75" s="147" t="s">
        <v>273</v>
      </c>
      <c r="D75" s="147">
        <v>3</v>
      </c>
      <c r="E75" s="147" t="s">
        <v>30</v>
      </c>
      <c r="F75" s="147" t="s">
        <v>42</v>
      </c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69"/>
      <c r="U75" s="170"/>
    </row>
    <row r="76" spans="1:21" x14ac:dyDescent="0.2">
      <c r="A76" s="147" t="s">
        <v>233</v>
      </c>
      <c r="B76" s="147" t="s">
        <v>274</v>
      </c>
      <c r="C76" s="147" t="s">
        <v>275</v>
      </c>
      <c r="D76" s="147">
        <v>1</v>
      </c>
      <c r="E76" s="147" t="s">
        <v>30</v>
      </c>
      <c r="F76" s="147" t="s">
        <v>30</v>
      </c>
      <c r="G76" s="147"/>
      <c r="H76" s="147" t="s">
        <v>30</v>
      </c>
      <c r="I76" s="147"/>
      <c r="J76" s="147" t="s">
        <v>30</v>
      </c>
      <c r="K76" s="147"/>
      <c r="L76" s="147"/>
      <c r="M76" s="147"/>
      <c r="N76" s="147"/>
      <c r="O76" s="147"/>
      <c r="P76" s="147"/>
      <c r="Q76" s="147" t="s">
        <v>30</v>
      </c>
      <c r="R76" s="147"/>
      <c r="S76" s="147"/>
      <c r="T76" s="169"/>
      <c r="U76" s="170"/>
    </row>
    <row r="77" spans="1:21" ht="18" x14ac:dyDescent="0.2">
      <c r="A77" s="147" t="s">
        <v>233</v>
      </c>
      <c r="B77" s="147" t="s">
        <v>276</v>
      </c>
      <c r="C77" s="147" t="s">
        <v>813</v>
      </c>
      <c r="D77" s="147">
        <v>2</v>
      </c>
      <c r="E77" s="147" t="s">
        <v>30</v>
      </c>
      <c r="F77" s="147" t="s">
        <v>30</v>
      </c>
      <c r="G77" s="147"/>
      <c r="H77" s="147" t="s">
        <v>30</v>
      </c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69"/>
      <c r="U77" s="170"/>
    </row>
    <row r="78" spans="1:21" x14ac:dyDescent="0.2">
      <c r="A78" s="147" t="s">
        <v>233</v>
      </c>
      <c r="B78" s="147" t="s">
        <v>278</v>
      </c>
      <c r="C78" s="147" t="s">
        <v>807</v>
      </c>
      <c r="D78" s="147">
        <v>2</v>
      </c>
      <c r="E78" s="147" t="s">
        <v>30</v>
      </c>
      <c r="F78" s="147" t="s">
        <v>30</v>
      </c>
      <c r="G78" s="147"/>
      <c r="H78" s="147" t="s">
        <v>30</v>
      </c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 t="s">
        <v>30</v>
      </c>
      <c r="T78" s="169"/>
      <c r="U78" s="170"/>
    </row>
    <row r="79" spans="1:21" x14ac:dyDescent="0.2">
      <c r="A79" s="147" t="s">
        <v>233</v>
      </c>
      <c r="B79" s="147" t="s">
        <v>280</v>
      </c>
      <c r="C79" s="147" t="s">
        <v>281</v>
      </c>
      <c r="D79" s="147">
        <v>3</v>
      </c>
      <c r="E79" s="147" t="s">
        <v>30</v>
      </c>
      <c r="F79" s="147" t="s">
        <v>42</v>
      </c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69"/>
      <c r="U79" s="170"/>
    </row>
    <row r="80" spans="1:21" x14ac:dyDescent="0.2">
      <c r="A80" s="147" t="s">
        <v>233</v>
      </c>
      <c r="B80" s="147" t="s">
        <v>282</v>
      </c>
      <c r="C80" s="147" t="s">
        <v>283</v>
      </c>
      <c r="D80" s="147">
        <v>3</v>
      </c>
      <c r="E80" s="147" t="s">
        <v>30</v>
      </c>
      <c r="F80" s="147" t="s">
        <v>42</v>
      </c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69"/>
      <c r="U80" s="170"/>
    </row>
    <row r="81" spans="1:21" x14ac:dyDescent="0.2">
      <c r="A81" s="147" t="s">
        <v>233</v>
      </c>
      <c r="B81" s="147" t="s">
        <v>284</v>
      </c>
      <c r="C81" s="147" t="s">
        <v>285</v>
      </c>
      <c r="D81" s="147">
        <v>3</v>
      </c>
      <c r="E81" s="147" t="s">
        <v>30</v>
      </c>
      <c r="F81" s="147" t="s">
        <v>42</v>
      </c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69"/>
      <c r="U81" s="170"/>
    </row>
    <row r="82" spans="1:21" x14ac:dyDescent="0.2">
      <c r="A82" s="147" t="s">
        <v>233</v>
      </c>
      <c r="B82" s="147" t="s">
        <v>775</v>
      </c>
      <c r="C82" s="147" t="s">
        <v>776</v>
      </c>
      <c r="D82" s="147">
        <v>3</v>
      </c>
      <c r="E82" s="147" t="s">
        <v>30</v>
      </c>
      <c r="F82" s="147" t="s">
        <v>30</v>
      </c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 t="s">
        <v>30</v>
      </c>
      <c r="R82" s="147"/>
      <c r="S82" s="147"/>
      <c r="T82" s="169"/>
      <c r="U82" s="170"/>
    </row>
    <row r="83" spans="1:21" x14ac:dyDescent="0.2">
      <c r="A83" s="147" t="s">
        <v>233</v>
      </c>
      <c r="B83" s="147" t="s">
        <v>286</v>
      </c>
      <c r="C83" s="147" t="s">
        <v>287</v>
      </c>
      <c r="D83" s="147">
        <v>3</v>
      </c>
      <c r="E83" s="147" t="s">
        <v>30</v>
      </c>
      <c r="F83" s="147" t="s">
        <v>42</v>
      </c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69"/>
      <c r="U83" s="170"/>
    </row>
    <row r="84" spans="1:21" x14ac:dyDescent="0.2">
      <c r="A84" s="147" t="s">
        <v>233</v>
      </c>
      <c r="B84" s="147" t="s">
        <v>288</v>
      </c>
      <c r="C84" s="147" t="s">
        <v>289</v>
      </c>
      <c r="D84" s="147">
        <v>2</v>
      </c>
      <c r="E84" s="147" t="s">
        <v>30</v>
      </c>
      <c r="F84" s="147" t="s">
        <v>30</v>
      </c>
      <c r="G84" s="147"/>
      <c r="H84" s="147" t="s">
        <v>30</v>
      </c>
      <c r="I84" s="147"/>
      <c r="J84" s="147"/>
      <c r="K84" s="147"/>
      <c r="L84" s="147"/>
      <c r="M84" s="147"/>
      <c r="N84" s="147"/>
      <c r="O84" s="147"/>
      <c r="P84" s="147"/>
      <c r="Q84" s="147" t="s">
        <v>30</v>
      </c>
      <c r="R84" s="147"/>
      <c r="S84" s="147"/>
      <c r="T84" s="169"/>
      <c r="U84" s="170"/>
    </row>
    <row r="85" spans="1:21" ht="18" x14ac:dyDescent="0.2">
      <c r="A85" s="147" t="s">
        <v>233</v>
      </c>
      <c r="B85" s="147" t="s">
        <v>294</v>
      </c>
      <c r="C85" s="147" t="s">
        <v>808</v>
      </c>
      <c r="D85" s="147">
        <v>2</v>
      </c>
      <c r="E85" s="147" t="s">
        <v>30</v>
      </c>
      <c r="F85" s="147" t="s">
        <v>30</v>
      </c>
      <c r="G85" s="147"/>
      <c r="H85" s="147" t="s">
        <v>30</v>
      </c>
      <c r="I85" s="147"/>
      <c r="J85" s="147"/>
      <c r="K85" s="147"/>
      <c r="L85" s="147"/>
      <c r="M85" s="147"/>
      <c r="N85" s="147"/>
      <c r="O85" s="147"/>
      <c r="P85" s="147"/>
      <c r="Q85" s="147" t="s">
        <v>30</v>
      </c>
      <c r="R85" s="147"/>
      <c r="S85" s="147"/>
      <c r="T85" s="169"/>
      <c r="U85" s="170"/>
    </row>
    <row r="86" spans="1:21" ht="18" x14ac:dyDescent="0.2">
      <c r="A86" s="147" t="s">
        <v>233</v>
      </c>
      <c r="B86" s="147" t="s">
        <v>290</v>
      </c>
      <c r="C86" s="147" t="s">
        <v>291</v>
      </c>
      <c r="D86" s="147">
        <v>3</v>
      </c>
      <c r="E86" s="147" t="s">
        <v>30</v>
      </c>
      <c r="F86" s="147" t="s">
        <v>42</v>
      </c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69"/>
      <c r="U86" s="170"/>
    </row>
    <row r="87" spans="1:21" x14ac:dyDescent="0.2">
      <c r="A87" s="147" t="s">
        <v>233</v>
      </c>
      <c r="B87" s="147" t="s">
        <v>292</v>
      </c>
      <c r="C87" s="147" t="s">
        <v>293</v>
      </c>
      <c r="D87" s="147">
        <v>1</v>
      </c>
      <c r="E87" s="147" t="s">
        <v>30</v>
      </c>
      <c r="F87" s="147" t="s">
        <v>30</v>
      </c>
      <c r="G87" s="147"/>
      <c r="H87" s="147" t="s">
        <v>30</v>
      </c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69"/>
      <c r="U87" s="170"/>
    </row>
    <row r="88" spans="1:21" ht="18" x14ac:dyDescent="0.2">
      <c r="A88" s="147" t="s">
        <v>233</v>
      </c>
      <c r="B88" s="147" t="s">
        <v>296</v>
      </c>
      <c r="C88" s="147" t="s">
        <v>814</v>
      </c>
      <c r="D88" s="147">
        <v>3</v>
      </c>
      <c r="E88" s="147" t="s">
        <v>30</v>
      </c>
      <c r="F88" s="147" t="s">
        <v>42</v>
      </c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69"/>
      <c r="U88" s="170"/>
    </row>
    <row r="89" spans="1:21" x14ac:dyDescent="0.2">
      <c r="A89" s="147" t="s">
        <v>233</v>
      </c>
      <c r="B89" s="147" t="s">
        <v>298</v>
      </c>
      <c r="C89" s="147" t="s">
        <v>815</v>
      </c>
      <c r="D89" s="147">
        <v>3</v>
      </c>
      <c r="E89" s="147" t="s">
        <v>30</v>
      </c>
      <c r="F89" s="147" t="s">
        <v>42</v>
      </c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69"/>
      <c r="U89" s="170"/>
    </row>
    <row r="90" spans="1:21" x14ac:dyDescent="0.2">
      <c r="A90" s="147" t="s">
        <v>233</v>
      </c>
      <c r="B90" s="147" t="s">
        <v>300</v>
      </c>
      <c r="C90" s="147" t="s">
        <v>816</v>
      </c>
      <c r="D90" s="147">
        <v>3</v>
      </c>
      <c r="E90" s="147" t="s">
        <v>30</v>
      </c>
      <c r="F90" s="147" t="s">
        <v>42</v>
      </c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69"/>
      <c r="U90" s="170"/>
    </row>
    <row r="91" spans="1:21" x14ac:dyDescent="0.2">
      <c r="A91" s="147" t="s">
        <v>233</v>
      </c>
      <c r="B91" s="147" t="s">
        <v>302</v>
      </c>
      <c r="C91" s="147" t="s">
        <v>303</v>
      </c>
      <c r="D91" s="147">
        <v>3</v>
      </c>
      <c r="E91" s="147" t="s">
        <v>30</v>
      </c>
      <c r="F91" s="147" t="s">
        <v>42</v>
      </c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69"/>
      <c r="U91" s="170"/>
    </row>
    <row r="92" spans="1:21" ht="18" x14ac:dyDescent="0.2">
      <c r="A92" s="147" t="s">
        <v>233</v>
      </c>
      <c r="B92" s="147" t="s">
        <v>304</v>
      </c>
      <c r="C92" s="147" t="s">
        <v>305</v>
      </c>
      <c r="D92" s="147">
        <v>3</v>
      </c>
      <c r="E92" s="147" t="s">
        <v>30</v>
      </c>
      <c r="F92" s="147" t="s">
        <v>42</v>
      </c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69"/>
      <c r="U92" s="170"/>
    </row>
    <row r="93" spans="1:21" x14ac:dyDescent="0.2">
      <c r="A93" s="147" t="s">
        <v>233</v>
      </c>
      <c r="B93" s="147" t="s">
        <v>306</v>
      </c>
      <c r="C93" s="147" t="s">
        <v>809</v>
      </c>
      <c r="D93" s="147">
        <v>1</v>
      </c>
      <c r="E93" s="147" t="s">
        <v>30</v>
      </c>
      <c r="F93" s="147" t="s">
        <v>30</v>
      </c>
      <c r="G93" s="147"/>
      <c r="H93" s="147" t="s">
        <v>30</v>
      </c>
      <c r="I93" s="147"/>
      <c r="J93" s="147"/>
      <c r="K93" s="147"/>
      <c r="L93" s="147"/>
      <c r="M93" s="147"/>
      <c r="N93" s="147"/>
      <c r="O93" s="147"/>
      <c r="P93" s="147"/>
      <c r="Q93" s="147" t="s">
        <v>30</v>
      </c>
      <c r="R93" s="147"/>
      <c r="S93" s="147" t="s">
        <v>30</v>
      </c>
      <c r="T93" s="169"/>
      <c r="U93" s="170"/>
    </row>
    <row r="94" spans="1:21" x14ac:dyDescent="0.2">
      <c r="A94" s="147" t="s">
        <v>233</v>
      </c>
      <c r="B94" s="147" t="s">
        <v>308</v>
      </c>
      <c r="C94" s="147" t="s">
        <v>309</v>
      </c>
      <c r="D94" s="147">
        <v>2</v>
      </c>
      <c r="E94" s="147" t="s">
        <v>30</v>
      </c>
      <c r="F94" s="147" t="s">
        <v>30</v>
      </c>
      <c r="G94" s="147"/>
      <c r="H94" s="147" t="s">
        <v>30</v>
      </c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 t="s">
        <v>30</v>
      </c>
      <c r="T94" s="169"/>
      <c r="U94" s="170"/>
    </row>
    <row r="95" spans="1:21" x14ac:dyDescent="0.2">
      <c r="A95" s="147" t="s">
        <v>233</v>
      </c>
      <c r="B95" s="147" t="s">
        <v>310</v>
      </c>
      <c r="C95" s="147" t="s">
        <v>311</v>
      </c>
      <c r="D95" s="147">
        <v>3</v>
      </c>
      <c r="E95" s="147" t="s">
        <v>30</v>
      </c>
      <c r="F95" s="147" t="s">
        <v>42</v>
      </c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69"/>
      <c r="U95" s="170"/>
    </row>
    <row r="96" spans="1:21" x14ac:dyDescent="0.2">
      <c r="A96" s="147" t="s">
        <v>233</v>
      </c>
      <c r="B96" s="147" t="s">
        <v>312</v>
      </c>
      <c r="C96" s="147" t="s">
        <v>313</v>
      </c>
      <c r="D96" s="147">
        <v>3</v>
      </c>
      <c r="E96" s="147" t="s">
        <v>30</v>
      </c>
      <c r="F96" s="147" t="s">
        <v>42</v>
      </c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69"/>
      <c r="U96" s="170"/>
    </row>
    <row r="97" spans="1:21" x14ac:dyDescent="0.2">
      <c r="A97" s="147" t="s">
        <v>233</v>
      </c>
      <c r="B97" s="147" t="s">
        <v>779</v>
      </c>
      <c r="C97" s="147" t="s">
        <v>780</v>
      </c>
      <c r="D97" s="147">
        <v>3</v>
      </c>
      <c r="E97" s="147" t="s">
        <v>30</v>
      </c>
      <c r="F97" s="147" t="s">
        <v>42</v>
      </c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69"/>
      <c r="U97" s="170"/>
    </row>
    <row r="98" spans="1:21" x14ac:dyDescent="0.2">
      <c r="A98" s="147" t="s">
        <v>233</v>
      </c>
      <c r="B98" s="147" t="s">
        <v>314</v>
      </c>
      <c r="C98" s="147" t="s">
        <v>315</v>
      </c>
      <c r="D98" s="147">
        <v>3</v>
      </c>
      <c r="E98" s="147" t="s">
        <v>30</v>
      </c>
      <c r="F98" s="147" t="s">
        <v>42</v>
      </c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69"/>
      <c r="U98" s="170"/>
    </row>
    <row r="99" spans="1:21" x14ac:dyDescent="0.2">
      <c r="A99" s="147" t="s">
        <v>233</v>
      </c>
      <c r="B99" s="147" t="s">
        <v>316</v>
      </c>
      <c r="C99" s="147" t="s">
        <v>317</v>
      </c>
      <c r="D99" s="147">
        <v>2</v>
      </c>
      <c r="E99" s="147" t="s">
        <v>30</v>
      </c>
      <c r="F99" s="147" t="s">
        <v>30</v>
      </c>
      <c r="G99" s="147"/>
      <c r="H99" s="147" t="s">
        <v>30</v>
      </c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69"/>
      <c r="U99" s="170"/>
    </row>
    <row r="100" spans="1:21" x14ac:dyDescent="0.2">
      <c r="A100" s="147" t="s">
        <v>233</v>
      </c>
      <c r="B100" s="147" t="s">
        <v>318</v>
      </c>
      <c r="C100" s="147" t="s">
        <v>319</v>
      </c>
      <c r="D100" s="147">
        <v>3</v>
      </c>
      <c r="E100" s="147" t="s">
        <v>30</v>
      </c>
      <c r="F100" s="147" t="s">
        <v>42</v>
      </c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69"/>
      <c r="U100" s="170"/>
    </row>
    <row r="101" spans="1:21" x14ac:dyDescent="0.2">
      <c r="A101" s="147" t="s">
        <v>233</v>
      </c>
      <c r="B101" s="147" t="s">
        <v>320</v>
      </c>
      <c r="C101" s="147" t="s">
        <v>321</v>
      </c>
      <c r="D101" s="147">
        <v>2</v>
      </c>
      <c r="E101" s="147" t="s">
        <v>30</v>
      </c>
      <c r="F101" s="147" t="s">
        <v>30</v>
      </c>
      <c r="G101" s="147"/>
      <c r="H101" s="147" t="s">
        <v>30</v>
      </c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 t="s">
        <v>30</v>
      </c>
      <c r="T101" s="169"/>
      <c r="U101" s="170"/>
    </row>
    <row r="102" spans="1:21" x14ac:dyDescent="0.2">
      <c r="A102" s="147" t="s">
        <v>233</v>
      </c>
      <c r="B102" s="147" t="s">
        <v>322</v>
      </c>
      <c r="C102" s="147" t="s">
        <v>323</v>
      </c>
      <c r="D102" s="147">
        <v>3</v>
      </c>
      <c r="E102" s="147" t="s">
        <v>30</v>
      </c>
      <c r="F102" s="147" t="s">
        <v>42</v>
      </c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69"/>
      <c r="U102" s="170"/>
    </row>
    <row r="103" spans="1:21" x14ac:dyDescent="0.2">
      <c r="A103" s="147" t="s">
        <v>233</v>
      </c>
      <c r="B103" s="147" t="s">
        <v>324</v>
      </c>
      <c r="C103" s="147" t="s">
        <v>325</v>
      </c>
      <c r="D103" s="147">
        <v>1</v>
      </c>
      <c r="E103" s="147" t="s">
        <v>30</v>
      </c>
      <c r="F103" s="147" t="s">
        <v>30</v>
      </c>
      <c r="G103" s="147"/>
      <c r="H103" s="147" t="s">
        <v>30</v>
      </c>
      <c r="I103" s="147"/>
      <c r="J103" s="147"/>
      <c r="K103" s="147"/>
      <c r="L103" s="147"/>
      <c r="M103" s="147"/>
      <c r="N103" s="147"/>
      <c r="O103" s="147"/>
      <c r="P103" s="147"/>
      <c r="Q103" s="147" t="s">
        <v>30</v>
      </c>
      <c r="R103" s="147"/>
      <c r="S103" s="147"/>
      <c r="T103" s="169"/>
      <c r="U103" s="170"/>
    </row>
    <row r="104" spans="1:21" x14ac:dyDescent="0.2">
      <c r="A104" s="147" t="s">
        <v>233</v>
      </c>
      <c r="B104" s="147" t="s">
        <v>326</v>
      </c>
      <c r="C104" s="147" t="s">
        <v>327</v>
      </c>
      <c r="D104" s="147">
        <v>3</v>
      </c>
      <c r="E104" s="147" t="s">
        <v>30</v>
      </c>
      <c r="F104" s="147" t="s">
        <v>42</v>
      </c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69"/>
      <c r="U104" s="170"/>
    </row>
    <row r="105" spans="1:21" x14ac:dyDescent="0.2">
      <c r="A105" s="147" t="s">
        <v>233</v>
      </c>
      <c r="B105" s="147" t="s">
        <v>328</v>
      </c>
      <c r="C105" s="147" t="s">
        <v>329</v>
      </c>
      <c r="D105" s="147">
        <v>2</v>
      </c>
      <c r="E105" s="147" t="s">
        <v>30</v>
      </c>
      <c r="F105" s="147" t="s">
        <v>30</v>
      </c>
      <c r="G105" s="147"/>
      <c r="H105" s="147" t="s">
        <v>30</v>
      </c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 t="s">
        <v>30</v>
      </c>
      <c r="T105" s="169"/>
      <c r="U105" s="170"/>
    </row>
    <row r="106" spans="1:21" x14ac:dyDescent="0.2">
      <c r="A106" s="147" t="s">
        <v>233</v>
      </c>
      <c r="B106" s="147" t="s">
        <v>330</v>
      </c>
      <c r="C106" s="147" t="s">
        <v>331</v>
      </c>
      <c r="D106" s="147">
        <v>2</v>
      </c>
      <c r="E106" s="147" t="s">
        <v>30</v>
      </c>
      <c r="F106" s="147" t="s">
        <v>30</v>
      </c>
      <c r="G106" s="147"/>
      <c r="H106" s="147" t="s">
        <v>30</v>
      </c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69"/>
      <c r="U106" s="170"/>
    </row>
    <row r="107" spans="1:21" x14ac:dyDescent="0.2">
      <c r="A107" s="147" t="s">
        <v>233</v>
      </c>
      <c r="B107" s="147" t="s">
        <v>332</v>
      </c>
      <c r="C107" s="147" t="s">
        <v>333</v>
      </c>
      <c r="D107" s="147">
        <v>3</v>
      </c>
      <c r="E107" s="147" t="s">
        <v>30</v>
      </c>
      <c r="F107" s="147" t="s">
        <v>42</v>
      </c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69"/>
      <c r="U107" s="170"/>
    </row>
    <row r="108" spans="1:21" x14ac:dyDescent="0.2">
      <c r="A108" s="147" t="s">
        <v>233</v>
      </c>
      <c r="B108" s="147" t="s">
        <v>334</v>
      </c>
      <c r="C108" s="147" t="s">
        <v>335</v>
      </c>
      <c r="D108" s="147">
        <v>3</v>
      </c>
      <c r="E108" s="147" t="s">
        <v>30</v>
      </c>
      <c r="F108" s="147" t="s">
        <v>42</v>
      </c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69"/>
      <c r="U108" s="170"/>
    </row>
    <row r="109" spans="1:21" x14ac:dyDescent="0.2">
      <c r="A109" s="147" t="s">
        <v>233</v>
      </c>
      <c r="B109" s="147" t="s">
        <v>336</v>
      </c>
      <c r="C109" s="147" t="s">
        <v>810</v>
      </c>
      <c r="D109" s="147">
        <v>1</v>
      </c>
      <c r="E109" s="147" t="s">
        <v>30</v>
      </c>
      <c r="F109" s="147" t="s">
        <v>30</v>
      </c>
      <c r="G109" s="147"/>
      <c r="H109" s="147" t="s">
        <v>30</v>
      </c>
      <c r="I109" s="147"/>
      <c r="J109" s="147"/>
      <c r="K109" s="147"/>
      <c r="L109" s="147"/>
      <c r="M109" s="147"/>
      <c r="N109" s="147"/>
      <c r="O109" s="147"/>
      <c r="P109" s="147"/>
      <c r="Q109" s="147" t="s">
        <v>30</v>
      </c>
      <c r="R109" s="147"/>
      <c r="S109" s="147"/>
      <c r="T109" s="169"/>
      <c r="U109" s="170"/>
    </row>
    <row r="110" spans="1:21" x14ac:dyDescent="0.2">
      <c r="A110" s="147" t="s">
        <v>233</v>
      </c>
      <c r="B110" s="147" t="s">
        <v>338</v>
      </c>
      <c r="C110" s="147" t="s">
        <v>339</v>
      </c>
      <c r="D110" s="147">
        <v>2</v>
      </c>
      <c r="E110" s="147" t="s">
        <v>30</v>
      </c>
      <c r="F110" s="147" t="s">
        <v>30</v>
      </c>
      <c r="G110" s="147"/>
      <c r="H110" s="147" t="s">
        <v>30</v>
      </c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69"/>
      <c r="U110" s="170"/>
    </row>
    <row r="111" spans="1:21" x14ac:dyDescent="0.2">
      <c r="A111" s="147" t="s">
        <v>233</v>
      </c>
      <c r="B111" s="147" t="s">
        <v>340</v>
      </c>
      <c r="C111" s="147" t="s">
        <v>341</v>
      </c>
      <c r="D111" s="147">
        <v>1</v>
      </c>
      <c r="E111" s="147" t="s">
        <v>30</v>
      </c>
      <c r="F111" s="147" t="s">
        <v>30</v>
      </c>
      <c r="G111" s="147"/>
      <c r="H111" s="147" t="s">
        <v>30</v>
      </c>
      <c r="I111" s="147"/>
      <c r="J111" s="147"/>
      <c r="K111" s="147"/>
      <c r="L111" s="147"/>
      <c r="M111" s="147"/>
      <c r="N111" s="147"/>
      <c r="O111" s="147"/>
      <c r="P111" s="147"/>
      <c r="Q111" s="147" t="s">
        <v>30</v>
      </c>
      <c r="R111" s="147"/>
      <c r="S111" s="147"/>
      <c r="T111" s="169"/>
      <c r="U111" s="170"/>
    </row>
    <row r="112" spans="1:21" x14ac:dyDescent="0.2">
      <c r="A112" s="147" t="s">
        <v>233</v>
      </c>
      <c r="B112" s="147" t="s">
        <v>342</v>
      </c>
      <c r="C112" s="147" t="s">
        <v>343</v>
      </c>
      <c r="D112" s="147">
        <v>1</v>
      </c>
      <c r="E112" s="147" t="s">
        <v>30</v>
      </c>
      <c r="F112" s="147" t="s">
        <v>30</v>
      </c>
      <c r="G112" s="147"/>
      <c r="H112" s="147" t="s">
        <v>30</v>
      </c>
      <c r="I112" s="147"/>
      <c r="J112" s="147"/>
      <c r="K112" s="147"/>
      <c r="L112" s="147"/>
      <c r="M112" s="147"/>
      <c r="N112" s="147"/>
      <c r="O112" s="147"/>
      <c r="P112" s="147"/>
      <c r="Q112" s="147" t="s">
        <v>30</v>
      </c>
      <c r="R112" s="147"/>
      <c r="S112" s="147"/>
      <c r="T112" s="169"/>
      <c r="U112" s="170"/>
    </row>
    <row r="113" spans="1:21" x14ac:dyDescent="0.2">
      <c r="A113" s="147" t="s">
        <v>233</v>
      </c>
      <c r="B113" s="147" t="s">
        <v>344</v>
      </c>
      <c r="C113" s="147" t="s">
        <v>345</v>
      </c>
      <c r="D113" s="147">
        <v>3</v>
      </c>
      <c r="E113" s="147" t="s">
        <v>30</v>
      </c>
      <c r="F113" s="147" t="s">
        <v>30</v>
      </c>
      <c r="G113" s="147"/>
      <c r="H113" s="147" t="s">
        <v>30</v>
      </c>
      <c r="I113" s="147"/>
      <c r="J113" s="147"/>
      <c r="K113" s="147"/>
      <c r="L113" s="147"/>
      <c r="M113" s="147"/>
      <c r="N113" s="147"/>
      <c r="O113" s="147"/>
      <c r="P113" s="147"/>
      <c r="Q113" s="147" t="s">
        <v>30</v>
      </c>
      <c r="R113" s="147"/>
      <c r="S113" s="147"/>
      <c r="T113" s="169"/>
      <c r="U113" s="170"/>
    </row>
    <row r="114" spans="1:21" x14ac:dyDescent="0.2">
      <c r="A114" s="147" t="s">
        <v>233</v>
      </c>
      <c r="B114" s="147" t="s">
        <v>346</v>
      </c>
      <c r="C114" s="147" t="s">
        <v>347</v>
      </c>
      <c r="D114" s="147">
        <v>2</v>
      </c>
      <c r="E114" s="147" t="s">
        <v>30</v>
      </c>
      <c r="F114" s="147" t="s">
        <v>42</v>
      </c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69"/>
      <c r="U114" s="170"/>
    </row>
    <row r="115" spans="1:21" ht="18" x14ac:dyDescent="0.2">
      <c r="A115" s="147" t="s">
        <v>233</v>
      </c>
      <c r="B115" s="147" t="s">
        <v>348</v>
      </c>
      <c r="C115" s="147" t="s">
        <v>349</v>
      </c>
      <c r="D115" s="147">
        <v>3</v>
      </c>
      <c r="E115" s="147" t="s">
        <v>30</v>
      </c>
      <c r="F115" s="147" t="s">
        <v>42</v>
      </c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69"/>
      <c r="U115" s="170"/>
    </row>
    <row r="116" spans="1:21" ht="18" x14ac:dyDescent="0.2">
      <c r="A116" s="147" t="s">
        <v>233</v>
      </c>
      <c r="B116" s="147" t="s">
        <v>350</v>
      </c>
      <c r="C116" s="147" t="s">
        <v>351</v>
      </c>
      <c r="D116" s="147">
        <v>3</v>
      </c>
      <c r="E116" s="147" t="s">
        <v>30</v>
      </c>
      <c r="F116" s="147" t="s">
        <v>42</v>
      </c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  <c r="S116" s="147"/>
      <c r="T116" s="169"/>
      <c r="U116" s="170"/>
    </row>
    <row r="117" spans="1:21" x14ac:dyDescent="0.2">
      <c r="A117" s="147" t="s">
        <v>233</v>
      </c>
      <c r="B117" s="147" t="s">
        <v>352</v>
      </c>
      <c r="C117" s="147" t="s">
        <v>817</v>
      </c>
      <c r="D117" s="147">
        <v>3</v>
      </c>
      <c r="E117" s="147" t="s">
        <v>30</v>
      </c>
      <c r="F117" s="147" t="s">
        <v>42</v>
      </c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69"/>
      <c r="U117" s="170"/>
    </row>
    <row r="118" spans="1:21" x14ac:dyDescent="0.2">
      <c r="A118" s="147" t="s">
        <v>233</v>
      </c>
      <c r="B118" s="147" t="s">
        <v>354</v>
      </c>
      <c r="C118" s="147" t="s">
        <v>818</v>
      </c>
      <c r="D118" s="147">
        <v>3</v>
      </c>
      <c r="E118" s="147" t="s">
        <v>30</v>
      </c>
      <c r="F118" s="147" t="s">
        <v>42</v>
      </c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69"/>
      <c r="U118" s="170"/>
    </row>
    <row r="119" spans="1:21" x14ac:dyDescent="0.2">
      <c r="A119" s="147" t="s">
        <v>233</v>
      </c>
      <c r="B119" s="147" t="s">
        <v>356</v>
      </c>
      <c r="C119" s="147" t="s">
        <v>357</v>
      </c>
      <c r="D119" s="147">
        <v>3</v>
      </c>
      <c r="E119" s="147" t="s">
        <v>30</v>
      </c>
      <c r="F119" s="147" t="s">
        <v>42</v>
      </c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69"/>
      <c r="U119" s="170"/>
    </row>
    <row r="120" spans="1:21" x14ac:dyDescent="0.2">
      <c r="A120" s="147" t="s">
        <v>233</v>
      </c>
      <c r="B120" s="147" t="s">
        <v>777</v>
      </c>
      <c r="C120" s="147" t="s">
        <v>778</v>
      </c>
      <c r="D120" s="147">
        <v>3</v>
      </c>
      <c r="E120" s="147" t="s">
        <v>30</v>
      </c>
      <c r="F120" s="147" t="s">
        <v>30</v>
      </c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 t="s">
        <v>30</v>
      </c>
      <c r="R120" s="147"/>
      <c r="S120" s="147"/>
      <c r="T120" s="169"/>
      <c r="U120" s="170"/>
    </row>
    <row r="121" spans="1:21" ht="18" x14ac:dyDescent="0.2">
      <c r="A121" s="147" t="s">
        <v>233</v>
      </c>
      <c r="B121" s="147" t="s">
        <v>358</v>
      </c>
      <c r="C121" s="147" t="s">
        <v>359</v>
      </c>
      <c r="D121" s="147">
        <v>2</v>
      </c>
      <c r="E121" s="147" t="s">
        <v>30</v>
      </c>
      <c r="F121" s="147" t="s">
        <v>30</v>
      </c>
      <c r="G121" s="147"/>
      <c r="H121" s="147" t="s">
        <v>30</v>
      </c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69"/>
      <c r="U121" s="170"/>
    </row>
    <row r="122" spans="1:21" x14ac:dyDescent="0.2">
      <c r="A122" s="137" t="s">
        <v>233</v>
      </c>
      <c r="B122" s="137" t="s">
        <v>360</v>
      </c>
      <c r="C122" s="137" t="s">
        <v>361</v>
      </c>
      <c r="D122" s="137">
        <v>3</v>
      </c>
      <c r="E122" s="137" t="s">
        <v>30</v>
      </c>
      <c r="F122" s="137" t="s">
        <v>42</v>
      </c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69"/>
      <c r="U122" s="170"/>
    </row>
    <row r="123" spans="1:21" x14ac:dyDescent="0.2">
      <c r="A123" s="33"/>
      <c r="B123" s="34">
        <f>COUNTA(B55:B122)</f>
        <v>68</v>
      </c>
      <c r="C123" s="131"/>
      <c r="D123" s="163"/>
      <c r="E123" s="34">
        <f t="shared" ref="E123:S123" si="7">COUNTIF(E55:E122,"Yes")</f>
        <v>68</v>
      </c>
      <c r="F123" s="34">
        <f t="shared" si="7"/>
        <v>32</v>
      </c>
      <c r="G123" s="34">
        <f t="shared" si="7"/>
        <v>0</v>
      </c>
      <c r="H123" s="34">
        <f t="shared" si="7"/>
        <v>29</v>
      </c>
      <c r="I123" s="34">
        <f t="shared" si="7"/>
        <v>1</v>
      </c>
      <c r="J123" s="34">
        <f t="shared" si="7"/>
        <v>1</v>
      </c>
      <c r="K123" s="34">
        <f t="shared" si="7"/>
        <v>0</v>
      </c>
      <c r="L123" s="34">
        <f t="shared" si="7"/>
        <v>0</v>
      </c>
      <c r="M123" s="34">
        <f t="shared" si="7"/>
        <v>0</v>
      </c>
      <c r="N123" s="34">
        <f t="shared" si="7"/>
        <v>0</v>
      </c>
      <c r="O123" s="34">
        <f t="shared" si="7"/>
        <v>0</v>
      </c>
      <c r="P123" s="34">
        <f t="shared" si="7"/>
        <v>0</v>
      </c>
      <c r="Q123" s="34">
        <f t="shared" si="7"/>
        <v>19</v>
      </c>
      <c r="R123" s="34">
        <f t="shared" si="7"/>
        <v>0</v>
      </c>
      <c r="S123" s="34">
        <f t="shared" si="7"/>
        <v>9</v>
      </c>
    </row>
    <row r="124" spans="1:21" x14ac:dyDescent="0.2">
      <c r="A124" s="48"/>
      <c r="B124" s="48"/>
      <c r="C124" s="91"/>
      <c r="D124" s="91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</row>
    <row r="125" spans="1:21" x14ac:dyDescent="0.2">
      <c r="A125" s="147" t="s">
        <v>362</v>
      </c>
      <c r="B125" s="147" t="s">
        <v>363</v>
      </c>
      <c r="C125" s="147" t="s">
        <v>364</v>
      </c>
      <c r="D125" s="147">
        <v>1</v>
      </c>
      <c r="E125" s="147" t="s">
        <v>30</v>
      </c>
      <c r="F125" s="147" t="s">
        <v>30</v>
      </c>
      <c r="G125" s="147"/>
      <c r="H125" s="147" t="s">
        <v>30</v>
      </c>
      <c r="I125" s="147"/>
      <c r="J125" s="147"/>
      <c r="K125" s="147"/>
      <c r="L125" s="147"/>
      <c r="M125" s="147"/>
      <c r="N125" s="147"/>
      <c r="O125" s="147"/>
      <c r="P125" s="147"/>
      <c r="Q125" s="147" t="s">
        <v>30</v>
      </c>
      <c r="R125" s="147" t="s">
        <v>30</v>
      </c>
      <c r="S125" s="147"/>
      <c r="T125" s="169"/>
      <c r="U125" s="170" t="s">
        <v>910</v>
      </c>
    </row>
    <row r="126" spans="1:21" ht="18" x14ac:dyDescent="0.2">
      <c r="A126" s="137" t="s">
        <v>362</v>
      </c>
      <c r="B126" s="137" t="s">
        <v>365</v>
      </c>
      <c r="C126" s="137" t="s">
        <v>819</v>
      </c>
      <c r="D126" s="137">
        <v>1</v>
      </c>
      <c r="E126" s="137" t="s">
        <v>30</v>
      </c>
      <c r="F126" s="137" t="s">
        <v>30</v>
      </c>
      <c r="G126" s="137"/>
      <c r="H126" s="137" t="s">
        <v>30</v>
      </c>
      <c r="I126" s="137" t="s">
        <v>30</v>
      </c>
      <c r="J126" s="137"/>
      <c r="K126" s="137"/>
      <c r="L126" s="137"/>
      <c r="M126" s="137"/>
      <c r="N126" s="137"/>
      <c r="O126" s="137"/>
      <c r="P126" s="137"/>
      <c r="Q126" s="137" t="s">
        <v>30</v>
      </c>
      <c r="R126" s="137" t="s">
        <v>30</v>
      </c>
      <c r="S126" s="137"/>
      <c r="T126" s="169"/>
      <c r="U126" s="170" t="s">
        <v>906</v>
      </c>
    </row>
    <row r="127" spans="1:21" x14ac:dyDescent="0.2">
      <c r="A127" s="33"/>
      <c r="B127" s="34">
        <f>COUNTA(B125:B126)</f>
        <v>2</v>
      </c>
      <c r="C127" s="131"/>
      <c r="D127" s="163"/>
      <c r="E127" s="34">
        <f t="shared" ref="E127:S127" si="8">COUNTIF(E125:E126,"Yes")</f>
        <v>2</v>
      </c>
      <c r="F127" s="34">
        <f t="shared" si="8"/>
        <v>2</v>
      </c>
      <c r="G127" s="34">
        <f t="shared" si="8"/>
        <v>0</v>
      </c>
      <c r="H127" s="34">
        <f t="shared" si="8"/>
        <v>2</v>
      </c>
      <c r="I127" s="34">
        <f t="shared" si="8"/>
        <v>1</v>
      </c>
      <c r="J127" s="34">
        <f t="shared" si="8"/>
        <v>0</v>
      </c>
      <c r="K127" s="34">
        <f t="shared" si="8"/>
        <v>0</v>
      </c>
      <c r="L127" s="34">
        <f t="shared" si="8"/>
        <v>0</v>
      </c>
      <c r="M127" s="34">
        <f t="shared" si="8"/>
        <v>0</v>
      </c>
      <c r="N127" s="34">
        <f t="shared" si="8"/>
        <v>0</v>
      </c>
      <c r="O127" s="34">
        <f t="shared" si="8"/>
        <v>0</v>
      </c>
      <c r="P127" s="34">
        <f t="shared" si="8"/>
        <v>0</v>
      </c>
      <c r="Q127" s="34">
        <f t="shared" si="8"/>
        <v>2</v>
      </c>
      <c r="R127" s="34">
        <f t="shared" si="8"/>
        <v>2</v>
      </c>
      <c r="S127" s="34">
        <f t="shared" si="8"/>
        <v>0</v>
      </c>
    </row>
    <row r="128" spans="1:21" x14ac:dyDescent="0.2">
      <c r="A128" s="48"/>
      <c r="B128" s="48"/>
      <c r="C128" s="91"/>
      <c r="D128" s="91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</row>
    <row r="129" spans="1:21" x14ac:dyDescent="0.2">
      <c r="A129" s="147" t="s">
        <v>367</v>
      </c>
      <c r="B129" s="147" t="s">
        <v>368</v>
      </c>
      <c r="C129" s="147" t="s">
        <v>369</v>
      </c>
      <c r="D129" s="147">
        <v>2</v>
      </c>
      <c r="E129" s="147" t="s">
        <v>30</v>
      </c>
      <c r="F129" s="147" t="s">
        <v>42</v>
      </c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69"/>
      <c r="U129" s="170"/>
    </row>
    <row r="130" spans="1:21" x14ac:dyDescent="0.2">
      <c r="A130" s="147" t="s">
        <v>367</v>
      </c>
      <c r="B130" s="147" t="s">
        <v>371</v>
      </c>
      <c r="C130" s="147" t="s">
        <v>372</v>
      </c>
      <c r="D130" s="147">
        <v>2</v>
      </c>
      <c r="E130" s="147" t="s">
        <v>30</v>
      </c>
      <c r="F130" s="147" t="s">
        <v>42</v>
      </c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69"/>
      <c r="U130" s="170"/>
    </row>
    <row r="131" spans="1:21" x14ac:dyDescent="0.2">
      <c r="A131" s="147" t="s">
        <v>367</v>
      </c>
      <c r="B131" s="147" t="s">
        <v>373</v>
      </c>
      <c r="C131" s="147" t="s">
        <v>374</v>
      </c>
      <c r="D131" s="147">
        <v>2</v>
      </c>
      <c r="E131" s="147" t="s">
        <v>30</v>
      </c>
      <c r="F131" s="147" t="s">
        <v>42</v>
      </c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69"/>
      <c r="U131" s="170"/>
    </row>
    <row r="132" spans="1:21" ht="18" x14ac:dyDescent="0.2">
      <c r="A132" s="147" t="s">
        <v>367</v>
      </c>
      <c r="B132" s="147" t="s">
        <v>375</v>
      </c>
      <c r="C132" s="147" t="s">
        <v>811</v>
      </c>
      <c r="D132" s="147">
        <v>2</v>
      </c>
      <c r="E132" s="147" t="s">
        <v>30</v>
      </c>
      <c r="F132" s="147" t="s">
        <v>42</v>
      </c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69"/>
      <c r="U132" s="170"/>
    </row>
    <row r="133" spans="1:21" x14ac:dyDescent="0.2">
      <c r="A133" s="147" t="s">
        <v>367</v>
      </c>
      <c r="B133" s="147" t="s">
        <v>377</v>
      </c>
      <c r="C133" s="147" t="s">
        <v>378</v>
      </c>
      <c r="D133" s="147">
        <v>2</v>
      </c>
      <c r="E133" s="147" t="s">
        <v>30</v>
      </c>
      <c r="F133" s="147" t="s">
        <v>42</v>
      </c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69"/>
      <c r="U133" s="170"/>
    </row>
    <row r="134" spans="1:21" x14ac:dyDescent="0.2">
      <c r="A134" s="137" t="s">
        <v>367</v>
      </c>
      <c r="B134" s="137" t="s">
        <v>379</v>
      </c>
      <c r="C134" s="137" t="s">
        <v>380</v>
      </c>
      <c r="D134" s="137">
        <v>1</v>
      </c>
      <c r="E134" s="137" t="s">
        <v>30</v>
      </c>
      <c r="F134" s="137" t="s">
        <v>42</v>
      </c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69"/>
      <c r="U134" s="170"/>
    </row>
    <row r="135" spans="1:21" x14ac:dyDescent="0.2">
      <c r="A135" s="33"/>
      <c r="B135" s="34">
        <f>COUNTA(B129:B134)</f>
        <v>6</v>
      </c>
      <c r="C135" s="131"/>
      <c r="D135" s="163"/>
      <c r="E135" s="34">
        <f t="shared" ref="E135:S135" si="9">COUNTIF(E129:E134,"Yes")</f>
        <v>6</v>
      </c>
      <c r="F135" s="34">
        <f t="shared" si="9"/>
        <v>0</v>
      </c>
      <c r="G135" s="34">
        <f t="shared" si="9"/>
        <v>0</v>
      </c>
      <c r="H135" s="34">
        <f t="shared" si="9"/>
        <v>0</v>
      </c>
      <c r="I135" s="34">
        <f t="shared" si="9"/>
        <v>0</v>
      </c>
      <c r="J135" s="34">
        <f t="shared" si="9"/>
        <v>0</v>
      </c>
      <c r="K135" s="34">
        <f t="shared" si="9"/>
        <v>0</v>
      </c>
      <c r="L135" s="34">
        <f t="shared" si="9"/>
        <v>0</v>
      </c>
      <c r="M135" s="34">
        <f t="shared" si="9"/>
        <v>0</v>
      </c>
      <c r="N135" s="34">
        <f t="shared" si="9"/>
        <v>0</v>
      </c>
      <c r="O135" s="34">
        <f t="shared" si="9"/>
        <v>0</v>
      </c>
      <c r="P135" s="34">
        <f t="shared" si="9"/>
        <v>0</v>
      </c>
      <c r="Q135" s="34">
        <f t="shared" si="9"/>
        <v>0</v>
      </c>
      <c r="R135" s="34">
        <f t="shared" si="9"/>
        <v>0</v>
      </c>
      <c r="S135" s="34">
        <f t="shared" si="9"/>
        <v>0</v>
      </c>
    </row>
    <row r="136" spans="1:21" x14ac:dyDescent="0.2">
      <c r="A136" s="48"/>
      <c r="B136" s="48"/>
      <c r="C136" s="91"/>
      <c r="D136" s="91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</row>
    <row r="137" spans="1:21" x14ac:dyDescent="0.2">
      <c r="A137" s="147" t="s">
        <v>381</v>
      </c>
      <c r="B137" s="147" t="s">
        <v>382</v>
      </c>
      <c r="C137" s="147" t="s">
        <v>820</v>
      </c>
      <c r="D137" s="147">
        <v>3</v>
      </c>
      <c r="E137" s="147" t="s">
        <v>30</v>
      </c>
      <c r="F137" s="147" t="s">
        <v>30</v>
      </c>
      <c r="G137" s="147"/>
      <c r="H137" s="147"/>
      <c r="I137" s="147"/>
      <c r="J137" s="147"/>
      <c r="K137" s="147"/>
      <c r="L137" s="147"/>
      <c r="M137" s="147"/>
      <c r="N137" s="147" t="s">
        <v>30</v>
      </c>
      <c r="O137" s="147"/>
      <c r="P137" s="147"/>
      <c r="Q137" s="147"/>
      <c r="R137" s="147"/>
      <c r="S137" s="147"/>
      <c r="T137" s="169"/>
      <c r="U137" s="170"/>
    </row>
    <row r="138" spans="1:21" x14ac:dyDescent="0.2">
      <c r="A138" s="147" t="s">
        <v>381</v>
      </c>
      <c r="B138" s="147" t="s">
        <v>383</v>
      </c>
      <c r="C138" s="147" t="s">
        <v>821</v>
      </c>
      <c r="D138" s="147">
        <v>3</v>
      </c>
      <c r="E138" s="147" t="s">
        <v>30</v>
      </c>
      <c r="F138" s="147" t="s">
        <v>30</v>
      </c>
      <c r="G138" s="147"/>
      <c r="H138" s="147"/>
      <c r="I138" s="147"/>
      <c r="J138" s="147"/>
      <c r="K138" s="147"/>
      <c r="L138" s="147"/>
      <c r="M138" s="147"/>
      <c r="N138" s="147" t="s">
        <v>30</v>
      </c>
      <c r="O138" s="147"/>
      <c r="P138" s="147"/>
      <c r="Q138" s="147"/>
      <c r="R138" s="147"/>
      <c r="S138" s="147"/>
      <c r="T138" s="169"/>
      <c r="U138" s="170"/>
    </row>
    <row r="139" spans="1:21" ht="18" x14ac:dyDescent="0.2">
      <c r="A139" s="147" t="s">
        <v>381</v>
      </c>
      <c r="B139" s="147" t="s">
        <v>384</v>
      </c>
      <c r="C139" s="147" t="s">
        <v>822</v>
      </c>
      <c r="D139" s="147">
        <v>1</v>
      </c>
      <c r="E139" s="147" t="s">
        <v>30</v>
      </c>
      <c r="F139" s="147" t="s">
        <v>30</v>
      </c>
      <c r="G139" s="147"/>
      <c r="H139" s="147" t="s">
        <v>30</v>
      </c>
      <c r="I139" s="147"/>
      <c r="J139" s="147" t="s">
        <v>30</v>
      </c>
      <c r="K139" s="147"/>
      <c r="L139" s="147" t="s">
        <v>30</v>
      </c>
      <c r="M139" s="147"/>
      <c r="N139" s="147"/>
      <c r="O139" s="147"/>
      <c r="P139" s="147" t="s">
        <v>30</v>
      </c>
      <c r="Q139" s="147"/>
      <c r="R139" s="147"/>
      <c r="S139" s="147" t="s">
        <v>30</v>
      </c>
      <c r="T139" s="169"/>
      <c r="U139" s="170"/>
    </row>
    <row r="140" spans="1:21" x14ac:dyDescent="0.2">
      <c r="A140" s="147" t="s">
        <v>381</v>
      </c>
      <c r="B140" s="147" t="s">
        <v>823</v>
      </c>
      <c r="C140" s="147" t="s">
        <v>824</v>
      </c>
      <c r="D140" s="147">
        <v>3</v>
      </c>
      <c r="E140" s="147" t="s">
        <v>30</v>
      </c>
      <c r="F140" s="147" t="s">
        <v>42</v>
      </c>
      <c r="G140" s="147"/>
      <c r="H140" s="147"/>
      <c r="I140" s="147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69"/>
      <c r="U140" s="170"/>
    </row>
    <row r="141" spans="1:21" ht="18" x14ac:dyDescent="0.2">
      <c r="A141" s="137" t="s">
        <v>381</v>
      </c>
      <c r="B141" s="137" t="s">
        <v>385</v>
      </c>
      <c r="C141" s="137" t="s">
        <v>825</v>
      </c>
      <c r="D141" s="137">
        <v>1</v>
      </c>
      <c r="E141" s="137" t="s">
        <v>30</v>
      </c>
      <c r="F141" s="137" t="s">
        <v>30</v>
      </c>
      <c r="G141" s="137"/>
      <c r="H141" s="137" t="s">
        <v>30</v>
      </c>
      <c r="I141" s="137"/>
      <c r="J141" s="137"/>
      <c r="K141" s="137"/>
      <c r="L141" s="137" t="s">
        <v>30</v>
      </c>
      <c r="M141" s="137" t="s">
        <v>30</v>
      </c>
      <c r="N141" s="137" t="s">
        <v>30</v>
      </c>
      <c r="O141" s="137"/>
      <c r="P141" s="137" t="s">
        <v>30</v>
      </c>
      <c r="Q141" s="137"/>
      <c r="R141" s="137"/>
      <c r="S141" s="137"/>
      <c r="T141" s="169"/>
      <c r="U141" s="170"/>
    </row>
    <row r="142" spans="1:21" x14ac:dyDescent="0.2">
      <c r="A142" s="33"/>
      <c r="B142" s="34">
        <f>COUNTA(B137:B141)</f>
        <v>5</v>
      </c>
      <c r="C142" s="131"/>
      <c r="D142" s="163"/>
      <c r="E142" s="34">
        <f t="shared" ref="E142:S142" si="10">COUNTIF(E137:E141,"Yes")</f>
        <v>5</v>
      </c>
      <c r="F142" s="34">
        <f t="shared" si="10"/>
        <v>4</v>
      </c>
      <c r="G142" s="34">
        <f t="shared" si="10"/>
        <v>0</v>
      </c>
      <c r="H142" s="34">
        <f t="shared" si="10"/>
        <v>2</v>
      </c>
      <c r="I142" s="34">
        <f t="shared" si="10"/>
        <v>0</v>
      </c>
      <c r="J142" s="34">
        <f t="shared" si="10"/>
        <v>1</v>
      </c>
      <c r="K142" s="34">
        <f t="shared" si="10"/>
        <v>0</v>
      </c>
      <c r="L142" s="34">
        <f t="shared" si="10"/>
        <v>2</v>
      </c>
      <c r="M142" s="34">
        <f t="shared" si="10"/>
        <v>1</v>
      </c>
      <c r="N142" s="34">
        <f t="shared" si="10"/>
        <v>3</v>
      </c>
      <c r="O142" s="34">
        <f t="shared" si="10"/>
        <v>0</v>
      </c>
      <c r="P142" s="34">
        <f t="shared" si="10"/>
        <v>2</v>
      </c>
      <c r="Q142" s="34">
        <f t="shared" si="10"/>
        <v>0</v>
      </c>
      <c r="R142" s="34">
        <f t="shared" si="10"/>
        <v>0</v>
      </c>
      <c r="S142" s="34">
        <f t="shared" si="10"/>
        <v>1</v>
      </c>
    </row>
    <row r="143" spans="1:21" x14ac:dyDescent="0.2">
      <c r="A143" s="48"/>
      <c r="B143" s="48"/>
      <c r="C143" s="91"/>
      <c r="D143" s="91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</row>
    <row r="144" spans="1:21" x14ac:dyDescent="0.2">
      <c r="A144" s="147" t="s">
        <v>386</v>
      </c>
      <c r="B144" s="147" t="s">
        <v>826</v>
      </c>
      <c r="C144" s="147" t="s">
        <v>827</v>
      </c>
      <c r="D144" s="147">
        <v>2</v>
      </c>
      <c r="E144" s="147" t="s">
        <v>30</v>
      </c>
      <c r="F144" s="147" t="s">
        <v>30</v>
      </c>
      <c r="G144" s="147" t="s">
        <v>30</v>
      </c>
      <c r="H144" s="147" t="s">
        <v>30</v>
      </c>
      <c r="I144" s="147"/>
      <c r="J144" s="147"/>
      <c r="K144" s="147"/>
      <c r="L144" s="147"/>
      <c r="M144" s="147"/>
      <c r="N144" s="147" t="s">
        <v>30</v>
      </c>
      <c r="O144" s="147"/>
      <c r="P144" s="147"/>
      <c r="Q144" s="147"/>
      <c r="R144" s="147"/>
      <c r="S144" s="147"/>
      <c r="T144" s="169"/>
      <c r="U144" s="170"/>
    </row>
    <row r="145" spans="1:21" x14ac:dyDescent="0.2">
      <c r="A145" s="147" t="s">
        <v>386</v>
      </c>
      <c r="B145" s="147" t="s">
        <v>387</v>
      </c>
      <c r="C145" s="147" t="s">
        <v>828</v>
      </c>
      <c r="D145" s="147">
        <v>2</v>
      </c>
      <c r="E145" s="147" t="s">
        <v>30</v>
      </c>
      <c r="F145" s="147" t="s">
        <v>30</v>
      </c>
      <c r="G145" s="147"/>
      <c r="H145" s="147" t="s">
        <v>30</v>
      </c>
      <c r="I145" s="147"/>
      <c r="J145" s="147"/>
      <c r="K145" s="147"/>
      <c r="L145" s="147" t="s">
        <v>30</v>
      </c>
      <c r="M145" s="147"/>
      <c r="N145" s="147"/>
      <c r="O145" s="147"/>
      <c r="P145" s="147"/>
      <c r="Q145" s="147"/>
      <c r="R145" s="147"/>
      <c r="S145" s="147"/>
      <c r="T145" s="169"/>
      <c r="U145" s="170"/>
    </row>
    <row r="146" spans="1:21" x14ac:dyDescent="0.2">
      <c r="A146" s="147" t="s">
        <v>386</v>
      </c>
      <c r="B146" s="147" t="s">
        <v>388</v>
      </c>
      <c r="C146" s="147" t="s">
        <v>389</v>
      </c>
      <c r="D146" s="147">
        <v>2</v>
      </c>
      <c r="E146" s="147" t="s">
        <v>30</v>
      </c>
      <c r="F146" s="147" t="s">
        <v>30</v>
      </c>
      <c r="G146" s="147"/>
      <c r="H146" s="147" t="s">
        <v>30</v>
      </c>
      <c r="I146" s="147"/>
      <c r="J146" s="147"/>
      <c r="K146" s="147"/>
      <c r="L146" s="147" t="s">
        <v>30</v>
      </c>
      <c r="M146" s="147"/>
      <c r="N146" s="147"/>
      <c r="O146" s="147"/>
      <c r="P146" s="147"/>
      <c r="Q146" s="147"/>
      <c r="R146" s="147"/>
      <c r="S146" s="147"/>
      <c r="T146" s="169"/>
      <c r="U146" s="170"/>
    </row>
    <row r="147" spans="1:21" x14ac:dyDescent="0.2">
      <c r="A147" s="137" t="s">
        <v>386</v>
      </c>
      <c r="B147" s="137" t="s">
        <v>390</v>
      </c>
      <c r="C147" s="137" t="s">
        <v>391</v>
      </c>
      <c r="D147" s="137">
        <v>1</v>
      </c>
      <c r="E147" s="137" t="s">
        <v>30</v>
      </c>
      <c r="F147" s="137" t="s">
        <v>42</v>
      </c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69"/>
      <c r="U147" s="170"/>
    </row>
    <row r="148" spans="1:21" x14ac:dyDescent="0.2">
      <c r="A148" s="33"/>
      <c r="B148" s="34">
        <f>COUNTA(B144:B147)</f>
        <v>4</v>
      </c>
      <c r="C148" s="131"/>
      <c r="D148" s="163"/>
      <c r="E148" s="34">
        <f t="shared" ref="E148:S148" si="11">COUNTIF(E144:E147,"Yes")</f>
        <v>4</v>
      </c>
      <c r="F148" s="34">
        <f t="shared" si="11"/>
        <v>3</v>
      </c>
      <c r="G148" s="34">
        <f t="shared" si="11"/>
        <v>1</v>
      </c>
      <c r="H148" s="34">
        <f t="shared" si="11"/>
        <v>3</v>
      </c>
      <c r="I148" s="34">
        <f t="shared" si="11"/>
        <v>0</v>
      </c>
      <c r="J148" s="34">
        <f t="shared" si="11"/>
        <v>0</v>
      </c>
      <c r="K148" s="34">
        <f t="shared" si="11"/>
        <v>0</v>
      </c>
      <c r="L148" s="34">
        <f t="shared" si="11"/>
        <v>2</v>
      </c>
      <c r="M148" s="34">
        <f t="shared" si="11"/>
        <v>0</v>
      </c>
      <c r="N148" s="34">
        <f t="shared" si="11"/>
        <v>1</v>
      </c>
      <c r="O148" s="34">
        <f t="shared" si="11"/>
        <v>0</v>
      </c>
      <c r="P148" s="34">
        <f t="shared" si="11"/>
        <v>0</v>
      </c>
      <c r="Q148" s="34">
        <f t="shared" si="11"/>
        <v>0</v>
      </c>
      <c r="R148" s="34">
        <f t="shared" si="11"/>
        <v>0</v>
      </c>
      <c r="S148" s="34">
        <f t="shared" si="11"/>
        <v>0</v>
      </c>
    </row>
    <row r="149" spans="1:21" x14ac:dyDescent="0.2">
      <c r="A149" s="48"/>
      <c r="B149" s="48"/>
      <c r="C149" s="91"/>
      <c r="D149" s="91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</row>
    <row r="150" spans="1:21" x14ac:dyDescent="0.2">
      <c r="A150" s="147" t="s">
        <v>392</v>
      </c>
      <c r="B150" s="147" t="s">
        <v>393</v>
      </c>
      <c r="C150" s="147" t="s">
        <v>394</v>
      </c>
      <c r="D150" s="147">
        <v>3</v>
      </c>
      <c r="E150" s="147" t="s">
        <v>30</v>
      </c>
      <c r="F150" s="147" t="s">
        <v>42</v>
      </c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69"/>
      <c r="U150" s="170"/>
    </row>
    <row r="151" spans="1:21" ht="18" x14ac:dyDescent="0.2">
      <c r="A151" s="147" t="s">
        <v>392</v>
      </c>
      <c r="B151" s="147" t="s">
        <v>395</v>
      </c>
      <c r="C151" s="147" t="s">
        <v>396</v>
      </c>
      <c r="D151" s="147">
        <v>3</v>
      </c>
      <c r="E151" s="147" t="s">
        <v>30</v>
      </c>
      <c r="F151" s="147" t="s">
        <v>42</v>
      </c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69"/>
      <c r="U151" s="170"/>
    </row>
    <row r="152" spans="1:21" x14ac:dyDescent="0.2">
      <c r="A152" s="147" t="s">
        <v>392</v>
      </c>
      <c r="B152" s="147" t="s">
        <v>397</v>
      </c>
      <c r="C152" s="147" t="s">
        <v>398</v>
      </c>
      <c r="D152" s="147">
        <v>1</v>
      </c>
      <c r="E152" s="147" t="s">
        <v>30</v>
      </c>
      <c r="F152" s="147" t="s">
        <v>30</v>
      </c>
      <c r="G152" s="147"/>
      <c r="H152" s="147" t="s">
        <v>30</v>
      </c>
      <c r="I152" s="147"/>
      <c r="J152" s="147" t="s">
        <v>30</v>
      </c>
      <c r="K152" s="147"/>
      <c r="L152" s="147"/>
      <c r="M152" s="147"/>
      <c r="N152" s="147"/>
      <c r="O152" s="147"/>
      <c r="P152" s="147"/>
      <c r="Q152" s="147" t="s">
        <v>30</v>
      </c>
      <c r="R152" s="147"/>
      <c r="S152" s="147"/>
      <c r="T152" s="169"/>
      <c r="U152" s="170"/>
    </row>
    <row r="153" spans="1:21" x14ac:dyDescent="0.2">
      <c r="A153" s="147" t="s">
        <v>392</v>
      </c>
      <c r="B153" s="147" t="s">
        <v>399</v>
      </c>
      <c r="C153" s="147" t="s">
        <v>400</v>
      </c>
      <c r="D153" s="147">
        <v>2</v>
      </c>
      <c r="E153" s="147" t="s">
        <v>30</v>
      </c>
      <c r="F153" s="147" t="s">
        <v>30</v>
      </c>
      <c r="G153" s="147"/>
      <c r="H153" s="147" t="s">
        <v>30</v>
      </c>
      <c r="I153" s="147"/>
      <c r="J153" s="147" t="s">
        <v>30</v>
      </c>
      <c r="K153" s="147"/>
      <c r="L153" s="147"/>
      <c r="M153" s="147"/>
      <c r="N153" s="147"/>
      <c r="O153" s="147"/>
      <c r="P153" s="147"/>
      <c r="Q153" s="147"/>
      <c r="R153" s="147"/>
      <c r="S153" s="147"/>
      <c r="T153" s="169"/>
      <c r="U153" s="170"/>
    </row>
    <row r="154" spans="1:21" x14ac:dyDescent="0.2">
      <c r="A154" s="147" t="s">
        <v>392</v>
      </c>
      <c r="B154" s="147" t="s">
        <v>401</v>
      </c>
      <c r="C154" s="147" t="s">
        <v>402</v>
      </c>
      <c r="D154" s="147">
        <v>3</v>
      </c>
      <c r="E154" s="147" t="s">
        <v>30</v>
      </c>
      <c r="F154" s="147" t="s">
        <v>42</v>
      </c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69"/>
      <c r="U154" s="170"/>
    </row>
    <row r="155" spans="1:21" x14ac:dyDescent="0.2">
      <c r="A155" s="147" t="s">
        <v>392</v>
      </c>
      <c r="B155" s="147" t="s">
        <v>403</v>
      </c>
      <c r="C155" s="147" t="s">
        <v>404</v>
      </c>
      <c r="D155" s="147">
        <v>2</v>
      </c>
      <c r="E155" s="147" t="s">
        <v>30</v>
      </c>
      <c r="F155" s="147" t="s">
        <v>30</v>
      </c>
      <c r="G155" s="147"/>
      <c r="H155" s="147"/>
      <c r="I155" s="147"/>
      <c r="J155" s="147" t="s">
        <v>30</v>
      </c>
      <c r="K155" s="147"/>
      <c r="L155" s="147"/>
      <c r="M155" s="147"/>
      <c r="N155" s="147"/>
      <c r="O155" s="147"/>
      <c r="P155" s="147"/>
      <c r="Q155" s="147"/>
      <c r="R155" s="147"/>
      <c r="S155" s="147"/>
      <c r="T155" s="169"/>
      <c r="U155" s="170"/>
    </row>
    <row r="156" spans="1:21" x14ac:dyDescent="0.2">
      <c r="A156" s="147" t="s">
        <v>392</v>
      </c>
      <c r="B156" s="147" t="s">
        <v>405</v>
      </c>
      <c r="C156" s="147" t="s">
        <v>406</v>
      </c>
      <c r="D156" s="147">
        <v>3</v>
      </c>
      <c r="E156" s="147" t="s">
        <v>30</v>
      </c>
      <c r="F156" s="147" t="s">
        <v>42</v>
      </c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47"/>
      <c r="S156" s="147"/>
      <c r="T156" s="169"/>
      <c r="U156" s="170"/>
    </row>
    <row r="157" spans="1:21" x14ac:dyDescent="0.2">
      <c r="A157" s="147" t="s">
        <v>392</v>
      </c>
      <c r="B157" s="147" t="s">
        <v>407</v>
      </c>
      <c r="C157" s="147" t="s">
        <v>408</v>
      </c>
      <c r="D157" s="147">
        <v>3</v>
      </c>
      <c r="E157" s="147" t="s">
        <v>30</v>
      </c>
      <c r="F157" s="147" t="s">
        <v>42</v>
      </c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69"/>
      <c r="U157" s="170"/>
    </row>
    <row r="158" spans="1:21" ht="18" x14ac:dyDescent="0.2">
      <c r="A158" s="147" t="s">
        <v>392</v>
      </c>
      <c r="B158" s="147" t="s">
        <v>409</v>
      </c>
      <c r="C158" s="147" t="s">
        <v>410</v>
      </c>
      <c r="D158" s="147">
        <v>3</v>
      </c>
      <c r="E158" s="147" t="s">
        <v>30</v>
      </c>
      <c r="F158" s="147" t="s">
        <v>42</v>
      </c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69"/>
      <c r="U158" s="170"/>
    </row>
    <row r="159" spans="1:21" x14ac:dyDescent="0.2">
      <c r="A159" s="147" t="s">
        <v>392</v>
      </c>
      <c r="B159" s="147" t="s">
        <v>427</v>
      </c>
      <c r="C159" s="147" t="s">
        <v>829</v>
      </c>
      <c r="D159" s="147">
        <v>2</v>
      </c>
      <c r="E159" s="147" t="s">
        <v>30</v>
      </c>
      <c r="F159" s="147" t="s">
        <v>30</v>
      </c>
      <c r="G159" s="147"/>
      <c r="H159" s="147" t="s">
        <v>30</v>
      </c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69"/>
      <c r="U159" s="170"/>
    </row>
    <row r="160" spans="1:21" ht="18" x14ac:dyDescent="0.2">
      <c r="A160" s="147" t="s">
        <v>392</v>
      </c>
      <c r="B160" s="147" t="s">
        <v>411</v>
      </c>
      <c r="C160" s="147" t="s">
        <v>412</v>
      </c>
      <c r="D160" s="147">
        <v>2</v>
      </c>
      <c r="E160" s="147" t="s">
        <v>30</v>
      </c>
      <c r="F160" s="147" t="s">
        <v>30</v>
      </c>
      <c r="G160" s="147"/>
      <c r="H160" s="147" t="s">
        <v>30</v>
      </c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69"/>
      <c r="U160" s="170"/>
    </row>
    <row r="161" spans="1:21" x14ac:dyDescent="0.2">
      <c r="A161" s="147" t="s">
        <v>392</v>
      </c>
      <c r="B161" s="147" t="s">
        <v>428</v>
      </c>
      <c r="C161" s="147" t="s">
        <v>830</v>
      </c>
      <c r="D161" s="147">
        <v>2</v>
      </c>
      <c r="E161" s="147" t="s">
        <v>30</v>
      </c>
      <c r="F161" s="147" t="s">
        <v>30</v>
      </c>
      <c r="G161" s="147"/>
      <c r="H161" s="147" t="s">
        <v>30</v>
      </c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69"/>
      <c r="U161" s="170"/>
    </row>
    <row r="162" spans="1:21" x14ac:dyDescent="0.2">
      <c r="A162" s="147" t="s">
        <v>392</v>
      </c>
      <c r="B162" s="147" t="s">
        <v>429</v>
      </c>
      <c r="C162" s="147" t="s">
        <v>831</v>
      </c>
      <c r="D162" s="147">
        <v>2</v>
      </c>
      <c r="E162" s="147" t="s">
        <v>30</v>
      </c>
      <c r="F162" s="147" t="s">
        <v>30</v>
      </c>
      <c r="G162" s="147"/>
      <c r="H162" s="147" t="s">
        <v>30</v>
      </c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69"/>
      <c r="U162" s="170"/>
    </row>
    <row r="163" spans="1:21" x14ac:dyDescent="0.2">
      <c r="A163" s="147" t="s">
        <v>392</v>
      </c>
      <c r="B163" s="147" t="s">
        <v>413</v>
      </c>
      <c r="C163" s="147" t="s">
        <v>414</v>
      </c>
      <c r="D163" s="147">
        <v>1</v>
      </c>
      <c r="E163" s="147" t="s">
        <v>30</v>
      </c>
      <c r="F163" s="147" t="s">
        <v>30</v>
      </c>
      <c r="G163" s="147"/>
      <c r="H163" s="147" t="s">
        <v>30</v>
      </c>
      <c r="I163" s="147"/>
      <c r="J163" s="147" t="s">
        <v>30</v>
      </c>
      <c r="K163" s="147"/>
      <c r="L163" s="147"/>
      <c r="M163" s="147"/>
      <c r="N163" s="147"/>
      <c r="O163" s="147"/>
      <c r="P163" s="147"/>
      <c r="Q163" s="147" t="s">
        <v>30</v>
      </c>
      <c r="R163" s="147"/>
      <c r="S163" s="147"/>
      <c r="T163" s="169"/>
      <c r="U163" s="170"/>
    </row>
    <row r="164" spans="1:21" x14ac:dyDescent="0.2">
      <c r="A164" s="147" t="s">
        <v>392</v>
      </c>
      <c r="B164" s="147" t="s">
        <v>430</v>
      </c>
      <c r="C164" s="147" t="s">
        <v>832</v>
      </c>
      <c r="D164" s="147">
        <v>2</v>
      </c>
      <c r="E164" s="147" t="s">
        <v>30</v>
      </c>
      <c r="F164" s="147" t="s">
        <v>30</v>
      </c>
      <c r="G164" s="147"/>
      <c r="H164" s="147" t="s">
        <v>30</v>
      </c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69"/>
      <c r="U164" s="170"/>
    </row>
    <row r="165" spans="1:21" x14ac:dyDescent="0.2">
      <c r="A165" s="147" t="s">
        <v>392</v>
      </c>
      <c r="B165" s="147" t="s">
        <v>431</v>
      </c>
      <c r="C165" s="147" t="s">
        <v>833</v>
      </c>
      <c r="D165" s="147">
        <v>1</v>
      </c>
      <c r="E165" s="147" t="s">
        <v>30</v>
      </c>
      <c r="F165" s="147" t="s">
        <v>30</v>
      </c>
      <c r="G165" s="147"/>
      <c r="H165" s="147" t="s">
        <v>30</v>
      </c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  <c r="S165" s="147"/>
      <c r="T165" s="169"/>
      <c r="U165" s="170"/>
    </row>
    <row r="166" spans="1:21" x14ac:dyDescent="0.2">
      <c r="A166" s="147" t="s">
        <v>392</v>
      </c>
      <c r="B166" s="147" t="s">
        <v>415</v>
      </c>
      <c r="C166" s="147" t="s">
        <v>416</v>
      </c>
      <c r="D166" s="147">
        <v>2</v>
      </c>
      <c r="E166" s="147" t="s">
        <v>30</v>
      </c>
      <c r="F166" s="147" t="s">
        <v>30</v>
      </c>
      <c r="G166" s="147"/>
      <c r="H166" s="147" t="s">
        <v>30</v>
      </c>
      <c r="I166" s="147"/>
      <c r="J166" s="147"/>
      <c r="K166" s="147"/>
      <c r="L166" s="147"/>
      <c r="M166" s="147"/>
      <c r="N166" s="147"/>
      <c r="O166" s="147"/>
      <c r="P166" s="147"/>
      <c r="Q166" s="147"/>
      <c r="R166" s="147"/>
      <c r="S166" s="147"/>
      <c r="T166" s="169"/>
      <c r="U166" s="170"/>
    </row>
    <row r="167" spans="1:21" x14ac:dyDescent="0.2">
      <c r="A167" s="147" t="s">
        <v>392</v>
      </c>
      <c r="B167" s="147" t="s">
        <v>417</v>
      </c>
      <c r="C167" s="147" t="s">
        <v>418</v>
      </c>
      <c r="D167" s="147">
        <v>3</v>
      </c>
      <c r="E167" s="147" t="s">
        <v>30</v>
      </c>
      <c r="F167" s="147" t="s">
        <v>42</v>
      </c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69"/>
      <c r="U167" s="170"/>
    </row>
    <row r="168" spans="1:21" x14ac:dyDescent="0.2">
      <c r="A168" s="147" t="s">
        <v>392</v>
      </c>
      <c r="B168" s="147" t="s">
        <v>419</v>
      </c>
      <c r="C168" s="147" t="s">
        <v>420</v>
      </c>
      <c r="D168" s="147">
        <v>1</v>
      </c>
      <c r="E168" s="147" t="s">
        <v>30</v>
      </c>
      <c r="F168" s="147" t="s">
        <v>30</v>
      </c>
      <c r="G168" s="147"/>
      <c r="H168" s="147" t="s">
        <v>30</v>
      </c>
      <c r="I168" s="147"/>
      <c r="J168" s="147" t="s">
        <v>30</v>
      </c>
      <c r="K168" s="147"/>
      <c r="L168" s="147"/>
      <c r="M168" s="147"/>
      <c r="N168" s="147"/>
      <c r="O168" s="147"/>
      <c r="P168" s="147"/>
      <c r="Q168" s="147" t="s">
        <v>30</v>
      </c>
      <c r="R168" s="147"/>
      <c r="S168" s="147"/>
      <c r="T168" s="169"/>
      <c r="U168" s="170"/>
    </row>
    <row r="169" spans="1:21" x14ac:dyDescent="0.2">
      <c r="A169" s="147" t="s">
        <v>392</v>
      </c>
      <c r="B169" s="147" t="s">
        <v>421</v>
      </c>
      <c r="C169" s="147" t="s">
        <v>422</v>
      </c>
      <c r="D169" s="147">
        <v>3</v>
      </c>
      <c r="E169" s="147" t="s">
        <v>30</v>
      </c>
      <c r="F169" s="147" t="s">
        <v>42</v>
      </c>
      <c r="G169" s="147"/>
      <c r="H169" s="147"/>
      <c r="I169" s="147"/>
      <c r="J169" s="147"/>
      <c r="K169" s="147"/>
      <c r="L169" s="147"/>
      <c r="M169" s="147"/>
      <c r="N169" s="147"/>
      <c r="O169" s="147"/>
      <c r="P169" s="147"/>
      <c r="Q169" s="147"/>
      <c r="R169" s="147"/>
      <c r="S169" s="147"/>
      <c r="T169" s="169"/>
      <c r="U169" s="170"/>
    </row>
    <row r="170" spans="1:21" ht="18" x14ac:dyDescent="0.2">
      <c r="A170" s="147" t="s">
        <v>392</v>
      </c>
      <c r="B170" s="147" t="s">
        <v>423</v>
      </c>
      <c r="C170" s="147" t="s">
        <v>424</v>
      </c>
      <c r="D170" s="147">
        <v>3</v>
      </c>
      <c r="E170" s="147" t="s">
        <v>30</v>
      </c>
      <c r="F170" s="147" t="s">
        <v>42</v>
      </c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7"/>
      <c r="R170" s="147"/>
      <c r="S170" s="147"/>
      <c r="T170" s="169"/>
      <c r="U170" s="170"/>
    </row>
    <row r="171" spans="1:21" x14ac:dyDescent="0.2">
      <c r="A171" s="147" t="s">
        <v>392</v>
      </c>
      <c r="B171" s="147" t="s">
        <v>425</v>
      </c>
      <c r="C171" s="147" t="s">
        <v>426</v>
      </c>
      <c r="D171" s="147">
        <v>2</v>
      </c>
      <c r="E171" s="147" t="s">
        <v>30</v>
      </c>
      <c r="F171" s="147" t="s">
        <v>30</v>
      </c>
      <c r="G171" s="147"/>
      <c r="H171" s="147" t="s">
        <v>30</v>
      </c>
      <c r="I171" s="147"/>
      <c r="J171" s="147"/>
      <c r="K171" s="147"/>
      <c r="L171" s="147"/>
      <c r="M171" s="147"/>
      <c r="N171" s="147"/>
      <c r="O171" s="147"/>
      <c r="P171" s="147"/>
      <c r="Q171" s="147" t="s">
        <v>30</v>
      </c>
      <c r="R171" s="147"/>
      <c r="S171" s="147"/>
      <c r="T171" s="169"/>
      <c r="U171" s="170"/>
    </row>
    <row r="172" spans="1:21" x14ac:dyDescent="0.2">
      <c r="A172" s="147" t="s">
        <v>392</v>
      </c>
      <c r="B172" s="147" t="s">
        <v>432</v>
      </c>
      <c r="C172" s="147" t="s">
        <v>834</v>
      </c>
      <c r="D172" s="147">
        <v>1</v>
      </c>
      <c r="E172" s="147" t="s">
        <v>30</v>
      </c>
      <c r="F172" s="147" t="s">
        <v>30</v>
      </c>
      <c r="G172" s="147"/>
      <c r="H172" s="147" t="s">
        <v>30</v>
      </c>
      <c r="I172" s="147"/>
      <c r="J172" s="147"/>
      <c r="K172" s="147"/>
      <c r="L172" s="147"/>
      <c r="M172" s="147"/>
      <c r="N172" s="147"/>
      <c r="O172" s="147"/>
      <c r="P172" s="147"/>
      <c r="Q172" s="147"/>
      <c r="R172" s="147"/>
      <c r="S172" s="147"/>
      <c r="T172" s="169"/>
      <c r="U172" s="170"/>
    </row>
    <row r="173" spans="1:21" x14ac:dyDescent="0.2">
      <c r="A173" s="147" t="s">
        <v>392</v>
      </c>
      <c r="B173" s="147" t="s">
        <v>433</v>
      </c>
      <c r="C173" s="147" t="s">
        <v>434</v>
      </c>
      <c r="D173" s="147">
        <v>2</v>
      </c>
      <c r="E173" s="147" t="s">
        <v>30</v>
      </c>
      <c r="F173" s="147" t="s">
        <v>30</v>
      </c>
      <c r="G173" s="147"/>
      <c r="H173" s="147" t="s">
        <v>30</v>
      </c>
      <c r="I173" s="147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69"/>
      <c r="U173" s="170"/>
    </row>
    <row r="174" spans="1:21" x14ac:dyDescent="0.2">
      <c r="A174" s="147" t="s">
        <v>392</v>
      </c>
      <c r="B174" s="147" t="s">
        <v>466</v>
      </c>
      <c r="C174" s="147" t="s">
        <v>835</v>
      </c>
      <c r="D174" s="147">
        <v>3</v>
      </c>
      <c r="E174" s="147" t="s">
        <v>30</v>
      </c>
      <c r="F174" s="147" t="s">
        <v>42</v>
      </c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69"/>
      <c r="U174" s="170"/>
    </row>
    <row r="175" spans="1:21" x14ac:dyDescent="0.2">
      <c r="A175" s="147" t="s">
        <v>392</v>
      </c>
      <c r="B175" s="147" t="s">
        <v>435</v>
      </c>
      <c r="C175" s="147" t="s">
        <v>436</v>
      </c>
      <c r="D175" s="147">
        <v>2</v>
      </c>
      <c r="E175" s="147" t="s">
        <v>30</v>
      </c>
      <c r="F175" s="147" t="s">
        <v>42</v>
      </c>
      <c r="G175" s="147"/>
      <c r="H175" s="147"/>
      <c r="I175" s="147"/>
      <c r="J175" s="147"/>
      <c r="K175" s="147"/>
      <c r="L175" s="147"/>
      <c r="M175" s="147"/>
      <c r="N175" s="147"/>
      <c r="O175" s="147"/>
      <c r="P175" s="147"/>
      <c r="Q175" s="147"/>
      <c r="R175" s="147"/>
      <c r="S175" s="147"/>
      <c r="T175" s="169"/>
      <c r="U175" s="170"/>
    </row>
    <row r="176" spans="1:21" x14ac:dyDescent="0.2">
      <c r="A176" s="147" t="s">
        <v>392</v>
      </c>
      <c r="B176" s="147" t="s">
        <v>437</v>
      </c>
      <c r="C176" s="147" t="s">
        <v>438</v>
      </c>
      <c r="D176" s="147">
        <v>3</v>
      </c>
      <c r="E176" s="147" t="s">
        <v>30</v>
      </c>
      <c r="F176" s="147" t="s">
        <v>30</v>
      </c>
      <c r="G176" s="147"/>
      <c r="H176" s="147" t="s">
        <v>30</v>
      </c>
      <c r="I176" s="147"/>
      <c r="J176" s="147"/>
      <c r="K176" s="147"/>
      <c r="L176" s="147"/>
      <c r="M176" s="147"/>
      <c r="N176" s="147"/>
      <c r="O176" s="147"/>
      <c r="P176" s="147"/>
      <c r="Q176" s="147"/>
      <c r="R176" s="147"/>
      <c r="S176" s="147"/>
      <c r="T176" s="169"/>
      <c r="U176" s="170"/>
    </row>
    <row r="177" spans="1:21" x14ac:dyDescent="0.2">
      <c r="A177" s="147" t="s">
        <v>392</v>
      </c>
      <c r="B177" s="147" t="s">
        <v>439</v>
      </c>
      <c r="C177" s="147" t="s">
        <v>440</v>
      </c>
      <c r="D177" s="147">
        <v>3</v>
      </c>
      <c r="E177" s="147" t="s">
        <v>30</v>
      </c>
      <c r="F177" s="147" t="s">
        <v>42</v>
      </c>
      <c r="G177" s="147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69"/>
      <c r="U177" s="170"/>
    </row>
    <row r="178" spans="1:21" x14ac:dyDescent="0.2">
      <c r="A178" s="147" t="s">
        <v>392</v>
      </c>
      <c r="B178" s="147" t="s">
        <v>441</v>
      </c>
      <c r="C178" s="147" t="s">
        <v>442</v>
      </c>
      <c r="D178" s="147">
        <v>3</v>
      </c>
      <c r="E178" s="147" t="s">
        <v>30</v>
      </c>
      <c r="F178" s="147" t="s">
        <v>42</v>
      </c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69"/>
      <c r="U178" s="170"/>
    </row>
    <row r="179" spans="1:21" x14ac:dyDescent="0.2">
      <c r="A179" s="147" t="s">
        <v>392</v>
      </c>
      <c r="B179" s="147" t="s">
        <v>443</v>
      </c>
      <c r="C179" s="147" t="s">
        <v>836</v>
      </c>
      <c r="D179" s="147">
        <v>2</v>
      </c>
      <c r="E179" s="147" t="s">
        <v>30</v>
      </c>
      <c r="F179" s="147" t="s">
        <v>30</v>
      </c>
      <c r="G179" s="147"/>
      <c r="H179" s="147" t="s">
        <v>30</v>
      </c>
      <c r="I179" s="147"/>
      <c r="J179" s="147"/>
      <c r="K179" s="147"/>
      <c r="L179" s="147"/>
      <c r="M179" s="147"/>
      <c r="N179" s="147"/>
      <c r="O179" s="147"/>
      <c r="P179" s="147"/>
      <c r="Q179" s="147"/>
      <c r="R179" s="147"/>
      <c r="S179" s="147"/>
      <c r="T179" s="169"/>
      <c r="U179" s="170"/>
    </row>
    <row r="180" spans="1:21" x14ac:dyDescent="0.2">
      <c r="A180" s="147" t="s">
        <v>392</v>
      </c>
      <c r="B180" s="147" t="s">
        <v>444</v>
      </c>
      <c r="C180" s="147" t="s">
        <v>837</v>
      </c>
      <c r="D180" s="147">
        <v>2</v>
      </c>
      <c r="E180" s="147" t="s">
        <v>30</v>
      </c>
      <c r="F180" s="147" t="s">
        <v>30</v>
      </c>
      <c r="G180" s="147"/>
      <c r="H180" s="147" t="s">
        <v>30</v>
      </c>
      <c r="I180" s="147"/>
      <c r="J180" s="147"/>
      <c r="K180" s="147"/>
      <c r="L180" s="147"/>
      <c r="M180" s="147"/>
      <c r="N180" s="147"/>
      <c r="O180" s="147"/>
      <c r="P180" s="147"/>
      <c r="Q180" s="147"/>
      <c r="R180" s="147"/>
      <c r="S180" s="147"/>
      <c r="T180" s="169"/>
      <c r="U180" s="170"/>
    </row>
    <row r="181" spans="1:21" x14ac:dyDescent="0.2">
      <c r="A181" s="147" t="s">
        <v>392</v>
      </c>
      <c r="B181" s="147" t="s">
        <v>445</v>
      </c>
      <c r="C181" s="147" t="s">
        <v>446</v>
      </c>
      <c r="D181" s="147">
        <v>2</v>
      </c>
      <c r="E181" s="147" t="s">
        <v>30</v>
      </c>
      <c r="F181" s="147" t="s">
        <v>30</v>
      </c>
      <c r="G181" s="147"/>
      <c r="H181" s="147" t="s">
        <v>30</v>
      </c>
      <c r="I181" s="147"/>
      <c r="J181" s="147"/>
      <c r="K181" s="147"/>
      <c r="L181" s="147"/>
      <c r="M181" s="147"/>
      <c r="N181" s="147"/>
      <c r="O181" s="147"/>
      <c r="P181" s="147"/>
      <c r="Q181" s="147"/>
      <c r="R181" s="147"/>
      <c r="S181" s="147"/>
      <c r="T181" s="169"/>
      <c r="U181" s="170"/>
    </row>
    <row r="182" spans="1:21" x14ac:dyDescent="0.2">
      <c r="A182" s="147" t="s">
        <v>392</v>
      </c>
      <c r="B182" s="147" t="s">
        <v>467</v>
      </c>
      <c r="C182" s="147" t="s">
        <v>838</v>
      </c>
      <c r="D182" s="147">
        <v>3</v>
      </c>
      <c r="E182" s="147" t="s">
        <v>30</v>
      </c>
      <c r="F182" s="147" t="s">
        <v>42</v>
      </c>
      <c r="G182" s="147"/>
      <c r="H182" s="147"/>
      <c r="I182" s="147"/>
      <c r="J182" s="147"/>
      <c r="K182" s="147"/>
      <c r="L182" s="147"/>
      <c r="M182" s="147"/>
      <c r="N182" s="147"/>
      <c r="O182" s="147"/>
      <c r="P182" s="147"/>
      <c r="Q182" s="147"/>
      <c r="R182" s="147"/>
      <c r="S182" s="147"/>
      <c r="T182" s="169"/>
      <c r="U182" s="170"/>
    </row>
    <row r="183" spans="1:21" x14ac:dyDescent="0.2">
      <c r="A183" s="147" t="s">
        <v>392</v>
      </c>
      <c r="B183" s="147" t="s">
        <v>447</v>
      </c>
      <c r="C183" s="147" t="s">
        <v>448</v>
      </c>
      <c r="D183" s="147">
        <v>3</v>
      </c>
      <c r="E183" s="147" t="s">
        <v>30</v>
      </c>
      <c r="F183" s="147" t="s">
        <v>42</v>
      </c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7"/>
      <c r="R183" s="147"/>
      <c r="S183" s="147"/>
      <c r="T183" s="169"/>
      <c r="U183" s="170"/>
    </row>
    <row r="184" spans="1:21" ht="18" x14ac:dyDescent="0.2">
      <c r="A184" s="147" t="s">
        <v>392</v>
      </c>
      <c r="B184" s="147" t="s">
        <v>449</v>
      </c>
      <c r="C184" s="147" t="s">
        <v>450</v>
      </c>
      <c r="D184" s="147">
        <v>1</v>
      </c>
      <c r="E184" s="147" t="s">
        <v>30</v>
      </c>
      <c r="F184" s="147" t="s">
        <v>30</v>
      </c>
      <c r="G184" s="147"/>
      <c r="H184" s="147" t="s">
        <v>30</v>
      </c>
      <c r="I184" s="147"/>
      <c r="J184" s="147" t="s">
        <v>30</v>
      </c>
      <c r="K184" s="147"/>
      <c r="L184" s="147"/>
      <c r="M184" s="147"/>
      <c r="N184" s="147"/>
      <c r="O184" s="147"/>
      <c r="P184" s="147"/>
      <c r="Q184" s="147"/>
      <c r="R184" s="147"/>
      <c r="S184" s="147"/>
      <c r="T184" s="169"/>
      <c r="U184" s="170"/>
    </row>
    <row r="185" spans="1:21" x14ac:dyDescent="0.2">
      <c r="A185" s="147" t="s">
        <v>392</v>
      </c>
      <c r="B185" s="147" t="s">
        <v>451</v>
      </c>
      <c r="C185" s="147" t="s">
        <v>452</v>
      </c>
      <c r="D185" s="147">
        <v>3</v>
      </c>
      <c r="E185" s="147" t="s">
        <v>30</v>
      </c>
      <c r="F185" s="147" t="s">
        <v>42</v>
      </c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69"/>
      <c r="U185" s="170"/>
    </row>
    <row r="186" spans="1:21" x14ac:dyDescent="0.2">
      <c r="A186" s="147" t="s">
        <v>392</v>
      </c>
      <c r="B186" s="147" t="s">
        <v>453</v>
      </c>
      <c r="C186" s="147" t="s">
        <v>454</v>
      </c>
      <c r="D186" s="147">
        <v>2</v>
      </c>
      <c r="E186" s="147" t="s">
        <v>30</v>
      </c>
      <c r="F186" s="147" t="s">
        <v>30</v>
      </c>
      <c r="G186" s="147"/>
      <c r="H186" s="147" t="s">
        <v>30</v>
      </c>
      <c r="I186" s="147"/>
      <c r="J186" s="147"/>
      <c r="K186" s="147"/>
      <c r="L186" s="147"/>
      <c r="M186" s="147"/>
      <c r="N186" s="147"/>
      <c r="O186" s="147"/>
      <c r="P186" s="147"/>
      <c r="Q186" s="147" t="s">
        <v>30</v>
      </c>
      <c r="R186" s="147"/>
      <c r="S186" s="147"/>
      <c r="T186" s="169"/>
      <c r="U186" s="170"/>
    </row>
    <row r="187" spans="1:21" x14ac:dyDescent="0.2">
      <c r="A187" s="147" t="s">
        <v>392</v>
      </c>
      <c r="B187" s="147" t="s">
        <v>455</v>
      </c>
      <c r="C187" s="147" t="s">
        <v>456</v>
      </c>
      <c r="D187" s="147">
        <v>2</v>
      </c>
      <c r="E187" s="147" t="s">
        <v>30</v>
      </c>
      <c r="F187" s="147" t="s">
        <v>30</v>
      </c>
      <c r="G187" s="147"/>
      <c r="H187" s="147" t="s">
        <v>30</v>
      </c>
      <c r="I187" s="147"/>
      <c r="J187" s="147" t="s">
        <v>30</v>
      </c>
      <c r="K187" s="147"/>
      <c r="L187" s="147"/>
      <c r="M187" s="147"/>
      <c r="N187" s="147"/>
      <c r="O187" s="147"/>
      <c r="P187" s="147"/>
      <c r="Q187" s="147" t="s">
        <v>30</v>
      </c>
      <c r="R187" s="147"/>
      <c r="S187" s="147"/>
      <c r="T187" s="169"/>
      <c r="U187" s="170"/>
    </row>
    <row r="188" spans="1:21" ht="18" x14ac:dyDescent="0.2">
      <c r="A188" s="147" t="s">
        <v>392</v>
      </c>
      <c r="B188" s="147" t="s">
        <v>457</v>
      </c>
      <c r="C188" s="147" t="s">
        <v>458</v>
      </c>
      <c r="D188" s="147">
        <v>3</v>
      </c>
      <c r="E188" s="147" t="s">
        <v>30</v>
      </c>
      <c r="F188" s="147" t="s">
        <v>42</v>
      </c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69"/>
      <c r="U188" s="170"/>
    </row>
    <row r="189" spans="1:21" x14ac:dyDescent="0.2">
      <c r="A189" s="147" t="s">
        <v>392</v>
      </c>
      <c r="B189" s="147" t="s">
        <v>459</v>
      </c>
      <c r="C189" s="147" t="s">
        <v>460</v>
      </c>
      <c r="D189" s="147">
        <v>2</v>
      </c>
      <c r="E189" s="147" t="s">
        <v>30</v>
      </c>
      <c r="F189" s="147" t="s">
        <v>30</v>
      </c>
      <c r="G189" s="147" t="s">
        <v>30</v>
      </c>
      <c r="H189" s="147" t="s">
        <v>30</v>
      </c>
      <c r="I189" s="147"/>
      <c r="J189" s="147"/>
      <c r="K189" s="147"/>
      <c r="L189" s="147"/>
      <c r="M189" s="147"/>
      <c r="N189" s="147"/>
      <c r="O189" s="147"/>
      <c r="P189" s="147"/>
      <c r="Q189" s="147" t="s">
        <v>30</v>
      </c>
      <c r="R189" s="147"/>
      <c r="S189" s="147"/>
      <c r="T189" s="169"/>
      <c r="U189" s="170"/>
    </row>
    <row r="190" spans="1:21" ht="18" x14ac:dyDescent="0.2">
      <c r="A190" s="147" t="s">
        <v>392</v>
      </c>
      <c r="B190" s="147" t="s">
        <v>461</v>
      </c>
      <c r="C190" s="147" t="s">
        <v>462</v>
      </c>
      <c r="D190" s="147">
        <v>3</v>
      </c>
      <c r="E190" s="147" t="s">
        <v>30</v>
      </c>
      <c r="F190" s="147" t="s">
        <v>30</v>
      </c>
      <c r="G190" s="147"/>
      <c r="H190" s="147" t="s">
        <v>30</v>
      </c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69"/>
      <c r="U190" s="170"/>
    </row>
    <row r="191" spans="1:21" x14ac:dyDescent="0.2">
      <c r="A191" s="147" t="s">
        <v>392</v>
      </c>
      <c r="B191" s="147" t="s">
        <v>463</v>
      </c>
      <c r="C191" s="147" t="s">
        <v>839</v>
      </c>
      <c r="D191" s="147">
        <v>2</v>
      </c>
      <c r="E191" s="147" t="s">
        <v>30</v>
      </c>
      <c r="F191" s="147" t="s">
        <v>30</v>
      </c>
      <c r="G191" s="147"/>
      <c r="H191" s="147" t="s">
        <v>30</v>
      </c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69"/>
      <c r="U191" s="170"/>
    </row>
    <row r="192" spans="1:21" x14ac:dyDescent="0.2">
      <c r="A192" s="147" t="s">
        <v>392</v>
      </c>
      <c r="B192" s="147" t="s">
        <v>468</v>
      </c>
      <c r="C192" s="147" t="s">
        <v>840</v>
      </c>
      <c r="D192" s="147">
        <v>3</v>
      </c>
      <c r="E192" s="147" t="s">
        <v>30</v>
      </c>
      <c r="F192" s="147" t="s">
        <v>30</v>
      </c>
      <c r="G192" s="147"/>
      <c r="H192" s="147" t="s">
        <v>30</v>
      </c>
      <c r="I192" s="147"/>
      <c r="J192" s="147" t="s">
        <v>30</v>
      </c>
      <c r="K192" s="147"/>
      <c r="L192" s="147"/>
      <c r="M192" s="147"/>
      <c r="N192" s="147"/>
      <c r="O192" s="147"/>
      <c r="P192" s="147"/>
      <c r="Q192" s="147"/>
      <c r="R192" s="147"/>
      <c r="S192" s="147"/>
      <c r="T192" s="169"/>
      <c r="U192" s="170"/>
    </row>
    <row r="193" spans="1:21" x14ac:dyDescent="0.2">
      <c r="A193" s="147" t="s">
        <v>392</v>
      </c>
      <c r="B193" s="147" t="s">
        <v>464</v>
      </c>
      <c r="C193" s="147" t="s">
        <v>465</v>
      </c>
      <c r="D193" s="147">
        <v>3</v>
      </c>
      <c r="E193" s="147" t="s">
        <v>30</v>
      </c>
      <c r="F193" s="147" t="s">
        <v>42</v>
      </c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69"/>
      <c r="U193" s="170"/>
    </row>
    <row r="194" spans="1:21" x14ac:dyDescent="0.2">
      <c r="A194" s="147" t="s">
        <v>392</v>
      </c>
      <c r="B194" s="147" t="s">
        <v>469</v>
      </c>
      <c r="C194" s="147" t="s">
        <v>470</v>
      </c>
      <c r="D194" s="147">
        <v>3</v>
      </c>
      <c r="E194" s="147" t="s">
        <v>30</v>
      </c>
      <c r="F194" s="147" t="s">
        <v>42</v>
      </c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69"/>
      <c r="U194" s="170"/>
    </row>
    <row r="195" spans="1:21" x14ac:dyDescent="0.2">
      <c r="A195" s="147" t="s">
        <v>392</v>
      </c>
      <c r="B195" s="147" t="s">
        <v>471</v>
      </c>
      <c r="C195" s="147" t="s">
        <v>472</v>
      </c>
      <c r="D195" s="147">
        <v>3</v>
      </c>
      <c r="E195" s="147" t="s">
        <v>30</v>
      </c>
      <c r="F195" s="147" t="s">
        <v>42</v>
      </c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7"/>
      <c r="T195" s="169"/>
      <c r="U195" s="170"/>
    </row>
    <row r="196" spans="1:21" x14ac:dyDescent="0.2">
      <c r="A196" s="147" t="s">
        <v>392</v>
      </c>
      <c r="B196" s="147" t="s">
        <v>473</v>
      </c>
      <c r="C196" s="147" t="s">
        <v>474</v>
      </c>
      <c r="D196" s="147">
        <v>3</v>
      </c>
      <c r="E196" s="147" t="s">
        <v>30</v>
      </c>
      <c r="F196" s="147" t="s">
        <v>42</v>
      </c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7"/>
      <c r="T196" s="169"/>
      <c r="U196" s="170"/>
    </row>
    <row r="197" spans="1:21" x14ac:dyDescent="0.2">
      <c r="A197" s="147" t="s">
        <v>392</v>
      </c>
      <c r="B197" s="147" t="s">
        <v>475</v>
      </c>
      <c r="C197" s="147" t="s">
        <v>476</v>
      </c>
      <c r="D197" s="147">
        <v>3</v>
      </c>
      <c r="E197" s="147" t="s">
        <v>30</v>
      </c>
      <c r="F197" s="147" t="s">
        <v>42</v>
      </c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69"/>
      <c r="U197" s="170"/>
    </row>
    <row r="198" spans="1:21" x14ac:dyDescent="0.2">
      <c r="A198" s="147" t="s">
        <v>392</v>
      </c>
      <c r="B198" s="147" t="s">
        <v>477</v>
      </c>
      <c r="C198" s="147" t="s">
        <v>478</v>
      </c>
      <c r="D198" s="147">
        <v>3</v>
      </c>
      <c r="E198" s="147" t="s">
        <v>30</v>
      </c>
      <c r="F198" s="147" t="s">
        <v>42</v>
      </c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69"/>
      <c r="U198" s="170"/>
    </row>
    <row r="199" spans="1:21" x14ac:dyDescent="0.2">
      <c r="A199" s="147" t="s">
        <v>392</v>
      </c>
      <c r="B199" s="147" t="s">
        <v>479</v>
      </c>
      <c r="C199" s="147" t="s">
        <v>480</v>
      </c>
      <c r="D199" s="147">
        <v>3</v>
      </c>
      <c r="E199" s="147" t="s">
        <v>30</v>
      </c>
      <c r="F199" s="147" t="s">
        <v>42</v>
      </c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69"/>
      <c r="U199" s="170"/>
    </row>
    <row r="200" spans="1:21" x14ac:dyDescent="0.2">
      <c r="A200" s="147" t="s">
        <v>392</v>
      </c>
      <c r="B200" s="147" t="s">
        <v>481</v>
      </c>
      <c r="C200" s="147" t="s">
        <v>841</v>
      </c>
      <c r="D200" s="147">
        <v>2</v>
      </c>
      <c r="E200" s="147" t="s">
        <v>30</v>
      </c>
      <c r="F200" s="147" t="s">
        <v>42</v>
      </c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69"/>
      <c r="U200" s="170"/>
    </row>
    <row r="201" spans="1:21" x14ac:dyDescent="0.2">
      <c r="A201" s="147" t="s">
        <v>392</v>
      </c>
      <c r="B201" s="147" t="s">
        <v>482</v>
      </c>
      <c r="C201" s="147" t="s">
        <v>483</v>
      </c>
      <c r="D201" s="147">
        <v>1</v>
      </c>
      <c r="E201" s="147" t="s">
        <v>30</v>
      </c>
      <c r="F201" s="147" t="s">
        <v>30</v>
      </c>
      <c r="G201" s="147"/>
      <c r="H201" s="147" t="s">
        <v>30</v>
      </c>
      <c r="I201" s="147"/>
      <c r="J201" s="147" t="s">
        <v>30</v>
      </c>
      <c r="K201" s="147"/>
      <c r="L201" s="147"/>
      <c r="M201" s="147"/>
      <c r="N201" s="147"/>
      <c r="O201" s="147"/>
      <c r="P201" s="147"/>
      <c r="Q201" s="147"/>
      <c r="R201" s="147"/>
      <c r="S201" s="147"/>
      <c r="T201" s="169"/>
      <c r="U201" s="170"/>
    </row>
    <row r="202" spans="1:21" x14ac:dyDescent="0.2">
      <c r="A202" s="147" t="s">
        <v>392</v>
      </c>
      <c r="B202" s="147" t="s">
        <v>484</v>
      </c>
      <c r="C202" s="147" t="s">
        <v>485</v>
      </c>
      <c r="D202" s="147">
        <v>2</v>
      </c>
      <c r="E202" s="147" t="s">
        <v>30</v>
      </c>
      <c r="F202" s="147" t="s">
        <v>30</v>
      </c>
      <c r="G202" s="147"/>
      <c r="H202" s="147" t="s">
        <v>30</v>
      </c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169"/>
      <c r="U202" s="170"/>
    </row>
    <row r="203" spans="1:21" x14ac:dyDescent="0.2">
      <c r="A203" s="147" t="s">
        <v>392</v>
      </c>
      <c r="B203" s="147" t="s">
        <v>486</v>
      </c>
      <c r="C203" s="147" t="s">
        <v>487</v>
      </c>
      <c r="D203" s="147">
        <v>3</v>
      </c>
      <c r="E203" s="147" t="s">
        <v>30</v>
      </c>
      <c r="F203" s="147" t="s">
        <v>30</v>
      </c>
      <c r="G203" s="147"/>
      <c r="H203" s="147" t="s">
        <v>30</v>
      </c>
      <c r="I203" s="147"/>
      <c r="J203" s="147" t="s">
        <v>30</v>
      </c>
      <c r="K203" s="147"/>
      <c r="L203" s="147"/>
      <c r="M203" s="147"/>
      <c r="N203" s="147"/>
      <c r="O203" s="147"/>
      <c r="P203" s="147"/>
      <c r="Q203" s="147"/>
      <c r="R203" s="147"/>
      <c r="S203" s="147"/>
      <c r="T203" s="169"/>
      <c r="U203" s="170"/>
    </row>
    <row r="204" spans="1:21" x14ac:dyDescent="0.2">
      <c r="A204" s="147" t="s">
        <v>392</v>
      </c>
      <c r="B204" s="147" t="s">
        <v>488</v>
      </c>
      <c r="C204" s="147" t="s">
        <v>489</v>
      </c>
      <c r="D204" s="147">
        <v>3</v>
      </c>
      <c r="E204" s="147" t="s">
        <v>30</v>
      </c>
      <c r="F204" s="147" t="s">
        <v>42</v>
      </c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7"/>
      <c r="R204" s="147"/>
      <c r="S204" s="147"/>
      <c r="T204" s="169"/>
      <c r="U204" s="170"/>
    </row>
    <row r="205" spans="1:21" ht="18" x14ac:dyDescent="0.2">
      <c r="A205" s="147" t="s">
        <v>392</v>
      </c>
      <c r="B205" s="147" t="s">
        <v>490</v>
      </c>
      <c r="C205" s="147" t="s">
        <v>491</v>
      </c>
      <c r="D205" s="147">
        <v>2</v>
      </c>
      <c r="E205" s="147" t="s">
        <v>30</v>
      </c>
      <c r="F205" s="147" t="s">
        <v>30</v>
      </c>
      <c r="G205" s="147"/>
      <c r="H205" s="147"/>
      <c r="I205" s="147"/>
      <c r="J205" s="147" t="s">
        <v>30</v>
      </c>
      <c r="K205" s="147"/>
      <c r="L205" s="147"/>
      <c r="M205" s="147"/>
      <c r="N205" s="147"/>
      <c r="O205" s="147"/>
      <c r="P205" s="147"/>
      <c r="Q205" s="147"/>
      <c r="R205" s="147"/>
      <c r="S205" s="147"/>
      <c r="T205" s="169"/>
      <c r="U205" s="170"/>
    </row>
    <row r="206" spans="1:21" x14ac:dyDescent="0.2">
      <c r="A206" s="147" t="s">
        <v>392</v>
      </c>
      <c r="B206" s="147" t="s">
        <v>506</v>
      </c>
      <c r="C206" s="147" t="s">
        <v>842</v>
      </c>
      <c r="D206" s="147">
        <v>3</v>
      </c>
      <c r="E206" s="147" t="s">
        <v>30</v>
      </c>
      <c r="F206" s="147" t="s">
        <v>42</v>
      </c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7"/>
      <c r="S206" s="147"/>
      <c r="T206" s="169"/>
      <c r="U206" s="170"/>
    </row>
    <row r="207" spans="1:21" x14ac:dyDescent="0.2">
      <c r="A207" s="147" t="s">
        <v>392</v>
      </c>
      <c r="B207" s="147" t="s">
        <v>492</v>
      </c>
      <c r="C207" s="147" t="s">
        <v>493</v>
      </c>
      <c r="D207" s="147">
        <v>2</v>
      </c>
      <c r="E207" s="147" t="s">
        <v>30</v>
      </c>
      <c r="F207" s="147" t="s">
        <v>30</v>
      </c>
      <c r="G207" s="147"/>
      <c r="H207" s="147" t="s">
        <v>30</v>
      </c>
      <c r="I207" s="147"/>
      <c r="J207" s="147"/>
      <c r="K207" s="147"/>
      <c r="L207" s="147"/>
      <c r="M207" s="147"/>
      <c r="N207" s="147"/>
      <c r="O207" s="147"/>
      <c r="P207" s="147"/>
      <c r="Q207" s="147" t="s">
        <v>30</v>
      </c>
      <c r="R207" s="147"/>
      <c r="S207" s="147"/>
      <c r="T207" s="169"/>
      <c r="U207" s="170"/>
    </row>
    <row r="208" spans="1:21" x14ac:dyDescent="0.2">
      <c r="A208" s="147" t="s">
        <v>392</v>
      </c>
      <c r="B208" s="147" t="s">
        <v>494</v>
      </c>
      <c r="C208" s="147" t="s">
        <v>495</v>
      </c>
      <c r="D208" s="147">
        <v>3</v>
      </c>
      <c r="E208" s="147" t="s">
        <v>30</v>
      </c>
      <c r="F208" s="147" t="s">
        <v>42</v>
      </c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69"/>
      <c r="U208" s="170"/>
    </row>
    <row r="209" spans="1:21" x14ac:dyDescent="0.2">
      <c r="A209" s="147" t="s">
        <v>392</v>
      </c>
      <c r="B209" s="147" t="s">
        <v>496</v>
      </c>
      <c r="C209" s="147" t="s">
        <v>497</v>
      </c>
      <c r="D209" s="147">
        <v>1</v>
      </c>
      <c r="E209" s="147" t="s">
        <v>30</v>
      </c>
      <c r="F209" s="147" t="s">
        <v>30</v>
      </c>
      <c r="G209" s="147"/>
      <c r="H209" s="147" t="s">
        <v>30</v>
      </c>
      <c r="I209" s="147"/>
      <c r="J209" s="147" t="s">
        <v>30</v>
      </c>
      <c r="K209" s="147"/>
      <c r="L209" s="147"/>
      <c r="M209" s="147"/>
      <c r="N209" s="147"/>
      <c r="O209" s="147"/>
      <c r="P209" s="147"/>
      <c r="Q209" s="147"/>
      <c r="R209" s="147"/>
      <c r="S209" s="147"/>
      <c r="T209" s="169"/>
      <c r="U209" s="170"/>
    </row>
    <row r="210" spans="1:21" x14ac:dyDescent="0.2">
      <c r="A210" s="147" t="s">
        <v>392</v>
      </c>
      <c r="B210" s="147" t="s">
        <v>498</v>
      </c>
      <c r="C210" s="147" t="s">
        <v>499</v>
      </c>
      <c r="D210" s="147">
        <v>3</v>
      </c>
      <c r="E210" s="147" t="s">
        <v>30</v>
      </c>
      <c r="F210" s="147" t="s">
        <v>42</v>
      </c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69"/>
      <c r="U210" s="170"/>
    </row>
    <row r="211" spans="1:21" x14ac:dyDescent="0.2">
      <c r="A211" s="147" t="s">
        <v>392</v>
      </c>
      <c r="B211" s="147" t="s">
        <v>500</v>
      </c>
      <c r="C211" s="147" t="s">
        <v>501</v>
      </c>
      <c r="D211" s="147">
        <v>3</v>
      </c>
      <c r="E211" s="147" t="s">
        <v>30</v>
      </c>
      <c r="F211" s="147" t="s">
        <v>42</v>
      </c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69"/>
      <c r="U211" s="170"/>
    </row>
    <row r="212" spans="1:21" x14ac:dyDescent="0.2">
      <c r="A212" s="147" t="s">
        <v>392</v>
      </c>
      <c r="B212" s="147" t="s">
        <v>502</v>
      </c>
      <c r="C212" s="147" t="s">
        <v>503</v>
      </c>
      <c r="D212" s="147">
        <v>3</v>
      </c>
      <c r="E212" s="147" t="s">
        <v>30</v>
      </c>
      <c r="F212" s="147" t="s">
        <v>42</v>
      </c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69"/>
      <c r="U212" s="170"/>
    </row>
    <row r="213" spans="1:21" x14ac:dyDescent="0.2">
      <c r="A213" s="147" t="s">
        <v>392</v>
      </c>
      <c r="B213" s="147" t="s">
        <v>504</v>
      </c>
      <c r="C213" s="147" t="s">
        <v>505</v>
      </c>
      <c r="D213" s="147">
        <v>2</v>
      </c>
      <c r="E213" s="147" t="s">
        <v>30</v>
      </c>
      <c r="F213" s="147" t="s">
        <v>30</v>
      </c>
      <c r="G213" s="147"/>
      <c r="H213" s="147" t="s">
        <v>30</v>
      </c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69"/>
      <c r="U213" s="170"/>
    </row>
    <row r="214" spans="1:21" x14ac:dyDescent="0.2">
      <c r="A214" s="147" t="s">
        <v>392</v>
      </c>
      <c r="B214" s="147" t="s">
        <v>507</v>
      </c>
      <c r="C214" s="147" t="s">
        <v>843</v>
      </c>
      <c r="D214" s="147">
        <v>2</v>
      </c>
      <c r="E214" s="147" t="s">
        <v>30</v>
      </c>
      <c r="F214" s="147" t="s">
        <v>30</v>
      </c>
      <c r="G214" s="147"/>
      <c r="H214" s="147" t="s">
        <v>30</v>
      </c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69"/>
      <c r="U214" s="170"/>
    </row>
    <row r="215" spans="1:21" x14ac:dyDescent="0.2">
      <c r="A215" s="147" t="s">
        <v>392</v>
      </c>
      <c r="B215" s="147" t="s">
        <v>508</v>
      </c>
      <c r="C215" s="147" t="s">
        <v>509</v>
      </c>
      <c r="D215" s="147">
        <v>3</v>
      </c>
      <c r="E215" s="147" t="s">
        <v>30</v>
      </c>
      <c r="F215" s="147" t="s">
        <v>42</v>
      </c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7"/>
      <c r="R215" s="147"/>
      <c r="S215" s="147"/>
      <c r="T215" s="169"/>
      <c r="U215" s="170"/>
    </row>
    <row r="216" spans="1:21" x14ac:dyDescent="0.2">
      <c r="A216" s="147" t="s">
        <v>392</v>
      </c>
      <c r="B216" s="147" t="s">
        <v>510</v>
      </c>
      <c r="C216" s="147" t="s">
        <v>511</v>
      </c>
      <c r="D216" s="147">
        <v>3</v>
      </c>
      <c r="E216" s="147" t="s">
        <v>30</v>
      </c>
      <c r="F216" s="147" t="s">
        <v>42</v>
      </c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7"/>
      <c r="R216" s="147"/>
      <c r="S216" s="147"/>
      <c r="T216" s="169"/>
      <c r="U216" s="170"/>
    </row>
    <row r="217" spans="1:21" x14ac:dyDescent="0.2">
      <c r="A217" s="147" t="s">
        <v>392</v>
      </c>
      <c r="B217" s="147" t="s">
        <v>512</v>
      </c>
      <c r="C217" s="147" t="s">
        <v>513</v>
      </c>
      <c r="D217" s="147">
        <v>1</v>
      </c>
      <c r="E217" s="147" t="s">
        <v>30</v>
      </c>
      <c r="F217" s="147" t="s">
        <v>30</v>
      </c>
      <c r="G217" s="147"/>
      <c r="H217" s="147" t="s">
        <v>30</v>
      </c>
      <c r="I217" s="147"/>
      <c r="J217" s="147" t="s">
        <v>30</v>
      </c>
      <c r="K217" s="147"/>
      <c r="L217" s="147"/>
      <c r="M217" s="147"/>
      <c r="N217" s="147" t="s">
        <v>30</v>
      </c>
      <c r="O217" s="147"/>
      <c r="P217" s="147"/>
      <c r="Q217" s="147" t="s">
        <v>30</v>
      </c>
      <c r="R217" s="147"/>
      <c r="S217" s="147"/>
      <c r="T217" s="169"/>
      <c r="U217" s="170"/>
    </row>
    <row r="218" spans="1:21" x14ac:dyDescent="0.2">
      <c r="A218" s="147" t="s">
        <v>392</v>
      </c>
      <c r="B218" s="147" t="s">
        <v>514</v>
      </c>
      <c r="C218" s="147" t="s">
        <v>515</v>
      </c>
      <c r="D218" s="147">
        <v>2</v>
      </c>
      <c r="E218" s="147" t="s">
        <v>30</v>
      </c>
      <c r="F218" s="147" t="s">
        <v>30</v>
      </c>
      <c r="G218" s="147"/>
      <c r="H218" s="147" t="s">
        <v>30</v>
      </c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69"/>
      <c r="U218" s="170"/>
    </row>
    <row r="219" spans="1:21" x14ac:dyDescent="0.2">
      <c r="A219" s="147" t="s">
        <v>392</v>
      </c>
      <c r="B219" s="147" t="s">
        <v>520</v>
      </c>
      <c r="C219" s="147" t="s">
        <v>844</v>
      </c>
      <c r="D219" s="147">
        <v>1</v>
      </c>
      <c r="E219" s="147" t="s">
        <v>30</v>
      </c>
      <c r="F219" s="147" t="s">
        <v>30</v>
      </c>
      <c r="G219" s="147"/>
      <c r="H219" s="147" t="s">
        <v>30</v>
      </c>
      <c r="I219" s="147"/>
      <c r="J219" s="147" t="s">
        <v>30</v>
      </c>
      <c r="K219" s="147"/>
      <c r="L219" s="147"/>
      <c r="M219" s="147"/>
      <c r="N219" s="147"/>
      <c r="O219" s="147"/>
      <c r="P219" s="147"/>
      <c r="Q219" s="147" t="s">
        <v>30</v>
      </c>
      <c r="R219" s="147"/>
      <c r="S219" s="147"/>
      <c r="T219" s="169"/>
      <c r="U219" s="170"/>
    </row>
    <row r="220" spans="1:21" x14ac:dyDescent="0.2">
      <c r="A220" s="147" t="s">
        <v>392</v>
      </c>
      <c r="B220" s="147" t="s">
        <v>516</v>
      </c>
      <c r="C220" s="147" t="s">
        <v>517</v>
      </c>
      <c r="D220" s="147">
        <v>3</v>
      </c>
      <c r="E220" s="147" t="s">
        <v>30</v>
      </c>
      <c r="F220" s="147" t="s">
        <v>42</v>
      </c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  <c r="S220" s="147"/>
      <c r="T220" s="169"/>
      <c r="U220" s="170"/>
    </row>
    <row r="221" spans="1:21" x14ac:dyDescent="0.2">
      <c r="A221" s="147" t="s">
        <v>392</v>
      </c>
      <c r="B221" s="147" t="s">
        <v>518</v>
      </c>
      <c r="C221" s="147" t="s">
        <v>519</v>
      </c>
      <c r="D221" s="147">
        <v>3</v>
      </c>
      <c r="E221" s="147" t="s">
        <v>30</v>
      </c>
      <c r="F221" s="147" t="s">
        <v>42</v>
      </c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7"/>
      <c r="R221" s="147"/>
      <c r="S221" s="147"/>
      <c r="T221" s="169"/>
      <c r="U221" s="170"/>
    </row>
    <row r="222" spans="1:21" x14ac:dyDescent="0.2">
      <c r="A222" s="147" t="s">
        <v>392</v>
      </c>
      <c r="B222" s="147" t="s">
        <v>521</v>
      </c>
      <c r="C222" s="147" t="s">
        <v>522</v>
      </c>
      <c r="D222" s="147">
        <v>2</v>
      </c>
      <c r="E222" s="147" t="s">
        <v>30</v>
      </c>
      <c r="F222" s="147" t="s">
        <v>30</v>
      </c>
      <c r="G222" s="147" t="s">
        <v>30</v>
      </c>
      <c r="H222" s="147" t="s">
        <v>30</v>
      </c>
      <c r="I222" s="147"/>
      <c r="J222" s="147" t="s">
        <v>30</v>
      </c>
      <c r="K222" s="147"/>
      <c r="L222" s="147"/>
      <c r="M222" s="147"/>
      <c r="N222" s="147"/>
      <c r="O222" s="147"/>
      <c r="P222" s="147"/>
      <c r="Q222" s="147"/>
      <c r="R222" s="147"/>
      <c r="S222" s="147"/>
      <c r="T222" s="169"/>
      <c r="U222" s="170"/>
    </row>
    <row r="223" spans="1:21" x14ac:dyDescent="0.2">
      <c r="A223" s="147" t="s">
        <v>392</v>
      </c>
      <c r="B223" s="147" t="s">
        <v>523</v>
      </c>
      <c r="C223" s="147" t="s">
        <v>524</v>
      </c>
      <c r="D223" s="147">
        <v>3</v>
      </c>
      <c r="E223" s="147" t="s">
        <v>30</v>
      </c>
      <c r="F223" s="147" t="s">
        <v>30</v>
      </c>
      <c r="G223" s="147"/>
      <c r="H223" s="147" t="s">
        <v>30</v>
      </c>
      <c r="I223" s="147"/>
      <c r="J223" s="147"/>
      <c r="K223" s="147"/>
      <c r="L223" s="147"/>
      <c r="M223" s="147"/>
      <c r="N223" s="147"/>
      <c r="O223" s="147"/>
      <c r="P223" s="147"/>
      <c r="Q223" s="147"/>
      <c r="R223" s="147"/>
      <c r="S223" s="147"/>
      <c r="T223" s="169"/>
      <c r="U223" s="170"/>
    </row>
    <row r="224" spans="1:21" x14ac:dyDescent="0.2">
      <c r="A224" s="147" t="s">
        <v>392</v>
      </c>
      <c r="B224" s="147" t="s">
        <v>525</v>
      </c>
      <c r="C224" s="147" t="s">
        <v>526</v>
      </c>
      <c r="D224" s="147">
        <v>2</v>
      </c>
      <c r="E224" s="147" t="s">
        <v>30</v>
      </c>
      <c r="F224" s="147" t="s">
        <v>30</v>
      </c>
      <c r="G224" s="147"/>
      <c r="H224" s="147" t="s">
        <v>30</v>
      </c>
      <c r="I224" s="147"/>
      <c r="J224" s="147"/>
      <c r="K224" s="147"/>
      <c r="L224" s="147"/>
      <c r="M224" s="147"/>
      <c r="N224" s="147"/>
      <c r="O224" s="147"/>
      <c r="P224" s="147"/>
      <c r="Q224" s="147"/>
      <c r="R224" s="147"/>
      <c r="S224" s="147"/>
      <c r="T224" s="169"/>
      <c r="U224" s="170"/>
    </row>
    <row r="225" spans="1:21" x14ac:dyDescent="0.2">
      <c r="A225" s="147" t="s">
        <v>392</v>
      </c>
      <c r="B225" s="147" t="s">
        <v>527</v>
      </c>
      <c r="C225" s="147" t="s">
        <v>845</v>
      </c>
      <c r="D225" s="147">
        <v>2</v>
      </c>
      <c r="E225" s="147" t="s">
        <v>42</v>
      </c>
      <c r="F225" s="147" t="s">
        <v>114</v>
      </c>
      <c r="G225" s="147"/>
      <c r="H225" s="147"/>
      <c r="I225" s="147"/>
      <c r="J225" s="147"/>
      <c r="K225" s="147"/>
      <c r="L225" s="147"/>
      <c r="M225" s="147"/>
      <c r="N225" s="147"/>
      <c r="O225" s="147"/>
      <c r="P225" s="147"/>
      <c r="Q225" s="147"/>
      <c r="R225" s="147"/>
      <c r="S225" s="147"/>
      <c r="T225" s="169"/>
      <c r="U225" s="170"/>
    </row>
    <row r="226" spans="1:21" ht="18" x14ac:dyDescent="0.2">
      <c r="A226" s="147" t="s">
        <v>392</v>
      </c>
      <c r="B226" s="147" t="s">
        <v>528</v>
      </c>
      <c r="C226" s="147" t="s">
        <v>846</v>
      </c>
      <c r="D226" s="147">
        <v>2</v>
      </c>
      <c r="E226" s="147" t="s">
        <v>30</v>
      </c>
      <c r="F226" s="147" t="s">
        <v>30</v>
      </c>
      <c r="G226" s="147"/>
      <c r="H226" s="147" t="s">
        <v>30</v>
      </c>
      <c r="I226" s="147"/>
      <c r="J226" s="147"/>
      <c r="K226" s="147"/>
      <c r="L226" s="147"/>
      <c r="M226" s="147"/>
      <c r="N226" s="147"/>
      <c r="O226" s="147"/>
      <c r="P226" s="147"/>
      <c r="Q226" s="147" t="s">
        <v>30</v>
      </c>
      <c r="R226" s="147" t="s">
        <v>30</v>
      </c>
      <c r="S226" s="147"/>
      <c r="T226" s="169"/>
      <c r="U226" s="170" t="s">
        <v>911</v>
      </c>
    </row>
    <row r="227" spans="1:21" ht="18" x14ac:dyDescent="0.2">
      <c r="A227" s="147" t="s">
        <v>392</v>
      </c>
      <c r="B227" s="147" t="s">
        <v>529</v>
      </c>
      <c r="C227" s="147" t="s">
        <v>530</v>
      </c>
      <c r="D227" s="147">
        <v>2</v>
      </c>
      <c r="E227" s="147" t="s">
        <v>30</v>
      </c>
      <c r="F227" s="147" t="s">
        <v>42</v>
      </c>
      <c r="G227" s="147"/>
      <c r="H227" s="147"/>
      <c r="I227" s="147"/>
      <c r="J227" s="147"/>
      <c r="K227" s="147"/>
      <c r="L227" s="147"/>
      <c r="M227" s="147"/>
      <c r="N227" s="147"/>
      <c r="O227" s="147"/>
      <c r="P227" s="147"/>
      <c r="Q227" s="147"/>
      <c r="R227" s="147"/>
      <c r="S227" s="147"/>
      <c r="T227" s="169"/>
      <c r="U227" s="170"/>
    </row>
    <row r="228" spans="1:21" x14ac:dyDescent="0.2">
      <c r="A228" s="147" t="s">
        <v>392</v>
      </c>
      <c r="B228" s="147" t="s">
        <v>531</v>
      </c>
      <c r="C228" s="147" t="s">
        <v>532</v>
      </c>
      <c r="D228" s="147">
        <v>2</v>
      </c>
      <c r="E228" s="147" t="s">
        <v>30</v>
      </c>
      <c r="F228" s="147" t="s">
        <v>30</v>
      </c>
      <c r="G228" s="147"/>
      <c r="H228" s="147" t="s">
        <v>30</v>
      </c>
      <c r="I228" s="147"/>
      <c r="J228" s="147" t="s">
        <v>30</v>
      </c>
      <c r="K228" s="147"/>
      <c r="L228" s="147"/>
      <c r="M228" s="147"/>
      <c r="N228" s="147"/>
      <c r="O228" s="147"/>
      <c r="P228" s="147"/>
      <c r="Q228" s="147"/>
      <c r="R228" s="147"/>
      <c r="S228" s="147"/>
      <c r="T228" s="169"/>
      <c r="U228" s="170"/>
    </row>
    <row r="229" spans="1:21" x14ac:dyDescent="0.2">
      <c r="A229" s="147" t="s">
        <v>392</v>
      </c>
      <c r="B229" s="147" t="s">
        <v>533</v>
      </c>
      <c r="C229" s="147" t="s">
        <v>847</v>
      </c>
      <c r="D229" s="147">
        <v>2</v>
      </c>
      <c r="E229" s="147" t="s">
        <v>30</v>
      </c>
      <c r="F229" s="147" t="s">
        <v>30</v>
      </c>
      <c r="G229" s="147"/>
      <c r="H229" s="147" t="s">
        <v>30</v>
      </c>
      <c r="I229" s="147"/>
      <c r="J229" s="147"/>
      <c r="K229" s="147"/>
      <c r="L229" s="147"/>
      <c r="M229" s="147"/>
      <c r="N229" s="147"/>
      <c r="O229" s="147"/>
      <c r="P229" s="147"/>
      <c r="Q229" s="147"/>
      <c r="R229" s="147"/>
      <c r="S229" s="147"/>
      <c r="T229" s="169"/>
      <c r="U229" s="170"/>
    </row>
    <row r="230" spans="1:21" x14ac:dyDescent="0.2">
      <c r="A230" s="147" t="s">
        <v>392</v>
      </c>
      <c r="B230" s="147" t="s">
        <v>848</v>
      </c>
      <c r="C230" s="147" t="s">
        <v>849</v>
      </c>
      <c r="D230" s="147">
        <v>1</v>
      </c>
      <c r="E230" s="147" t="s">
        <v>30</v>
      </c>
      <c r="F230" s="147" t="s">
        <v>30</v>
      </c>
      <c r="G230" s="147"/>
      <c r="H230" s="147" t="s">
        <v>30</v>
      </c>
      <c r="I230" s="147"/>
      <c r="J230" s="147" t="s">
        <v>30</v>
      </c>
      <c r="K230" s="147"/>
      <c r="L230" s="147"/>
      <c r="M230" s="147"/>
      <c r="N230" s="147"/>
      <c r="O230" s="147"/>
      <c r="P230" s="147" t="s">
        <v>30</v>
      </c>
      <c r="Q230" s="147" t="s">
        <v>30</v>
      </c>
      <c r="R230" s="147" t="s">
        <v>30</v>
      </c>
      <c r="S230" s="147"/>
      <c r="T230" s="169"/>
      <c r="U230" s="170" t="s">
        <v>912</v>
      </c>
    </row>
    <row r="231" spans="1:21" ht="18" x14ac:dyDescent="0.2">
      <c r="A231" s="147" t="s">
        <v>392</v>
      </c>
      <c r="B231" s="147" t="s">
        <v>534</v>
      </c>
      <c r="C231" s="147" t="s">
        <v>850</v>
      </c>
      <c r="D231" s="147">
        <v>1</v>
      </c>
      <c r="E231" s="147" t="s">
        <v>30</v>
      </c>
      <c r="F231" s="147" t="s">
        <v>30</v>
      </c>
      <c r="G231" s="147"/>
      <c r="H231" s="147" t="s">
        <v>30</v>
      </c>
      <c r="I231" s="147"/>
      <c r="J231" s="147" t="s">
        <v>30</v>
      </c>
      <c r="K231" s="147"/>
      <c r="L231" s="147"/>
      <c r="M231" s="147"/>
      <c r="N231" s="147"/>
      <c r="O231" s="147"/>
      <c r="P231" s="147"/>
      <c r="Q231" s="147"/>
      <c r="R231" s="147"/>
      <c r="S231" s="147"/>
      <c r="T231" s="169"/>
      <c r="U231" s="170"/>
    </row>
    <row r="232" spans="1:21" x14ac:dyDescent="0.2">
      <c r="A232" s="147" t="s">
        <v>392</v>
      </c>
      <c r="B232" s="147" t="s">
        <v>542</v>
      </c>
      <c r="C232" s="147" t="s">
        <v>851</v>
      </c>
      <c r="D232" s="147">
        <v>2</v>
      </c>
      <c r="E232" s="147" t="s">
        <v>30</v>
      </c>
      <c r="F232" s="147" t="s">
        <v>30</v>
      </c>
      <c r="G232" s="147"/>
      <c r="H232" s="147" t="s">
        <v>30</v>
      </c>
      <c r="I232" s="147"/>
      <c r="J232" s="147"/>
      <c r="K232" s="147"/>
      <c r="L232" s="147"/>
      <c r="M232" s="147"/>
      <c r="N232" s="147"/>
      <c r="O232" s="147"/>
      <c r="P232" s="147"/>
      <c r="Q232" s="147"/>
      <c r="R232" s="147"/>
      <c r="S232" s="147"/>
      <c r="T232" s="169"/>
      <c r="U232" s="170"/>
    </row>
    <row r="233" spans="1:21" x14ac:dyDescent="0.2">
      <c r="A233" s="147" t="s">
        <v>392</v>
      </c>
      <c r="B233" s="147" t="s">
        <v>535</v>
      </c>
      <c r="C233" s="147" t="s">
        <v>536</v>
      </c>
      <c r="D233" s="147">
        <v>3</v>
      </c>
      <c r="E233" s="147" t="s">
        <v>30</v>
      </c>
      <c r="F233" s="147" t="s">
        <v>42</v>
      </c>
      <c r="G233" s="147"/>
      <c r="H233" s="147"/>
      <c r="I233" s="147"/>
      <c r="J233" s="147"/>
      <c r="K233" s="147"/>
      <c r="L233" s="147"/>
      <c r="M233" s="147"/>
      <c r="N233" s="147"/>
      <c r="O233" s="147"/>
      <c r="P233" s="147"/>
      <c r="Q233" s="147"/>
      <c r="R233" s="147"/>
      <c r="S233" s="147"/>
      <c r="T233" s="169"/>
      <c r="U233" s="170"/>
    </row>
    <row r="234" spans="1:21" x14ac:dyDescent="0.2">
      <c r="A234" s="147" t="s">
        <v>392</v>
      </c>
      <c r="B234" s="147" t="s">
        <v>537</v>
      </c>
      <c r="C234" s="147" t="s">
        <v>538</v>
      </c>
      <c r="D234" s="147">
        <v>3</v>
      </c>
      <c r="E234" s="147" t="s">
        <v>30</v>
      </c>
      <c r="F234" s="147" t="s">
        <v>42</v>
      </c>
      <c r="G234" s="147"/>
      <c r="H234" s="147"/>
      <c r="I234" s="147"/>
      <c r="J234" s="147"/>
      <c r="K234" s="147"/>
      <c r="L234" s="147"/>
      <c r="M234" s="147"/>
      <c r="N234" s="147"/>
      <c r="O234" s="147"/>
      <c r="P234" s="147"/>
      <c r="Q234" s="147"/>
      <c r="R234" s="147"/>
      <c r="S234" s="147"/>
      <c r="T234" s="169"/>
      <c r="U234" s="170"/>
    </row>
    <row r="235" spans="1:21" x14ac:dyDescent="0.2">
      <c r="A235" s="147" t="s">
        <v>392</v>
      </c>
      <c r="B235" s="147" t="s">
        <v>539</v>
      </c>
      <c r="C235" s="147" t="s">
        <v>852</v>
      </c>
      <c r="D235" s="147">
        <v>3</v>
      </c>
      <c r="E235" s="147" t="s">
        <v>30</v>
      </c>
      <c r="F235" s="147" t="s">
        <v>30</v>
      </c>
      <c r="G235" s="147"/>
      <c r="H235" s="147" t="s">
        <v>30</v>
      </c>
      <c r="I235" s="147"/>
      <c r="J235" s="147" t="s">
        <v>30</v>
      </c>
      <c r="K235" s="147"/>
      <c r="L235" s="147"/>
      <c r="M235" s="147"/>
      <c r="N235" s="147"/>
      <c r="O235" s="147"/>
      <c r="P235" s="147"/>
      <c r="Q235" s="147"/>
      <c r="R235" s="147"/>
      <c r="S235" s="147"/>
      <c r="T235" s="169"/>
      <c r="U235" s="170"/>
    </row>
    <row r="236" spans="1:21" x14ac:dyDescent="0.2">
      <c r="A236" s="147" t="s">
        <v>392</v>
      </c>
      <c r="B236" s="147" t="s">
        <v>540</v>
      </c>
      <c r="C236" s="147" t="s">
        <v>541</v>
      </c>
      <c r="D236" s="147">
        <v>2</v>
      </c>
      <c r="E236" s="147" t="s">
        <v>30</v>
      </c>
      <c r="F236" s="147" t="s">
        <v>30</v>
      </c>
      <c r="G236" s="147"/>
      <c r="H236" s="147" t="s">
        <v>30</v>
      </c>
      <c r="I236" s="147"/>
      <c r="J236" s="147"/>
      <c r="K236" s="147"/>
      <c r="L236" s="147"/>
      <c r="M236" s="147"/>
      <c r="N236" s="147"/>
      <c r="O236" s="147"/>
      <c r="P236" s="147"/>
      <c r="Q236" s="147" t="s">
        <v>30</v>
      </c>
      <c r="R236" s="147"/>
      <c r="S236" s="147"/>
      <c r="T236" s="169"/>
      <c r="U236" s="170"/>
    </row>
    <row r="237" spans="1:21" x14ac:dyDescent="0.2">
      <c r="A237" s="147" t="s">
        <v>392</v>
      </c>
      <c r="B237" s="147" t="s">
        <v>543</v>
      </c>
      <c r="C237" s="147" t="s">
        <v>544</v>
      </c>
      <c r="D237" s="147">
        <v>3</v>
      </c>
      <c r="E237" s="147" t="s">
        <v>30</v>
      </c>
      <c r="F237" s="147" t="s">
        <v>42</v>
      </c>
      <c r="G237" s="147"/>
      <c r="H237" s="147"/>
      <c r="I237" s="147"/>
      <c r="J237" s="147"/>
      <c r="K237" s="147"/>
      <c r="L237" s="147"/>
      <c r="M237" s="147"/>
      <c r="N237" s="147"/>
      <c r="O237" s="147"/>
      <c r="P237" s="147"/>
      <c r="Q237" s="147"/>
      <c r="R237" s="147"/>
      <c r="S237" s="147"/>
      <c r="T237" s="169"/>
      <c r="U237" s="170"/>
    </row>
    <row r="238" spans="1:21" x14ac:dyDescent="0.2">
      <c r="A238" s="147" t="s">
        <v>392</v>
      </c>
      <c r="B238" s="147" t="s">
        <v>545</v>
      </c>
      <c r="C238" s="147" t="s">
        <v>546</v>
      </c>
      <c r="D238" s="147">
        <v>3</v>
      </c>
      <c r="E238" s="147" t="s">
        <v>30</v>
      </c>
      <c r="F238" s="147" t="s">
        <v>42</v>
      </c>
      <c r="G238" s="147"/>
      <c r="H238" s="147"/>
      <c r="I238" s="147"/>
      <c r="J238" s="147"/>
      <c r="K238" s="147"/>
      <c r="L238" s="147"/>
      <c r="M238" s="147"/>
      <c r="N238" s="147"/>
      <c r="O238" s="147"/>
      <c r="P238" s="147"/>
      <c r="Q238" s="147"/>
      <c r="R238" s="147"/>
      <c r="S238" s="147"/>
      <c r="T238" s="169"/>
      <c r="U238" s="170"/>
    </row>
    <row r="239" spans="1:21" x14ac:dyDescent="0.2">
      <c r="A239" s="147" t="s">
        <v>392</v>
      </c>
      <c r="B239" s="147" t="s">
        <v>547</v>
      </c>
      <c r="C239" s="147" t="s">
        <v>548</v>
      </c>
      <c r="D239" s="147">
        <v>3</v>
      </c>
      <c r="E239" s="147" t="s">
        <v>30</v>
      </c>
      <c r="F239" s="147" t="s">
        <v>42</v>
      </c>
      <c r="G239" s="147"/>
      <c r="H239" s="147"/>
      <c r="I239" s="147"/>
      <c r="J239" s="147"/>
      <c r="K239" s="147"/>
      <c r="L239" s="147"/>
      <c r="M239" s="147"/>
      <c r="N239" s="147"/>
      <c r="O239" s="147"/>
      <c r="P239" s="147"/>
      <c r="Q239" s="147"/>
      <c r="R239" s="147"/>
      <c r="S239" s="147"/>
      <c r="T239" s="169"/>
      <c r="U239" s="170"/>
    </row>
    <row r="240" spans="1:21" x14ac:dyDescent="0.2">
      <c r="A240" s="147" t="s">
        <v>392</v>
      </c>
      <c r="B240" s="147" t="s">
        <v>549</v>
      </c>
      <c r="C240" s="147" t="s">
        <v>853</v>
      </c>
      <c r="D240" s="147">
        <v>1</v>
      </c>
      <c r="E240" s="147" t="s">
        <v>30</v>
      </c>
      <c r="F240" s="147" t="s">
        <v>30</v>
      </c>
      <c r="G240" s="147"/>
      <c r="H240" s="147" t="s">
        <v>30</v>
      </c>
      <c r="I240" s="147"/>
      <c r="J240" s="147" t="s">
        <v>30</v>
      </c>
      <c r="K240" s="147"/>
      <c r="L240" s="147"/>
      <c r="M240" s="147"/>
      <c r="N240" s="147"/>
      <c r="O240" s="147"/>
      <c r="P240" s="147"/>
      <c r="Q240" s="147"/>
      <c r="R240" s="147"/>
      <c r="S240" s="147"/>
      <c r="T240" s="169"/>
      <c r="U240" s="170"/>
    </row>
    <row r="241" spans="1:21" x14ac:dyDescent="0.2">
      <c r="A241" s="147" t="s">
        <v>392</v>
      </c>
      <c r="B241" s="147" t="s">
        <v>550</v>
      </c>
      <c r="C241" s="147" t="s">
        <v>551</v>
      </c>
      <c r="D241" s="147">
        <v>3</v>
      </c>
      <c r="E241" s="147" t="s">
        <v>30</v>
      </c>
      <c r="F241" s="147" t="s">
        <v>42</v>
      </c>
      <c r="G241" s="147"/>
      <c r="H241" s="147"/>
      <c r="I241" s="147"/>
      <c r="J241" s="147"/>
      <c r="K241" s="147"/>
      <c r="L241" s="147"/>
      <c r="M241" s="147"/>
      <c r="N241" s="147"/>
      <c r="O241" s="147"/>
      <c r="P241" s="147"/>
      <c r="Q241" s="147"/>
      <c r="R241" s="147"/>
      <c r="S241" s="147"/>
      <c r="T241" s="169"/>
      <c r="U241" s="170"/>
    </row>
    <row r="242" spans="1:21" x14ac:dyDescent="0.2">
      <c r="A242" s="147" t="s">
        <v>392</v>
      </c>
      <c r="B242" s="147" t="s">
        <v>552</v>
      </c>
      <c r="C242" s="147" t="s">
        <v>553</v>
      </c>
      <c r="D242" s="147">
        <v>3</v>
      </c>
      <c r="E242" s="147" t="s">
        <v>30</v>
      </c>
      <c r="F242" s="147" t="s">
        <v>42</v>
      </c>
      <c r="G242" s="147"/>
      <c r="H242" s="147"/>
      <c r="I242" s="147"/>
      <c r="J242" s="147"/>
      <c r="K242" s="147"/>
      <c r="L242" s="147"/>
      <c r="M242" s="147"/>
      <c r="N242" s="147"/>
      <c r="O242" s="147"/>
      <c r="P242" s="147"/>
      <c r="Q242" s="147"/>
      <c r="R242" s="147"/>
      <c r="S242" s="147"/>
      <c r="T242" s="169"/>
      <c r="U242" s="170"/>
    </row>
    <row r="243" spans="1:21" x14ac:dyDescent="0.2">
      <c r="A243" s="147" t="s">
        <v>392</v>
      </c>
      <c r="B243" s="147" t="s">
        <v>560</v>
      </c>
      <c r="C243" s="147" t="s">
        <v>854</v>
      </c>
      <c r="D243" s="147">
        <v>2</v>
      </c>
      <c r="E243" s="147" t="s">
        <v>30</v>
      </c>
      <c r="F243" s="147" t="s">
        <v>30</v>
      </c>
      <c r="G243" s="147"/>
      <c r="H243" s="147" t="s">
        <v>30</v>
      </c>
      <c r="I243" s="147"/>
      <c r="J243" s="147" t="s">
        <v>30</v>
      </c>
      <c r="K243" s="147"/>
      <c r="L243" s="147"/>
      <c r="M243" s="147"/>
      <c r="N243" s="147"/>
      <c r="O243" s="147"/>
      <c r="P243" s="147"/>
      <c r="Q243" s="147"/>
      <c r="R243" s="147"/>
      <c r="S243" s="147"/>
      <c r="T243" s="169"/>
      <c r="U243" s="170"/>
    </row>
    <row r="244" spans="1:21" x14ac:dyDescent="0.2">
      <c r="A244" s="147" t="s">
        <v>392</v>
      </c>
      <c r="B244" s="147" t="s">
        <v>561</v>
      </c>
      <c r="C244" s="147" t="s">
        <v>855</v>
      </c>
      <c r="D244" s="147">
        <v>3</v>
      </c>
      <c r="E244" s="147" t="s">
        <v>30</v>
      </c>
      <c r="F244" s="147" t="s">
        <v>42</v>
      </c>
      <c r="G244" s="147"/>
      <c r="H244" s="147"/>
      <c r="I244" s="147"/>
      <c r="J244" s="147"/>
      <c r="K244" s="147"/>
      <c r="L244" s="147"/>
      <c r="M244" s="147"/>
      <c r="N244" s="147"/>
      <c r="O244" s="147"/>
      <c r="P244" s="147"/>
      <c r="Q244" s="147"/>
      <c r="R244" s="147"/>
      <c r="S244" s="147"/>
      <c r="T244" s="169"/>
      <c r="U244" s="170"/>
    </row>
    <row r="245" spans="1:21" x14ac:dyDescent="0.2">
      <c r="A245" s="147" t="s">
        <v>392</v>
      </c>
      <c r="B245" s="147" t="s">
        <v>554</v>
      </c>
      <c r="C245" s="147" t="s">
        <v>555</v>
      </c>
      <c r="D245" s="147">
        <v>2</v>
      </c>
      <c r="E245" s="147" t="s">
        <v>30</v>
      </c>
      <c r="F245" s="147" t="s">
        <v>30</v>
      </c>
      <c r="G245" s="147"/>
      <c r="H245" s="147" t="s">
        <v>30</v>
      </c>
      <c r="I245" s="147"/>
      <c r="J245" s="147" t="s">
        <v>30</v>
      </c>
      <c r="K245" s="147"/>
      <c r="L245" s="147"/>
      <c r="M245" s="147"/>
      <c r="N245" s="147"/>
      <c r="O245" s="147"/>
      <c r="P245" s="147"/>
      <c r="Q245" s="147"/>
      <c r="R245" s="147"/>
      <c r="S245" s="147"/>
      <c r="T245" s="169"/>
      <c r="U245" s="170"/>
    </row>
    <row r="246" spans="1:21" x14ac:dyDescent="0.2">
      <c r="A246" s="147" t="s">
        <v>392</v>
      </c>
      <c r="B246" s="147" t="s">
        <v>556</v>
      </c>
      <c r="C246" s="147" t="s">
        <v>557</v>
      </c>
      <c r="D246" s="147">
        <v>2</v>
      </c>
      <c r="E246" s="147" t="s">
        <v>30</v>
      </c>
      <c r="F246" s="147" t="s">
        <v>30</v>
      </c>
      <c r="G246" s="147"/>
      <c r="H246" s="147" t="s">
        <v>30</v>
      </c>
      <c r="I246" s="147"/>
      <c r="J246" s="147"/>
      <c r="K246" s="147"/>
      <c r="L246" s="147"/>
      <c r="M246" s="147"/>
      <c r="N246" s="147"/>
      <c r="O246" s="147"/>
      <c r="P246" s="147"/>
      <c r="Q246" s="147"/>
      <c r="R246" s="147"/>
      <c r="S246" s="147"/>
      <c r="T246" s="169"/>
      <c r="U246" s="170"/>
    </row>
    <row r="247" spans="1:21" x14ac:dyDescent="0.2">
      <c r="A247" s="147" t="s">
        <v>392</v>
      </c>
      <c r="B247" s="147" t="s">
        <v>558</v>
      </c>
      <c r="C247" s="147" t="s">
        <v>559</v>
      </c>
      <c r="D247" s="147">
        <v>2</v>
      </c>
      <c r="E247" s="147" t="s">
        <v>30</v>
      </c>
      <c r="F247" s="147" t="s">
        <v>30</v>
      </c>
      <c r="G247" s="147"/>
      <c r="H247" s="147" t="s">
        <v>30</v>
      </c>
      <c r="I247" s="147"/>
      <c r="J247" s="147"/>
      <c r="K247" s="147"/>
      <c r="L247" s="147"/>
      <c r="M247" s="147"/>
      <c r="N247" s="147"/>
      <c r="O247" s="147"/>
      <c r="P247" s="147"/>
      <c r="Q247" s="147"/>
      <c r="R247" s="147"/>
      <c r="S247" s="147"/>
      <c r="T247" s="169"/>
      <c r="U247" s="170"/>
    </row>
    <row r="248" spans="1:21" x14ac:dyDescent="0.2">
      <c r="A248" s="147" t="s">
        <v>392</v>
      </c>
      <c r="B248" s="147" t="s">
        <v>562</v>
      </c>
      <c r="C248" s="147" t="s">
        <v>563</v>
      </c>
      <c r="D248" s="147">
        <v>3</v>
      </c>
      <c r="E248" s="147" t="s">
        <v>30</v>
      </c>
      <c r="F248" s="147" t="s">
        <v>42</v>
      </c>
      <c r="G248" s="147"/>
      <c r="H248" s="147"/>
      <c r="I248" s="147"/>
      <c r="J248" s="147"/>
      <c r="K248" s="147"/>
      <c r="L248" s="147"/>
      <c r="M248" s="147"/>
      <c r="N248" s="147"/>
      <c r="O248" s="147"/>
      <c r="P248" s="147"/>
      <c r="Q248" s="147"/>
      <c r="R248" s="147"/>
      <c r="S248" s="147"/>
      <c r="T248" s="169"/>
      <c r="U248" s="170"/>
    </row>
    <row r="249" spans="1:21" x14ac:dyDescent="0.2">
      <c r="A249" s="147" t="s">
        <v>392</v>
      </c>
      <c r="B249" s="147" t="s">
        <v>564</v>
      </c>
      <c r="C249" s="147" t="s">
        <v>565</v>
      </c>
      <c r="D249" s="147">
        <v>3</v>
      </c>
      <c r="E249" s="147" t="s">
        <v>30</v>
      </c>
      <c r="F249" s="147" t="s">
        <v>42</v>
      </c>
      <c r="G249" s="147"/>
      <c r="H249" s="147"/>
      <c r="I249" s="147"/>
      <c r="J249" s="147"/>
      <c r="K249" s="147"/>
      <c r="L249" s="147"/>
      <c r="M249" s="147"/>
      <c r="N249" s="147"/>
      <c r="O249" s="147"/>
      <c r="P249" s="147"/>
      <c r="Q249" s="147"/>
      <c r="R249" s="147"/>
      <c r="S249" s="147"/>
      <c r="T249" s="169"/>
      <c r="U249" s="170"/>
    </row>
    <row r="250" spans="1:21" x14ac:dyDescent="0.2">
      <c r="A250" s="147" t="s">
        <v>392</v>
      </c>
      <c r="B250" s="147" t="s">
        <v>566</v>
      </c>
      <c r="C250" s="147" t="s">
        <v>567</v>
      </c>
      <c r="D250" s="147">
        <v>3</v>
      </c>
      <c r="E250" s="147" t="s">
        <v>30</v>
      </c>
      <c r="F250" s="147" t="s">
        <v>42</v>
      </c>
      <c r="G250" s="147"/>
      <c r="H250" s="147"/>
      <c r="I250" s="147"/>
      <c r="J250" s="147"/>
      <c r="K250" s="147"/>
      <c r="L250" s="147"/>
      <c r="M250" s="147"/>
      <c r="N250" s="147"/>
      <c r="O250" s="147"/>
      <c r="P250" s="147"/>
      <c r="Q250" s="147"/>
      <c r="R250" s="147"/>
      <c r="S250" s="147"/>
      <c r="T250" s="169"/>
      <c r="U250" s="170"/>
    </row>
    <row r="251" spans="1:21" ht="18" x14ac:dyDescent="0.2">
      <c r="A251" s="147" t="s">
        <v>392</v>
      </c>
      <c r="B251" s="147" t="s">
        <v>568</v>
      </c>
      <c r="C251" s="147" t="s">
        <v>569</v>
      </c>
      <c r="D251" s="147">
        <v>2</v>
      </c>
      <c r="E251" s="147" t="s">
        <v>30</v>
      </c>
      <c r="F251" s="147" t="s">
        <v>30</v>
      </c>
      <c r="G251" s="147"/>
      <c r="H251" s="147" t="s">
        <v>30</v>
      </c>
      <c r="I251" s="147"/>
      <c r="J251" s="147"/>
      <c r="K251" s="147"/>
      <c r="L251" s="147"/>
      <c r="M251" s="147"/>
      <c r="N251" s="147"/>
      <c r="O251" s="147"/>
      <c r="P251" s="147"/>
      <c r="Q251" s="147"/>
      <c r="R251" s="147"/>
      <c r="S251" s="147"/>
      <c r="T251" s="169"/>
      <c r="U251" s="170"/>
    </row>
    <row r="252" spans="1:21" x14ac:dyDescent="0.2">
      <c r="A252" s="147" t="s">
        <v>392</v>
      </c>
      <c r="B252" s="147" t="s">
        <v>570</v>
      </c>
      <c r="C252" s="147" t="s">
        <v>571</v>
      </c>
      <c r="D252" s="147">
        <v>3</v>
      </c>
      <c r="E252" s="147" t="s">
        <v>30</v>
      </c>
      <c r="F252" s="147" t="s">
        <v>42</v>
      </c>
      <c r="G252" s="147"/>
      <c r="H252" s="147"/>
      <c r="I252" s="147"/>
      <c r="J252" s="147"/>
      <c r="K252" s="147"/>
      <c r="L252" s="147"/>
      <c r="M252" s="147"/>
      <c r="N252" s="147"/>
      <c r="O252" s="147"/>
      <c r="P252" s="147"/>
      <c r="Q252" s="147"/>
      <c r="R252" s="147"/>
      <c r="S252" s="147"/>
      <c r="T252" s="169"/>
      <c r="U252" s="170"/>
    </row>
    <row r="253" spans="1:21" x14ac:dyDescent="0.2">
      <c r="A253" s="147" t="s">
        <v>392</v>
      </c>
      <c r="B253" s="147" t="s">
        <v>572</v>
      </c>
      <c r="C253" s="147" t="s">
        <v>856</v>
      </c>
      <c r="D253" s="147">
        <v>3</v>
      </c>
      <c r="E253" s="147" t="s">
        <v>30</v>
      </c>
      <c r="F253" s="147" t="s">
        <v>42</v>
      </c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69"/>
      <c r="U253" s="170"/>
    </row>
    <row r="254" spans="1:21" x14ac:dyDescent="0.2">
      <c r="A254" s="147" t="s">
        <v>392</v>
      </c>
      <c r="B254" s="147" t="s">
        <v>573</v>
      </c>
      <c r="C254" s="147" t="s">
        <v>574</v>
      </c>
      <c r="D254" s="147">
        <v>3</v>
      </c>
      <c r="E254" s="147" t="s">
        <v>30</v>
      </c>
      <c r="F254" s="147" t="s">
        <v>42</v>
      </c>
      <c r="G254" s="147"/>
      <c r="H254" s="147"/>
      <c r="I254" s="147"/>
      <c r="J254" s="147"/>
      <c r="K254" s="147"/>
      <c r="L254" s="147"/>
      <c r="M254" s="147"/>
      <c r="N254" s="147"/>
      <c r="O254" s="147"/>
      <c r="P254" s="147"/>
      <c r="Q254" s="147"/>
      <c r="R254" s="147"/>
      <c r="S254" s="147"/>
      <c r="T254" s="169"/>
      <c r="U254" s="170"/>
    </row>
    <row r="255" spans="1:21" x14ac:dyDescent="0.2">
      <c r="A255" s="147" t="s">
        <v>392</v>
      </c>
      <c r="B255" s="147" t="s">
        <v>575</v>
      </c>
      <c r="C255" s="147" t="s">
        <v>576</v>
      </c>
      <c r="D255" s="147">
        <v>2</v>
      </c>
      <c r="E255" s="147" t="s">
        <v>30</v>
      </c>
      <c r="F255" s="147" t="s">
        <v>30</v>
      </c>
      <c r="G255" s="147"/>
      <c r="H255" s="147" t="s">
        <v>30</v>
      </c>
      <c r="I255" s="147"/>
      <c r="J255" s="147"/>
      <c r="K255" s="147"/>
      <c r="L255" s="147"/>
      <c r="M255" s="147"/>
      <c r="N255" s="147"/>
      <c r="O255" s="147"/>
      <c r="P255" s="147"/>
      <c r="Q255" s="147"/>
      <c r="R255" s="147"/>
      <c r="S255" s="147"/>
      <c r="T255" s="169"/>
      <c r="U255" s="170"/>
    </row>
    <row r="256" spans="1:21" x14ac:dyDescent="0.2">
      <c r="A256" s="147" t="s">
        <v>392</v>
      </c>
      <c r="B256" s="147" t="s">
        <v>857</v>
      </c>
      <c r="C256" s="147" t="s">
        <v>858</v>
      </c>
      <c r="D256" s="147">
        <v>2</v>
      </c>
      <c r="E256" s="147" t="s">
        <v>30</v>
      </c>
      <c r="F256" s="147" t="s">
        <v>30</v>
      </c>
      <c r="G256" s="147"/>
      <c r="H256" s="147" t="s">
        <v>30</v>
      </c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69"/>
      <c r="U256" s="170"/>
    </row>
    <row r="257" spans="1:21" x14ac:dyDescent="0.2">
      <c r="A257" s="147" t="s">
        <v>392</v>
      </c>
      <c r="B257" s="147" t="s">
        <v>577</v>
      </c>
      <c r="C257" s="147" t="s">
        <v>578</v>
      </c>
      <c r="D257" s="147">
        <v>3</v>
      </c>
      <c r="E257" s="147" t="s">
        <v>30</v>
      </c>
      <c r="F257" s="147" t="s">
        <v>42</v>
      </c>
      <c r="G257" s="147"/>
      <c r="H257" s="147"/>
      <c r="I257" s="147"/>
      <c r="J257" s="147"/>
      <c r="K257" s="147"/>
      <c r="L257" s="147"/>
      <c r="M257" s="147"/>
      <c r="N257" s="147"/>
      <c r="O257" s="147"/>
      <c r="P257" s="147"/>
      <c r="Q257" s="147"/>
      <c r="R257" s="147"/>
      <c r="S257" s="147"/>
      <c r="T257" s="169"/>
      <c r="U257" s="170"/>
    </row>
    <row r="258" spans="1:21" x14ac:dyDescent="0.2">
      <c r="A258" s="147" t="s">
        <v>392</v>
      </c>
      <c r="B258" s="147" t="s">
        <v>585</v>
      </c>
      <c r="C258" s="147" t="s">
        <v>859</v>
      </c>
      <c r="D258" s="147">
        <v>2</v>
      </c>
      <c r="E258" s="147" t="s">
        <v>30</v>
      </c>
      <c r="F258" s="147" t="s">
        <v>30</v>
      </c>
      <c r="G258" s="147"/>
      <c r="H258" s="147" t="s">
        <v>30</v>
      </c>
      <c r="I258" s="147"/>
      <c r="J258" s="147"/>
      <c r="K258" s="147"/>
      <c r="L258" s="147"/>
      <c r="M258" s="147"/>
      <c r="N258" s="147"/>
      <c r="O258" s="147"/>
      <c r="P258" s="147"/>
      <c r="Q258" s="147"/>
      <c r="R258" s="147"/>
      <c r="S258" s="147"/>
      <c r="T258" s="169"/>
      <c r="U258" s="170"/>
    </row>
    <row r="259" spans="1:21" x14ac:dyDescent="0.2">
      <c r="A259" s="147" t="s">
        <v>392</v>
      </c>
      <c r="B259" s="147" t="s">
        <v>579</v>
      </c>
      <c r="C259" s="147" t="s">
        <v>580</v>
      </c>
      <c r="D259" s="147">
        <v>3</v>
      </c>
      <c r="E259" s="147" t="s">
        <v>30</v>
      </c>
      <c r="F259" s="147" t="s">
        <v>42</v>
      </c>
      <c r="G259" s="147"/>
      <c r="H259" s="147"/>
      <c r="I259" s="147"/>
      <c r="J259" s="147"/>
      <c r="K259" s="147"/>
      <c r="L259" s="147"/>
      <c r="M259" s="147"/>
      <c r="N259" s="147"/>
      <c r="O259" s="147"/>
      <c r="P259" s="147"/>
      <c r="Q259" s="147"/>
      <c r="R259" s="147"/>
      <c r="S259" s="147"/>
      <c r="T259" s="169"/>
      <c r="U259" s="170"/>
    </row>
    <row r="260" spans="1:21" x14ac:dyDescent="0.2">
      <c r="A260" s="147" t="s">
        <v>392</v>
      </c>
      <c r="B260" s="147" t="s">
        <v>586</v>
      </c>
      <c r="C260" s="147" t="s">
        <v>860</v>
      </c>
      <c r="D260" s="147">
        <v>3</v>
      </c>
      <c r="E260" s="147" t="s">
        <v>30</v>
      </c>
      <c r="F260" s="147" t="s">
        <v>42</v>
      </c>
      <c r="G260" s="147"/>
      <c r="H260" s="147"/>
      <c r="I260" s="147"/>
      <c r="J260" s="147"/>
      <c r="K260" s="147"/>
      <c r="L260" s="147"/>
      <c r="M260" s="147"/>
      <c r="N260" s="147"/>
      <c r="O260" s="147"/>
      <c r="P260" s="147"/>
      <c r="Q260" s="147"/>
      <c r="R260" s="147"/>
      <c r="S260" s="147"/>
      <c r="T260" s="169"/>
      <c r="U260" s="170"/>
    </row>
    <row r="261" spans="1:21" x14ac:dyDescent="0.2">
      <c r="A261" s="147" t="s">
        <v>392</v>
      </c>
      <c r="B261" s="147" t="s">
        <v>581</v>
      </c>
      <c r="C261" s="147" t="s">
        <v>582</v>
      </c>
      <c r="D261" s="147">
        <v>2</v>
      </c>
      <c r="E261" s="147" t="s">
        <v>30</v>
      </c>
      <c r="F261" s="147" t="s">
        <v>30</v>
      </c>
      <c r="G261" s="147"/>
      <c r="H261" s="147" t="s">
        <v>30</v>
      </c>
      <c r="I261" s="147"/>
      <c r="J261" s="147"/>
      <c r="K261" s="147"/>
      <c r="L261" s="147"/>
      <c r="M261" s="147"/>
      <c r="N261" s="147" t="s">
        <v>30</v>
      </c>
      <c r="O261" s="147"/>
      <c r="P261" s="147"/>
      <c r="Q261" s="147"/>
      <c r="R261" s="147"/>
      <c r="S261" s="147"/>
      <c r="T261" s="169"/>
      <c r="U261" s="170"/>
    </row>
    <row r="262" spans="1:21" x14ac:dyDescent="0.2">
      <c r="A262" s="147" t="s">
        <v>392</v>
      </c>
      <c r="B262" s="147" t="s">
        <v>583</v>
      </c>
      <c r="C262" s="147" t="s">
        <v>584</v>
      </c>
      <c r="D262" s="147">
        <v>3</v>
      </c>
      <c r="E262" s="147" t="s">
        <v>30</v>
      </c>
      <c r="F262" s="147" t="s">
        <v>30</v>
      </c>
      <c r="G262" s="147"/>
      <c r="H262" s="147" t="s">
        <v>30</v>
      </c>
      <c r="I262" s="147"/>
      <c r="J262" s="147"/>
      <c r="K262" s="147"/>
      <c r="L262" s="147"/>
      <c r="M262" s="147"/>
      <c r="N262" s="147"/>
      <c r="O262" s="147"/>
      <c r="P262" s="147"/>
      <c r="Q262" s="147"/>
      <c r="R262" s="147"/>
      <c r="S262" s="147"/>
      <c r="T262" s="169"/>
      <c r="U262" s="170"/>
    </row>
    <row r="263" spans="1:21" x14ac:dyDescent="0.2">
      <c r="A263" s="147" t="s">
        <v>392</v>
      </c>
      <c r="B263" s="147" t="s">
        <v>587</v>
      </c>
      <c r="C263" s="147" t="s">
        <v>588</v>
      </c>
      <c r="D263" s="147">
        <v>2</v>
      </c>
      <c r="E263" s="147" t="s">
        <v>30</v>
      </c>
      <c r="F263" s="147" t="s">
        <v>30</v>
      </c>
      <c r="G263" s="147"/>
      <c r="H263" s="147"/>
      <c r="I263" s="147"/>
      <c r="J263" s="147" t="s">
        <v>30</v>
      </c>
      <c r="K263" s="147"/>
      <c r="L263" s="147"/>
      <c r="M263" s="147"/>
      <c r="N263" s="147" t="s">
        <v>30</v>
      </c>
      <c r="O263" s="147"/>
      <c r="P263" s="147"/>
      <c r="Q263" s="147"/>
      <c r="R263" s="147"/>
      <c r="S263" s="147"/>
      <c r="T263" s="169"/>
      <c r="U263" s="170"/>
    </row>
    <row r="264" spans="1:21" x14ac:dyDescent="0.2">
      <c r="A264" s="147" t="s">
        <v>392</v>
      </c>
      <c r="B264" s="147" t="s">
        <v>589</v>
      </c>
      <c r="C264" s="147" t="s">
        <v>590</v>
      </c>
      <c r="D264" s="147">
        <v>3</v>
      </c>
      <c r="E264" s="147" t="s">
        <v>30</v>
      </c>
      <c r="F264" s="147" t="s">
        <v>42</v>
      </c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/>
      <c r="T264" s="169"/>
      <c r="U264" s="170"/>
    </row>
    <row r="265" spans="1:21" x14ac:dyDescent="0.2">
      <c r="A265" s="147" t="s">
        <v>392</v>
      </c>
      <c r="B265" s="147" t="s">
        <v>591</v>
      </c>
      <c r="C265" s="147" t="s">
        <v>592</v>
      </c>
      <c r="D265" s="147">
        <v>2</v>
      </c>
      <c r="E265" s="147" t="s">
        <v>30</v>
      </c>
      <c r="F265" s="147" t="s">
        <v>30</v>
      </c>
      <c r="G265" s="147"/>
      <c r="H265" s="147" t="s">
        <v>30</v>
      </c>
      <c r="I265" s="147"/>
      <c r="J265" s="147"/>
      <c r="K265" s="147"/>
      <c r="L265" s="147"/>
      <c r="M265" s="147"/>
      <c r="N265" s="147"/>
      <c r="O265" s="147"/>
      <c r="P265" s="147"/>
      <c r="Q265" s="147"/>
      <c r="R265" s="147"/>
      <c r="S265" s="147"/>
      <c r="T265" s="169"/>
      <c r="U265" s="170"/>
    </row>
    <row r="266" spans="1:21" x14ac:dyDescent="0.2">
      <c r="A266" s="147" t="s">
        <v>392</v>
      </c>
      <c r="B266" s="147" t="s">
        <v>593</v>
      </c>
      <c r="C266" s="147" t="s">
        <v>594</v>
      </c>
      <c r="D266" s="147">
        <v>2</v>
      </c>
      <c r="E266" s="147" t="s">
        <v>30</v>
      </c>
      <c r="F266" s="147" t="s">
        <v>30</v>
      </c>
      <c r="G266" s="147"/>
      <c r="H266" s="147" t="s">
        <v>30</v>
      </c>
      <c r="I266" s="147"/>
      <c r="J266" s="147"/>
      <c r="K266" s="147"/>
      <c r="L266" s="147"/>
      <c r="M266" s="147"/>
      <c r="N266" s="147"/>
      <c r="O266" s="147"/>
      <c r="P266" s="147"/>
      <c r="Q266" s="147"/>
      <c r="R266" s="147"/>
      <c r="S266" s="147"/>
      <c r="T266" s="169"/>
      <c r="U266" s="170"/>
    </row>
    <row r="267" spans="1:21" x14ac:dyDescent="0.2">
      <c r="A267" s="147" t="s">
        <v>392</v>
      </c>
      <c r="B267" s="147" t="s">
        <v>595</v>
      </c>
      <c r="C267" s="147" t="s">
        <v>596</v>
      </c>
      <c r="D267" s="147">
        <v>3</v>
      </c>
      <c r="E267" s="147" t="s">
        <v>30</v>
      </c>
      <c r="F267" s="147" t="s">
        <v>42</v>
      </c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69"/>
      <c r="U267" s="170"/>
    </row>
    <row r="268" spans="1:21" ht="18" x14ac:dyDescent="0.2">
      <c r="A268" s="147" t="s">
        <v>392</v>
      </c>
      <c r="B268" s="147" t="s">
        <v>597</v>
      </c>
      <c r="C268" s="147" t="s">
        <v>598</v>
      </c>
      <c r="D268" s="147">
        <v>2</v>
      </c>
      <c r="E268" s="147" t="s">
        <v>30</v>
      </c>
      <c r="F268" s="147" t="s">
        <v>30</v>
      </c>
      <c r="G268" s="147"/>
      <c r="H268" s="147" t="s">
        <v>30</v>
      </c>
      <c r="I268" s="147"/>
      <c r="J268" s="147" t="s">
        <v>30</v>
      </c>
      <c r="K268" s="147"/>
      <c r="L268" s="147"/>
      <c r="M268" s="147"/>
      <c r="N268" s="147"/>
      <c r="O268" s="147"/>
      <c r="P268" s="147"/>
      <c r="Q268" s="147"/>
      <c r="R268" s="147"/>
      <c r="S268" s="147"/>
      <c r="T268" s="169"/>
      <c r="U268" s="170"/>
    </row>
    <row r="269" spans="1:21" x14ac:dyDescent="0.2">
      <c r="A269" s="147" t="s">
        <v>392</v>
      </c>
      <c r="B269" s="147" t="s">
        <v>599</v>
      </c>
      <c r="C269" s="147" t="s">
        <v>600</v>
      </c>
      <c r="D269" s="147">
        <v>3</v>
      </c>
      <c r="E269" s="147" t="s">
        <v>30</v>
      </c>
      <c r="F269" s="147" t="s">
        <v>30</v>
      </c>
      <c r="G269" s="147"/>
      <c r="H269" s="147" t="s">
        <v>30</v>
      </c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  <c r="S269" s="147"/>
      <c r="T269" s="169"/>
      <c r="U269" s="170"/>
    </row>
    <row r="270" spans="1:21" x14ac:dyDescent="0.2">
      <c r="A270" s="147" t="s">
        <v>392</v>
      </c>
      <c r="B270" s="147" t="s">
        <v>601</v>
      </c>
      <c r="C270" s="147" t="s">
        <v>602</v>
      </c>
      <c r="D270" s="147">
        <v>3</v>
      </c>
      <c r="E270" s="147" t="s">
        <v>30</v>
      </c>
      <c r="F270" s="147" t="s">
        <v>30</v>
      </c>
      <c r="G270" s="147"/>
      <c r="H270" s="147" t="s">
        <v>30</v>
      </c>
      <c r="I270" s="147"/>
      <c r="J270" s="147"/>
      <c r="K270" s="147"/>
      <c r="L270" s="147"/>
      <c r="M270" s="147"/>
      <c r="N270" s="147"/>
      <c r="O270" s="147"/>
      <c r="P270" s="147"/>
      <c r="Q270" s="147"/>
      <c r="R270" s="147"/>
      <c r="S270" s="147"/>
      <c r="T270" s="169"/>
      <c r="U270" s="170"/>
    </row>
    <row r="271" spans="1:21" x14ac:dyDescent="0.2">
      <c r="A271" s="147" t="s">
        <v>392</v>
      </c>
      <c r="B271" s="147" t="s">
        <v>603</v>
      </c>
      <c r="C271" s="147" t="s">
        <v>604</v>
      </c>
      <c r="D271" s="147">
        <v>3</v>
      </c>
      <c r="E271" s="147" t="s">
        <v>30</v>
      </c>
      <c r="F271" s="147" t="s">
        <v>42</v>
      </c>
      <c r="G271" s="147"/>
      <c r="H271" s="147"/>
      <c r="I271" s="147"/>
      <c r="J271" s="147"/>
      <c r="K271" s="147"/>
      <c r="L271" s="147"/>
      <c r="M271" s="147"/>
      <c r="N271" s="147"/>
      <c r="O271" s="147"/>
      <c r="P271" s="147"/>
      <c r="Q271" s="147"/>
      <c r="R271" s="147"/>
      <c r="S271" s="147"/>
      <c r="T271" s="169"/>
      <c r="U271" s="170"/>
    </row>
    <row r="272" spans="1:21" ht="18" x14ac:dyDescent="0.2">
      <c r="A272" s="147" t="s">
        <v>392</v>
      </c>
      <c r="B272" s="147" t="s">
        <v>605</v>
      </c>
      <c r="C272" s="147" t="s">
        <v>606</v>
      </c>
      <c r="D272" s="147">
        <v>2</v>
      </c>
      <c r="E272" s="147" t="s">
        <v>30</v>
      </c>
      <c r="F272" s="147" t="s">
        <v>30</v>
      </c>
      <c r="G272" s="147"/>
      <c r="H272" s="147"/>
      <c r="I272" s="147"/>
      <c r="J272" s="147" t="s">
        <v>30</v>
      </c>
      <c r="K272" s="147"/>
      <c r="L272" s="147"/>
      <c r="M272" s="147"/>
      <c r="N272" s="147"/>
      <c r="O272" s="147"/>
      <c r="P272" s="147"/>
      <c r="Q272" s="147"/>
      <c r="R272" s="147"/>
      <c r="S272" s="147"/>
      <c r="T272" s="169"/>
      <c r="U272" s="170"/>
    </row>
    <row r="273" spans="1:21" x14ac:dyDescent="0.2">
      <c r="A273" s="147" t="s">
        <v>392</v>
      </c>
      <c r="B273" s="147" t="s">
        <v>607</v>
      </c>
      <c r="C273" s="147" t="s">
        <v>608</v>
      </c>
      <c r="D273" s="147">
        <v>3</v>
      </c>
      <c r="E273" s="147" t="s">
        <v>30</v>
      </c>
      <c r="F273" s="147" t="s">
        <v>42</v>
      </c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69"/>
      <c r="U273" s="170"/>
    </row>
    <row r="274" spans="1:21" x14ac:dyDescent="0.2">
      <c r="A274" s="147" t="s">
        <v>392</v>
      </c>
      <c r="B274" s="147" t="s">
        <v>609</v>
      </c>
      <c r="C274" s="147" t="s">
        <v>861</v>
      </c>
      <c r="D274" s="147">
        <v>2</v>
      </c>
      <c r="E274" s="147" t="s">
        <v>30</v>
      </c>
      <c r="F274" s="147" t="s">
        <v>30</v>
      </c>
      <c r="G274" s="147"/>
      <c r="H274" s="147" t="s">
        <v>30</v>
      </c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69"/>
      <c r="U274" s="170"/>
    </row>
    <row r="275" spans="1:21" x14ac:dyDescent="0.2">
      <c r="A275" s="147" t="s">
        <v>392</v>
      </c>
      <c r="B275" s="147" t="s">
        <v>610</v>
      </c>
      <c r="C275" s="147" t="s">
        <v>862</v>
      </c>
      <c r="D275" s="147">
        <v>2</v>
      </c>
      <c r="E275" s="147" t="s">
        <v>30</v>
      </c>
      <c r="F275" s="147" t="s">
        <v>30</v>
      </c>
      <c r="G275" s="147"/>
      <c r="H275" s="147" t="s">
        <v>30</v>
      </c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69"/>
      <c r="U275" s="170"/>
    </row>
    <row r="276" spans="1:21" x14ac:dyDescent="0.2">
      <c r="A276" s="147" t="s">
        <v>392</v>
      </c>
      <c r="B276" s="147" t="s">
        <v>613</v>
      </c>
      <c r="C276" s="147" t="s">
        <v>863</v>
      </c>
      <c r="D276" s="147">
        <v>2</v>
      </c>
      <c r="E276" s="147" t="s">
        <v>30</v>
      </c>
      <c r="F276" s="147" t="s">
        <v>30</v>
      </c>
      <c r="G276" s="147"/>
      <c r="H276" s="147" t="s">
        <v>30</v>
      </c>
      <c r="I276" s="147"/>
      <c r="J276" s="147" t="s">
        <v>30</v>
      </c>
      <c r="K276" s="147"/>
      <c r="L276" s="147"/>
      <c r="M276" s="147"/>
      <c r="N276" s="147"/>
      <c r="O276" s="147"/>
      <c r="P276" s="147"/>
      <c r="Q276" s="147"/>
      <c r="R276" s="147"/>
      <c r="S276" s="147"/>
      <c r="T276" s="169"/>
      <c r="U276" s="170"/>
    </row>
    <row r="277" spans="1:21" x14ac:dyDescent="0.2">
      <c r="A277" s="147" t="s">
        <v>392</v>
      </c>
      <c r="B277" s="147" t="s">
        <v>611</v>
      </c>
      <c r="C277" s="147" t="s">
        <v>612</v>
      </c>
      <c r="D277" s="147">
        <v>3</v>
      </c>
      <c r="E277" s="147" t="s">
        <v>30</v>
      </c>
      <c r="F277" s="147" t="s">
        <v>30</v>
      </c>
      <c r="G277" s="147"/>
      <c r="H277" s="147" t="s">
        <v>30</v>
      </c>
      <c r="I277" s="147"/>
      <c r="J277" s="147"/>
      <c r="K277" s="147"/>
      <c r="L277" s="147"/>
      <c r="M277" s="147"/>
      <c r="N277" s="147"/>
      <c r="O277" s="147"/>
      <c r="P277" s="147"/>
      <c r="Q277" s="147"/>
      <c r="R277" s="147"/>
      <c r="S277" s="147"/>
      <c r="T277" s="169"/>
      <c r="U277" s="170"/>
    </row>
    <row r="278" spans="1:21" x14ac:dyDescent="0.2">
      <c r="A278" s="147" t="s">
        <v>392</v>
      </c>
      <c r="B278" s="147" t="s">
        <v>614</v>
      </c>
      <c r="C278" s="147" t="s">
        <v>615</v>
      </c>
      <c r="D278" s="147">
        <v>3</v>
      </c>
      <c r="E278" s="147" t="s">
        <v>30</v>
      </c>
      <c r="F278" s="147" t="s">
        <v>42</v>
      </c>
      <c r="G278" s="147"/>
      <c r="H278" s="147"/>
      <c r="I278" s="147"/>
      <c r="J278" s="147"/>
      <c r="K278" s="147"/>
      <c r="L278" s="147"/>
      <c r="M278" s="147"/>
      <c r="N278" s="147"/>
      <c r="O278" s="147"/>
      <c r="P278" s="147"/>
      <c r="Q278" s="147"/>
      <c r="R278" s="147"/>
      <c r="S278" s="147"/>
      <c r="T278" s="169"/>
      <c r="U278" s="170"/>
    </row>
    <row r="279" spans="1:21" x14ac:dyDescent="0.2">
      <c r="A279" s="147" t="s">
        <v>392</v>
      </c>
      <c r="B279" s="147" t="s">
        <v>616</v>
      </c>
      <c r="C279" s="147" t="s">
        <v>617</v>
      </c>
      <c r="D279" s="147">
        <v>3</v>
      </c>
      <c r="E279" s="147" t="s">
        <v>30</v>
      </c>
      <c r="F279" s="147" t="s">
        <v>42</v>
      </c>
      <c r="G279" s="147"/>
      <c r="H279" s="147"/>
      <c r="I279" s="147"/>
      <c r="J279" s="147"/>
      <c r="K279" s="147"/>
      <c r="L279" s="147"/>
      <c r="M279" s="147"/>
      <c r="N279" s="147"/>
      <c r="O279" s="147"/>
      <c r="P279" s="147"/>
      <c r="Q279" s="147"/>
      <c r="R279" s="147"/>
      <c r="S279" s="147"/>
      <c r="T279" s="169"/>
      <c r="U279" s="170"/>
    </row>
    <row r="280" spans="1:21" x14ac:dyDescent="0.2">
      <c r="A280" s="147" t="s">
        <v>392</v>
      </c>
      <c r="B280" s="147" t="s">
        <v>618</v>
      </c>
      <c r="C280" s="147" t="s">
        <v>619</v>
      </c>
      <c r="D280" s="147">
        <v>3</v>
      </c>
      <c r="E280" s="147" t="s">
        <v>30</v>
      </c>
      <c r="F280" s="147" t="s">
        <v>42</v>
      </c>
      <c r="G280" s="147"/>
      <c r="H280" s="147"/>
      <c r="I280" s="147"/>
      <c r="J280" s="147"/>
      <c r="K280" s="147"/>
      <c r="L280" s="147"/>
      <c r="M280" s="147"/>
      <c r="N280" s="147"/>
      <c r="O280" s="147"/>
      <c r="P280" s="147"/>
      <c r="Q280" s="147"/>
      <c r="R280" s="147"/>
      <c r="S280" s="147"/>
      <c r="T280" s="169"/>
      <c r="U280" s="170"/>
    </row>
    <row r="281" spans="1:21" x14ac:dyDescent="0.2">
      <c r="A281" s="147" t="s">
        <v>392</v>
      </c>
      <c r="B281" s="147" t="s">
        <v>620</v>
      </c>
      <c r="C281" s="147" t="s">
        <v>621</v>
      </c>
      <c r="D281" s="147">
        <v>3</v>
      </c>
      <c r="E281" s="147" t="s">
        <v>30</v>
      </c>
      <c r="F281" s="147" t="s">
        <v>30</v>
      </c>
      <c r="G281" s="147"/>
      <c r="H281" s="147" t="s">
        <v>30</v>
      </c>
      <c r="I281" s="147"/>
      <c r="J281" s="147"/>
      <c r="K281" s="147"/>
      <c r="L281" s="147"/>
      <c r="M281" s="147"/>
      <c r="N281" s="147"/>
      <c r="O281" s="147"/>
      <c r="P281" s="147"/>
      <c r="Q281" s="147"/>
      <c r="R281" s="147"/>
      <c r="S281" s="147"/>
      <c r="T281" s="169"/>
      <c r="U281" s="170"/>
    </row>
    <row r="282" spans="1:21" ht="18" x14ac:dyDescent="0.2">
      <c r="A282" s="147" t="s">
        <v>392</v>
      </c>
      <c r="B282" s="147" t="s">
        <v>622</v>
      </c>
      <c r="C282" s="147" t="s">
        <v>623</v>
      </c>
      <c r="D282" s="147">
        <v>2</v>
      </c>
      <c r="E282" s="147" t="s">
        <v>30</v>
      </c>
      <c r="F282" s="147" t="s">
        <v>30</v>
      </c>
      <c r="G282" s="147"/>
      <c r="H282" s="147" t="s">
        <v>30</v>
      </c>
      <c r="I282" s="147"/>
      <c r="J282" s="147"/>
      <c r="K282" s="147"/>
      <c r="L282" s="147"/>
      <c r="M282" s="147"/>
      <c r="N282" s="147"/>
      <c r="O282" s="147"/>
      <c r="P282" s="147"/>
      <c r="Q282" s="147"/>
      <c r="R282" s="147" t="s">
        <v>30</v>
      </c>
      <c r="S282" s="147"/>
      <c r="T282" s="169"/>
      <c r="U282" s="170" t="s">
        <v>911</v>
      </c>
    </row>
    <row r="283" spans="1:21" x14ac:dyDescent="0.2">
      <c r="A283" s="147" t="s">
        <v>392</v>
      </c>
      <c r="B283" s="147" t="s">
        <v>624</v>
      </c>
      <c r="C283" s="147" t="s">
        <v>625</v>
      </c>
      <c r="D283" s="147">
        <v>3</v>
      </c>
      <c r="E283" s="147" t="s">
        <v>30</v>
      </c>
      <c r="F283" s="147" t="s">
        <v>42</v>
      </c>
      <c r="G283" s="147"/>
      <c r="H283" s="147"/>
      <c r="I283" s="147"/>
      <c r="J283" s="147"/>
      <c r="K283" s="147"/>
      <c r="L283" s="147"/>
      <c r="M283" s="147"/>
      <c r="N283" s="147"/>
      <c r="O283" s="147"/>
      <c r="P283" s="147"/>
      <c r="Q283" s="147"/>
      <c r="R283" s="147"/>
      <c r="S283" s="147"/>
      <c r="T283" s="169"/>
      <c r="U283" s="170"/>
    </row>
    <row r="284" spans="1:21" x14ac:dyDescent="0.2">
      <c r="A284" s="147" t="s">
        <v>392</v>
      </c>
      <c r="B284" s="147" t="s">
        <v>626</v>
      </c>
      <c r="C284" s="147" t="s">
        <v>627</v>
      </c>
      <c r="D284" s="147">
        <v>3</v>
      </c>
      <c r="E284" s="147" t="s">
        <v>30</v>
      </c>
      <c r="F284" s="147" t="s">
        <v>42</v>
      </c>
      <c r="G284" s="147"/>
      <c r="H284" s="147"/>
      <c r="I284" s="147"/>
      <c r="J284" s="147"/>
      <c r="K284" s="147"/>
      <c r="L284" s="147"/>
      <c r="M284" s="147"/>
      <c r="N284" s="147"/>
      <c r="O284" s="147"/>
      <c r="P284" s="147"/>
      <c r="Q284" s="147"/>
      <c r="R284" s="147"/>
      <c r="S284" s="147"/>
      <c r="T284" s="169"/>
      <c r="U284" s="170"/>
    </row>
    <row r="285" spans="1:21" x14ac:dyDescent="0.2">
      <c r="A285" s="147" t="s">
        <v>392</v>
      </c>
      <c r="B285" s="147" t="s">
        <v>628</v>
      </c>
      <c r="C285" s="147" t="s">
        <v>629</v>
      </c>
      <c r="D285" s="147">
        <v>2</v>
      </c>
      <c r="E285" s="147" t="s">
        <v>30</v>
      </c>
      <c r="F285" s="147" t="s">
        <v>30</v>
      </c>
      <c r="G285" s="147"/>
      <c r="H285" s="147"/>
      <c r="I285" s="147"/>
      <c r="J285" s="147" t="s">
        <v>30</v>
      </c>
      <c r="K285" s="147"/>
      <c r="L285" s="147"/>
      <c r="M285" s="147"/>
      <c r="N285" s="147"/>
      <c r="O285" s="147"/>
      <c r="P285" s="147"/>
      <c r="Q285" s="147"/>
      <c r="R285" s="147"/>
      <c r="S285" s="147"/>
      <c r="T285" s="169"/>
      <c r="U285" s="170"/>
    </row>
    <row r="286" spans="1:21" x14ac:dyDescent="0.2">
      <c r="A286" s="147" t="s">
        <v>392</v>
      </c>
      <c r="B286" s="147" t="s">
        <v>630</v>
      </c>
      <c r="C286" s="147" t="s">
        <v>631</v>
      </c>
      <c r="D286" s="147">
        <v>3</v>
      </c>
      <c r="E286" s="147" t="s">
        <v>30</v>
      </c>
      <c r="F286" s="147" t="s">
        <v>42</v>
      </c>
      <c r="G286" s="147"/>
      <c r="H286" s="147"/>
      <c r="I286" s="147"/>
      <c r="J286" s="147"/>
      <c r="K286" s="147"/>
      <c r="L286" s="147"/>
      <c r="M286" s="147"/>
      <c r="N286" s="147"/>
      <c r="O286" s="147"/>
      <c r="P286" s="147"/>
      <c r="Q286" s="147"/>
      <c r="R286" s="147"/>
      <c r="S286" s="147"/>
      <c r="T286" s="169"/>
      <c r="U286" s="170"/>
    </row>
    <row r="287" spans="1:21" x14ac:dyDescent="0.2">
      <c r="A287" s="147" t="s">
        <v>392</v>
      </c>
      <c r="B287" s="147" t="s">
        <v>632</v>
      </c>
      <c r="C287" s="147" t="s">
        <v>633</v>
      </c>
      <c r="D287" s="147">
        <v>1</v>
      </c>
      <c r="E287" s="147" t="s">
        <v>30</v>
      </c>
      <c r="F287" s="147" t="s">
        <v>30</v>
      </c>
      <c r="G287" s="147"/>
      <c r="H287" s="147" t="s">
        <v>30</v>
      </c>
      <c r="I287" s="147"/>
      <c r="J287" s="147" t="s">
        <v>30</v>
      </c>
      <c r="K287" s="147"/>
      <c r="L287" s="147"/>
      <c r="M287" s="147"/>
      <c r="N287" s="147"/>
      <c r="O287" s="147"/>
      <c r="P287" s="147"/>
      <c r="Q287" s="147" t="s">
        <v>30</v>
      </c>
      <c r="R287" s="147"/>
      <c r="S287" s="147"/>
      <c r="T287" s="169"/>
      <c r="U287" s="170"/>
    </row>
    <row r="288" spans="1:21" x14ac:dyDescent="0.2">
      <c r="A288" s="147" t="s">
        <v>392</v>
      </c>
      <c r="B288" s="147" t="s">
        <v>634</v>
      </c>
      <c r="C288" s="147" t="s">
        <v>635</v>
      </c>
      <c r="D288" s="147">
        <v>1</v>
      </c>
      <c r="E288" s="147" t="s">
        <v>30</v>
      </c>
      <c r="F288" s="147" t="s">
        <v>30</v>
      </c>
      <c r="G288" s="147"/>
      <c r="H288" s="147" t="s">
        <v>30</v>
      </c>
      <c r="I288" s="147"/>
      <c r="J288" s="147" t="s">
        <v>30</v>
      </c>
      <c r="K288" s="147"/>
      <c r="L288" s="147"/>
      <c r="M288" s="147"/>
      <c r="N288" s="147"/>
      <c r="O288" s="147"/>
      <c r="P288" s="147"/>
      <c r="Q288" s="147" t="s">
        <v>30</v>
      </c>
      <c r="R288" s="147"/>
      <c r="S288" s="147"/>
      <c r="T288" s="169"/>
      <c r="U288" s="170"/>
    </row>
    <row r="289" spans="1:21" x14ac:dyDescent="0.2">
      <c r="A289" s="147" t="s">
        <v>392</v>
      </c>
      <c r="B289" s="147" t="s">
        <v>636</v>
      </c>
      <c r="C289" s="147" t="s">
        <v>637</v>
      </c>
      <c r="D289" s="147">
        <v>2</v>
      </c>
      <c r="E289" s="147" t="s">
        <v>30</v>
      </c>
      <c r="F289" s="147" t="s">
        <v>30</v>
      </c>
      <c r="G289" s="147"/>
      <c r="H289" s="147" t="s">
        <v>30</v>
      </c>
      <c r="I289" s="147"/>
      <c r="J289" s="147"/>
      <c r="K289" s="147"/>
      <c r="L289" s="147"/>
      <c r="M289" s="147"/>
      <c r="N289" s="147"/>
      <c r="O289" s="147"/>
      <c r="P289" s="147"/>
      <c r="Q289" s="147"/>
      <c r="R289" s="147"/>
      <c r="S289" s="147"/>
      <c r="T289" s="169"/>
      <c r="U289" s="170"/>
    </row>
    <row r="290" spans="1:21" x14ac:dyDescent="0.2">
      <c r="A290" s="147" t="s">
        <v>392</v>
      </c>
      <c r="B290" s="147" t="s">
        <v>671</v>
      </c>
      <c r="C290" s="147" t="s">
        <v>864</v>
      </c>
      <c r="D290" s="147">
        <v>2</v>
      </c>
      <c r="E290" s="147" t="s">
        <v>30</v>
      </c>
      <c r="F290" s="147" t="s">
        <v>30</v>
      </c>
      <c r="G290" s="147"/>
      <c r="H290" s="147" t="s">
        <v>30</v>
      </c>
      <c r="I290" s="147"/>
      <c r="J290" s="147"/>
      <c r="K290" s="147"/>
      <c r="L290" s="147"/>
      <c r="M290" s="147"/>
      <c r="N290" s="147"/>
      <c r="O290" s="147"/>
      <c r="P290" s="147"/>
      <c r="Q290" s="147"/>
      <c r="R290" s="147"/>
      <c r="S290" s="147"/>
      <c r="T290" s="169"/>
      <c r="U290" s="170"/>
    </row>
    <row r="291" spans="1:21" x14ac:dyDescent="0.2">
      <c r="A291" s="147" t="s">
        <v>392</v>
      </c>
      <c r="B291" s="147" t="s">
        <v>638</v>
      </c>
      <c r="C291" s="147" t="s">
        <v>639</v>
      </c>
      <c r="D291" s="147">
        <v>3</v>
      </c>
      <c r="E291" s="147" t="s">
        <v>30</v>
      </c>
      <c r="F291" s="147" t="s">
        <v>42</v>
      </c>
      <c r="G291" s="147"/>
      <c r="H291" s="147"/>
      <c r="I291" s="147"/>
      <c r="J291" s="147"/>
      <c r="K291" s="147"/>
      <c r="L291" s="147"/>
      <c r="M291" s="147"/>
      <c r="N291" s="147"/>
      <c r="O291" s="147"/>
      <c r="P291" s="147"/>
      <c r="Q291" s="147"/>
      <c r="R291" s="147"/>
      <c r="S291" s="147"/>
      <c r="T291" s="169"/>
      <c r="U291" s="170"/>
    </row>
    <row r="292" spans="1:21" ht="18" x14ac:dyDescent="0.2">
      <c r="A292" s="147" t="s">
        <v>392</v>
      </c>
      <c r="B292" s="147" t="s">
        <v>672</v>
      </c>
      <c r="C292" s="147" t="s">
        <v>865</v>
      </c>
      <c r="D292" s="147">
        <v>2</v>
      </c>
      <c r="E292" s="147" t="s">
        <v>30</v>
      </c>
      <c r="F292" s="147" t="s">
        <v>30</v>
      </c>
      <c r="G292" s="147"/>
      <c r="H292" s="147"/>
      <c r="I292" s="147"/>
      <c r="J292" s="147" t="s">
        <v>30</v>
      </c>
      <c r="K292" s="147"/>
      <c r="L292" s="147"/>
      <c r="M292" s="147"/>
      <c r="N292" s="147"/>
      <c r="O292" s="147"/>
      <c r="P292" s="147"/>
      <c r="Q292" s="147"/>
      <c r="R292" s="147"/>
      <c r="S292" s="147"/>
      <c r="T292" s="169"/>
      <c r="U292" s="170"/>
    </row>
    <row r="293" spans="1:21" ht="18" x14ac:dyDescent="0.2">
      <c r="A293" s="147" t="s">
        <v>392</v>
      </c>
      <c r="B293" s="147" t="s">
        <v>640</v>
      </c>
      <c r="C293" s="147" t="s">
        <v>641</v>
      </c>
      <c r="D293" s="147">
        <v>2</v>
      </c>
      <c r="E293" s="147" t="s">
        <v>30</v>
      </c>
      <c r="F293" s="147" t="s">
        <v>30</v>
      </c>
      <c r="G293" s="147"/>
      <c r="H293" s="147" t="s">
        <v>30</v>
      </c>
      <c r="I293" s="147"/>
      <c r="J293" s="147"/>
      <c r="K293" s="147"/>
      <c r="L293" s="147"/>
      <c r="M293" s="147"/>
      <c r="N293" s="147" t="s">
        <v>30</v>
      </c>
      <c r="O293" s="147"/>
      <c r="P293" s="147"/>
      <c r="Q293" s="147"/>
      <c r="R293" s="147"/>
      <c r="S293" s="147"/>
      <c r="T293" s="169"/>
      <c r="U293" s="170"/>
    </row>
    <row r="294" spans="1:21" x14ac:dyDescent="0.2">
      <c r="A294" s="147" t="s">
        <v>392</v>
      </c>
      <c r="B294" s="147" t="s">
        <v>642</v>
      </c>
      <c r="C294" s="147" t="s">
        <v>643</v>
      </c>
      <c r="D294" s="147">
        <v>2</v>
      </c>
      <c r="E294" s="147" t="s">
        <v>30</v>
      </c>
      <c r="F294" s="147" t="s">
        <v>30</v>
      </c>
      <c r="G294" s="147"/>
      <c r="H294" s="147" t="s">
        <v>30</v>
      </c>
      <c r="I294" s="147"/>
      <c r="J294" s="147"/>
      <c r="K294" s="147"/>
      <c r="L294" s="147"/>
      <c r="M294" s="147"/>
      <c r="N294" s="147"/>
      <c r="O294" s="147"/>
      <c r="P294" s="147"/>
      <c r="Q294" s="147"/>
      <c r="R294" s="147"/>
      <c r="S294" s="147"/>
      <c r="T294" s="169"/>
      <c r="U294" s="170"/>
    </row>
    <row r="295" spans="1:21" x14ac:dyDescent="0.2">
      <c r="A295" s="147" t="s">
        <v>392</v>
      </c>
      <c r="B295" s="147" t="s">
        <v>644</v>
      </c>
      <c r="C295" s="147" t="s">
        <v>645</v>
      </c>
      <c r="D295" s="147">
        <v>2</v>
      </c>
      <c r="E295" s="147" t="s">
        <v>30</v>
      </c>
      <c r="F295" s="147" t="s">
        <v>30</v>
      </c>
      <c r="G295" s="147"/>
      <c r="H295" s="147" t="s">
        <v>30</v>
      </c>
      <c r="I295" s="147"/>
      <c r="J295" s="147"/>
      <c r="K295" s="147"/>
      <c r="L295" s="147"/>
      <c r="M295" s="147"/>
      <c r="N295" s="147"/>
      <c r="O295" s="147"/>
      <c r="P295" s="147"/>
      <c r="Q295" s="147"/>
      <c r="R295" s="147"/>
      <c r="S295" s="147"/>
      <c r="T295" s="169"/>
      <c r="U295" s="170"/>
    </row>
    <row r="296" spans="1:21" x14ac:dyDescent="0.2">
      <c r="A296" s="147" t="s">
        <v>392</v>
      </c>
      <c r="B296" s="147" t="s">
        <v>646</v>
      </c>
      <c r="C296" s="147" t="s">
        <v>647</v>
      </c>
      <c r="D296" s="147">
        <v>2</v>
      </c>
      <c r="E296" s="147" t="s">
        <v>30</v>
      </c>
      <c r="F296" s="147" t="s">
        <v>30</v>
      </c>
      <c r="G296" s="147"/>
      <c r="H296" s="147" t="s">
        <v>30</v>
      </c>
      <c r="I296" s="147"/>
      <c r="J296" s="147"/>
      <c r="K296" s="147"/>
      <c r="L296" s="147"/>
      <c r="M296" s="147"/>
      <c r="N296" s="147"/>
      <c r="O296" s="147"/>
      <c r="P296" s="147"/>
      <c r="Q296" s="147"/>
      <c r="R296" s="147"/>
      <c r="S296" s="147"/>
      <c r="T296" s="169"/>
      <c r="U296" s="170"/>
    </row>
    <row r="297" spans="1:21" x14ac:dyDescent="0.2">
      <c r="A297" s="147" t="s">
        <v>392</v>
      </c>
      <c r="B297" s="147" t="s">
        <v>648</v>
      </c>
      <c r="C297" s="147" t="s">
        <v>649</v>
      </c>
      <c r="D297" s="147">
        <v>2</v>
      </c>
      <c r="E297" s="147" t="s">
        <v>30</v>
      </c>
      <c r="F297" s="147" t="s">
        <v>30</v>
      </c>
      <c r="G297" s="147"/>
      <c r="H297" s="147" t="s">
        <v>30</v>
      </c>
      <c r="I297" s="147"/>
      <c r="J297" s="147"/>
      <c r="K297" s="147"/>
      <c r="L297" s="147"/>
      <c r="M297" s="147"/>
      <c r="N297" s="147"/>
      <c r="O297" s="147"/>
      <c r="P297" s="147"/>
      <c r="Q297" s="147"/>
      <c r="R297" s="147"/>
      <c r="S297" s="147"/>
      <c r="T297" s="169"/>
      <c r="U297" s="170"/>
    </row>
    <row r="298" spans="1:21" x14ac:dyDescent="0.2">
      <c r="A298" s="147" t="s">
        <v>392</v>
      </c>
      <c r="B298" s="147" t="s">
        <v>650</v>
      </c>
      <c r="C298" s="147" t="s">
        <v>31</v>
      </c>
      <c r="D298" s="147">
        <v>2</v>
      </c>
      <c r="E298" s="147" t="s">
        <v>30</v>
      </c>
      <c r="F298" s="147" t="s">
        <v>30</v>
      </c>
      <c r="G298" s="147"/>
      <c r="H298" s="147" t="s">
        <v>30</v>
      </c>
      <c r="I298" s="147"/>
      <c r="J298" s="147"/>
      <c r="K298" s="147"/>
      <c r="L298" s="147"/>
      <c r="M298" s="147"/>
      <c r="N298" s="147" t="s">
        <v>30</v>
      </c>
      <c r="O298" s="147"/>
      <c r="P298" s="147"/>
      <c r="Q298" s="147"/>
      <c r="R298" s="147"/>
      <c r="S298" s="147"/>
      <c r="T298" s="169"/>
      <c r="U298" s="170"/>
    </row>
    <row r="299" spans="1:21" x14ac:dyDescent="0.2">
      <c r="A299" s="147" t="s">
        <v>392</v>
      </c>
      <c r="B299" s="147" t="s">
        <v>673</v>
      </c>
      <c r="C299" s="147" t="s">
        <v>866</v>
      </c>
      <c r="D299" s="147">
        <v>2</v>
      </c>
      <c r="E299" s="147" t="s">
        <v>30</v>
      </c>
      <c r="F299" s="147" t="s">
        <v>30</v>
      </c>
      <c r="G299" s="147" t="s">
        <v>30</v>
      </c>
      <c r="H299" s="147" t="s">
        <v>30</v>
      </c>
      <c r="I299" s="147"/>
      <c r="J299" s="147"/>
      <c r="K299" s="147"/>
      <c r="L299" s="147"/>
      <c r="M299" s="147"/>
      <c r="N299" s="147"/>
      <c r="O299" s="147"/>
      <c r="P299" s="147"/>
      <c r="Q299" s="147"/>
      <c r="R299" s="147"/>
      <c r="S299" s="147"/>
      <c r="T299" s="169"/>
      <c r="U299" s="170"/>
    </row>
    <row r="300" spans="1:21" x14ac:dyDescent="0.2">
      <c r="A300" s="147" t="s">
        <v>392</v>
      </c>
      <c r="B300" s="147" t="s">
        <v>651</v>
      </c>
      <c r="C300" s="147" t="s">
        <v>652</v>
      </c>
      <c r="D300" s="147">
        <v>3</v>
      </c>
      <c r="E300" s="147" t="s">
        <v>30</v>
      </c>
      <c r="F300" s="147" t="s">
        <v>42</v>
      </c>
      <c r="G300" s="147"/>
      <c r="H300" s="147"/>
      <c r="I300" s="147"/>
      <c r="J300" s="147"/>
      <c r="K300" s="147"/>
      <c r="L300" s="147"/>
      <c r="M300" s="147"/>
      <c r="N300" s="147"/>
      <c r="O300" s="147"/>
      <c r="P300" s="147"/>
      <c r="Q300" s="147"/>
      <c r="R300" s="147"/>
      <c r="S300" s="147"/>
      <c r="T300" s="169"/>
      <c r="U300" s="170"/>
    </row>
    <row r="301" spans="1:21" x14ac:dyDescent="0.2">
      <c r="A301" s="147" t="s">
        <v>392</v>
      </c>
      <c r="B301" s="147" t="s">
        <v>674</v>
      </c>
      <c r="C301" s="147" t="s">
        <v>867</v>
      </c>
      <c r="D301" s="147">
        <v>1</v>
      </c>
      <c r="E301" s="147" t="s">
        <v>30</v>
      </c>
      <c r="F301" s="147" t="s">
        <v>30</v>
      </c>
      <c r="G301" s="147"/>
      <c r="H301" s="147" t="s">
        <v>30</v>
      </c>
      <c r="I301" s="147"/>
      <c r="J301" s="147"/>
      <c r="K301" s="147"/>
      <c r="L301" s="147"/>
      <c r="M301" s="147"/>
      <c r="N301" s="147"/>
      <c r="O301" s="147"/>
      <c r="P301" s="147"/>
      <c r="Q301" s="147"/>
      <c r="R301" s="147"/>
      <c r="S301" s="147"/>
      <c r="T301" s="169"/>
      <c r="U301" s="170"/>
    </row>
    <row r="302" spans="1:21" x14ac:dyDescent="0.2">
      <c r="A302" s="147" t="s">
        <v>392</v>
      </c>
      <c r="B302" s="147" t="s">
        <v>675</v>
      </c>
      <c r="C302" s="147" t="s">
        <v>868</v>
      </c>
      <c r="D302" s="147">
        <v>2</v>
      </c>
      <c r="E302" s="147" t="s">
        <v>30</v>
      </c>
      <c r="F302" s="147" t="s">
        <v>30</v>
      </c>
      <c r="G302" s="147"/>
      <c r="H302" s="147" t="s">
        <v>30</v>
      </c>
      <c r="I302" s="147"/>
      <c r="J302" s="147"/>
      <c r="K302" s="147"/>
      <c r="L302" s="147"/>
      <c r="M302" s="147"/>
      <c r="N302" s="147"/>
      <c r="O302" s="147"/>
      <c r="P302" s="147"/>
      <c r="Q302" s="147"/>
      <c r="R302" s="147"/>
      <c r="S302" s="147"/>
      <c r="T302" s="169"/>
      <c r="U302" s="170"/>
    </row>
    <row r="303" spans="1:21" x14ac:dyDescent="0.2">
      <c r="A303" s="147" t="s">
        <v>392</v>
      </c>
      <c r="B303" s="147" t="s">
        <v>653</v>
      </c>
      <c r="C303" s="147" t="s">
        <v>654</v>
      </c>
      <c r="D303" s="147">
        <v>3</v>
      </c>
      <c r="E303" s="147" t="s">
        <v>30</v>
      </c>
      <c r="F303" s="147" t="s">
        <v>30</v>
      </c>
      <c r="G303" s="147"/>
      <c r="H303" s="147" t="s">
        <v>30</v>
      </c>
      <c r="I303" s="147"/>
      <c r="J303" s="147"/>
      <c r="K303" s="147"/>
      <c r="L303" s="147"/>
      <c r="M303" s="147"/>
      <c r="N303" s="147"/>
      <c r="O303" s="147"/>
      <c r="P303" s="147"/>
      <c r="Q303" s="147"/>
      <c r="R303" s="147"/>
      <c r="S303" s="147"/>
      <c r="T303" s="169"/>
      <c r="U303" s="170"/>
    </row>
    <row r="304" spans="1:21" ht="18" x14ac:dyDescent="0.2">
      <c r="A304" s="147" t="s">
        <v>392</v>
      </c>
      <c r="B304" s="147" t="s">
        <v>655</v>
      </c>
      <c r="C304" s="147" t="s">
        <v>656</v>
      </c>
      <c r="D304" s="147">
        <v>3</v>
      </c>
      <c r="E304" s="147" t="s">
        <v>30</v>
      </c>
      <c r="F304" s="147" t="s">
        <v>42</v>
      </c>
      <c r="G304" s="147"/>
      <c r="H304" s="147"/>
      <c r="I304" s="147"/>
      <c r="J304" s="147"/>
      <c r="K304" s="147"/>
      <c r="L304" s="147"/>
      <c r="M304" s="147"/>
      <c r="N304" s="147"/>
      <c r="O304" s="147"/>
      <c r="P304" s="147"/>
      <c r="Q304" s="147"/>
      <c r="R304" s="147"/>
      <c r="S304" s="147"/>
      <c r="T304" s="169"/>
      <c r="U304" s="170"/>
    </row>
    <row r="305" spans="1:21" ht="18" x14ac:dyDescent="0.2">
      <c r="A305" s="147" t="s">
        <v>392</v>
      </c>
      <c r="B305" s="147" t="s">
        <v>657</v>
      </c>
      <c r="C305" s="147" t="s">
        <v>658</v>
      </c>
      <c r="D305" s="147">
        <v>3</v>
      </c>
      <c r="E305" s="147" t="s">
        <v>30</v>
      </c>
      <c r="F305" s="147" t="s">
        <v>42</v>
      </c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69"/>
      <c r="U305" s="170"/>
    </row>
    <row r="306" spans="1:21" x14ac:dyDescent="0.2">
      <c r="A306" s="147" t="s">
        <v>392</v>
      </c>
      <c r="B306" s="147" t="s">
        <v>659</v>
      </c>
      <c r="C306" s="147" t="s">
        <v>660</v>
      </c>
      <c r="D306" s="147">
        <v>3</v>
      </c>
      <c r="E306" s="147" t="s">
        <v>30</v>
      </c>
      <c r="F306" s="147" t="s">
        <v>42</v>
      </c>
      <c r="G306" s="147"/>
      <c r="H306" s="147"/>
      <c r="I306" s="147"/>
      <c r="J306" s="147"/>
      <c r="K306" s="147"/>
      <c r="L306" s="147"/>
      <c r="M306" s="147"/>
      <c r="N306" s="147"/>
      <c r="O306" s="147"/>
      <c r="P306" s="147"/>
      <c r="Q306" s="147"/>
      <c r="R306" s="147"/>
      <c r="S306" s="147"/>
      <c r="T306" s="169"/>
      <c r="U306" s="170"/>
    </row>
    <row r="307" spans="1:21" x14ac:dyDescent="0.2">
      <c r="A307" s="147" t="s">
        <v>392</v>
      </c>
      <c r="B307" s="147" t="s">
        <v>661</v>
      </c>
      <c r="C307" s="147" t="s">
        <v>662</v>
      </c>
      <c r="D307" s="147">
        <v>2</v>
      </c>
      <c r="E307" s="147" t="s">
        <v>30</v>
      </c>
      <c r="F307" s="147" t="s">
        <v>30</v>
      </c>
      <c r="G307" s="147"/>
      <c r="H307" s="147" t="s">
        <v>30</v>
      </c>
      <c r="I307" s="147"/>
      <c r="J307" s="147" t="s">
        <v>30</v>
      </c>
      <c r="K307" s="147"/>
      <c r="L307" s="147"/>
      <c r="M307" s="147"/>
      <c r="N307" s="147"/>
      <c r="O307" s="147"/>
      <c r="P307" s="147"/>
      <c r="Q307" s="147"/>
      <c r="R307" s="147"/>
      <c r="S307" s="147"/>
      <c r="T307" s="169"/>
      <c r="U307" s="170"/>
    </row>
    <row r="308" spans="1:21" x14ac:dyDescent="0.2">
      <c r="A308" s="147" t="s">
        <v>392</v>
      </c>
      <c r="B308" s="147" t="s">
        <v>869</v>
      </c>
      <c r="C308" s="147" t="s">
        <v>870</v>
      </c>
      <c r="D308" s="147">
        <v>2</v>
      </c>
      <c r="E308" s="147" t="s">
        <v>30</v>
      </c>
      <c r="F308" s="147" t="s">
        <v>30</v>
      </c>
      <c r="G308" s="147"/>
      <c r="H308" s="147" t="s">
        <v>30</v>
      </c>
      <c r="I308" s="147"/>
      <c r="J308" s="147" t="s">
        <v>30</v>
      </c>
      <c r="K308" s="147"/>
      <c r="L308" s="147"/>
      <c r="M308" s="147"/>
      <c r="N308" s="147"/>
      <c r="O308" s="147"/>
      <c r="P308" s="147"/>
      <c r="Q308" s="147"/>
      <c r="R308" s="147"/>
      <c r="S308" s="147"/>
      <c r="T308" s="169"/>
      <c r="U308" s="170"/>
    </row>
    <row r="309" spans="1:21" x14ac:dyDescent="0.2">
      <c r="A309" s="147" t="s">
        <v>392</v>
      </c>
      <c r="B309" s="147" t="s">
        <v>663</v>
      </c>
      <c r="C309" s="147" t="s">
        <v>664</v>
      </c>
      <c r="D309" s="147">
        <v>1</v>
      </c>
      <c r="E309" s="147" t="s">
        <v>30</v>
      </c>
      <c r="F309" s="147" t="s">
        <v>30</v>
      </c>
      <c r="G309" s="147"/>
      <c r="H309" s="147" t="s">
        <v>30</v>
      </c>
      <c r="I309" s="147"/>
      <c r="J309" s="147" t="s">
        <v>30</v>
      </c>
      <c r="K309" s="147"/>
      <c r="L309" s="147"/>
      <c r="M309" s="147"/>
      <c r="N309" s="147"/>
      <c r="O309" s="147"/>
      <c r="P309" s="147"/>
      <c r="Q309" s="147"/>
      <c r="R309" s="147"/>
      <c r="S309" s="147"/>
      <c r="T309" s="169"/>
      <c r="U309" s="170"/>
    </row>
    <row r="310" spans="1:21" ht="18" x14ac:dyDescent="0.2">
      <c r="A310" s="147" t="s">
        <v>392</v>
      </c>
      <c r="B310" s="147" t="s">
        <v>665</v>
      </c>
      <c r="C310" s="147" t="s">
        <v>666</v>
      </c>
      <c r="D310" s="147">
        <v>2</v>
      </c>
      <c r="E310" s="147" t="s">
        <v>30</v>
      </c>
      <c r="F310" s="147" t="s">
        <v>30</v>
      </c>
      <c r="G310" s="147"/>
      <c r="H310" s="147" t="s">
        <v>30</v>
      </c>
      <c r="I310" s="147"/>
      <c r="J310" s="147"/>
      <c r="K310" s="147"/>
      <c r="L310" s="147"/>
      <c r="M310" s="147"/>
      <c r="N310" s="147"/>
      <c r="O310" s="147"/>
      <c r="P310" s="147"/>
      <c r="Q310" s="147" t="s">
        <v>30</v>
      </c>
      <c r="R310" s="147"/>
      <c r="S310" s="147"/>
      <c r="T310" s="169"/>
      <c r="U310" s="170"/>
    </row>
    <row r="311" spans="1:21" x14ac:dyDescent="0.2">
      <c r="A311" s="147" t="s">
        <v>392</v>
      </c>
      <c r="B311" s="147" t="s">
        <v>667</v>
      </c>
      <c r="C311" s="147" t="s">
        <v>668</v>
      </c>
      <c r="D311" s="147">
        <v>3</v>
      </c>
      <c r="E311" s="147" t="s">
        <v>30</v>
      </c>
      <c r="F311" s="147" t="s">
        <v>42</v>
      </c>
      <c r="G311" s="147"/>
      <c r="H311" s="147"/>
      <c r="I311" s="147"/>
      <c r="J311" s="147"/>
      <c r="K311" s="147"/>
      <c r="L311" s="147"/>
      <c r="M311" s="147"/>
      <c r="N311" s="147"/>
      <c r="O311" s="147"/>
      <c r="P311" s="147"/>
      <c r="Q311" s="147"/>
      <c r="R311" s="147"/>
      <c r="S311" s="147"/>
      <c r="T311" s="169"/>
      <c r="U311" s="170"/>
    </row>
    <row r="312" spans="1:21" x14ac:dyDescent="0.2">
      <c r="A312" s="147" t="s">
        <v>392</v>
      </c>
      <c r="B312" s="147" t="s">
        <v>669</v>
      </c>
      <c r="C312" s="147" t="s">
        <v>670</v>
      </c>
      <c r="D312" s="147">
        <v>3</v>
      </c>
      <c r="E312" s="147" t="s">
        <v>30</v>
      </c>
      <c r="F312" s="147" t="s">
        <v>42</v>
      </c>
      <c r="G312" s="147"/>
      <c r="H312" s="147"/>
      <c r="I312" s="147"/>
      <c r="J312" s="147"/>
      <c r="K312" s="147"/>
      <c r="L312" s="147"/>
      <c r="M312" s="147"/>
      <c r="N312" s="147"/>
      <c r="O312" s="147"/>
      <c r="P312" s="147"/>
      <c r="Q312" s="147"/>
      <c r="R312" s="147"/>
      <c r="S312" s="147"/>
      <c r="T312" s="169"/>
      <c r="U312" s="170"/>
    </row>
    <row r="313" spans="1:21" x14ac:dyDescent="0.2">
      <c r="A313" s="147" t="s">
        <v>392</v>
      </c>
      <c r="B313" s="147" t="s">
        <v>676</v>
      </c>
      <c r="C313" s="147" t="s">
        <v>677</v>
      </c>
      <c r="D313" s="147">
        <v>1</v>
      </c>
      <c r="E313" s="147" t="s">
        <v>30</v>
      </c>
      <c r="F313" s="147" t="s">
        <v>30</v>
      </c>
      <c r="G313" s="147"/>
      <c r="H313" s="147" t="s">
        <v>30</v>
      </c>
      <c r="I313" s="147"/>
      <c r="J313" s="147" t="s">
        <v>30</v>
      </c>
      <c r="K313" s="147"/>
      <c r="L313" s="147"/>
      <c r="M313" s="147"/>
      <c r="N313" s="147"/>
      <c r="O313" s="147"/>
      <c r="P313" s="147"/>
      <c r="Q313" s="147" t="s">
        <v>30</v>
      </c>
      <c r="R313" s="147"/>
      <c r="S313" s="147"/>
      <c r="T313" s="169"/>
      <c r="U313" s="170"/>
    </row>
    <row r="314" spans="1:21" x14ac:dyDescent="0.2">
      <c r="A314" s="147" t="s">
        <v>392</v>
      </c>
      <c r="B314" s="147" t="s">
        <v>678</v>
      </c>
      <c r="C314" s="147" t="s">
        <v>679</v>
      </c>
      <c r="D314" s="147">
        <v>1</v>
      </c>
      <c r="E314" s="147" t="s">
        <v>30</v>
      </c>
      <c r="F314" s="147" t="s">
        <v>30</v>
      </c>
      <c r="G314" s="147"/>
      <c r="H314" s="147" t="s">
        <v>30</v>
      </c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69"/>
      <c r="U314" s="170"/>
    </row>
    <row r="315" spans="1:21" x14ac:dyDescent="0.2">
      <c r="A315" s="147" t="s">
        <v>392</v>
      </c>
      <c r="B315" s="147" t="s">
        <v>680</v>
      </c>
      <c r="C315" s="147" t="s">
        <v>681</v>
      </c>
      <c r="D315" s="147">
        <v>3</v>
      </c>
      <c r="E315" s="147" t="s">
        <v>30</v>
      </c>
      <c r="F315" s="147" t="s">
        <v>42</v>
      </c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69"/>
      <c r="U315" s="170"/>
    </row>
    <row r="316" spans="1:21" x14ac:dyDescent="0.2">
      <c r="A316" s="147" t="s">
        <v>392</v>
      </c>
      <c r="B316" s="147" t="s">
        <v>684</v>
      </c>
      <c r="C316" s="147" t="s">
        <v>871</v>
      </c>
      <c r="D316" s="147">
        <v>2</v>
      </c>
      <c r="E316" s="147" t="s">
        <v>30</v>
      </c>
      <c r="F316" s="147" t="s">
        <v>30</v>
      </c>
      <c r="G316" s="147"/>
      <c r="H316" s="147" t="s">
        <v>30</v>
      </c>
      <c r="I316" s="147"/>
      <c r="J316" s="147"/>
      <c r="K316" s="147"/>
      <c r="L316" s="147"/>
      <c r="M316" s="147"/>
      <c r="N316" s="147"/>
      <c r="O316" s="147"/>
      <c r="P316" s="147"/>
      <c r="Q316" s="147"/>
      <c r="R316" s="147"/>
      <c r="S316" s="147"/>
      <c r="T316" s="169"/>
      <c r="U316" s="170"/>
    </row>
    <row r="317" spans="1:21" ht="18" x14ac:dyDescent="0.2">
      <c r="A317" s="147" t="s">
        <v>392</v>
      </c>
      <c r="B317" s="147" t="s">
        <v>682</v>
      </c>
      <c r="C317" s="147" t="s">
        <v>683</v>
      </c>
      <c r="D317" s="147">
        <v>1</v>
      </c>
      <c r="E317" s="147" t="s">
        <v>30</v>
      </c>
      <c r="F317" s="147" t="s">
        <v>30</v>
      </c>
      <c r="G317" s="147"/>
      <c r="H317" s="147" t="s">
        <v>30</v>
      </c>
      <c r="I317" s="147"/>
      <c r="J317" s="147"/>
      <c r="K317" s="147"/>
      <c r="L317" s="147"/>
      <c r="M317" s="147"/>
      <c r="N317" s="147"/>
      <c r="O317" s="147"/>
      <c r="P317" s="147"/>
      <c r="Q317" s="147"/>
      <c r="R317" s="147"/>
      <c r="S317" s="147"/>
      <c r="T317" s="169"/>
      <c r="U317" s="170"/>
    </row>
    <row r="318" spans="1:21" x14ac:dyDescent="0.2">
      <c r="A318" s="147" t="s">
        <v>392</v>
      </c>
      <c r="B318" s="147" t="s">
        <v>685</v>
      </c>
      <c r="C318" s="147" t="s">
        <v>872</v>
      </c>
      <c r="D318" s="147">
        <v>3</v>
      </c>
      <c r="E318" s="147" t="s">
        <v>30</v>
      </c>
      <c r="F318" s="147" t="s">
        <v>42</v>
      </c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47"/>
      <c r="S318" s="147"/>
      <c r="T318" s="169"/>
      <c r="U318" s="170"/>
    </row>
    <row r="319" spans="1:21" x14ac:dyDescent="0.2">
      <c r="A319" s="147" t="s">
        <v>392</v>
      </c>
      <c r="B319" s="147" t="s">
        <v>690</v>
      </c>
      <c r="C319" s="147" t="s">
        <v>873</v>
      </c>
      <c r="D319" s="147">
        <v>1</v>
      </c>
      <c r="E319" s="147" t="s">
        <v>30</v>
      </c>
      <c r="F319" s="147" t="s">
        <v>30</v>
      </c>
      <c r="G319" s="147"/>
      <c r="H319" s="147" t="s">
        <v>30</v>
      </c>
      <c r="I319" s="147"/>
      <c r="J319" s="147"/>
      <c r="K319" s="147"/>
      <c r="L319" s="147"/>
      <c r="M319" s="147"/>
      <c r="N319" s="147"/>
      <c r="O319" s="147"/>
      <c r="P319" s="147"/>
      <c r="Q319" s="147"/>
      <c r="R319" s="147"/>
      <c r="S319" s="147"/>
      <c r="T319" s="169"/>
      <c r="U319" s="170"/>
    </row>
    <row r="320" spans="1:21" x14ac:dyDescent="0.2">
      <c r="A320" s="147" t="s">
        <v>392</v>
      </c>
      <c r="B320" s="147" t="s">
        <v>686</v>
      </c>
      <c r="C320" s="147" t="s">
        <v>687</v>
      </c>
      <c r="D320" s="147">
        <v>1</v>
      </c>
      <c r="E320" s="147" t="s">
        <v>30</v>
      </c>
      <c r="F320" s="147" t="s">
        <v>30</v>
      </c>
      <c r="G320" s="147"/>
      <c r="H320" s="147" t="s">
        <v>30</v>
      </c>
      <c r="I320" s="147"/>
      <c r="J320" s="147" t="s">
        <v>30</v>
      </c>
      <c r="K320" s="147"/>
      <c r="L320" s="147"/>
      <c r="M320" s="147"/>
      <c r="N320" s="147"/>
      <c r="O320" s="147"/>
      <c r="P320" s="147"/>
      <c r="Q320" s="147" t="s">
        <v>30</v>
      </c>
      <c r="R320" s="147"/>
      <c r="S320" s="147"/>
      <c r="T320" s="169"/>
      <c r="U320" s="170"/>
    </row>
    <row r="321" spans="1:21" x14ac:dyDescent="0.2">
      <c r="A321" s="147" t="s">
        <v>392</v>
      </c>
      <c r="B321" s="147" t="s">
        <v>688</v>
      </c>
      <c r="C321" s="147" t="s">
        <v>689</v>
      </c>
      <c r="D321" s="147">
        <v>3</v>
      </c>
      <c r="E321" s="147" t="s">
        <v>30</v>
      </c>
      <c r="F321" s="147" t="s">
        <v>42</v>
      </c>
      <c r="G321" s="147"/>
      <c r="H321" s="147"/>
      <c r="I321" s="147"/>
      <c r="J321" s="147"/>
      <c r="K321" s="147"/>
      <c r="L321" s="147"/>
      <c r="M321" s="147"/>
      <c r="N321" s="147"/>
      <c r="O321" s="147"/>
      <c r="P321" s="147"/>
      <c r="Q321" s="147"/>
      <c r="R321" s="147"/>
      <c r="S321" s="147"/>
      <c r="T321" s="169"/>
      <c r="U321" s="170"/>
    </row>
    <row r="322" spans="1:21" x14ac:dyDescent="0.2">
      <c r="A322" s="147" t="s">
        <v>392</v>
      </c>
      <c r="B322" s="147" t="s">
        <v>691</v>
      </c>
      <c r="C322" s="147" t="s">
        <v>692</v>
      </c>
      <c r="D322" s="147">
        <v>3</v>
      </c>
      <c r="E322" s="147" t="s">
        <v>30</v>
      </c>
      <c r="F322" s="147" t="s">
        <v>42</v>
      </c>
      <c r="G322" s="147"/>
      <c r="H322" s="147"/>
      <c r="I322" s="147"/>
      <c r="J322" s="147"/>
      <c r="K322" s="147"/>
      <c r="L322" s="147"/>
      <c r="M322" s="147"/>
      <c r="N322" s="147"/>
      <c r="O322" s="147"/>
      <c r="P322" s="147"/>
      <c r="Q322" s="147"/>
      <c r="R322" s="147"/>
      <c r="S322" s="147"/>
      <c r="T322" s="169"/>
      <c r="U322" s="170"/>
    </row>
    <row r="323" spans="1:21" x14ac:dyDescent="0.2">
      <c r="A323" s="147" t="s">
        <v>392</v>
      </c>
      <c r="B323" s="147" t="s">
        <v>693</v>
      </c>
      <c r="C323" s="147" t="s">
        <v>694</v>
      </c>
      <c r="D323" s="147">
        <v>3</v>
      </c>
      <c r="E323" s="147" t="s">
        <v>30</v>
      </c>
      <c r="F323" s="147" t="s">
        <v>42</v>
      </c>
      <c r="G323" s="147"/>
      <c r="H323" s="147"/>
      <c r="I323" s="147"/>
      <c r="J323" s="147"/>
      <c r="K323" s="147"/>
      <c r="L323" s="147"/>
      <c r="M323" s="147"/>
      <c r="N323" s="147"/>
      <c r="O323" s="147"/>
      <c r="P323" s="147"/>
      <c r="Q323" s="147"/>
      <c r="R323" s="147"/>
      <c r="S323" s="147"/>
      <c r="T323" s="169"/>
      <c r="U323" s="170"/>
    </row>
    <row r="324" spans="1:21" x14ac:dyDescent="0.2">
      <c r="A324" s="147" t="s">
        <v>392</v>
      </c>
      <c r="B324" s="147" t="s">
        <v>695</v>
      </c>
      <c r="C324" s="147" t="s">
        <v>696</v>
      </c>
      <c r="D324" s="147">
        <v>3</v>
      </c>
      <c r="E324" s="147" t="s">
        <v>30</v>
      </c>
      <c r="F324" s="147" t="s">
        <v>42</v>
      </c>
      <c r="G324" s="147"/>
      <c r="H324" s="147"/>
      <c r="I324" s="147"/>
      <c r="J324" s="147"/>
      <c r="K324" s="147"/>
      <c r="L324" s="147"/>
      <c r="M324" s="147"/>
      <c r="N324" s="147"/>
      <c r="O324" s="147"/>
      <c r="P324" s="147"/>
      <c r="Q324" s="147"/>
      <c r="R324" s="147"/>
      <c r="S324" s="147"/>
      <c r="T324" s="169"/>
      <c r="U324" s="170"/>
    </row>
    <row r="325" spans="1:21" x14ac:dyDescent="0.2">
      <c r="A325" s="147" t="s">
        <v>392</v>
      </c>
      <c r="B325" s="147" t="s">
        <v>697</v>
      </c>
      <c r="C325" s="147" t="s">
        <v>698</v>
      </c>
      <c r="D325" s="147">
        <v>3</v>
      </c>
      <c r="E325" s="147" t="s">
        <v>30</v>
      </c>
      <c r="F325" s="147" t="s">
        <v>42</v>
      </c>
      <c r="G325" s="147"/>
      <c r="H325" s="147"/>
      <c r="I325" s="147"/>
      <c r="J325" s="147"/>
      <c r="K325" s="147"/>
      <c r="L325" s="147"/>
      <c r="M325" s="147"/>
      <c r="N325" s="147"/>
      <c r="O325" s="147"/>
      <c r="P325" s="147"/>
      <c r="Q325" s="147"/>
      <c r="R325" s="147"/>
      <c r="S325" s="147"/>
      <c r="T325" s="169"/>
      <c r="U325" s="170"/>
    </row>
    <row r="326" spans="1:21" x14ac:dyDescent="0.2">
      <c r="A326" s="147" t="s">
        <v>392</v>
      </c>
      <c r="B326" s="147" t="s">
        <v>699</v>
      </c>
      <c r="C326" s="147" t="s">
        <v>700</v>
      </c>
      <c r="D326" s="147">
        <v>1</v>
      </c>
      <c r="E326" s="147" t="s">
        <v>30</v>
      </c>
      <c r="F326" s="147" t="s">
        <v>30</v>
      </c>
      <c r="G326" s="147"/>
      <c r="H326" s="147" t="s">
        <v>30</v>
      </c>
      <c r="I326" s="147"/>
      <c r="J326" s="147" t="s">
        <v>30</v>
      </c>
      <c r="K326" s="147"/>
      <c r="L326" s="147"/>
      <c r="M326" s="147"/>
      <c r="N326" s="147"/>
      <c r="O326" s="147"/>
      <c r="P326" s="147"/>
      <c r="Q326" s="147"/>
      <c r="R326" s="147"/>
      <c r="S326" s="147"/>
      <c r="T326" s="169"/>
      <c r="U326" s="170"/>
    </row>
    <row r="327" spans="1:21" x14ac:dyDescent="0.2">
      <c r="A327" s="147" t="s">
        <v>392</v>
      </c>
      <c r="B327" s="147" t="s">
        <v>701</v>
      </c>
      <c r="C327" s="147" t="s">
        <v>702</v>
      </c>
      <c r="D327" s="147">
        <v>2</v>
      </c>
      <c r="E327" s="147" t="s">
        <v>30</v>
      </c>
      <c r="F327" s="147" t="s">
        <v>30</v>
      </c>
      <c r="G327" s="147"/>
      <c r="H327" s="147" t="s">
        <v>30</v>
      </c>
      <c r="I327" s="147"/>
      <c r="J327" s="147"/>
      <c r="K327" s="147"/>
      <c r="L327" s="147"/>
      <c r="M327" s="147"/>
      <c r="N327" s="147"/>
      <c r="O327" s="147"/>
      <c r="P327" s="147"/>
      <c r="Q327" s="147"/>
      <c r="R327" s="147" t="s">
        <v>30</v>
      </c>
      <c r="S327" s="147"/>
      <c r="T327" s="169"/>
      <c r="U327" s="170"/>
    </row>
    <row r="328" spans="1:21" x14ac:dyDescent="0.2">
      <c r="A328" s="147" t="s">
        <v>392</v>
      </c>
      <c r="B328" s="147" t="s">
        <v>703</v>
      </c>
      <c r="C328" s="147" t="s">
        <v>704</v>
      </c>
      <c r="D328" s="147">
        <v>2</v>
      </c>
      <c r="E328" s="147" t="s">
        <v>30</v>
      </c>
      <c r="F328" s="147" t="s">
        <v>30</v>
      </c>
      <c r="G328" s="147"/>
      <c r="H328" s="147" t="s">
        <v>30</v>
      </c>
      <c r="I328" s="147"/>
      <c r="J328" s="147"/>
      <c r="K328" s="147"/>
      <c r="L328" s="147"/>
      <c r="M328" s="147"/>
      <c r="N328" s="147"/>
      <c r="O328" s="147"/>
      <c r="P328" s="147"/>
      <c r="Q328" s="147"/>
      <c r="R328" s="147"/>
      <c r="S328" s="147"/>
      <c r="T328" s="169"/>
      <c r="U328" s="170"/>
    </row>
    <row r="329" spans="1:21" x14ac:dyDescent="0.2">
      <c r="A329" s="147" t="s">
        <v>392</v>
      </c>
      <c r="B329" s="147" t="s">
        <v>707</v>
      </c>
      <c r="C329" s="147" t="s">
        <v>874</v>
      </c>
      <c r="D329" s="147">
        <v>2</v>
      </c>
      <c r="E329" s="147" t="s">
        <v>30</v>
      </c>
      <c r="F329" s="147" t="s">
        <v>30</v>
      </c>
      <c r="G329" s="147"/>
      <c r="H329" s="147" t="s">
        <v>30</v>
      </c>
      <c r="I329" s="147"/>
      <c r="J329" s="147"/>
      <c r="K329" s="147"/>
      <c r="L329" s="147"/>
      <c r="M329" s="147"/>
      <c r="N329" s="147"/>
      <c r="O329" s="147"/>
      <c r="P329" s="147"/>
      <c r="Q329" s="147"/>
      <c r="R329" s="147"/>
      <c r="S329" s="147"/>
      <c r="T329" s="169"/>
      <c r="U329" s="170"/>
    </row>
    <row r="330" spans="1:21" x14ac:dyDescent="0.2">
      <c r="A330" s="147" t="s">
        <v>392</v>
      </c>
      <c r="B330" s="147" t="s">
        <v>708</v>
      </c>
      <c r="C330" s="147" t="s">
        <v>875</v>
      </c>
      <c r="D330" s="147">
        <v>3</v>
      </c>
      <c r="E330" s="147" t="s">
        <v>30</v>
      </c>
      <c r="F330" s="147" t="s">
        <v>42</v>
      </c>
      <c r="G330" s="147"/>
      <c r="H330" s="147"/>
      <c r="I330" s="147"/>
      <c r="J330" s="147"/>
      <c r="K330" s="147"/>
      <c r="L330" s="147"/>
      <c r="M330" s="147"/>
      <c r="N330" s="147"/>
      <c r="O330" s="147"/>
      <c r="P330" s="147"/>
      <c r="Q330" s="147"/>
      <c r="R330" s="147"/>
      <c r="S330" s="147"/>
      <c r="T330" s="169"/>
      <c r="U330" s="170"/>
    </row>
    <row r="331" spans="1:21" x14ac:dyDescent="0.2">
      <c r="A331" s="147" t="s">
        <v>392</v>
      </c>
      <c r="B331" s="147" t="s">
        <v>705</v>
      </c>
      <c r="C331" s="147" t="s">
        <v>706</v>
      </c>
      <c r="D331" s="147">
        <v>2</v>
      </c>
      <c r="E331" s="147" t="s">
        <v>30</v>
      </c>
      <c r="F331" s="147" t="s">
        <v>30</v>
      </c>
      <c r="G331" s="147"/>
      <c r="H331" s="147" t="s">
        <v>30</v>
      </c>
      <c r="I331" s="147"/>
      <c r="J331" s="147"/>
      <c r="K331" s="147"/>
      <c r="L331" s="147"/>
      <c r="M331" s="147"/>
      <c r="N331" s="147"/>
      <c r="O331" s="147"/>
      <c r="P331" s="147"/>
      <c r="Q331" s="147" t="s">
        <v>30</v>
      </c>
      <c r="R331" s="147"/>
      <c r="S331" s="147"/>
      <c r="T331" s="169"/>
      <c r="U331" s="170"/>
    </row>
    <row r="332" spans="1:21" x14ac:dyDescent="0.2">
      <c r="A332" s="147" t="s">
        <v>392</v>
      </c>
      <c r="B332" s="147" t="s">
        <v>709</v>
      </c>
      <c r="C332" s="147" t="s">
        <v>876</v>
      </c>
      <c r="D332" s="147">
        <v>2</v>
      </c>
      <c r="E332" s="147" t="s">
        <v>30</v>
      </c>
      <c r="F332" s="147" t="s">
        <v>30</v>
      </c>
      <c r="G332" s="147"/>
      <c r="H332" s="147" t="s">
        <v>30</v>
      </c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69"/>
      <c r="U332" s="170"/>
    </row>
    <row r="333" spans="1:21" x14ac:dyDescent="0.2">
      <c r="A333" s="147" t="s">
        <v>392</v>
      </c>
      <c r="B333" s="147" t="s">
        <v>710</v>
      </c>
      <c r="C333" s="147" t="s">
        <v>877</v>
      </c>
      <c r="D333" s="147">
        <v>3</v>
      </c>
      <c r="E333" s="147" t="s">
        <v>30</v>
      </c>
      <c r="F333" s="147" t="s">
        <v>42</v>
      </c>
      <c r="G333" s="147"/>
      <c r="H333" s="147"/>
      <c r="I333" s="147"/>
      <c r="J333" s="147"/>
      <c r="K333" s="147"/>
      <c r="L333" s="147"/>
      <c r="M333" s="147"/>
      <c r="N333" s="147"/>
      <c r="O333" s="147"/>
      <c r="P333" s="147"/>
      <c r="Q333" s="147"/>
      <c r="R333" s="147"/>
      <c r="S333" s="147"/>
      <c r="T333" s="169"/>
      <c r="U333" s="170"/>
    </row>
    <row r="334" spans="1:21" x14ac:dyDescent="0.2">
      <c r="A334" s="147" t="s">
        <v>392</v>
      </c>
      <c r="B334" s="147" t="s">
        <v>878</v>
      </c>
      <c r="C334" s="147" t="s">
        <v>879</v>
      </c>
      <c r="D334" s="147">
        <v>2</v>
      </c>
      <c r="E334" s="147" t="s">
        <v>30</v>
      </c>
      <c r="F334" s="147" t="s">
        <v>30</v>
      </c>
      <c r="G334" s="147"/>
      <c r="H334" s="147" t="s">
        <v>30</v>
      </c>
      <c r="I334" s="147"/>
      <c r="J334" s="147"/>
      <c r="K334" s="147"/>
      <c r="L334" s="147"/>
      <c r="M334" s="147"/>
      <c r="N334" s="147"/>
      <c r="O334" s="147"/>
      <c r="P334" s="147"/>
      <c r="Q334" s="147"/>
      <c r="R334" s="147"/>
      <c r="S334" s="147"/>
      <c r="T334" s="169"/>
      <c r="U334" s="170"/>
    </row>
    <row r="335" spans="1:21" x14ac:dyDescent="0.2">
      <c r="A335" s="137" t="s">
        <v>392</v>
      </c>
      <c r="B335" s="137" t="s">
        <v>711</v>
      </c>
      <c r="C335" s="137" t="s">
        <v>880</v>
      </c>
      <c r="D335" s="137">
        <v>3</v>
      </c>
      <c r="E335" s="137" t="s">
        <v>30</v>
      </c>
      <c r="F335" s="137" t="s">
        <v>42</v>
      </c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69"/>
      <c r="U335" s="170"/>
    </row>
    <row r="336" spans="1:21" x14ac:dyDescent="0.2">
      <c r="A336" s="33"/>
      <c r="B336" s="34">
        <f>COUNTA(B150:B335)</f>
        <v>186</v>
      </c>
      <c r="C336" s="131"/>
      <c r="D336" s="163"/>
      <c r="E336" s="34">
        <f t="shared" ref="E336:S336" si="12">COUNTIF(E150:E335,"Yes")</f>
        <v>185</v>
      </c>
      <c r="F336" s="34">
        <f t="shared" si="12"/>
        <v>105</v>
      </c>
      <c r="G336" s="34">
        <f t="shared" si="12"/>
        <v>3</v>
      </c>
      <c r="H336" s="34">
        <f t="shared" si="12"/>
        <v>99</v>
      </c>
      <c r="I336" s="34">
        <f t="shared" si="12"/>
        <v>0</v>
      </c>
      <c r="J336" s="34">
        <f t="shared" si="12"/>
        <v>36</v>
      </c>
      <c r="K336" s="34">
        <f t="shared" si="12"/>
        <v>0</v>
      </c>
      <c r="L336" s="34">
        <f t="shared" si="12"/>
        <v>0</v>
      </c>
      <c r="M336" s="34">
        <f t="shared" si="12"/>
        <v>0</v>
      </c>
      <c r="N336" s="34">
        <f t="shared" si="12"/>
        <v>5</v>
      </c>
      <c r="O336" s="34">
        <f t="shared" si="12"/>
        <v>0</v>
      </c>
      <c r="P336" s="34">
        <f t="shared" si="12"/>
        <v>1</v>
      </c>
      <c r="Q336" s="34">
        <f t="shared" si="12"/>
        <v>19</v>
      </c>
      <c r="R336" s="34">
        <f t="shared" si="12"/>
        <v>4</v>
      </c>
      <c r="S336" s="34">
        <f t="shared" si="12"/>
        <v>0</v>
      </c>
    </row>
    <row r="337" spans="1:21" x14ac:dyDescent="0.2">
      <c r="A337" s="48"/>
      <c r="B337" s="48"/>
      <c r="C337" s="91"/>
      <c r="D337" s="91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</row>
    <row r="338" spans="1:21" x14ac:dyDescent="0.2">
      <c r="A338" s="147" t="s">
        <v>712</v>
      </c>
      <c r="B338" s="147" t="s">
        <v>714</v>
      </c>
      <c r="C338" s="147" t="s">
        <v>881</v>
      </c>
      <c r="D338" s="147">
        <v>2</v>
      </c>
      <c r="E338" s="147" t="s">
        <v>30</v>
      </c>
      <c r="F338" s="147" t="s">
        <v>30</v>
      </c>
      <c r="G338" s="147"/>
      <c r="H338" s="147" t="s">
        <v>30</v>
      </c>
      <c r="I338" s="147"/>
      <c r="J338" s="147" t="s">
        <v>30</v>
      </c>
      <c r="K338" s="147"/>
      <c r="L338" s="147"/>
      <c r="M338" s="147"/>
      <c r="N338" s="147"/>
      <c r="O338" s="147"/>
      <c r="P338" s="147"/>
      <c r="Q338" s="147" t="s">
        <v>30</v>
      </c>
      <c r="R338" s="147"/>
      <c r="S338" s="147"/>
      <c r="T338" s="169"/>
      <c r="U338" s="170"/>
    </row>
    <row r="339" spans="1:21" x14ac:dyDescent="0.2">
      <c r="A339" s="137" t="s">
        <v>712</v>
      </c>
      <c r="B339" s="137" t="s">
        <v>713</v>
      </c>
      <c r="C339" s="137" t="s">
        <v>882</v>
      </c>
      <c r="D339" s="137">
        <v>2</v>
      </c>
      <c r="E339" s="137" t="s">
        <v>30</v>
      </c>
      <c r="F339" s="137" t="s">
        <v>30</v>
      </c>
      <c r="G339" s="137"/>
      <c r="H339" s="137" t="s">
        <v>30</v>
      </c>
      <c r="I339" s="137"/>
      <c r="J339" s="137"/>
      <c r="K339" s="137"/>
      <c r="L339" s="137"/>
      <c r="M339" s="137"/>
      <c r="N339" s="137"/>
      <c r="O339" s="137"/>
      <c r="P339" s="137"/>
      <c r="Q339" s="137" t="s">
        <v>30</v>
      </c>
      <c r="R339" s="137"/>
      <c r="S339" s="137" t="s">
        <v>30</v>
      </c>
      <c r="T339" s="169"/>
      <c r="U339" s="170"/>
    </row>
    <row r="340" spans="1:21" x14ac:dyDescent="0.2">
      <c r="A340" s="33"/>
      <c r="B340" s="34">
        <f>COUNTA(B338:B339)</f>
        <v>2</v>
      </c>
      <c r="C340" s="131"/>
      <c r="D340" s="163"/>
      <c r="E340" s="34">
        <f t="shared" ref="E340:S340" si="13">COUNTIF(E338:E339,"Yes")</f>
        <v>2</v>
      </c>
      <c r="F340" s="34">
        <f t="shared" si="13"/>
        <v>2</v>
      </c>
      <c r="G340" s="34">
        <f t="shared" si="13"/>
        <v>0</v>
      </c>
      <c r="H340" s="34">
        <f t="shared" si="13"/>
        <v>2</v>
      </c>
      <c r="I340" s="34">
        <f t="shared" si="13"/>
        <v>0</v>
      </c>
      <c r="J340" s="34">
        <f t="shared" si="13"/>
        <v>1</v>
      </c>
      <c r="K340" s="34">
        <f t="shared" si="13"/>
        <v>0</v>
      </c>
      <c r="L340" s="34">
        <f t="shared" si="13"/>
        <v>0</v>
      </c>
      <c r="M340" s="34">
        <f t="shared" si="13"/>
        <v>0</v>
      </c>
      <c r="N340" s="34">
        <f t="shared" si="13"/>
        <v>0</v>
      </c>
      <c r="O340" s="34">
        <f t="shared" si="13"/>
        <v>0</v>
      </c>
      <c r="P340" s="34">
        <f t="shared" si="13"/>
        <v>0</v>
      </c>
      <c r="Q340" s="34">
        <f t="shared" si="13"/>
        <v>2</v>
      </c>
      <c r="R340" s="34">
        <f t="shared" si="13"/>
        <v>0</v>
      </c>
      <c r="S340" s="34">
        <f t="shared" si="13"/>
        <v>1</v>
      </c>
    </row>
    <row r="341" spans="1:21" x14ac:dyDescent="0.2">
      <c r="A341" s="48"/>
      <c r="B341" s="48"/>
      <c r="C341" s="91"/>
      <c r="D341" s="91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</row>
    <row r="342" spans="1:21" ht="12.75" customHeight="1" x14ac:dyDescent="0.2">
      <c r="A342" s="147" t="s">
        <v>715</v>
      </c>
      <c r="B342" s="147" t="s">
        <v>716</v>
      </c>
      <c r="C342" s="147" t="s">
        <v>717</v>
      </c>
      <c r="D342" s="147">
        <v>2</v>
      </c>
      <c r="E342" s="147" t="s">
        <v>30</v>
      </c>
      <c r="F342" s="147" t="s">
        <v>30</v>
      </c>
      <c r="G342" s="147"/>
      <c r="H342" s="147" t="s">
        <v>30</v>
      </c>
      <c r="I342" s="147"/>
      <c r="J342" s="147" t="s">
        <v>30</v>
      </c>
      <c r="K342" s="147"/>
      <c r="L342" s="147"/>
      <c r="M342" s="147"/>
      <c r="N342" s="147"/>
      <c r="O342" s="147" t="s">
        <v>30</v>
      </c>
      <c r="P342" s="147"/>
      <c r="Q342" s="147" t="s">
        <v>30</v>
      </c>
      <c r="R342" s="147"/>
      <c r="S342" s="147"/>
      <c r="T342" s="169"/>
      <c r="U342" s="170"/>
    </row>
    <row r="343" spans="1:21" ht="12.75" customHeight="1" x14ac:dyDescent="0.2">
      <c r="A343" s="147" t="s">
        <v>715</v>
      </c>
      <c r="B343" s="147" t="s">
        <v>718</v>
      </c>
      <c r="C343" s="147" t="s">
        <v>719</v>
      </c>
      <c r="D343" s="147">
        <v>1</v>
      </c>
      <c r="E343" s="147" t="s">
        <v>30</v>
      </c>
      <c r="F343" s="147" t="s">
        <v>30</v>
      </c>
      <c r="G343" s="147"/>
      <c r="H343" s="147" t="s">
        <v>30</v>
      </c>
      <c r="I343" s="147"/>
      <c r="J343" s="147" t="s">
        <v>30</v>
      </c>
      <c r="K343" s="147"/>
      <c r="L343" s="147"/>
      <c r="M343" s="147"/>
      <c r="N343" s="147"/>
      <c r="O343" s="147" t="s">
        <v>30</v>
      </c>
      <c r="P343" s="147"/>
      <c r="Q343" s="147" t="s">
        <v>30</v>
      </c>
      <c r="R343" s="147"/>
      <c r="S343" s="147"/>
      <c r="T343" s="169"/>
      <c r="U343" s="170"/>
    </row>
    <row r="344" spans="1:21" ht="12.75" customHeight="1" x14ac:dyDescent="0.2">
      <c r="A344" s="147" t="s">
        <v>715</v>
      </c>
      <c r="B344" s="147" t="s">
        <v>720</v>
      </c>
      <c r="C344" s="147" t="s">
        <v>721</v>
      </c>
      <c r="D344" s="147">
        <v>1</v>
      </c>
      <c r="E344" s="147" t="s">
        <v>30</v>
      </c>
      <c r="F344" s="147" t="s">
        <v>30</v>
      </c>
      <c r="G344" s="147"/>
      <c r="H344" s="147" t="s">
        <v>30</v>
      </c>
      <c r="I344" s="147"/>
      <c r="J344" s="147" t="s">
        <v>30</v>
      </c>
      <c r="K344" s="147"/>
      <c r="L344" s="147"/>
      <c r="M344" s="147"/>
      <c r="N344" s="147"/>
      <c r="O344" s="147"/>
      <c r="P344" s="147"/>
      <c r="Q344" s="147" t="s">
        <v>30</v>
      </c>
      <c r="R344" s="147"/>
      <c r="S344" s="147"/>
      <c r="T344" s="169"/>
      <c r="U344" s="170"/>
    </row>
    <row r="345" spans="1:21" ht="12.75" customHeight="1" x14ac:dyDescent="0.2">
      <c r="A345" s="147" t="s">
        <v>715</v>
      </c>
      <c r="B345" s="147" t="s">
        <v>722</v>
      </c>
      <c r="C345" s="147" t="s">
        <v>723</v>
      </c>
      <c r="D345" s="147">
        <v>2</v>
      </c>
      <c r="E345" s="147" t="s">
        <v>30</v>
      </c>
      <c r="F345" s="147" t="s">
        <v>30</v>
      </c>
      <c r="G345" s="147"/>
      <c r="H345" s="147" t="s">
        <v>30</v>
      </c>
      <c r="I345" s="147"/>
      <c r="J345" s="147" t="s">
        <v>30</v>
      </c>
      <c r="K345" s="147"/>
      <c r="L345" s="147"/>
      <c r="M345" s="147"/>
      <c r="N345" s="147"/>
      <c r="O345" s="147" t="s">
        <v>30</v>
      </c>
      <c r="P345" s="147"/>
      <c r="Q345" s="147" t="s">
        <v>30</v>
      </c>
      <c r="R345" s="147"/>
      <c r="S345" s="147"/>
      <c r="T345" s="169"/>
      <c r="U345" s="170"/>
    </row>
    <row r="346" spans="1:21" ht="12.75" customHeight="1" x14ac:dyDescent="0.2">
      <c r="A346" s="147" t="s">
        <v>715</v>
      </c>
      <c r="B346" s="147" t="s">
        <v>724</v>
      </c>
      <c r="C346" s="147" t="s">
        <v>725</v>
      </c>
      <c r="D346" s="147">
        <v>2</v>
      </c>
      <c r="E346" s="147" t="s">
        <v>30</v>
      </c>
      <c r="F346" s="147" t="s">
        <v>30</v>
      </c>
      <c r="G346" s="147"/>
      <c r="H346" s="147" t="s">
        <v>30</v>
      </c>
      <c r="I346" s="147"/>
      <c r="J346" s="147"/>
      <c r="K346" s="147"/>
      <c r="L346" s="147"/>
      <c r="M346" s="147"/>
      <c r="N346" s="147"/>
      <c r="O346" s="147"/>
      <c r="P346" s="147"/>
      <c r="Q346" s="147" t="s">
        <v>30</v>
      </c>
      <c r="R346" s="147"/>
      <c r="S346" s="147"/>
      <c r="T346" s="169"/>
      <c r="U346" s="170"/>
    </row>
    <row r="347" spans="1:21" ht="12.75" customHeight="1" x14ac:dyDescent="0.2">
      <c r="A347" s="147" t="s">
        <v>715</v>
      </c>
      <c r="B347" s="147" t="s">
        <v>726</v>
      </c>
      <c r="C347" s="147" t="s">
        <v>727</v>
      </c>
      <c r="D347" s="147">
        <v>1</v>
      </c>
      <c r="E347" s="147" t="s">
        <v>30</v>
      </c>
      <c r="F347" s="147" t="s">
        <v>30</v>
      </c>
      <c r="G347" s="147"/>
      <c r="H347" s="147" t="s">
        <v>30</v>
      </c>
      <c r="I347" s="147"/>
      <c r="J347" s="147" t="s">
        <v>30</v>
      </c>
      <c r="K347" s="147"/>
      <c r="L347" s="147"/>
      <c r="M347" s="147"/>
      <c r="N347" s="147"/>
      <c r="O347" s="147"/>
      <c r="P347" s="147"/>
      <c r="Q347" s="147" t="s">
        <v>30</v>
      </c>
      <c r="R347" s="147"/>
      <c r="S347" s="147"/>
      <c r="T347" s="169"/>
      <c r="U347" s="170"/>
    </row>
    <row r="348" spans="1:21" ht="12.75" customHeight="1" x14ac:dyDescent="0.2">
      <c r="A348" s="147" t="s">
        <v>715</v>
      </c>
      <c r="B348" s="147" t="s">
        <v>728</v>
      </c>
      <c r="C348" s="147" t="s">
        <v>729</v>
      </c>
      <c r="D348" s="147">
        <v>1</v>
      </c>
      <c r="E348" s="147" t="s">
        <v>30</v>
      </c>
      <c r="F348" s="147" t="s">
        <v>30</v>
      </c>
      <c r="G348" s="147"/>
      <c r="H348" s="147" t="s">
        <v>30</v>
      </c>
      <c r="I348" s="147"/>
      <c r="J348" s="147"/>
      <c r="K348" s="147"/>
      <c r="L348" s="147"/>
      <c r="M348" s="147"/>
      <c r="N348" s="147"/>
      <c r="O348" s="147"/>
      <c r="P348" s="147"/>
      <c r="Q348" s="147" t="s">
        <v>30</v>
      </c>
      <c r="R348" s="147"/>
      <c r="S348" s="147"/>
      <c r="T348" s="169"/>
      <c r="U348" s="170"/>
    </row>
    <row r="349" spans="1:21" ht="12.75" customHeight="1" x14ac:dyDescent="0.2">
      <c r="A349" s="147" t="s">
        <v>715</v>
      </c>
      <c r="B349" s="147" t="s">
        <v>730</v>
      </c>
      <c r="C349" s="147" t="s">
        <v>731</v>
      </c>
      <c r="D349" s="147">
        <v>1</v>
      </c>
      <c r="E349" s="147" t="s">
        <v>30</v>
      </c>
      <c r="F349" s="147" t="s">
        <v>30</v>
      </c>
      <c r="G349" s="147"/>
      <c r="H349" s="147" t="s">
        <v>30</v>
      </c>
      <c r="I349" s="147"/>
      <c r="J349" s="147"/>
      <c r="K349" s="147"/>
      <c r="L349" s="147"/>
      <c r="M349" s="147"/>
      <c r="N349" s="147"/>
      <c r="O349" s="147"/>
      <c r="P349" s="147"/>
      <c r="Q349" s="147" t="s">
        <v>30</v>
      </c>
      <c r="R349" s="147"/>
      <c r="S349" s="147"/>
      <c r="T349" s="169"/>
      <c r="U349" s="170"/>
    </row>
    <row r="350" spans="1:21" ht="12.75" customHeight="1" x14ac:dyDescent="0.2">
      <c r="A350" s="147" t="s">
        <v>715</v>
      </c>
      <c r="B350" s="147" t="s">
        <v>732</v>
      </c>
      <c r="C350" s="147" t="s">
        <v>733</v>
      </c>
      <c r="D350" s="147">
        <v>1</v>
      </c>
      <c r="E350" s="147" t="s">
        <v>30</v>
      </c>
      <c r="F350" s="147" t="s">
        <v>30</v>
      </c>
      <c r="G350" s="147"/>
      <c r="H350" s="147" t="s">
        <v>30</v>
      </c>
      <c r="I350" s="147"/>
      <c r="J350" s="147" t="s">
        <v>30</v>
      </c>
      <c r="K350" s="147"/>
      <c r="L350" s="147"/>
      <c r="M350" s="147" t="s">
        <v>30</v>
      </c>
      <c r="N350" s="147"/>
      <c r="O350" s="147" t="s">
        <v>30</v>
      </c>
      <c r="P350" s="147"/>
      <c r="Q350" s="147" t="s">
        <v>30</v>
      </c>
      <c r="R350" s="147"/>
      <c r="S350" s="147"/>
      <c r="T350" s="169"/>
      <c r="U350" s="170"/>
    </row>
    <row r="351" spans="1:21" ht="12.75" customHeight="1" x14ac:dyDescent="0.2">
      <c r="A351" s="147" t="s">
        <v>715</v>
      </c>
      <c r="B351" s="147" t="s">
        <v>734</v>
      </c>
      <c r="C351" s="147" t="s">
        <v>735</v>
      </c>
      <c r="D351" s="147">
        <v>1</v>
      </c>
      <c r="E351" s="147" t="s">
        <v>30</v>
      </c>
      <c r="F351" s="147" t="s">
        <v>30</v>
      </c>
      <c r="G351" s="147"/>
      <c r="H351" s="147" t="s">
        <v>30</v>
      </c>
      <c r="I351" s="147"/>
      <c r="J351" s="147" t="s">
        <v>30</v>
      </c>
      <c r="K351" s="147"/>
      <c r="L351" s="147"/>
      <c r="M351" s="147"/>
      <c r="N351" s="147"/>
      <c r="O351" s="147" t="s">
        <v>30</v>
      </c>
      <c r="P351" s="147"/>
      <c r="Q351" s="147" t="s">
        <v>30</v>
      </c>
      <c r="R351" s="147"/>
      <c r="S351" s="147"/>
      <c r="T351" s="169"/>
      <c r="U351" s="170"/>
    </row>
    <row r="352" spans="1:21" ht="12.75" customHeight="1" x14ac:dyDescent="0.2">
      <c r="A352" s="147" t="s">
        <v>715</v>
      </c>
      <c r="B352" s="147" t="s">
        <v>736</v>
      </c>
      <c r="C352" s="147" t="s">
        <v>737</v>
      </c>
      <c r="D352" s="147">
        <v>1</v>
      </c>
      <c r="E352" s="147" t="s">
        <v>30</v>
      </c>
      <c r="F352" s="147" t="s">
        <v>30</v>
      </c>
      <c r="G352" s="147"/>
      <c r="H352" s="147" t="s">
        <v>30</v>
      </c>
      <c r="I352" s="147"/>
      <c r="J352" s="147" t="s">
        <v>30</v>
      </c>
      <c r="K352" s="147"/>
      <c r="L352" s="147"/>
      <c r="M352" s="147"/>
      <c r="N352" s="147"/>
      <c r="O352" s="147"/>
      <c r="P352" s="147"/>
      <c r="Q352" s="147" t="s">
        <v>30</v>
      </c>
      <c r="R352" s="147"/>
      <c r="S352" s="147"/>
      <c r="T352" s="169"/>
      <c r="U352" s="170"/>
    </row>
    <row r="353" spans="1:21" ht="12.75" customHeight="1" x14ac:dyDescent="0.2">
      <c r="A353" s="147" t="s">
        <v>715</v>
      </c>
      <c r="B353" s="147" t="s">
        <v>738</v>
      </c>
      <c r="C353" s="147" t="s">
        <v>739</v>
      </c>
      <c r="D353" s="147">
        <v>1</v>
      </c>
      <c r="E353" s="147" t="s">
        <v>30</v>
      </c>
      <c r="F353" s="147" t="s">
        <v>30</v>
      </c>
      <c r="G353" s="147"/>
      <c r="H353" s="147" t="s">
        <v>30</v>
      </c>
      <c r="I353" s="147"/>
      <c r="J353" s="147" t="s">
        <v>30</v>
      </c>
      <c r="K353" s="147"/>
      <c r="L353" s="147"/>
      <c r="M353" s="147"/>
      <c r="N353" s="147"/>
      <c r="O353" s="147"/>
      <c r="P353" s="147"/>
      <c r="Q353" s="147" t="s">
        <v>30</v>
      </c>
      <c r="R353" s="147"/>
      <c r="S353" s="147"/>
      <c r="T353" s="169"/>
      <c r="U353" s="170"/>
    </row>
    <row r="354" spans="1:21" ht="18" customHeight="1" x14ac:dyDescent="0.2">
      <c r="A354" s="147" t="s">
        <v>715</v>
      </c>
      <c r="B354" s="147" t="s">
        <v>740</v>
      </c>
      <c r="C354" s="147" t="s">
        <v>741</v>
      </c>
      <c r="D354" s="147">
        <v>1</v>
      </c>
      <c r="E354" s="147" t="s">
        <v>30</v>
      </c>
      <c r="F354" s="147" t="s">
        <v>30</v>
      </c>
      <c r="G354" s="147"/>
      <c r="H354" s="147" t="s">
        <v>30</v>
      </c>
      <c r="I354" s="147"/>
      <c r="J354" s="147" t="s">
        <v>30</v>
      </c>
      <c r="K354" s="147"/>
      <c r="L354" s="147"/>
      <c r="M354" s="147"/>
      <c r="N354" s="147"/>
      <c r="O354" s="147" t="s">
        <v>30</v>
      </c>
      <c r="P354" s="147"/>
      <c r="Q354" s="147" t="s">
        <v>30</v>
      </c>
      <c r="R354" s="147"/>
      <c r="S354" s="147"/>
      <c r="T354" s="169"/>
      <c r="U354" s="170"/>
    </row>
    <row r="355" spans="1:21" ht="12.75" customHeight="1" x14ac:dyDescent="0.2">
      <c r="A355" s="147" t="s">
        <v>715</v>
      </c>
      <c r="B355" s="147" t="s">
        <v>742</v>
      </c>
      <c r="C355" s="147" t="s">
        <v>743</v>
      </c>
      <c r="D355" s="147">
        <v>2</v>
      </c>
      <c r="E355" s="147" t="s">
        <v>30</v>
      </c>
      <c r="F355" s="147" t="s">
        <v>30</v>
      </c>
      <c r="G355" s="147"/>
      <c r="H355" s="147" t="s">
        <v>30</v>
      </c>
      <c r="I355" s="147"/>
      <c r="J355" s="147"/>
      <c r="K355" s="147"/>
      <c r="L355" s="147"/>
      <c r="M355" s="147"/>
      <c r="N355" s="147"/>
      <c r="O355" s="147"/>
      <c r="P355" s="147"/>
      <c r="Q355" s="147" t="s">
        <v>30</v>
      </c>
      <c r="R355" s="147"/>
      <c r="S355" s="147"/>
      <c r="T355" s="169"/>
      <c r="U355" s="170"/>
    </row>
    <row r="356" spans="1:21" ht="12.75" customHeight="1" x14ac:dyDescent="0.2">
      <c r="A356" s="147" t="s">
        <v>715</v>
      </c>
      <c r="B356" s="147" t="s">
        <v>744</v>
      </c>
      <c r="C356" s="147" t="s">
        <v>745</v>
      </c>
      <c r="D356" s="147">
        <v>3</v>
      </c>
      <c r="E356" s="147" t="s">
        <v>30</v>
      </c>
      <c r="F356" s="147" t="s">
        <v>30</v>
      </c>
      <c r="G356" s="147"/>
      <c r="H356" s="147" t="s">
        <v>30</v>
      </c>
      <c r="I356" s="147"/>
      <c r="J356" s="147"/>
      <c r="K356" s="147"/>
      <c r="L356" s="147"/>
      <c r="M356" s="147"/>
      <c r="N356" s="147"/>
      <c r="O356" s="147"/>
      <c r="P356" s="147"/>
      <c r="Q356" s="147" t="s">
        <v>30</v>
      </c>
      <c r="R356" s="147"/>
      <c r="S356" s="147"/>
      <c r="T356" s="169"/>
      <c r="U356" s="170"/>
    </row>
    <row r="357" spans="1:21" ht="12.75" customHeight="1" x14ac:dyDescent="0.2">
      <c r="A357" s="147" t="s">
        <v>715</v>
      </c>
      <c r="B357" s="147" t="s">
        <v>746</v>
      </c>
      <c r="C357" s="147" t="s">
        <v>747</v>
      </c>
      <c r="D357" s="147">
        <v>1</v>
      </c>
      <c r="E357" s="147" t="s">
        <v>30</v>
      </c>
      <c r="F357" s="147" t="s">
        <v>30</v>
      </c>
      <c r="G357" s="147"/>
      <c r="H357" s="147" t="s">
        <v>30</v>
      </c>
      <c r="I357" s="147"/>
      <c r="J357" s="147" t="s">
        <v>30</v>
      </c>
      <c r="K357" s="147"/>
      <c r="L357" s="147"/>
      <c r="M357" s="147"/>
      <c r="N357" s="147"/>
      <c r="O357" s="147" t="s">
        <v>30</v>
      </c>
      <c r="P357" s="147"/>
      <c r="Q357" s="147" t="s">
        <v>30</v>
      </c>
      <c r="R357" s="147"/>
      <c r="S357" s="147"/>
      <c r="T357" s="169"/>
      <c r="U357" s="170"/>
    </row>
    <row r="358" spans="1:21" ht="12.75" customHeight="1" x14ac:dyDescent="0.2">
      <c r="A358" s="147" t="s">
        <v>715</v>
      </c>
      <c r="B358" s="147" t="s">
        <v>748</v>
      </c>
      <c r="C358" s="147" t="s">
        <v>749</v>
      </c>
      <c r="D358" s="147">
        <v>1</v>
      </c>
      <c r="E358" s="147" t="s">
        <v>30</v>
      </c>
      <c r="F358" s="147" t="s">
        <v>30</v>
      </c>
      <c r="G358" s="147"/>
      <c r="H358" s="147" t="s">
        <v>30</v>
      </c>
      <c r="I358" s="147"/>
      <c r="J358" s="147"/>
      <c r="K358" s="147"/>
      <c r="L358" s="147"/>
      <c r="M358" s="147"/>
      <c r="N358" s="147"/>
      <c r="O358" s="147"/>
      <c r="P358" s="147"/>
      <c r="Q358" s="147" t="s">
        <v>30</v>
      </c>
      <c r="R358" s="147"/>
      <c r="S358" s="147"/>
      <c r="T358" s="169"/>
      <c r="U358" s="170"/>
    </row>
    <row r="359" spans="1:21" ht="18" customHeight="1" x14ac:dyDescent="0.2">
      <c r="A359" s="147" t="s">
        <v>715</v>
      </c>
      <c r="B359" s="147" t="s">
        <v>750</v>
      </c>
      <c r="C359" s="147" t="s">
        <v>883</v>
      </c>
      <c r="D359" s="147">
        <v>1</v>
      </c>
      <c r="E359" s="147" t="s">
        <v>30</v>
      </c>
      <c r="F359" s="147" t="s">
        <v>30</v>
      </c>
      <c r="G359" s="147"/>
      <c r="H359" s="147" t="s">
        <v>30</v>
      </c>
      <c r="I359" s="147"/>
      <c r="J359" s="147"/>
      <c r="K359" s="147"/>
      <c r="L359" s="147"/>
      <c r="M359" s="147"/>
      <c r="N359" s="147"/>
      <c r="O359" s="147"/>
      <c r="P359" s="147"/>
      <c r="Q359" s="147" t="s">
        <v>30</v>
      </c>
      <c r="R359" s="147"/>
      <c r="S359" s="147"/>
      <c r="T359" s="169"/>
      <c r="U359" s="170"/>
    </row>
    <row r="360" spans="1:21" ht="12.75" customHeight="1" x14ac:dyDescent="0.2">
      <c r="A360" s="147" t="s">
        <v>715</v>
      </c>
      <c r="B360" s="147" t="s">
        <v>751</v>
      </c>
      <c r="C360" s="147" t="s">
        <v>752</v>
      </c>
      <c r="D360" s="147">
        <v>2</v>
      </c>
      <c r="E360" s="147" t="s">
        <v>30</v>
      </c>
      <c r="F360" s="147" t="s">
        <v>30</v>
      </c>
      <c r="G360" s="147"/>
      <c r="H360" s="147" t="s">
        <v>30</v>
      </c>
      <c r="I360" s="147"/>
      <c r="J360" s="147" t="s">
        <v>30</v>
      </c>
      <c r="K360" s="147"/>
      <c r="L360" s="147"/>
      <c r="M360" s="147"/>
      <c r="N360" s="147"/>
      <c r="O360" s="147" t="s">
        <v>30</v>
      </c>
      <c r="P360" s="147"/>
      <c r="Q360" s="147" t="s">
        <v>30</v>
      </c>
      <c r="R360" s="147"/>
      <c r="S360" s="147"/>
      <c r="T360" s="169"/>
      <c r="U360" s="170"/>
    </row>
    <row r="361" spans="1:21" ht="12.75" customHeight="1" x14ac:dyDescent="0.2">
      <c r="A361" s="147" t="s">
        <v>715</v>
      </c>
      <c r="B361" s="147" t="s">
        <v>753</v>
      </c>
      <c r="C361" s="147" t="s">
        <v>754</v>
      </c>
      <c r="D361" s="147">
        <v>1</v>
      </c>
      <c r="E361" s="147" t="s">
        <v>30</v>
      </c>
      <c r="F361" s="147" t="s">
        <v>30</v>
      </c>
      <c r="G361" s="147"/>
      <c r="H361" s="147" t="s">
        <v>30</v>
      </c>
      <c r="I361" s="147"/>
      <c r="J361" s="147" t="s">
        <v>30</v>
      </c>
      <c r="K361" s="147"/>
      <c r="L361" s="147"/>
      <c r="M361" s="147"/>
      <c r="N361" s="147"/>
      <c r="O361" s="147" t="s">
        <v>30</v>
      </c>
      <c r="P361" s="147"/>
      <c r="Q361" s="147" t="s">
        <v>30</v>
      </c>
      <c r="R361" s="147"/>
      <c r="S361" s="147"/>
      <c r="T361" s="169"/>
      <c r="U361" s="170"/>
    </row>
    <row r="362" spans="1:21" ht="12.75" customHeight="1" x14ac:dyDescent="0.2">
      <c r="A362" s="147" t="s">
        <v>715</v>
      </c>
      <c r="B362" s="147" t="s">
        <v>755</v>
      </c>
      <c r="C362" s="147" t="s">
        <v>756</v>
      </c>
      <c r="D362" s="147">
        <v>1</v>
      </c>
      <c r="E362" s="147" t="s">
        <v>30</v>
      </c>
      <c r="F362" s="147" t="s">
        <v>30</v>
      </c>
      <c r="G362" s="147"/>
      <c r="H362" s="147" t="s">
        <v>30</v>
      </c>
      <c r="I362" s="147"/>
      <c r="J362" s="147"/>
      <c r="K362" s="147"/>
      <c r="L362" s="147"/>
      <c r="M362" s="147"/>
      <c r="N362" s="147"/>
      <c r="O362" s="147"/>
      <c r="P362" s="147"/>
      <c r="Q362" s="147" t="s">
        <v>30</v>
      </c>
      <c r="R362" s="147"/>
      <c r="S362" s="147"/>
      <c r="T362" s="169"/>
      <c r="U362" s="170"/>
    </row>
    <row r="363" spans="1:21" ht="12.75" customHeight="1" x14ac:dyDescent="0.2">
      <c r="A363" s="147" t="s">
        <v>715</v>
      </c>
      <c r="B363" s="147" t="s">
        <v>757</v>
      </c>
      <c r="C363" s="147" t="s">
        <v>758</v>
      </c>
      <c r="D363" s="147">
        <v>2</v>
      </c>
      <c r="E363" s="147" t="s">
        <v>30</v>
      </c>
      <c r="F363" s="147" t="s">
        <v>30</v>
      </c>
      <c r="G363" s="147"/>
      <c r="H363" s="147" t="s">
        <v>30</v>
      </c>
      <c r="I363" s="147"/>
      <c r="J363" s="147"/>
      <c r="K363" s="147"/>
      <c r="L363" s="147"/>
      <c r="M363" s="147"/>
      <c r="N363" s="147"/>
      <c r="O363" s="147"/>
      <c r="P363" s="147"/>
      <c r="Q363" s="147" t="s">
        <v>30</v>
      </c>
      <c r="R363" s="147"/>
      <c r="S363" s="147"/>
      <c r="T363" s="169"/>
      <c r="U363" s="170"/>
    </row>
    <row r="364" spans="1:21" ht="18" customHeight="1" x14ac:dyDescent="0.2">
      <c r="A364" s="137" t="s">
        <v>715</v>
      </c>
      <c r="B364" s="137" t="s">
        <v>759</v>
      </c>
      <c r="C364" s="137" t="s">
        <v>760</v>
      </c>
      <c r="D364" s="137">
        <v>1</v>
      </c>
      <c r="E364" s="137" t="s">
        <v>30</v>
      </c>
      <c r="F364" s="137" t="s">
        <v>30</v>
      </c>
      <c r="G364" s="137"/>
      <c r="H364" s="137" t="s">
        <v>30</v>
      </c>
      <c r="I364" s="137"/>
      <c r="J364" s="137"/>
      <c r="K364" s="137"/>
      <c r="L364" s="137"/>
      <c r="M364" s="137"/>
      <c r="N364" s="137"/>
      <c r="O364" s="137"/>
      <c r="P364" s="137"/>
      <c r="Q364" s="137" t="s">
        <v>30</v>
      </c>
      <c r="R364" s="137"/>
      <c r="S364" s="137"/>
      <c r="T364" s="169"/>
      <c r="U364" s="170"/>
    </row>
    <row r="365" spans="1:21" x14ac:dyDescent="0.2">
      <c r="A365" s="33"/>
      <c r="B365" s="34">
        <f>COUNTA(B342:B364)</f>
        <v>23</v>
      </c>
      <c r="C365" s="131"/>
      <c r="D365" s="163"/>
      <c r="E365" s="34">
        <f t="shared" ref="E365:S365" si="14">COUNTIF(E342:E364,"Yes")</f>
        <v>23</v>
      </c>
      <c r="F365" s="34">
        <f t="shared" si="14"/>
        <v>23</v>
      </c>
      <c r="G365" s="34">
        <f t="shared" si="14"/>
        <v>0</v>
      </c>
      <c r="H365" s="34">
        <f t="shared" si="14"/>
        <v>23</v>
      </c>
      <c r="I365" s="34">
        <f t="shared" si="14"/>
        <v>0</v>
      </c>
      <c r="J365" s="34">
        <f t="shared" si="14"/>
        <v>13</v>
      </c>
      <c r="K365" s="34">
        <f t="shared" si="14"/>
        <v>0</v>
      </c>
      <c r="L365" s="34">
        <f t="shared" si="14"/>
        <v>0</v>
      </c>
      <c r="M365" s="34">
        <f t="shared" si="14"/>
        <v>1</v>
      </c>
      <c r="N365" s="34">
        <f t="shared" si="14"/>
        <v>0</v>
      </c>
      <c r="O365" s="34">
        <f t="shared" si="14"/>
        <v>9</v>
      </c>
      <c r="P365" s="34">
        <f t="shared" si="14"/>
        <v>0</v>
      </c>
      <c r="Q365" s="34">
        <f t="shared" si="14"/>
        <v>23</v>
      </c>
      <c r="R365" s="34">
        <f t="shared" si="14"/>
        <v>0</v>
      </c>
      <c r="S365" s="34">
        <f t="shared" si="14"/>
        <v>0</v>
      </c>
    </row>
    <row r="366" spans="1:21" x14ac:dyDescent="0.2">
      <c r="A366" s="48"/>
      <c r="B366" s="48"/>
      <c r="C366" s="91"/>
      <c r="D366" s="91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</row>
    <row r="367" spans="1:21" x14ac:dyDescent="0.2">
      <c r="A367" s="52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</row>
    <row r="368" spans="1:21" x14ac:dyDescent="0.2">
      <c r="A368" s="52"/>
      <c r="D368" s="106"/>
      <c r="E368" s="107"/>
      <c r="F368" s="107"/>
      <c r="G368" s="123" t="s">
        <v>72</v>
      </c>
      <c r="H368" s="107"/>
      <c r="I368" s="107"/>
      <c r="J368" s="52"/>
      <c r="K368" s="52"/>
      <c r="L368" s="52"/>
      <c r="M368" s="52"/>
      <c r="N368" s="52"/>
      <c r="O368" s="52"/>
      <c r="P368" s="52"/>
      <c r="Q368" s="52"/>
      <c r="R368" s="52"/>
      <c r="S368" s="52"/>
    </row>
    <row r="369" spans="1:19" x14ac:dyDescent="0.2">
      <c r="A369" s="52"/>
      <c r="B369" s="97"/>
      <c r="C369" s="108"/>
      <c r="D369" s="108"/>
      <c r="E369" s="109"/>
      <c r="F369" s="110"/>
      <c r="G369" s="111" t="s">
        <v>109</v>
      </c>
      <c r="H369" s="102">
        <f>SUM(B13+B16+B24+B35+B39+B47+B53+B123+B127+B135+B142+B148+B336+B340+B365)</f>
        <v>334</v>
      </c>
      <c r="I369" s="107"/>
      <c r="J369" s="52"/>
      <c r="K369" s="52"/>
      <c r="L369" s="52"/>
      <c r="M369" s="52"/>
      <c r="N369" s="52"/>
      <c r="O369" s="52"/>
      <c r="P369" s="52"/>
      <c r="Q369" s="52"/>
      <c r="R369" s="52"/>
      <c r="S369" s="52"/>
    </row>
    <row r="370" spans="1:19" x14ac:dyDescent="0.2">
      <c r="B370" s="96"/>
      <c r="C370" s="108"/>
      <c r="D370" s="108"/>
      <c r="E370" s="109"/>
      <c r="F370" s="109"/>
      <c r="G370" s="112" t="s">
        <v>112</v>
      </c>
      <c r="H370" s="102">
        <f>SUM(E13+E16+E24+E35+E39+E47+E53+E123+E127+E135+E142+E148+E336+E340+E365)</f>
        <v>331</v>
      </c>
      <c r="I370" s="108"/>
    </row>
    <row r="371" spans="1:19" x14ac:dyDescent="0.2">
      <c r="B371" s="96"/>
      <c r="C371" s="108"/>
      <c r="D371" s="108"/>
      <c r="E371" s="109"/>
      <c r="F371" s="109"/>
      <c r="G371" s="112" t="s">
        <v>113</v>
      </c>
      <c r="H371" s="102">
        <f>SUM(F13+F16+F24+F35+F39+F47+F53+F123+F127+F135+F142+F148+F336+F340+F365)</f>
        <v>207</v>
      </c>
      <c r="I371" s="108"/>
    </row>
    <row r="372" spans="1:19" x14ac:dyDescent="0.2">
      <c r="B372" s="96"/>
      <c r="C372" s="108"/>
      <c r="D372" s="108"/>
      <c r="E372" s="109"/>
      <c r="F372" s="109"/>
      <c r="G372" s="112"/>
      <c r="H372" s="102"/>
      <c r="I372" s="108"/>
    </row>
    <row r="373" spans="1:19" x14ac:dyDescent="0.2">
      <c r="B373" s="96"/>
      <c r="C373" s="108"/>
      <c r="D373" s="108"/>
      <c r="E373" s="108"/>
      <c r="F373" s="108"/>
      <c r="G373" s="123" t="s">
        <v>115</v>
      </c>
      <c r="H373" s="108"/>
      <c r="I373" s="108"/>
    </row>
    <row r="374" spans="1:19" x14ac:dyDescent="0.2">
      <c r="B374" s="96"/>
      <c r="D374" s="106"/>
      <c r="E374" s="108"/>
      <c r="F374" s="108"/>
      <c r="G374" s="108"/>
      <c r="H374" s="113" t="s">
        <v>104</v>
      </c>
      <c r="I374" s="113" t="s">
        <v>116</v>
      </c>
    </row>
    <row r="375" spans="1:19" x14ac:dyDescent="0.2">
      <c r="B375" s="96"/>
      <c r="C375" s="108"/>
      <c r="D375" s="108"/>
      <c r="E375" s="108"/>
      <c r="F375" s="108"/>
      <c r="G375" s="114" t="s">
        <v>124</v>
      </c>
      <c r="H375" s="102">
        <f>SUM(G13+G16+G24+G35+G39+G47+G53+G123+G127+G135+G142+G148+G336+G340+G365)</f>
        <v>5</v>
      </c>
      <c r="I375" s="116">
        <f>H375/(H388)</f>
        <v>9.8619329388560158E-3</v>
      </c>
    </row>
    <row r="376" spans="1:19" x14ac:dyDescent="0.2">
      <c r="B376" s="96"/>
      <c r="C376" s="108"/>
      <c r="D376" s="108"/>
      <c r="E376" s="108"/>
      <c r="F376" s="108"/>
      <c r="G376" s="114" t="s">
        <v>125</v>
      </c>
      <c r="H376" s="102">
        <f>SUM(H13+H16+H24+H35+H39+H47+H53+H123+H127+H135+H142+H148+H336+H340+H365)</f>
        <v>191</v>
      </c>
      <c r="I376" s="116">
        <f>H376/H388</f>
        <v>0.37672583826429978</v>
      </c>
    </row>
    <row r="377" spans="1:19" x14ac:dyDescent="0.2">
      <c r="B377" s="96"/>
      <c r="C377" s="108"/>
      <c r="D377" s="108"/>
      <c r="E377" s="108"/>
      <c r="F377" s="108"/>
      <c r="G377" s="114" t="s">
        <v>126</v>
      </c>
      <c r="H377" s="102">
        <f>SUM(I13+I16+I24+I35+I39+I47+I53+I123+I127+I135+I142+I148+J336+J340+J365)</f>
        <v>58</v>
      </c>
      <c r="I377" s="116">
        <f>H377/H388</f>
        <v>0.11439842209072978</v>
      </c>
    </row>
    <row r="378" spans="1:19" x14ac:dyDescent="0.2">
      <c r="B378" s="96"/>
      <c r="C378" s="108"/>
      <c r="D378" s="108"/>
      <c r="E378" s="108"/>
      <c r="F378" s="108"/>
      <c r="G378" s="114" t="s">
        <v>127</v>
      </c>
      <c r="H378" s="102">
        <f>SUM(J13+J16+J24+J35+J39+J47+J53+J123+J127+J135+J142+J148+J336+J340+J365)</f>
        <v>56</v>
      </c>
      <c r="I378" s="116">
        <f>H378/H388</f>
        <v>0.11045364891518737</v>
      </c>
    </row>
    <row r="379" spans="1:19" x14ac:dyDescent="0.2">
      <c r="B379" s="96"/>
      <c r="C379" s="108"/>
      <c r="D379" s="108"/>
      <c r="E379" s="108"/>
      <c r="F379" s="108"/>
      <c r="G379" s="114" t="s">
        <v>128</v>
      </c>
      <c r="H379" s="102">
        <f>SUM(K13+K16+K24+K35+K39+K47+K53+K123+K127+K135+K142+K148+K336+K340+K365)</f>
        <v>2</v>
      </c>
      <c r="I379" s="116">
        <f>H379/H388</f>
        <v>3.9447731755424065E-3</v>
      </c>
    </row>
    <row r="380" spans="1:19" x14ac:dyDescent="0.2">
      <c r="B380" s="96"/>
      <c r="C380" s="108"/>
      <c r="D380" s="108"/>
      <c r="E380" s="108"/>
      <c r="F380" s="108"/>
      <c r="G380" s="114" t="s">
        <v>129</v>
      </c>
      <c r="H380" s="102">
        <f>SUM(L13+L16+L24+L35+L39+L47+L53+L123+L127+L135+L142+L148+L336+L340+L365)</f>
        <v>19</v>
      </c>
      <c r="I380" s="116">
        <f>H380/H388</f>
        <v>3.7475345167652857E-2</v>
      </c>
    </row>
    <row r="381" spans="1:19" x14ac:dyDescent="0.2">
      <c r="B381" s="96"/>
      <c r="C381" s="108"/>
      <c r="D381" s="108"/>
      <c r="E381" s="108"/>
      <c r="F381" s="108"/>
      <c r="G381" s="114" t="s">
        <v>130</v>
      </c>
      <c r="H381" s="102">
        <f>SUM(M13+M16+M24+M35+M39+M47+M53+M123+M127+M135+M142+M148+M336+M340+M365)</f>
        <v>11</v>
      </c>
      <c r="I381" s="116">
        <f>H381/H388</f>
        <v>2.1696252465483234E-2</v>
      </c>
    </row>
    <row r="382" spans="1:19" x14ac:dyDescent="0.2">
      <c r="B382" s="96"/>
      <c r="C382" s="108"/>
      <c r="D382" s="108"/>
      <c r="E382" s="108"/>
      <c r="F382" s="108"/>
      <c r="G382" s="114" t="s">
        <v>131</v>
      </c>
      <c r="H382" s="102">
        <f>SUM(N13+N16+N24+N35+N39+N47+N53+N123+N127+N135+N142+N148+N336+N340+N365)</f>
        <v>17</v>
      </c>
      <c r="I382" s="116">
        <f>H382/H388</f>
        <v>3.3530571992110451E-2</v>
      </c>
    </row>
    <row r="383" spans="1:19" x14ac:dyDescent="0.2">
      <c r="B383" s="96"/>
      <c r="C383" s="108"/>
      <c r="D383" s="108"/>
      <c r="E383" s="108"/>
      <c r="F383" s="108"/>
      <c r="G383" s="114" t="s">
        <v>132</v>
      </c>
      <c r="H383" s="102">
        <f>SUM(O13+O16+O24+O35+O39+O47+O53+O123+O127+O135+O142+O148+O336+O340+O365)</f>
        <v>12</v>
      </c>
      <c r="I383" s="116">
        <f>H383/H388</f>
        <v>2.3668639053254437E-2</v>
      </c>
    </row>
    <row r="384" spans="1:19" x14ac:dyDescent="0.2">
      <c r="B384" s="96"/>
      <c r="C384" s="108"/>
      <c r="D384" s="108"/>
      <c r="E384" s="108"/>
      <c r="F384" s="108"/>
      <c r="G384" s="114" t="s">
        <v>133</v>
      </c>
      <c r="H384" s="102">
        <f>SUM(P13+P16+P24+P35+P39+P47+P53+P123+P127+P135+P142+P148+P336+P340+P365)</f>
        <v>4</v>
      </c>
      <c r="I384" s="116">
        <f>H384/H388</f>
        <v>7.889546351084813E-3</v>
      </c>
    </row>
    <row r="385" spans="2:9" x14ac:dyDescent="0.2">
      <c r="B385" s="96"/>
      <c r="C385" s="108"/>
      <c r="D385" s="108"/>
      <c r="E385" s="108"/>
      <c r="F385" s="108"/>
      <c r="G385" s="114" t="s">
        <v>134</v>
      </c>
      <c r="H385" s="102">
        <f>SUM(Q13+Q16+Q24+Q35+Q39+Q47+Q53+Q123+Q127+Q135+Q142+Q148+Q336+Q340+Q365)</f>
        <v>77</v>
      </c>
      <c r="I385" s="116">
        <f>H385/H388</f>
        <v>0.15187376725838264</v>
      </c>
    </row>
    <row r="386" spans="2:9" x14ac:dyDescent="0.2">
      <c r="B386" s="96"/>
      <c r="C386" s="108"/>
      <c r="D386" s="108"/>
      <c r="E386" s="108"/>
      <c r="F386" s="108"/>
      <c r="G386" s="114" t="s">
        <v>135</v>
      </c>
      <c r="H386" s="102">
        <f>SUM(R13+R16+R24+R35+R39+R47+R53+R123+R127+R135+R142+R148+R336+R340+R365)</f>
        <v>15</v>
      </c>
      <c r="I386" s="116">
        <f>H386/H388</f>
        <v>2.9585798816568046E-2</v>
      </c>
    </row>
    <row r="387" spans="2:9" x14ac:dyDescent="0.2">
      <c r="B387" s="96"/>
      <c r="C387" s="108"/>
      <c r="D387" s="108"/>
      <c r="E387" s="108"/>
      <c r="F387" s="108"/>
      <c r="G387" s="114" t="s">
        <v>136</v>
      </c>
      <c r="H387" s="127">
        <f>SUM(S13+S16+S24+S35+S39+S47+S53+S123+S127+S135+S142+S148+S336+S340+S365)</f>
        <v>40</v>
      </c>
      <c r="I387" s="118">
        <f>H387/H388</f>
        <v>7.8895463510848127E-2</v>
      </c>
    </row>
    <row r="388" spans="2:9" x14ac:dyDescent="0.2">
      <c r="B388" s="96"/>
      <c r="C388" s="108"/>
      <c r="D388" s="108"/>
      <c r="E388" s="108"/>
      <c r="F388" s="108"/>
      <c r="G388" s="114"/>
      <c r="H388" s="125">
        <f>SUM(H375:H387)</f>
        <v>507</v>
      </c>
      <c r="I388" s="117">
        <f>SUM(I375:I387)</f>
        <v>1</v>
      </c>
    </row>
  </sheetData>
  <mergeCells count="2">
    <mergeCell ref="B1:C1"/>
    <mergeCell ref="G1:S1"/>
  </mergeCells>
  <phoneticPr fontId="3" type="noConversion"/>
  <printOptions gridLines="1"/>
  <pageMargins left="0.5" right="0.5" top="1.5" bottom="0.75" header="0.5" footer="0.5"/>
  <pageSetup scale="75" orientation="landscape" r:id="rId1"/>
  <headerFooter alignWithMargins="0">
    <oddHeader>&amp;C&amp;"Arial,Bold"&amp;16 2011 Swimming Season
Possible Pollution Sources for Monitored New York Beaches</oddHeader>
    <oddFooter>&amp;R&amp;P of &amp;N</oddFooter>
  </headerFooter>
  <rowBreaks count="1" manualBreakCount="1">
    <brk id="36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905"/>
  <sheetViews>
    <sheetView zoomScaleNormal="100" workbookViewId="0">
      <pane ySplit="1" topLeftCell="A2" activePane="bottomLeft" state="frozen"/>
      <selection pane="bottomLeft"/>
    </sheetView>
  </sheetViews>
  <sheetFormatPr defaultRowHeight="9" x14ac:dyDescent="0.15"/>
  <cols>
    <col min="1" max="1" width="12.7109375" style="1" customWidth="1"/>
    <col min="2" max="2" width="8.28515625" style="1" customWidth="1"/>
    <col min="3" max="3" width="39" style="21" customWidth="1"/>
    <col min="4" max="4" width="6.7109375" style="21" customWidth="1"/>
    <col min="5" max="5" width="11.7109375" style="1" customWidth="1"/>
    <col min="6" max="7" width="11.7109375" style="22" customWidth="1"/>
    <col min="8" max="8" width="9.28515625" style="23" customWidth="1"/>
    <col min="9" max="9" width="15.42578125" style="1" customWidth="1"/>
    <col min="10" max="10" width="12.28515625" style="1" customWidth="1"/>
    <col min="11" max="11" width="12.42578125" style="1" customWidth="1"/>
    <col min="12" max="16384" width="9.140625" style="1"/>
  </cols>
  <sheetData>
    <row r="1" spans="1:12" ht="37.5" customHeight="1" x14ac:dyDescent="0.15">
      <c r="A1" s="25" t="s">
        <v>13</v>
      </c>
      <c r="B1" s="25" t="s">
        <v>14</v>
      </c>
      <c r="C1" s="25" t="s">
        <v>73</v>
      </c>
      <c r="D1" s="3" t="s">
        <v>77</v>
      </c>
      <c r="E1" s="25" t="s">
        <v>93</v>
      </c>
      <c r="F1" s="26" t="s">
        <v>94</v>
      </c>
      <c r="G1" s="26" t="s">
        <v>95</v>
      </c>
      <c r="H1" s="27" t="s">
        <v>96</v>
      </c>
      <c r="I1" s="25" t="s">
        <v>97</v>
      </c>
      <c r="J1" s="25" t="s">
        <v>98</v>
      </c>
      <c r="K1" s="25" t="s">
        <v>99</v>
      </c>
    </row>
    <row r="2" spans="1:12" ht="18" customHeight="1" x14ac:dyDescent="0.15">
      <c r="A2" s="73" t="s">
        <v>156</v>
      </c>
      <c r="B2" s="73" t="s">
        <v>157</v>
      </c>
      <c r="C2" s="73" t="s">
        <v>158</v>
      </c>
      <c r="D2" s="73">
        <v>1</v>
      </c>
      <c r="E2" s="73" t="s">
        <v>40</v>
      </c>
      <c r="F2" s="75">
        <v>40691</v>
      </c>
      <c r="G2" s="75">
        <v>40697</v>
      </c>
      <c r="H2" s="73">
        <v>6</v>
      </c>
      <c r="I2" s="73" t="s">
        <v>38</v>
      </c>
      <c r="J2" s="73" t="s">
        <v>39</v>
      </c>
      <c r="K2" s="73" t="s">
        <v>37</v>
      </c>
      <c r="L2" s="157"/>
    </row>
    <row r="3" spans="1:12" ht="12.75" customHeight="1" x14ac:dyDescent="0.15">
      <c r="A3" s="73" t="s">
        <v>156</v>
      </c>
      <c r="B3" s="73" t="s">
        <v>157</v>
      </c>
      <c r="C3" s="73" t="s">
        <v>158</v>
      </c>
      <c r="D3" s="73">
        <v>1</v>
      </c>
      <c r="E3" s="73" t="s">
        <v>763</v>
      </c>
      <c r="F3" s="75">
        <v>40711</v>
      </c>
      <c r="G3" s="75">
        <v>40712</v>
      </c>
      <c r="H3" s="73">
        <v>1</v>
      </c>
      <c r="I3" s="73" t="s">
        <v>35</v>
      </c>
      <c r="J3" s="73" t="s">
        <v>36</v>
      </c>
      <c r="K3" s="73" t="s">
        <v>762</v>
      </c>
      <c r="L3" s="157"/>
    </row>
    <row r="4" spans="1:12" ht="12.75" customHeight="1" x14ac:dyDescent="0.15">
      <c r="A4" s="73" t="s">
        <v>156</v>
      </c>
      <c r="B4" s="73" t="s">
        <v>157</v>
      </c>
      <c r="C4" s="73" t="s">
        <v>158</v>
      </c>
      <c r="D4" s="73">
        <v>1</v>
      </c>
      <c r="E4" s="73" t="s">
        <v>763</v>
      </c>
      <c r="F4" s="75">
        <v>40727</v>
      </c>
      <c r="G4" s="75">
        <v>40729</v>
      </c>
      <c r="H4" s="73">
        <v>2</v>
      </c>
      <c r="I4" s="73" t="s">
        <v>35</v>
      </c>
      <c r="J4" s="73" t="s">
        <v>36</v>
      </c>
      <c r="K4" s="73" t="s">
        <v>762</v>
      </c>
      <c r="L4" s="157"/>
    </row>
    <row r="5" spans="1:12" ht="12.75" customHeight="1" x14ac:dyDescent="0.15">
      <c r="A5" s="73" t="s">
        <v>156</v>
      </c>
      <c r="B5" s="73" t="s">
        <v>157</v>
      </c>
      <c r="C5" s="73" t="s">
        <v>158</v>
      </c>
      <c r="D5" s="73">
        <v>1</v>
      </c>
      <c r="E5" s="73" t="s">
        <v>763</v>
      </c>
      <c r="F5" s="75">
        <v>40753</v>
      </c>
      <c r="G5" s="75">
        <v>40755</v>
      </c>
      <c r="H5" s="73">
        <v>2</v>
      </c>
      <c r="I5" s="73" t="s">
        <v>35</v>
      </c>
      <c r="J5" s="73" t="s">
        <v>36</v>
      </c>
      <c r="K5" s="73" t="s">
        <v>762</v>
      </c>
      <c r="L5" s="157"/>
    </row>
    <row r="6" spans="1:12" ht="12.75" customHeight="1" x14ac:dyDescent="0.15">
      <c r="A6" s="73" t="s">
        <v>156</v>
      </c>
      <c r="B6" s="73" t="s">
        <v>157</v>
      </c>
      <c r="C6" s="73" t="s">
        <v>158</v>
      </c>
      <c r="D6" s="73">
        <v>1</v>
      </c>
      <c r="E6" s="73" t="s">
        <v>763</v>
      </c>
      <c r="F6" s="75">
        <v>40759</v>
      </c>
      <c r="G6" s="75">
        <v>40760</v>
      </c>
      <c r="H6" s="73">
        <v>1</v>
      </c>
      <c r="I6" s="73" t="s">
        <v>35</v>
      </c>
      <c r="J6" s="73" t="s">
        <v>36</v>
      </c>
      <c r="K6" s="73" t="s">
        <v>762</v>
      </c>
      <c r="L6" s="157"/>
    </row>
    <row r="7" spans="1:12" ht="12.75" customHeight="1" x14ac:dyDescent="0.15">
      <c r="A7" s="73" t="s">
        <v>156</v>
      </c>
      <c r="B7" s="73" t="s">
        <v>157</v>
      </c>
      <c r="C7" s="73" t="s">
        <v>158</v>
      </c>
      <c r="D7" s="73">
        <v>1</v>
      </c>
      <c r="E7" s="73" t="s">
        <v>763</v>
      </c>
      <c r="F7" s="75">
        <v>40765</v>
      </c>
      <c r="G7" s="75">
        <v>40766</v>
      </c>
      <c r="H7" s="73">
        <v>1</v>
      </c>
      <c r="I7" s="73" t="s">
        <v>35</v>
      </c>
      <c r="J7" s="73" t="s">
        <v>36</v>
      </c>
      <c r="K7" s="73" t="s">
        <v>762</v>
      </c>
      <c r="L7" s="157"/>
    </row>
    <row r="8" spans="1:12" ht="12.75" customHeight="1" x14ac:dyDescent="0.15">
      <c r="A8" s="73" t="s">
        <v>156</v>
      </c>
      <c r="B8" s="73" t="s">
        <v>157</v>
      </c>
      <c r="C8" s="73" t="s">
        <v>158</v>
      </c>
      <c r="D8" s="73">
        <v>1</v>
      </c>
      <c r="E8" s="73" t="s">
        <v>763</v>
      </c>
      <c r="F8" s="75">
        <v>40769</v>
      </c>
      <c r="G8" s="75">
        <v>40771</v>
      </c>
      <c r="H8" s="73">
        <v>2</v>
      </c>
      <c r="I8" s="73" t="s">
        <v>35</v>
      </c>
      <c r="J8" s="73" t="s">
        <v>36</v>
      </c>
      <c r="K8" s="73" t="s">
        <v>762</v>
      </c>
      <c r="L8" s="157"/>
    </row>
    <row r="9" spans="1:12" ht="12.75" customHeight="1" x14ac:dyDescent="0.15">
      <c r="A9" s="73" t="s">
        <v>156</v>
      </c>
      <c r="B9" s="73" t="s">
        <v>157</v>
      </c>
      <c r="C9" s="73" t="s">
        <v>158</v>
      </c>
      <c r="D9" s="73">
        <v>1</v>
      </c>
      <c r="E9" s="73" t="s">
        <v>763</v>
      </c>
      <c r="F9" s="75">
        <v>40775</v>
      </c>
      <c r="G9" s="75">
        <v>40776</v>
      </c>
      <c r="H9" s="73">
        <v>1</v>
      </c>
      <c r="I9" s="73" t="s">
        <v>35</v>
      </c>
      <c r="J9" s="73" t="s">
        <v>36</v>
      </c>
      <c r="K9" s="73" t="s">
        <v>762</v>
      </c>
      <c r="L9" s="157"/>
    </row>
    <row r="10" spans="1:12" ht="12.75" customHeight="1" x14ac:dyDescent="0.15">
      <c r="A10" s="73" t="s">
        <v>156</v>
      </c>
      <c r="B10" s="73" t="s">
        <v>157</v>
      </c>
      <c r="C10" s="73" t="s">
        <v>158</v>
      </c>
      <c r="D10" s="73">
        <v>1</v>
      </c>
      <c r="E10" s="73" t="s">
        <v>763</v>
      </c>
      <c r="F10" s="75">
        <v>40777</v>
      </c>
      <c r="G10" s="75">
        <v>40778</v>
      </c>
      <c r="H10" s="73">
        <v>1</v>
      </c>
      <c r="I10" s="73" t="s">
        <v>35</v>
      </c>
      <c r="J10" s="73" t="s">
        <v>36</v>
      </c>
      <c r="K10" s="73" t="s">
        <v>762</v>
      </c>
      <c r="L10" s="157"/>
    </row>
    <row r="11" spans="1:12" ht="12.75" customHeight="1" x14ac:dyDescent="0.15">
      <c r="A11" s="73" t="s">
        <v>156</v>
      </c>
      <c r="B11" s="73" t="s">
        <v>157</v>
      </c>
      <c r="C11" s="73" t="s">
        <v>158</v>
      </c>
      <c r="D11" s="73">
        <v>1</v>
      </c>
      <c r="E11" s="73" t="s">
        <v>34</v>
      </c>
      <c r="F11" s="75">
        <v>40782</v>
      </c>
      <c r="G11" s="75">
        <v>40788</v>
      </c>
      <c r="H11" s="73">
        <v>6</v>
      </c>
      <c r="I11" s="73" t="s">
        <v>781</v>
      </c>
      <c r="J11" s="73" t="s">
        <v>36</v>
      </c>
      <c r="K11" s="73" t="s">
        <v>762</v>
      </c>
      <c r="L11" s="157"/>
    </row>
    <row r="12" spans="1:12" ht="18" customHeight="1" x14ac:dyDescent="0.15">
      <c r="A12" s="73" t="s">
        <v>156</v>
      </c>
      <c r="B12" s="73" t="s">
        <v>157</v>
      </c>
      <c r="C12" s="73" t="s">
        <v>158</v>
      </c>
      <c r="D12" s="73">
        <v>1</v>
      </c>
      <c r="E12" s="73" t="s">
        <v>40</v>
      </c>
      <c r="F12" s="75">
        <v>40794</v>
      </c>
      <c r="G12" s="75">
        <v>40798</v>
      </c>
      <c r="H12" s="73">
        <v>4</v>
      </c>
      <c r="I12" s="73" t="s">
        <v>38</v>
      </c>
      <c r="J12" s="73" t="s">
        <v>39</v>
      </c>
      <c r="K12" s="73" t="s">
        <v>37</v>
      </c>
      <c r="L12" s="157"/>
    </row>
    <row r="13" spans="1:12" ht="12.75" customHeight="1" x14ac:dyDescent="0.15">
      <c r="A13" s="73" t="s">
        <v>156</v>
      </c>
      <c r="B13" s="73" t="s">
        <v>160</v>
      </c>
      <c r="C13" s="73" t="s">
        <v>161</v>
      </c>
      <c r="D13" s="73">
        <v>1</v>
      </c>
      <c r="E13" s="73" t="s">
        <v>763</v>
      </c>
      <c r="F13" s="75">
        <v>40711</v>
      </c>
      <c r="G13" s="75">
        <v>40712</v>
      </c>
      <c r="H13" s="73">
        <v>1</v>
      </c>
      <c r="I13" s="73" t="s">
        <v>35</v>
      </c>
      <c r="J13" s="73" t="s">
        <v>36</v>
      </c>
      <c r="K13" s="73" t="s">
        <v>764</v>
      </c>
      <c r="L13" s="157"/>
    </row>
    <row r="14" spans="1:12" ht="12.75" customHeight="1" x14ac:dyDescent="0.15">
      <c r="A14" s="73" t="s">
        <v>156</v>
      </c>
      <c r="B14" s="73" t="s">
        <v>160</v>
      </c>
      <c r="C14" s="73" t="s">
        <v>161</v>
      </c>
      <c r="D14" s="73">
        <v>1</v>
      </c>
      <c r="E14" s="73" t="s">
        <v>763</v>
      </c>
      <c r="F14" s="75">
        <v>40727</v>
      </c>
      <c r="G14" s="75">
        <v>40729</v>
      </c>
      <c r="H14" s="73">
        <v>2</v>
      </c>
      <c r="I14" s="73" t="s">
        <v>35</v>
      </c>
      <c r="J14" s="73" t="s">
        <v>36</v>
      </c>
      <c r="K14" s="73" t="s">
        <v>764</v>
      </c>
      <c r="L14" s="157"/>
    </row>
    <row r="15" spans="1:12" ht="12.75" customHeight="1" x14ac:dyDescent="0.15">
      <c r="A15" s="73" t="s">
        <v>156</v>
      </c>
      <c r="B15" s="73" t="s">
        <v>160</v>
      </c>
      <c r="C15" s="73" t="s">
        <v>161</v>
      </c>
      <c r="D15" s="73">
        <v>1</v>
      </c>
      <c r="E15" s="73" t="s">
        <v>763</v>
      </c>
      <c r="F15" s="75">
        <v>40754</v>
      </c>
      <c r="G15" s="75">
        <v>40755</v>
      </c>
      <c r="H15" s="73">
        <v>1</v>
      </c>
      <c r="I15" s="73" t="s">
        <v>35</v>
      </c>
      <c r="J15" s="73" t="s">
        <v>36</v>
      </c>
      <c r="K15" s="73" t="s">
        <v>764</v>
      </c>
      <c r="L15" s="157"/>
    </row>
    <row r="16" spans="1:12" ht="12.75" customHeight="1" x14ac:dyDescent="0.15">
      <c r="A16" s="73" t="s">
        <v>156</v>
      </c>
      <c r="B16" s="73" t="s">
        <v>160</v>
      </c>
      <c r="C16" s="73" t="s">
        <v>161</v>
      </c>
      <c r="D16" s="73">
        <v>1</v>
      </c>
      <c r="E16" s="73" t="s">
        <v>763</v>
      </c>
      <c r="F16" s="75">
        <v>40759</v>
      </c>
      <c r="G16" s="75">
        <v>40760</v>
      </c>
      <c r="H16" s="73">
        <v>1</v>
      </c>
      <c r="I16" s="73" t="s">
        <v>35</v>
      </c>
      <c r="J16" s="73" t="s">
        <v>36</v>
      </c>
      <c r="K16" s="73" t="s">
        <v>764</v>
      </c>
      <c r="L16" s="157"/>
    </row>
    <row r="17" spans="1:12" ht="12.75" customHeight="1" x14ac:dyDescent="0.15">
      <c r="A17" s="73" t="s">
        <v>156</v>
      </c>
      <c r="B17" s="73" t="s">
        <v>160</v>
      </c>
      <c r="C17" s="73" t="s">
        <v>161</v>
      </c>
      <c r="D17" s="73">
        <v>1</v>
      </c>
      <c r="E17" s="73" t="s">
        <v>763</v>
      </c>
      <c r="F17" s="75">
        <v>40765</v>
      </c>
      <c r="G17" s="75">
        <v>40766</v>
      </c>
      <c r="H17" s="73">
        <v>1</v>
      </c>
      <c r="I17" s="73" t="s">
        <v>35</v>
      </c>
      <c r="J17" s="73" t="s">
        <v>36</v>
      </c>
      <c r="K17" s="73" t="s">
        <v>764</v>
      </c>
      <c r="L17" s="157"/>
    </row>
    <row r="18" spans="1:12" ht="12.75" customHeight="1" x14ac:dyDescent="0.15">
      <c r="A18" s="73" t="s">
        <v>156</v>
      </c>
      <c r="B18" s="73" t="s">
        <v>160</v>
      </c>
      <c r="C18" s="73" t="s">
        <v>161</v>
      </c>
      <c r="D18" s="73">
        <v>1</v>
      </c>
      <c r="E18" s="73" t="s">
        <v>763</v>
      </c>
      <c r="F18" s="75">
        <v>40769</v>
      </c>
      <c r="G18" s="75">
        <v>40771</v>
      </c>
      <c r="H18" s="73">
        <v>2</v>
      </c>
      <c r="I18" s="73" t="s">
        <v>35</v>
      </c>
      <c r="J18" s="73" t="s">
        <v>36</v>
      </c>
      <c r="K18" s="73" t="s">
        <v>764</v>
      </c>
      <c r="L18" s="157"/>
    </row>
    <row r="19" spans="1:12" ht="12.75" customHeight="1" x14ac:dyDescent="0.15">
      <c r="A19" s="73" t="s">
        <v>156</v>
      </c>
      <c r="B19" s="73" t="s">
        <v>160</v>
      </c>
      <c r="C19" s="73" t="s">
        <v>161</v>
      </c>
      <c r="D19" s="73">
        <v>1</v>
      </c>
      <c r="E19" s="73" t="s">
        <v>763</v>
      </c>
      <c r="F19" s="75">
        <v>40775</v>
      </c>
      <c r="G19" s="75">
        <v>40776</v>
      </c>
      <c r="H19" s="73">
        <v>1</v>
      </c>
      <c r="I19" s="73" t="s">
        <v>35</v>
      </c>
      <c r="J19" s="73" t="s">
        <v>36</v>
      </c>
      <c r="K19" s="73" t="s">
        <v>764</v>
      </c>
      <c r="L19" s="157"/>
    </row>
    <row r="20" spans="1:12" ht="12.75" customHeight="1" x14ac:dyDescent="0.15">
      <c r="A20" s="73" t="s">
        <v>156</v>
      </c>
      <c r="B20" s="73" t="s">
        <v>160</v>
      </c>
      <c r="C20" s="73" t="s">
        <v>161</v>
      </c>
      <c r="D20" s="73">
        <v>1</v>
      </c>
      <c r="E20" s="73" t="s">
        <v>763</v>
      </c>
      <c r="F20" s="75">
        <v>40777</v>
      </c>
      <c r="G20" s="75">
        <v>40778</v>
      </c>
      <c r="H20" s="73">
        <v>1</v>
      </c>
      <c r="I20" s="73" t="s">
        <v>35</v>
      </c>
      <c r="J20" s="73" t="s">
        <v>36</v>
      </c>
      <c r="K20" s="73" t="s">
        <v>764</v>
      </c>
      <c r="L20" s="157"/>
    </row>
    <row r="21" spans="1:12" ht="12.75" customHeight="1" x14ac:dyDescent="0.15">
      <c r="A21" s="73" t="s">
        <v>156</v>
      </c>
      <c r="B21" s="73" t="s">
        <v>160</v>
      </c>
      <c r="C21" s="73" t="s">
        <v>161</v>
      </c>
      <c r="D21" s="73">
        <v>1</v>
      </c>
      <c r="E21" s="73" t="s">
        <v>34</v>
      </c>
      <c r="F21" s="75">
        <v>40782</v>
      </c>
      <c r="G21" s="75">
        <v>40787</v>
      </c>
      <c r="H21" s="73">
        <v>5</v>
      </c>
      <c r="I21" s="73" t="s">
        <v>12</v>
      </c>
      <c r="J21" s="73" t="s">
        <v>36</v>
      </c>
      <c r="K21" s="73" t="s">
        <v>764</v>
      </c>
      <c r="L21" s="157"/>
    </row>
    <row r="22" spans="1:12" ht="12.75" customHeight="1" x14ac:dyDescent="0.15">
      <c r="A22" s="73" t="s">
        <v>156</v>
      </c>
      <c r="B22" s="73" t="s">
        <v>160</v>
      </c>
      <c r="C22" s="73" t="s">
        <v>161</v>
      </c>
      <c r="D22" s="73">
        <v>1</v>
      </c>
      <c r="E22" s="73" t="s">
        <v>763</v>
      </c>
      <c r="F22" s="75">
        <v>40793</v>
      </c>
      <c r="G22" s="75">
        <v>40794</v>
      </c>
      <c r="H22" s="73">
        <v>1</v>
      </c>
      <c r="I22" s="73" t="s">
        <v>35</v>
      </c>
      <c r="J22" s="73" t="s">
        <v>36</v>
      </c>
      <c r="K22" s="73" t="s">
        <v>764</v>
      </c>
      <c r="L22" s="157"/>
    </row>
    <row r="23" spans="1:12" ht="12.75" customHeight="1" x14ac:dyDescent="0.15">
      <c r="A23" s="73" t="s">
        <v>156</v>
      </c>
      <c r="B23" s="73" t="s">
        <v>162</v>
      </c>
      <c r="C23" s="73" t="s">
        <v>163</v>
      </c>
      <c r="D23" s="73">
        <v>1</v>
      </c>
      <c r="E23" s="73" t="s">
        <v>763</v>
      </c>
      <c r="F23" s="75">
        <v>40711</v>
      </c>
      <c r="G23" s="75">
        <v>40712</v>
      </c>
      <c r="H23" s="73">
        <v>1</v>
      </c>
      <c r="I23" s="73" t="s">
        <v>35</v>
      </c>
      <c r="J23" s="73" t="s">
        <v>36</v>
      </c>
      <c r="K23" s="73" t="s">
        <v>762</v>
      </c>
      <c r="L23" s="157"/>
    </row>
    <row r="24" spans="1:12" ht="12.75" customHeight="1" x14ac:dyDescent="0.15">
      <c r="A24" s="73" t="s">
        <v>156</v>
      </c>
      <c r="B24" s="73" t="s">
        <v>162</v>
      </c>
      <c r="C24" s="73" t="s">
        <v>163</v>
      </c>
      <c r="D24" s="73">
        <v>1</v>
      </c>
      <c r="E24" s="73" t="s">
        <v>763</v>
      </c>
      <c r="F24" s="75">
        <v>40727</v>
      </c>
      <c r="G24" s="75">
        <v>40729</v>
      </c>
      <c r="H24" s="73">
        <v>2</v>
      </c>
      <c r="I24" s="73" t="s">
        <v>35</v>
      </c>
      <c r="J24" s="73" t="s">
        <v>36</v>
      </c>
      <c r="K24" s="73" t="s">
        <v>762</v>
      </c>
      <c r="L24" s="157"/>
    </row>
    <row r="25" spans="1:12" ht="12.75" customHeight="1" x14ac:dyDescent="0.15">
      <c r="A25" s="73" t="s">
        <v>156</v>
      </c>
      <c r="B25" s="73" t="s">
        <v>162</v>
      </c>
      <c r="C25" s="73" t="s">
        <v>163</v>
      </c>
      <c r="D25" s="73">
        <v>1</v>
      </c>
      <c r="E25" s="73" t="s">
        <v>763</v>
      </c>
      <c r="F25" s="75">
        <v>40753</v>
      </c>
      <c r="G25" s="75">
        <v>40755</v>
      </c>
      <c r="H25" s="73">
        <v>2</v>
      </c>
      <c r="I25" s="73" t="s">
        <v>35</v>
      </c>
      <c r="J25" s="73" t="s">
        <v>36</v>
      </c>
      <c r="K25" s="73" t="s">
        <v>762</v>
      </c>
      <c r="L25" s="157"/>
    </row>
    <row r="26" spans="1:12" ht="12.75" customHeight="1" x14ac:dyDescent="0.15">
      <c r="A26" s="73" t="s">
        <v>156</v>
      </c>
      <c r="B26" s="73" t="s">
        <v>162</v>
      </c>
      <c r="C26" s="73" t="s">
        <v>163</v>
      </c>
      <c r="D26" s="73">
        <v>1</v>
      </c>
      <c r="E26" s="73" t="s">
        <v>40</v>
      </c>
      <c r="F26" s="75">
        <v>40759</v>
      </c>
      <c r="G26" s="75">
        <v>40765</v>
      </c>
      <c r="H26" s="73">
        <v>6</v>
      </c>
      <c r="I26" s="73" t="s">
        <v>38</v>
      </c>
      <c r="J26" s="73" t="s">
        <v>39</v>
      </c>
      <c r="K26" s="73" t="s">
        <v>24</v>
      </c>
      <c r="L26" s="157"/>
    </row>
    <row r="27" spans="1:12" ht="12.75" customHeight="1" x14ac:dyDescent="0.15">
      <c r="A27" s="73" t="s">
        <v>156</v>
      </c>
      <c r="B27" s="73" t="s">
        <v>162</v>
      </c>
      <c r="C27" s="73" t="s">
        <v>163</v>
      </c>
      <c r="D27" s="73">
        <v>1</v>
      </c>
      <c r="E27" s="73" t="s">
        <v>763</v>
      </c>
      <c r="F27" s="75">
        <v>40765</v>
      </c>
      <c r="G27" s="75">
        <v>40766</v>
      </c>
      <c r="H27" s="73">
        <v>1</v>
      </c>
      <c r="I27" s="73" t="s">
        <v>35</v>
      </c>
      <c r="J27" s="73" t="s">
        <v>36</v>
      </c>
      <c r="K27" s="73" t="s">
        <v>762</v>
      </c>
      <c r="L27" s="157"/>
    </row>
    <row r="28" spans="1:12" ht="12.75" customHeight="1" x14ac:dyDescent="0.15">
      <c r="A28" s="73" t="s">
        <v>156</v>
      </c>
      <c r="B28" s="73" t="s">
        <v>162</v>
      </c>
      <c r="C28" s="73" t="s">
        <v>163</v>
      </c>
      <c r="D28" s="73">
        <v>1</v>
      </c>
      <c r="E28" s="73" t="s">
        <v>763</v>
      </c>
      <c r="F28" s="75">
        <v>40769</v>
      </c>
      <c r="G28" s="75">
        <v>40771</v>
      </c>
      <c r="H28" s="73">
        <v>2</v>
      </c>
      <c r="I28" s="73" t="s">
        <v>35</v>
      </c>
      <c r="J28" s="73" t="s">
        <v>36</v>
      </c>
      <c r="K28" s="73" t="s">
        <v>762</v>
      </c>
      <c r="L28" s="157"/>
    </row>
    <row r="29" spans="1:12" ht="12.75" customHeight="1" x14ac:dyDescent="0.15">
      <c r="A29" s="73" t="s">
        <v>156</v>
      </c>
      <c r="B29" s="73" t="s">
        <v>162</v>
      </c>
      <c r="C29" s="73" t="s">
        <v>163</v>
      </c>
      <c r="D29" s="73">
        <v>1</v>
      </c>
      <c r="E29" s="73" t="s">
        <v>763</v>
      </c>
      <c r="F29" s="75">
        <v>40775</v>
      </c>
      <c r="G29" s="75">
        <v>40776</v>
      </c>
      <c r="H29" s="73">
        <v>1</v>
      </c>
      <c r="I29" s="73" t="s">
        <v>35</v>
      </c>
      <c r="J29" s="73" t="s">
        <v>36</v>
      </c>
      <c r="K29" s="73" t="s">
        <v>762</v>
      </c>
      <c r="L29" s="157"/>
    </row>
    <row r="30" spans="1:12" ht="12.75" customHeight="1" x14ac:dyDescent="0.15">
      <c r="A30" s="73" t="s">
        <v>156</v>
      </c>
      <c r="B30" s="73" t="s">
        <v>162</v>
      </c>
      <c r="C30" s="73" t="s">
        <v>163</v>
      </c>
      <c r="D30" s="73">
        <v>1</v>
      </c>
      <c r="E30" s="73" t="s">
        <v>763</v>
      </c>
      <c r="F30" s="75">
        <v>40777</v>
      </c>
      <c r="G30" s="75">
        <v>40778</v>
      </c>
      <c r="H30" s="73">
        <v>1</v>
      </c>
      <c r="I30" s="73" t="s">
        <v>35</v>
      </c>
      <c r="J30" s="73" t="s">
        <v>36</v>
      </c>
      <c r="K30" s="73" t="s">
        <v>762</v>
      </c>
      <c r="L30" s="157"/>
    </row>
    <row r="31" spans="1:12" ht="12.75" customHeight="1" x14ac:dyDescent="0.15">
      <c r="A31" s="73" t="s">
        <v>156</v>
      </c>
      <c r="B31" s="73" t="s">
        <v>162</v>
      </c>
      <c r="C31" s="73" t="s">
        <v>163</v>
      </c>
      <c r="D31" s="73">
        <v>1</v>
      </c>
      <c r="E31" s="73" t="s">
        <v>34</v>
      </c>
      <c r="F31" s="75">
        <v>40782</v>
      </c>
      <c r="G31" s="75">
        <v>40787</v>
      </c>
      <c r="H31" s="73">
        <v>5</v>
      </c>
      <c r="I31" s="73" t="s">
        <v>782</v>
      </c>
      <c r="J31" s="73" t="s">
        <v>36</v>
      </c>
      <c r="K31" s="73" t="s">
        <v>762</v>
      </c>
      <c r="L31" s="157"/>
    </row>
    <row r="32" spans="1:12" ht="12.75" customHeight="1" x14ac:dyDescent="0.15">
      <c r="A32" s="73" t="s">
        <v>156</v>
      </c>
      <c r="B32" s="73" t="s">
        <v>164</v>
      </c>
      <c r="C32" s="73" t="s">
        <v>165</v>
      </c>
      <c r="D32" s="73">
        <v>1</v>
      </c>
      <c r="E32" s="73" t="s">
        <v>40</v>
      </c>
      <c r="F32" s="75">
        <v>40710</v>
      </c>
      <c r="G32" s="75">
        <v>40717</v>
      </c>
      <c r="H32" s="73">
        <v>7</v>
      </c>
      <c r="I32" s="73" t="s">
        <v>38</v>
      </c>
      <c r="J32" s="73" t="s">
        <v>39</v>
      </c>
      <c r="K32" s="73" t="s">
        <v>24</v>
      </c>
      <c r="L32" s="157"/>
    </row>
    <row r="33" spans="1:12" ht="12.75" customHeight="1" x14ac:dyDescent="0.15">
      <c r="A33" s="73" t="s">
        <v>156</v>
      </c>
      <c r="B33" s="73" t="s">
        <v>164</v>
      </c>
      <c r="C33" s="73" t="s">
        <v>165</v>
      </c>
      <c r="D33" s="73">
        <v>1</v>
      </c>
      <c r="E33" s="73" t="s">
        <v>763</v>
      </c>
      <c r="F33" s="75">
        <v>40727</v>
      </c>
      <c r="G33" s="75">
        <v>40729</v>
      </c>
      <c r="H33" s="73">
        <v>2</v>
      </c>
      <c r="I33" s="73" t="s">
        <v>35</v>
      </c>
      <c r="J33" s="73" t="s">
        <v>36</v>
      </c>
      <c r="K33" s="73" t="s">
        <v>764</v>
      </c>
      <c r="L33" s="157"/>
    </row>
    <row r="34" spans="1:12" ht="12.75" customHeight="1" x14ac:dyDescent="0.15">
      <c r="A34" s="73" t="s">
        <v>156</v>
      </c>
      <c r="B34" s="73" t="s">
        <v>164</v>
      </c>
      <c r="C34" s="73" t="s">
        <v>165</v>
      </c>
      <c r="D34" s="73">
        <v>1</v>
      </c>
      <c r="E34" s="73" t="s">
        <v>763</v>
      </c>
      <c r="F34" s="75">
        <v>40753</v>
      </c>
      <c r="G34" s="75">
        <v>40755</v>
      </c>
      <c r="H34" s="73">
        <v>2</v>
      </c>
      <c r="I34" s="73" t="s">
        <v>35</v>
      </c>
      <c r="J34" s="73" t="s">
        <v>36</v>
      </c>
      <c r="K34" s="73" t="s">
        <v>764</v>
      </c>
      <c r="L34" s="157"/>
    </row>
    <row r="35" spans="1:12" ht="12.75" customHeight="1" x14ac:dyDescent="0.15">
      <c r="A35" s="73" t="s">
        <v>156</v>
      </c>
      <c r="B35" s="73" t="s">
        <v>164</v>
      </c>
      <c r="C35" s="73" t="s">
        <v>165</v>
      </c>
      <c r="D35" s="73">
        <v>1</v>
      </c>
      <c r="E35" s="73" t="s">
        <v>763</v>
      </c>
      <c r="F35" s="75">
        <v>40759</v>
      </c>
      <c r="G35" s="75">
        <v>40760</v>
      </c>
      <c r="H35" s="73">
        <v>1</v>
      </c>
      <c r="I35" s="73" t="s">
        <v>35</v>
      </c>
      <c r="J35" s="73" t="s">
        <v>36</v>
      </c>
      <c r="K35" s="73" t="s">
        <v>764</v>
      </c>
      <c r="L35" s="157"/>
    </row>
    <row r="36" spans="1:12" ht="12.75" customHeight="1" x14ac:dyDescent="0.15">
      <c r="A36" s="73" t="s">
        <v>156</v>
      </c>
      <c r="B36" s="73" t="s">
        <v>164</v>
      </c>
      <c r="C36" s="73" t="s">
        <v>165</v>
      </c>
      <c r="D36" s="73">
        <v>1</v>
      </c>
      <c r="E36" s="73" t="s">
        <v>763</v>
      </c>
      <c r="F36" s="75">
        <v>40765</v>
      </c>
      <c r="G36" s="75">
        <v>40766</v>
      </c>
      <c r="H36" s="73">
        <v>1</v>
      </c>
      <c r="I36" s="73" t="s">
        <v>35</v>
      </c>
      <c r="J36" s="73" t="s">
        <v>36</v>
      </c>
      <c r="K36" s="73" t="s">
        <v>764</v>
      </c>
      <c r="L36" s="157"/>
    </row>
    <row r="37" spans="1:12" ht="12.75" customHeight="1" x14ac:dyDescent="0.15">
      <c r="A37" s="73" t="s">
        <v>156</v>
      </c>
      <c r="B37" s="73" t="s">
        <v>164</v>
      </c>
      <c r="C37" s="73" t="s">
        <v>165</v>
      </c>
      <c r="D37" s="73">
        <v>1</v>
      </c>
      <c r="E37" s="73" t="s">
        <v>763</v>
      </c>
      <c r="F37" s="75">
        <v>40769</v>
      </c>
      <c r="G37" s="75">
        <v>40771</v>
      </c>
      <c r="H37" s="73">
        <v>2</v>
      </c>
      <c r="I37" s="73" t="s">
        <v>35</v>
      </c>
      <c r="J37" s="73" t="s">
        <v>36</v>
      </c>
      <c r="K37" s="73" t="s">
        <v>764</v>
      </c>
      <c r="L37" s="157"/>
    </row>
    <row r="38" spans="1:12" ht="12.75" customHeight="1" x14ac:dyDescent="0.15">
      <c r="A38" s="73" t="s">
        <v>156</v>
      </c>
      <c r="B38" s="73" t="s">
        <v>164</v>
      </c>
      <c r="C38" s="73" t="s">
        <v>165</v>
      </c>
      <c r="D38" s="73">
        <v>1</v>
      </c>
      <c r="E38" s="73" t="s">
        <v>763</v>
      </c>
      <c r="F38" s="75">
        <v>40775</v>
      </c>
      <c r="G38" s="75">
        <v>40776</v>
      </c>
      <c r="H38" s="73">
        <v>1</v>
      </c>
      <c r="I38" s="73" t="s">
        <v>35</v>
      </c>
      <c r="J38" s="73" t="s">
        <v>36</v>
      </c>
      <c r="K38" s="73" t="s">
        <v>764</v>
      </c>
      <c r="L38" s="157"/>
    </row>
    <row r="39" spans="1:12" ht="12.75" customHeight="1" x14ac:dyDescent="0.15">
      <c r="A39" s="73" t="s">
        <v>156</v>
      </c>
      <c r="B39" s="73" t="s">
        <v>164</v>
      </c>
      <c r="C39" s="73" t="s">
        <v>165</v>
      </c>
      <c r="D39" s="73">
        <v>1</v>
      </c>
      <c r="E39" s="73" t="s">
        <v>763</v>
      </c>
      <c r="F39" s="75">
        <v>40777</v>
      </c>
      <c r="G39" s="75">
        <v>40778</v>
      </c>
      <c r="H39" s="73">
        <v>1</v>
      </c>
      <c r="I39" s="73" t="s">
        <v>35</v>
      </c>
      <c r="J39" s="73" t="s">
        <v>36</v>
      </c>
      <c r="K39" s="73" t="s">
        <v>764</v>
      </c>
      <c r="L39" s="157"/>
    </row>
    <row r="40" spans="1:12" ht="12.75" customHeight="1" x14ac:dyDescent="0.15">
      <c r="A40" s="73" t="s">
        <v>156</v>
      </c>
      <c r="B40" s="73" t="s">
        <v>164</v>
      </c>
      <c r="C40" s="73" t="s">
        <v>165</v>
      </c>
      <c r="D40" s="73">
        <v>1</v>
      </c>
      <c r="E40" s="73" t="s">
        <v>34</v>
      </c>
      <c r="F40" s="75">
        <v>40782</v>
      </c>
      <c r="G40" s="75">
        <v>40787</v>
      </c>
      <c r="H40" s="73">
        <v>5</v>
      </c>
      <c r="I40" s="73" t="s">
        <v>782</v>
      </c>
      <c r="J40" s="73" t="s">
        <v>36</v>
      </c>
      <c r="K40" s="73" t="s">
        <v>764</v>
      </c>
      <c r="L40" s="157"/>
    </row>
    <row r="41" spans="1:12" ht="12.75" customHeight="1" x14ac:dyDescent="0.15">
      <c r="A41" s="73" t="s">
        <v>156</v>
      </c>
      <c r="B41" s="73" t="s">
        <v>164</v>
      </c>
      <c r="C41" s="73" t="s">
        <v>165</v>
      </c>
      <c r="D41" s="73">
        <v>1</v>
      </c>
      <c r="E41" s="73" t="s">
        <v>763</v>
      </c>
      <c r="F41" s="75">
        <v>40793</v>
      </c>
      <c r="G41" s="75">
        <v>40794</v>
      </c>
      <c r="H41" s="73">
        <v>1</v>
      </c>
      <c r="I41" s="73" t="s">
        <v>35</v>
      </c>
      <c r="J41" s="73" t="s">
        <v>36</v>
      </c>
      <c r="K41" s="73" t="s">
        <v>764</v>
      </c>
      <c r="L41" s="157"/>
    </row>
    <row r="42" spans="1:12" ht="12.75" customHeight="1" x14ac:dyDescent="0.15">
      <c r="A42" s="73" t="s">
        <v>156</v>
      </c>
      <c r="B42" s="73" t="s">
        <v>166</v>
      </c>
      <c r="C42" s="73" t="s">
        <v>167</v>
      </c>
      <c r="D42" s="73">
        <v>1</v>
      </c>
      <c r="E42" s="73" t="s">
        <v>763</v>
      </c>
      <c r="F42" s="75">
        <v>40711</v>
      </c>
      <c r="G42" s="75">
        <v>40712</v>
      </c>
      <c r="H42" s="73">
        <v>1</v>
      </c>
      <c r="I42" s="73" t="s">
        <v>35</v>
      </c>
      <c r="J42" s="73" t="s">
        <v>36</v>
      </c>
      <c r="K42" s="73" t="s">
        <v>764</v>
      </c>
      <c r="L42" s="157"/>
    </row>
    <row r="43" spans="1:12" ht="12.75" customHeight="1" x14ac:dyDescent="0.15">
      <c r="A43" s="73" t="s">
        <v>156</v>
      </c>
      <c r="B43" s="73" t="s">
        <v>166</v>
      </c>
      <c r="C43" s="73" t="s">
        <v>167</v>
      </c>
      <c r="D43" s="73">
        <v>1</v>
      </c>
      <c r="E43" s="73" t="s">
        <v>763</v>
      </c>
      <c r="F43" s="75">
        <v>40727</v>
      </c>
      <c r="G43" s="75">
        <v>40729</v>
      </c>
      <c r="H43" s="73">
        <v>2</v>
      </c>
      <c r="I43" s="73" t="s">
        <v>35</v>
      </c>
      <c r="J43" s="73" t="s">
        <v>36</v>
      </c>
      <c r="K43" s="73" t="s">
        <v>764</v>
      </c>
      <c r="L43" s="157"/>
    </row>
    <row r="44" spans="1:12" ht="12.75" customHeight="1" x14ac:dyDescent="0.15">
      <c r="A44" s="73" t="s">
        <v>156</v>
      </c>
      <c r="B44" s="73" t="s">
        <v>166</v>
      </c>
      <c r="C44" s="73" t="s">
        <v>167</v>
      </c>
      <c r="D44" s="73">
        <v>1</v>
      </c>
      <c r="E44" s="73" t="s">
        <v>763</v>
      </c>
      <c r="F44" s="75">
        <v>40753</v>
      </c>
      <c r="G44" s="75">
        <v>40755</v>
      </c>
      <c r="H44" s="73">
        <v>2</v>
      </c>
      <c r="I44" s="73" t="s">
        <v>35</v>
      </c>
      <c r="J44" s="73" t="s">
        <v>36</v>
      </c>
      <c r="K44" s="73" t="s">
        <v>764</v>
      </c>
      <c r="L44" s="157"/>
    </row>
    <row r="45" spans="1:12" ht="12.75" customHeight="1" x14ac:dyDescent="0.15">
      <c r="A45" s="73" t="s">
        <v>156</v>
      </c>
      <c r="B45" s="73" t="s">
        <v>166</v>
      </c>
      <c r="C45" s="73" t="s">
        <v>167</v>
      </c>
      <c r="D45" s="73">
        <v>1</v>
      </c>
      <c r="E45" s="73" t="s">
        <v>763</v>
      </c>
      <c r="F45" s="75">
        <v>40759</v>
      </c>
      <c r="G45" s="75">
        <v>40760</v>
      </c>
      <c r="H45" s="73">
        <v>1</v>
      </c>
      <c r="I45" s="73" t="s">
        <v>35</v>
      </c>
      <c r="J45" s="73" t="s">
        <v>36</v>
      </c>
      <c r="K45" s="73" t="s">
        <v>764</v>
      </c>
      <c r="L45" s="157"/>
    </row>
    <row r="46" spans="1:12" ht="12.75" customHeight="1" x14ac:dyDescent="0.15">
      <c r="A46" s="73" t="s">
        <v>156</v>
      </c>
      <c r="B46" s="73" t="s">
        <v>166</v>
      </c>
      <c r="C46" s="73" t="s">
        <v>167</v>
      </c>
      <c r="D46" s="73">
        <v>1</v>
      </c>
      <c r="E46" s="73" t="s">
        <v>763</v>
      </c>
      <c r="F46" s="75">
        <v>40765</v>
      </c>
      <c r="G46" s="75">
        <v>40766</v>
      </c>
      <c r="H46" s="73">
        <v>1</v>
      </c>
      <c r="I46" s="73" t="s">
        <v>35</v>
      </c>
      <c r="J46" s="73" t="s">
        <v>36</v>
      </c>
      <c r="K46" s="73" t="s">
        <v>764</v>
      </c>
      <c r="L46" s="157"/>
    </row>
    <row r="47" spans="1:12" ht="12.75" customHeight="1" x14ac:dyDescent="0.15">
      <c r="A47" s="73" t="s">
        <v>156</v>
      </c>
      <c r="B47" s="73" t="s">
        <v>166</v>
      </c>
      <c r="C47" s="73" t="s">
        <v>167</v>
      </c>
      <c r="D47" s="73">
        <v>1</v>
      </c>
      <c r="E47" s="73" t="s">
        <v>763</v>
      </c>
      <c r="F47" s="75">
        <v>40769</v>
      </c>
      <c r="G47" s="75">
        <v>40771</v>
      </c>
      <c r="H47" s="73">
        <v>2</v>
      </c>
      <c r="I47" s="73" t="s">
        <v>35</v>
      </c>
      <c r="J47" s="73" t="s">
        <v>36</v>
      </c>
      <c r="K47" s="73" t="s">
        <v>764</v>
      </c>
      <c r="L47" s="157"/>
    </row>
    <row r="48" spans="1:12" ht="12.75" customHeight="1" x14ac:dyDescent="0.15">
      <c r="A48" s="73" t="s">
        <v>156</v>
      </c>
      <c r="B48" s="73" t="s">
        <v>166</v>
      </c>
      <c r="C48" s="73" t="s">
        <v>167</v>
      </c>
      <c r="D48" s="73">
        <v>1</v>
      </c>
      <c r="E48" s="73" t="s">
        <v>763</v>
      </c>
      <c r="F48" s="75">
        <v>40775</v>
      </c>
      <c r="G48" s="75">
        <v>40776</v>
      </c>
      <c r="H48" s="73">
        <v>1</v>
      </c>
      <c r="I48" s="73" t="s">
        <v>35</v>
      </c>
      <c r="J48" s="73" t="s">
        <v>36</v>
      </c>
      <c r="K48" s="73" t="s">
        <v>764</v>
      </c>
      <c r="L48" s="157"/>
    </row>
    <row r="49" spans="1:12" ht="12.75" customHeight="1" x14ac:dyDescent="0.15">
      <c r="A49" s="73" t="s">
        <v>156</v>
      </c>
      <c r="B49" s="73" t="s">
        <v>166</v>
      </c>
      <c r="C49" s="73" t="s">
        <v>167</v>
      </c>
      <c r="D49" s="73">
        <v>1</v>
      </c>
      <c r="E49" s="73" t="s">
        <v>763</v>
      </c>
      <c r="F49" s="75">
        <v>40777</v>
      </c>
      <c r="G49" s="75">
        <v>40778</v>
      </c>
      <c r="H49" s="73">
        <v>1</v>
      </c>
      <c r="I49" s="73" t="s">
        <v>35</v>
      </c>
      <c r="J49" s="73" t="s">
        <v>36</v>
      </c>
      <c r="K49" s="73" t="s">
        <v>764</v>
      </c>
      <c r="L49" s="157"/>
    </row>
    <row r="50" spans="1:12" ht="12.75" customHeight="1" x14ac:dyDescent="0.15">
      <c r="A50" s="73" t="s">
        <v>156</v>
      </c>
      <c r="B50" s="73" t="s">
        <v>166</v>
      </c>
      <c r="C50" s="73" t="s">
        <v>167</v>
      </c>
      <c r="D50" s="73">
        <v>1</v>
      </c>
      <c r="E50" s="73" t="s">
        <v>34</v>
      </c>
      <c r="F50" s="75">
        <v>40782</v>
      </c>
      <c r="G50" s="75">
        <v>40787</v>
      </c>
      <c r="H50" s="73">
        <v>5</v>
      </c>
      <c r="I50" s="73" t="s">
        <v>782</v>
      </c>
      <c r="J50" s="73" t="s">
        <v>36</v>
      </c>
      <c r="K50" s="73" t="s">
        <v>764</v>
      </c>
      <c r="L50" s="157"/>
    </row>
    <row r="51" spans="1:12" ht="12.75" customHeight="1" x14ac:dyDescent="0.15">
      <c r="A51" s="73" t="s">
        <v>156</v>
      </c>
      <c r="B51" s="73" t="s">
        <v>168</v>
      </c>
      <c r="C51" s="73" t="s">
        <v>169</v>
      </c>
      <c r="D51" s="73">
        <v>1</v>
      </c>
      <c r="E51" s="73" t="s">
        <v>763</v>
      </c>
      <c r="F51" s="75">
        <v>40769</v>
      </c>
      <c r="G51" s="75">
        <v>40770</v>
      </c>
      <c r="H51" s="73">
        <v>1</v>
      </c>
      <c r="I51" s="73" t="s">
        <v>35</v>
      </c>
      <c r="J51" s="73" t="s">
        <v>36</v>
      </c>
      <c r="K51" s="73" t="s">
        <v>764</v>
      </c>
      <c r="L51" s="157"/>
    </row>
    <row r="52" spans="1:12" ht="12.75" customHeight="1" x14ac:dyDescent="0.15">
      <c r="A52" s="73" t="s">
        <v>156</v>
      </c>
      <c r="B52" s="73" t="s">
        <v>168</v>
      </c>
      <c r="C52" s="73" t="s">
        <v>169</v>
      </c>
      <c r="D52" s="73">
        <v>1</v>
      </c>
      <c r="E52" s="73" t="s">
        <v>34</v>
      </c>
      <c r="F52" s="75">
        <v>40782</v>
      </c>
      <c r="G52" s="75">
        <v>40786</v>
      </c>
      <c r="H52" s="73">
        <v>4</v>
      </c>
      <c r="I52" s="73" t="s">
        <v>12</v>
      </c>
      <c r="J52" s="73" t="s">
        <v>36</v>
      </c>
      <c r="K52" s="73" t="s">
        <v>764</v>
      </c>
      <c r="L52" s="157"/>
    </row>
    <row r="53" spans="1:12" ht="12.75" customHeight="1" x14ac:dyDescent="0.15">
      <c r="A53" s="73" t="s">
        <v>156</v>
      </c>
      <c r="B53" s="73" t="s">
        <v>170</v>
      </c>
      <c r="C53" s="73" t="s">
        <v>171</v>
      </c>
      <c r="D53" s="73">
        <v>1</v>
      </c>
      <c r="E53" s="73" t="s">
        <v>763</v>
      </c>
      <c r="F53" s="75">
        <v>40711</v>
      </c>
      <c r="G53" s="75">
        <v>40712</v>
      </c>
      <c r="H53" s="73">
        <v>1</v>
      </c>
      <c r="I53" s="73" t="s">
        <v>35</v>
      </c>
      <c r="J53" s="73" t="s">
        <v>36</v>
      </c>
      <c r="K53" s="73" t="s">
        <v>764</v>
      </c>
      <c r="L53" s="157"/>
    </row>
    <row r="54" spans="1:12" ht="12.75" customHeight="1" x14ac:dyDescent="0.15">
      <c r="A54" s="73" t="s">
        <v>156</v>
      </c>
      <c r="B54" s="73" t="s">
        <v>170</v>
      </c>
      <c r="C54" s="73" t="s">
        <v>171</v>
      </c>
      <c r="D54" s="73">
        <v>1</v>
      </c>
      <c r="E54" s="73" t="s">
        <v>763</v>
      </c>
      <c r="F54" s="75">
        <v>40727</v>
      </c>
      <c r="G54" s="75">
        <v>40729</v>
      </c>
      <c r="H54" s="73">
        <v>2</v>
      </c>
      <c r="I54" s="73" t="s">
        <v>35</v>
      </c>
      <c r="J54" s="73" t="s">
        <v>36</v>
      </c>
      <c r="K54" s="73" t="s">
        <v>764</v>
      </c>
      <c r="L54" s="157"/>
    </row>
    <row r="55" spans="1:12" ht="12.75" customHeight="1" x14ac:dyDescent="0.15">
      <c r="A55" s="73" t="s">
        <v>156</v>
      </c>
      <c r="B55" s="73" t="s">
        <v>170</v>
      </c>
      <c r="C55" s="73" t="s">
        <v>171</v>
      </c>
      <c r="D55" s="73">
        <v>1</v>
      </c>
      <c r="E55" s="73" t="s">
        <v>763</v>
      </c>
      <c r="F55" s="75">
        <v>40753</v>
      </c>
      <c r="G55" s="75">
        <v>40755</v>
      </c>
      <c r="H55" s="73">
        <v>2</v>
      </c>
      <c r="I55" s="73" t="s">
        <v>35</v>
      </c>
      <c r="J55" s="73" t="s">
        <v>36</v>
      </c>
      <c r="K55" s="73" t="s">
        <v>764</v>
      </c>
      <c r="L55" s="157"/>
    </row>
    <row r="56" spans="1:12" ht="12.75" customHeight="1" x14ac:dyDescent="0.15">
      <c r="A56" s="73" t="s">
        <v>156</v>
      </c>
      <c r="B56" s="73" t="s">
        <v>170</v>
      </c>
      <c r="C56" s="73" t="s">
        <v>171</v>
      </c>
      <c r="D56" s="73">
        <v>1</v>
      </c>
      <c r="E56" s="73" t="s">
        <v>763</v>
      </c>
      <c r="F56" s="75">
        <v>40759</v>
      </c>
      <c r="G56" s="75">
        <v>40760</v>
      </c>
      <c r="H56" s="73">
        <v>1</v>
      </c>
      <c r="I56" s="73" t="s">
        <v>35</v>
      </c>
      <c r="J56" s="73" t="s">
        <v>36</v>
      </c>
      <c r="K56" s="73" t="s">
        <v>764</v>
      </c>
      <c r="L56" s="157"/>
    </row>
    <row r="57" spans="1:12" ht="12.75" customHeight="1" x14ac:dyDescent="0.15">
      <c r="A57" s="73" t="s">
        <v>156</v>
      </c>
      <c r="B57" s="73" t="s">
        <v>170</v>
      </c>
      <c r="C57" s="73" t="s">
        <v>171</v>
      </c>
      <c r="D57" s="73">
        <v>1</v>
      </c>
      <c r="E57" s="73" t="s">
        <v>763</v>
      </c>
      <c r="F57" s="75">
        <v>40765</v>
      </c>
      <c r="G57" s="75">
        <v>40766</v>
      </c>
      <c r="H57" s="73">
        <v>1</v>
      </c>
      <c r="I57" s="73" t="s">
        <v>35</v>
      </c>
      <c r="J57" s="73" t="s">
        <v>36</v>
      </c>
      <c r="K57" s="73" t="s">
        <v>764</v>
      </c>
      <c r="L57" s="157"/>
    </row>
    <row r="58" spans="1:12" ht="12.75" customHeight="1" x14ac:dyDescent="0.15">
      <c r="A58" s="73" t="s">
        <v>156</v>
      </c>
      <c r="B58" s="73" t="s">
        <v>170</v>
      </c>
      <c r="C58" s="73" t="s">
        <v>171</v>
      </c>
      <c r="D58" s="73">
        <v>1</v>
      </c>
      <c r="E58" s="73" t="s">
        <v>763</v>
      </c>
      <c r="F58" s="75">
        <v>40769</v>
      </c>
      <c r="G58" s="75">
        <v>40771</v>
      </c>
      <c r="H58" s="73">
        <v>2</v>
      </c>
      <c r="I58" s="73" t="s">
        <v>35</v>
      </c>
      <c r="J58" s="73" t="s">
        <v>36</v>
      </c>
      <c r="K58" s="73" t="s">
        <v>764</v>
      </c>
      <c r="L58" s="157"/>
    </row>
    <row r="59" spans="1:12" ht="12.75" customHeight="1" x14ac:dyDescent="0.15">
      <c r="A59" s="73" t="s">
        <v>156</v>
      </c>
      <c r="B59" s="73" t="s">
        <v>170</v>
      </c>
      <c r="C59" s="73" t="s">
        <v>171</v>
      </c>
      <c r="D59" s="73">
        <v>1</v>
      </c>
      <c r="E59" s="73" t="s">
        <v>763</v>
      </c>
      <c r="F59" s="75">
        <v>40775</v>
      </c>
      <c r="G59" s="75">
        <v>40776</v>
      </c>
      <c r="H59" s="73">
        <v>1</v>
      </c>
      <c r="I59" s="73" t="s">
        <v>35</v>
      </c>
      <c r="J59" s="73" t="s">
        <v>36</v>
      </c>
      <c r="K59" s="73" t="s">
        <v>764</v>
      </c>
      <c r="L59" s="157"/>
    </row>
    <row r="60" spans="1:12" ht="12.75" customHeight="1" x14ac:dyDescent="0.15">
      <c r="A60" s="73" t="s">
        <v>156</v>
      </c>
      <c r="B60" s="73" t="s">
        <v>170</v>
      </c>
      <c r="C60" s="73" t="s">
        <v>171</v>
      </c>
      <c r="D60" s="73">
        <v>1</v>
      </c>
      <c r="E60" s="73" t="s">
        <v>763</v>
      </c>
      <c r="F60" s="75">
        <v>40777</v>
      </c>
      <c r="G60" s="75">
        <v>40778</v>
      </c>
      <c r="H60" s="73">
        <v>1</v>
      </c>
      <c r="I60" s="73" t="s">
        <v>35</v>
      </c>
      <c r="J60" s="73" t="s">
        <v>36</v>
      </c>
      <c r="K60" s="73" t="s">
        <v>764</v>
      </c>
      <c r="L60" s="157"/>
    </row>
    <row r="61" spans="1:12" ht="12.75" customHeight="1" x14ac:dyDescent="0.15">
      <c r="A61" s="73" t="s">
        <v>156</v>
      </c>
      <c r="B61" s="73" t="s">
        <v>170</v>
      </c>
      <c r="C61" s="73" t="s">
        <v>171</v>
      </c>
      <c r="D61" s="73">
        <v>1</v>
      </c>
      <c r="E61" s="73" t="s">
        <v>34</v>
      </c>
      <c r="F61" s="75">
        <v>40782</v>
      </c>
      <c r="G61" s="75">
        <v>40787</v>
      </c>
      <c r="H61" s="73">
        <v>5</v>
      </c>
      <c r="I61" s="73" t="s">
        <v>782</v>
      </c>
      <c r="J61" s="73" t="s">
        <v>36</v>
      </c>
      <c r="K61" s="73" t="s">
        <v>764</v>
      </c>
      <c r="L61" s="157"/>
    </row>
    <row r="62" spans="1:12" ht="12.75" customHeight="1" x14ac:dyDescent="0.15">
      <c r="A62" s="73" t="s">
        <v>156</v>
      </c>
      <c r="B62" s="73" t="s">
        <v>170</v>
      </c>
      <c r="C62" s="73" t="s">
        <v>171</v>
      </c>
      <c r="D62" s="73">
        <v>1</v>
      </c>
      <c r="E62" s="73" t="s">
        <v>34</v>
      </c>
      <c r="F62" s="75">
        <v>40787</v>
      </c>
      <c r="G62" s="75">
        <v>40789</v>
      </c>
      <c r="H62" s="73">
        <v>2</v>
      </c>
      <c r="I62" s="73" t="s">
        <v>38</v>
      </c>
      <c r="J62" s="73" t="s">
        <v>39</v>
      </c>
      <c r="K62" s="73" t="s">
        <v>37</v>
      </c>
      <c r="L62" s="157"/>
    </row>
    <row r="63" spans="1:12" ht="12.75" customHeight="1" x14ac:dyDescent="0.15">
      <c r="A63" s="73" t="s">
        <v>156</v>
      </c>
      <c r="B63" s="73" t="s">
        <v>170</v>
      </c>
      <c r="C63" s="73" t="s">
        <v>171</v>
      </c>
      <c r="D63" s="73">
        <v>1</v>
      </c>
      <c r="E63" s="73" t="s">
        <v>763</v>
      </c>
      <c r="F63" s="75">
        <v>40793</v>
      </c>
      <c r="G63" s="75">
        <v>40794</v>
      </c>
      <c r="H63" s="73">
        <v>1</v>
      </c>
      <c r="I63" s="73" t="s">
        <v>35</v>
      </c>
      <c r="J63" s="73" t="s">
        <v>36</v>
      </c>
      <c r="K63" s="73" t="s">
        <v>764</v>
      </c>
      <c r="L63" s="157"/>
    </row>
    <row r="64" spans="1:12" ht="12.75" customHeight="1" x14ac:dyDescent="0.15">
      <c r="A64" s="73" t="s">
        <v>156</v>
      </c>
      <c r="B64" s="73" t="s">
        <v>172</v>
      </c>
      <c r="C64" s="73" t="s">
        <v>173</v>
      </c>
      <c r="D64" s="73">
        <v>1</v>
      </c>
      <c r="E64" s="73" t="s">
        <v>40</v>
      </c>
      <c r="F64" s="75">
        <v>40691</v>
      </c>
      <c r="G64" s="75">
        <v>40697</v>
      </c>
      <c r="H64" s="73">
        <v>6</v>
      </c>
      <c r="I64" s="73" t="s">
        <v>38</v>
      </c>
      <c r="J64" s="73" t="s">
        <v>39</v>
      </c>
      <c r="K64" s="73" t="s">
        <v>37</v>
      </c>
      <c r="L64" s="157"/>
    </row>
    <row r="65" spans="1:12" ht="12.75" customHeight="1" x14ac:dyDescent="0.15">
      <c r="A65" s="73" t="s">
        <v>156</v>
      </c>
      <c r="B65" s="73" t="s">
        <v>172</v>
      </c>
      <c r="C65" s="73" t="s">
        <v>173</v>
      </c>
      <c r="D65" s="73">
        <v>1</v>
      </c>
      <c r="E65" s="73" t="s">
        <v>763</v>
      </c>
      <c r="F65" s="75">
        <v>40711</v>
      </c>
      <c r="G65" s="75">
        <v>40712</v>
      </c>
      <c r="H65" s="73">
        <v>1</v>
      </c>
      <c r="I65" s="73" t="s">
        <v>35</v>
      </c>
      <c r="J65" s="73" t="s">
        <v>36</v>
      </c>
      <c r="K65" s="73" t="s">
        <v>762</v>
      </c>
      <c r="L65" s="157"/>
    </row>
    <row r="66" spans="1:12" ht="12.75" customHeight="1" x14ac:dyDescent="0.15">
      <c r="A66" s="73" t="s">
        <v>156</v>
      </c>
      <c r="B66" s="73" t="s">
        <v>172</v>
      </c>
      <c r="C66" s="73" t="s">
        <v>173</v>
      </c>
      <c r="D66" s="73">
        <v>1</v>
      </c>
      <c r="E66" s="73" t="s">
        <v>763</v>
      </c>
      <c r="F66" s="75">
        <v>40727</v>
      </c>
      <c r="G66" s="75">
        <v>40729</v>
      </c>
      <c r="H66" s="73">
        <v>2</v>
      </c>
      <c r="I66" s="73" t="s">
        <v>35</v>
      </c>
      <c r="J66" s="73" t="s">
        <v>36</v>
      </c>
      <c r="K66" s="73" t="s">
        <v>762</v>
      </c>
      <c r="L66" s="157"/>
    </row>
    <row r="67" spans="1:12" ht="12.75" customHeight="1" x14ac:dyDescent="0.15">
      <c r="A67" s="73" t="s">
        <v>156</v>
      </c>
      <c r="B67" s="73" t="s">
        <v>172</v>
      </c>
      <c r="C67" s="73" t="s">
        <v>173</v>
      </c>
      <c r="D67" s="73">
        <v>1</v>
      </c>
      <c r="E67" s="73" t="s">
        <v>40</v>
      </c>
      <c r="F67" s="75">
        <v>40753</v>
      </c>
      <c r="G67" s="75">
        <v>40759</v>
      </c>
      <c r="H67" s="73">
        <v>6</v>
      </c>
      <c r="I67" s="73" t="s">
        <v>38</v>
      </c>
      <c r="J67" s="73" t="s">
        <v>39</v>
      </c>
      <c r="K67" s="73" t="s">
        <v>24</v>
      </c>
      <c r="L67" s="157"/>
    </row>
    <row r="68" spans="1:12" ht="12.75" customHeight="1" x14ac:dyDescent="0.15">
      <c r="A68" s="73" t="s">
        <v>156</v>
      </c>
      <c r="B68" s="73" t="s">
        <v>172</v>
      </c>
      <c r="C68" s="73" t="s">
        <v>173</v>
      </c>
      <c r="D68" s="73">
        <v>1</v>
      </c>
      <c r="E68" s="73" t="s">
        <v>763</v>
      </c>
      <c r="F68" s="75">
        <v>40759</v>
      </c>
      <c r="G68" s="75">
        <v>40760</v>
      </c>
      <c r="H68" s="73">
        <v>1</v>
      </c>
      <c r="I68" s="73" t="s">
        <v>35</v>
      </c>
      <c r="J68" s="73" t="s">
        <v>36</v>
      </c>
      <c r="K68" s="73" t="s">
        <v>762</v>
      </c>
      <c r="L68" s="157"/>
    </row>
    <row r="69" spans="1:12" ht="12.75" customHeight="1" x14ac:dyDescent="0.15">
      <c r="A69" s="73" t="s">
        <v>156</v>
      </c>
      <c r="B69" s="73" t="s">
        <v>172</v>
      </c>
      <c r="C69" s="73" t="s">
        <v>173</v>
      </c>
      <c r="D69" s="73">
        <v>1</v>
      </c>
      <c r="E69" s="73" t="s">
        <v>763</v>
      </c>
      <c r="F69" s="75">
        <v>40765</v>
      </c>
      <c r="G69" s="75">
        <v>40766</v>
      </c>
      <c r="H69" s="73">
        <v>1</v>
      </c>
      <c r="I69" s="73" t="s">
        <v>35</v>
      </c>
      <c r="J69" s="73" t="s">
        <v>36</v>
      </c>
      <c r="K69" s="73" t="s">
        <v>762</v>
      </c>
      <c r="L69" s="157"/>
    </row>
    <row r="70" spans="1:12" ht="12.75" customHeight="1" x14ac:dyDescent="0.15">
      <c r="A70" s="73" t="s">
        <v>156</v>
      </c>
      <c r="B70" s="73" t="s">
        <v>172</v>
      </c>
      <c r="C70" s="73" t="s">
        <v>173</v>
      </c>
      <c r="D70" s="73">
        <v>1</v>
      </c>
      <c r="E70" s="73" t="s">
        <v>763</v>
      </c>
      <c r="F70" s="75">
        <v>40769</v>
      </c>
      <c r="G70" s="75">
        <v>40771</v>
      </c>
      <c r="H70" s="73">
        <v>2</v>
      </c>
      <c r="I70" s="73" t="s">
        <v>35</v>
      </c>
      <c r="J70" s="73" t="s">
        <v>36</v>
      </c>
      <c r="K70" s="73" t="s">
        <v>762</v>
      </c>
      <c r="L70" s="157"/>
    </row>
    <row r="71" spans="1:12" ht="12.75" customHeight="1" x14ac:dyDescent="0.15">
      <c r="A71" s="73" t="s">
        <v>156</v>
      </c>
      <c r="B71" s="73" t="s">
        <v>172</v>
      </c>
      <c r="C71" s="73" t="s">
        <v>173</v>
      </c>
      <c r="D71" s="73">
        <v>1</v>
      </c>
      <c r="E71" s="73" t="s">
        <v>763</v>
      </c>
      <c r="F71" s="75">
        <v>40775</v>
      </c>
      <c r="G71" s="75">
        <v>40776</v>
      </c>
      <c r="H71" s="73">
        <v>1</v>
      </c>
      <c r="I71" s="73" t="s">
        <v>35</v>
      </c>
      <c r="J71" s="73" t="s">
        <v>36</v>
      </c>
      <c r="K71" s="73" t="s">
        <v>762</v>
      </c>
      <c r="L71" s="157"/>
    </row>
    <row r="72" spans="1:12" ht="12.75" customHeight="1" x14ac:dyDescent="0.15">
      <c r="A72" s="73" t="s">
        <v>156</v>
      </c>
      <c r="B72" s="73" t="s">
        <v>172</v>
      </c>
      <c r="C72" s="73" t="s">
        <v>173</v>
      </c>
      <c r="D72" s="73">
        <v>1</v>
      </c>
      <c r="E72" s="73" t="s">
        <v>763</v>
      </c>
      <c r="F72" s="75">
        <v>40777</v>
      </c>
      <c r="G72" s="75">
        <v>40778</v>
      </c>
      <c r="H72" s="73">
        <v>1</v>
      </c>
      <c r="I72" s="73" t="s">
        <v>35</v>
      </c>
      <c r="J72" s="73" t="s">
        <v>36</v>
      </c>
      <c r="K72" s="73" t="s">
        <v>762</v>
      </c>
      <c r="L72" s="157"/>
    </row>
    <row r="73" spans="1:12" ht="12.75" customHeight="1" x14ac:dyDescent="0.15">
      <c r="A73" s="73" t="s">
        <v>156</v>
      </c>
      <c r="B73" s="73" t="s">
        <v>172</v>
      </c>
      <c r="C73" s="73" t="s">
        <v>173</v>
      </c>
      <c r="D73" s="73">
        <v>1</v>
      </c>
      <c r="E73" s="73" t="s">
        <v>34</v>
      </c>
      <c r="F73" s="75">
        <v>40782</v>
      </c>
      <c r="G73" s="75">
        <v>40789</v>
      </c>
      <c r="H73" s="73">
        <v>7</v>
      </c>
      <c r="I73" s="73" t="s">
        <v>12</v>
      </c>
      <c r="J73" s="73" t="s">
        <v>36</v>
      </c>
      <c r="K73" s="73" t="s">
        <v>762</v>
      </c>
      <c r="L73" s="157"/>
    </row>
    <row r="74" spans="1:12" ht="12.75" customHeight="1" x14ac:dyDescent="0.15">
      <c r="A74" s="73" t="s">
        <v>156</v>
      </c>
      <c r="B74" s="73" t="s">
        <v>771</v>
      </c>
      <c r="C74" s="73" t="s">
        <v>772</v>
      </c>
      <c r="D74" s="73">
        <v>1</v>
      </c>
      <c r="E74" s="73" t="s">
        <v>763</v>
      </c>
      <c r="F74" s="75">
        <v>40711</v>
      </c>
      <c r="G74" s="75">
        <v>40712</v>
      </c>
      <c r="H74" s="73">
        <v>1</v>
      </c>
      <c r="I74" s="73" t="s">
        <v>35</v>
      </c>
      <c r="J74" s="73" t="s">
        <v>36</v>
      </c>
      <c r="K74" s="73" t="s">
        <v>764</v>
      </c>
      <c r="L74" s="157"/>
    </row>
    <row r="75" spans="1:12" ht="12.75" customHeight="1" x14ac:dyDescent="0.15">
      <c r="A75" s="73" t="s">
        <v>156</v>
      </c>
      <c r="B75" s="73" t="s">
        <v>771</v>
      </c>
      <c r="C75" s="73" t="s">
        <v>772</v>
      </c>
      <c r="D75" s="73">
        <v>1</v>
      </c>
      <c r="E75" s="73" t="s">
        <v>763</v>
      </c>
      <c r="F75" s="75">
        <v>40727</v>
      </c>
      <c r="G75" s="75">
        <v>40729</v>
      </c>
      <c r="H75" s="73">
        <v>2</v>
      </c>
      <c r="I75" s="73" t="s">
        <v>35</v>
      </c>
      <c r="J75" s="73" t="s">
        <v>36</v>
      </c>
      <c r="K75" s="73" t="s">
        <v>764</v>
      </c>
      <c r="L75" s="157"/>
    </row>
    <row r="76" spans="1:12" ht="12.75" customHeight="1" x14ac:dyDescent="0.15">
      <c r="A76" s="73" t="s">
        <v>156</v>
      </c>
      <c r="B76" s="73" t="s">
        <v>771</v>
      </c>
      <c r="C76" s="73" t="s">
        <v>772</v>
      </c>
      <c r="D76" s="73">
        <v>1</v>
      </c>
      <c r="E76" s="73" t="s">
        <v>763</v>
      </c>
      <c r="F76" s="75">
        <v>40753</v>
      </c>
      <c r="G76" s="75">
        <v>40755</v>
      </c>
      <c r="H76" s="73">
        <v>2</v>
      </c>
      <c r="I76" s="73" t="s">
        <v>35</v>
      </c>
      <c r="J76" s="73" t="s">
        <v>36</v>
      </c>
      <c r="K76" s="73" t="s">
        <v>764</v>
      </c>
      <c r="L76" s="157"/>
    </row>
    <row r="77" spans="1:12" ht="12.75" customHeight="1" x14ac:dyDescent="0.15">
      <c r="A77" s="73" t="s">
        <v>156</v>
      </c>
      <c r="B77" s="73" t="s">
        <v>771</v>
      </c>
      <c r="C77" s="73" t="s">
        <v>772</v>
      </c>
      <c r="D77" s="73">
        <v>1</v>
      </c>
      <c r="E77" s="73" t="s">
        <v>763</v>
      </c>
      <c r="F77" s="75">
        <v>40759</v>
      </c>
      <c r="G77" s="75">
        <v>40760</v>
      </c>
      <c r="H77" s="73">
        <v>1</v>
      </c>
      <c r="I77" s="73" t="s">
        <v>35</v>
      </c>
      <c r="J77" s="73" t="s">
        <v>36</v>
      </c>
      <c r="K77" s="73" t="s">
        <v>764</v>
      </c>
      <c r="L77" s="157"/>
    </row>
    <row r="78" spans="1:12" ht="12.75" customHeight="1" x14ac:dyDescent="0.15">
      <c r="A78" s="73" t="s">
        <v>156</v>
      </c>
      <c r="B78" s="73" t="s">
        <v>771</v>
      </c>
      <c r="C78" s="73" t="s">
        <v>772</v>
      </c>
      <c r="D78" s="73">
        <v>1</v>
      </c>
      <c r="E78" s="73" t="s">
        <v>763</v>
      </c>
      <c r="F78" s="75">
        <v>40765</v>
      </c>
      <c r="G78" s="75">
        <v>40766</v>
      </c>
      <c r="H78" s="73">
        <v>1</v>
      </c>
      <c r="I78" s="73" t="s">
        <v>35</v>
      </c>
      <c r="J78" s="73" t="s">
        <v>36</v>
      </c>
      <c r="K78" s="73" t="s">
        <v>764</v>
      </c>
      <c r="L78" s="157"/>
    </row>
    <row r="79" spans="1:12" ht="12.75" customHeight="1" x14ac:dyDescent="0.15">
      <c r="A79" s="73" t="s">
        <v>156</v>
      </c>
      <c r="B79" s="73" t="s">
        <v>771</v>
      </c>
      <c r="C79" s="73" t="s">
        <v>772</v>
      </c>
      <c r="D79" s="73">
        <v>1</v>
      </c>
      <c r="E79" s="73" t="s">
        <v>763</v>
      </c>
      <c r="F79" s="75">
        <v>40769</v>
      </c>
      <c r="G79" s="75">
        <v>40771</v>
      </c>
      <c r="H79" s="73">
        <v>2</v>
      </c>
      <c r="I79" s="73" t="s">
        <v>35</v>
      </c>
      <c r="J79" s="73" t="s">
        <v>36</v>
      </c>
      <c r="K79" s="73" t="s">
        <v>764</v>
      </c>
      <c r="L79" s="157"/>
    </row>
    <row r="80" spans="1:12" ht="12.75" customHeight="1" x14ac:dyDescent="0.15">
      <c r="A80" s="73" t="s">
        <v>156</v>
      </c>
      <c r="B80" s="73" t="s">
        <v>771</v>
      </c>
      <c r="C80" s="73" t="s">
        <v>772</v>
      </c>
      <c r="D80" s="73">
        <v>1</v>
      </c>
      <c r="E80" s="73" t="s">
        <v>763</v>
      </c>
      <c r="F80" s="75">
        <v>40775</v>
      </c>
      <c r="G80" s="75">
        <v>40776</v>
      </c>
      <c r="H80" s="73">
        <v>1</v>
      </c>
      <c r="I80" s="73" t="s">
        <v>35</v>
      </c>
      <c r="J80" s="73" t="s">
        <v>36</v>
      </c>
      <c r="K80" s="73" t="s">
        <v>764</v>
      </c>
      <c r="L80" s="157"/>
    </row>
    <row r="81" spans="1:12" ht="12.75" customHeight="1" x14ac:dyDescent="0.15">
      <c r="A81" s="73" t="s">
        <v>156</v>
      </c>
      <c r="B81" s="73" t="s">
        <v>771</v>
      </c>
      <c r="C81" s="73" t="s">
        <v>772</v>
      </c>
      <c r="D81" s="73">
        <v>1</v>
      </c>
      <c r="E81" s="73" t="s">
        <v>763</v>
      </c>
      <c r="F81" s="75">
        <v>40777</v>
      </c>
      <c r="G81" s="75">
        <v>40778</v>
      </c>
      <c r="H81" s="73">
        <v>1</v>
      </c>
      <c r="I81" s="73" t="s">
        <v>35</v>
      </c>
      <c r="J81" s="73" t="s">
        <v>36</v>
      </c>
      <c r="K81" s="73" t="s">
        <v>764</v>
      </c>
      <c r="L81" s="157"/>
    </row>
    <row r="82" spans="1:12" ht="12.75" customHeight="1" x14ac:dyDescent="0.15">
      <c r="A82" s="73" t="s">
        <v>156</v>
      </c>
      <c r="B82" s="73" t="s">
        <v>771</v>
      </c>
      <c r="C82" s="73" t="s">
        <v>772</v>
      </c>
      <c r="D82" s="73">
        <v>1</v>
      </c>
      <c r="E82" s="73" t="s">
        <v>34</v>
      </c>
      <c r="F82" s="75">
        <v>40782</v>
      </c>
      <c r="G82" s="75">
        <v>40787</v>
      </c>
      <c r="H82" s="73">
        <v>5</v>
      </c>
      <c r="I82" s="73" t="s">
        <v>781</v>
      </c>
      <c r="J82" s="73" t="s">
        <v>36</v>
      </c>
      <c r="K82" s="73" t="s">
        <v>764</v>
      </c>
      <c r="L82" s="157"/>
    </row>
    <row r="83" spans="1:12" ht="12.75" customHeight="1" x14ac:dyDescent="0.15">
      <c r="A83" s="73" t="s">
        <v>156</v>
      </c>
      <c r="B83" s="73" t="s">
        <v>771</v>
      </c>
      <c r="C83" s="73" t="s">
        <v>772</v>
      </c>
      <c r="D83" s="73">
        <v>1</v>
      </c>
      <c r="E83" s="73" t="s">
        <v>763</v>
      </c>
      <c r="F83" s="75">
        <v>40793</v>
      </c>
      <c r="G83" s="75">
        <v>40794</v>
      </c>
      <c r="H83" s="73">
        <v>1</v>
      </c>
      <c r="I83" s="73" t="s">
        <v>35</v>
      </c>
      <c r="J83" s="73" t="s">
        <v>36</v>
      </c>
      <c r="K83" s="73" t="s">
        <v>764</v>
      </c>
      <c r="L83" s="157"/>
    </row>
    <row r="84" spans="1:12" ht="12.75" customHeight="1" x14ac:dyDescent="0.15">
      <c r="A84" s="73" t="s">
        <v>156</v>
      </c>
      <c r="B84" s="73" t="s">
        <v>174</v>
      </c>
      <c r="C84" s="73" t="s">
        <v>783</v>
      </c>
      <c r="D84" s="73">
        <v>1</v>
      </c>
      <c r="E84" s="73" t="s">
        <v>763</v>
      </c>
      <c r="F84" s="75">
        <v>40711</v>
      </c>
      <c r="G84" s="75">
        <v>40712</v>
      </c>
      <c r="H84" s="73">
        <v>1</v>
      </c>
      <c r="I84" s="73" t="s">
        <v>35</v>
      </c>
      <c r="J84" s="73" t="s">
        <v>36</v>
      </c>
      <c r="K84" s="73" t="s">
        <v>762</v>
      </c>
      <c r="L84" s="157"/>
    </row>
    <row r="85" spans="1:12" ht="12.75" customHeight="1" x14ac:dyDescent="0.15">
      <c r="A85" s="73" t="s">
        <v>156</v>
      </c>
      <c r="B85" s="73" t="s">
        <v>174</v>
      </c>
      <c r="C85" s="73" t="s">
        <v>783</v>
      </c>
      <c r="D85" s="73">
        <v>1</v>
      </c>
      <c r="E85" s="73" t="s">
        <v>763</v>
      </c>
      <c r="F85" s="75">
        <v>40726</v>
      </c>
      <c r="G85" s="75">
        <v>40729</v>
      </c>
      <c r="H85" s="73">
        <v>3</v>
      </c>
      <c r="I85" s="73" t="s">
        <v>35</v>
      </c>
      <c r="J85" s="73" t="s">
        <v>36</v>
      </c>
      <c r="K85" s="73" t="s">
        <v>762</v>
      </c>
      <c r="L85" s="157"/>
    </row>
    <row r="86" spans="1:12" ht="12.75" customHeight="1" x14ac:dyDescent="0.15">
      <c r="A86" s="73" t="s">
        <v>156</v>
      </c>
      <c r="B86" s="73" t="s">
        <v>174</v>
      </c>
      <c r="C86" s="73" t="s">
        <v>783</v>
      </c>
      <c r="D86" s="73">
        <v>1</v>
      </c>
      <c r="E86" s="73" t="s">
        <v>763</v>
      </c>
      <c r="F86" s="75">
        <v>40753</v>
      </c>
      <c r="G86" s="75">
        <v>40755</v>
      </c>
      <c r="H86" s="73">
        <v>2</v>
      </c>
      <c r="I86" s="73" t="s">
        <v>35</v>
      </c>
      <c r="J86" s="73" t="s">
        <v>36</v>
      </c>
      <c r="K86" s="73" t="s">
        <v>762</v>
      </c>
      <c r="L86" s="157"/>
    </row>
    <row r="87" spans="1:12" ht="12.75" customHeight="1" x14ac:dyDescent="0.15">
      <c r="A87" s="73" t="s">
        <v>156</v>
      </c>
      <c r="B87" s="73" t="s">
        <v>174</v>
      </c>
      <c r="C87" s="73" t="s">
        <v>783</v>
      </c>
      <c r="D87" s="73">
        <v>1</v>
      </c>
      <c r="E87" s="73" t="s">
        <v>763</v>
      </c>
      <c r="F87" s="75">
        <v>40759</v>
      </c>
      <c r="G87" s="75">
        <v>40760</v>
      </c>
      <c r="H87" s="73">
        <v>1</v>
      </c>
      <c r="I87" s="73" t="s">
        <v>35</v>
      </c>
      <c r="J87" s="73" t="s">
        <v>36</v>
      </c>
      <c r="K87" s="73" t="s">
        <v>762</v>
      </c>
      <c r="L87" s="157"/>
    </row>
    <row r="88" spans="1:12" ht="12.75" customHeight="1" x14ac:dyDescent="0.15">
      <c r="A88" s="73" t="s">
        <v>156</v>
      </c>
      <c r="B88" s="73" t="s">
        <v>174</v>
      </c>
      <c r="C88" s="73" t="s">
        <v>783</v>
      </c>
      <c r="D88" s="73">
        <v>1</v>
      </c>
      <c r="E88" s="73" t="s">
        <v>763</v>
      </c>
      <c r="F88" s="75">
        <v>40765</v>
      </c>
      <c r="G88" s="75">
        <v>40766</v>
      </c>
      <c r="H88" s="73">
        <v>1</v>
      </c>
      <c r="I88" s="73" t="s">
        <v>35</v>
      </c>
      <c r="J88" s="73" t="s">
        <v>36</v>
      </c>
      <c r="K88" s="73" t="s">
        <v>762</v>
      </c>
      <c r="L88" s="157"/>
    </row>
    <row r="89" spans="1:12" ht="12.75" customHeight="1" x14ac:dyDescent="0.15">
      <c r="A89" s="73" t="s">
        <v>156</v>
      </c>
      <c r="B89" s="73" t="s">
        <v>174</v>
      </c>
      <c r="C89" s="73" t="s">
        <v>783</v>
      </c>
      <c r="D89" s="73">
        <v>1</v>
      </c>
      <c r="E89" s="73" t="s">
        <v>763</v>
      </c>
      <c r="F89" s="75">
        <v>40769</v>
      </c>
      <c r="G89" s="75">
        <v>40771</v>
      </c>
      <c r="H89" s="73">
        <v>2</v>
      </c>
      <c r="I89" s="73" t="s">
        <v>35</v>
      </c>
      <c r="J89" s="73" t="s">
        <v>36</v>
      </c>
      <c r="K89" s="73" t="s">
        <v>762</v>
      </c>
      <c r="L89" s="157"/>
    </row>
    <row r="90" spans="1:12" ht="12.75" customHeight="1" x14ac:dyDescent="0.15">
      <c r="A90" s="73" t="s">
        <v>156</v>
      </c>
      <c r="B90" s="73" t="s">
        <v>174</v>
      </c>
      <c r="C90" s="73" t="s">
        <v>783</v>
      </c>
      <c r="D90" s="73">
        <v>1</v>
      </c>
      <c r="E90" s="73" t="s">
        <v>763</v>
      </c>
      <c r="F90" s="75">
        <v>40775</v>
      </c>
      <c r="G90" s="75">
        <v>40776</v>
      </c>
      <c r="H90" s="73">
        <v>1</v>
      </c>
      <c r="I90" s="73" t="s">
        <v>35</v>
      </c>
      <c r="J90" s="73" t="s">
        <v>36</v>
      </c>
      <c r="K90" s="73" t="s">
        <v>762</v>
      </c>
      <c r="L90" s="157"/>
    </row>
    <row r="91" spans="1:12" ht="12.75" customHeight="1" x14ac:dyDescent="0.15">
      <c r="A91" s="73" t="s">
        <v>156</v>
      </c>
      <c r="B91" s="73" t="s">
        <v>174</v>
      </c>
      <c r="C91" s="73" t="s">
        <v>783</v>
      </c>
      <c r="D91" s="73">
        <v>1</v>
      </c>
      <c r="E91" s="73" t="s">
        <v>763</v>
      </c>
      <c r="F91" s="75">
        <v>40777</v>
      </c>
      <c r="G91" s="75">
        <v>40778</v>
      </c>
      <c r="H91" s="73">
        <v>1</v>
      </c>
      <c r="I91" s="73" t="s">
        <v>35</v>
      </c>
      <c r="J91" s="73" t="s">
        <v>36</v>
      </c>
      <c r="K91" s="73" t="s">
        <v>762</v>
      </c>
      <c r="L91" s="157"/>
    </row>
    <row r="92" spans="1:12" ht="12.75" customHeight="1" x14ac:dyDescent="0.15">
      <c r="A92" s="73" t="s">
        <v>156</v>
      </c>
      <c r="B92" s="73" t="s">
        <v>174</v>
      </c>
      <c r="C92" s="73" t="s">
        <v>783</v>
      </c>
      <c r="D92" s="73">
        <v>1</v>
      </c>
      <c r="E92" s="73" t="s">
        <v>34</v>
      </c>
      <c r="F92" s="75">
        <v>40782</v>
      </c>
      <c r="G92" s="75">
        <v>40787</v>
      </c>
      <c r="H92" s="73">
        <v>5</v>
      </c>
      <c r="I92" s="73" t="s">
        <v>12</v>
      </c>
      <c r="J92" s="73" t="s">
        <v>36</v>
      </c>
      <c r="K92" s="73" t="s">
        <v>762</v>
      </c>
      <c r="L92" s="157"/>
    </row>
    <row r="93" spans="1:12" ht="12.75" customHeight="1" x14ac:dyDescent="0.15">
      <c r="A93" s="74" t="s">
        <v>156</v>
      </c>
      <c r="B93" s="74" t="s">
        <v>174</v>
      </c>
      <c r="C93" s="74" t="s">
        <v>783</v>
      </c>
      <c r="D93" s="74">
        <v>1</v>
      </c>
      <c r="E93" s="74" t="s">
        <v>40</v>
      </c>
      <c r="F93" s="76">
        <v>40794</v>
      </c>
      <c r="G93" s="76">
        <v>40802</v>
      </c>
      <c r="H93" s="74">
        <v>8</v>
      </c>
      <c r="I93" s="74" t="s">
        <v>38</v>
      </c>
      <c r="J93" s="74" t="s">
        <v>39</v>
      </c>
      <c r="K93" s="74" t="s">
        <v>37</v>
      </c>
      <c r="L93" s="157"/>
    </row>
    <row r="94" spans="1:12" ht="12.75" customHeight="1" x14ac:dyDescent="0.15">
      <c r="A94" s="33"/>
      <c r="B94" s="159">
        <f>SUM(IF(FREQUENCY(MATCH(B2:B93,B2:B93,0),MATCH(B2:B93,B2:B93,0))&gt;0,1))</f>
        <v>10</v>
      </c>
      <c r="C94" s="159"/>
      <c r="D94" s="159"/>
      <c r="E94" s="34">
        <f>COUNTA(E2:E93)</f>
        <v>92</v>
      </c>
      <c r="F94" s="34"/>
      <c r="G94" s="34"/>
      <c r="H94" s="34">
        <f>SUM(H2:H93)</f>
        <v>197</v>
      </c>
      <c r="I94" s="33"/>
      <c r="J94" s="33"/>
      <c r="K94" s="33"/>
    </row>
    <row r="95" spans="1:12" ht="12.75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1:12" ht="12.75" customHeight="1" x14ac:dyDescent="0.15">
      <c r="A96" s="73" t="s">
        <v>180</v>
      </c>
      <c r="B96" s="73" t="s">
        <v>181</v>
      </c>
      <c r="C96" s="73" t="s">
        <v>182</v>
      </c>
      <c r="D96" s="73">
        <v>3</v>
      </c>
      <c r="E96" s="73" t="s">
        <v>34</v>
      </c>
      <c r="F96" s="75">
        <v>40743</v>
      </c>
      <c r="G96" s="75">
        <v>40745</v>
      </c>
      <c r="H96" s="73">
        <v>2</v>
      </c>
      <c r="I96" s="73" t="s">
        <v>38</v>
      </c>
      <c r="J96" s="73" t="s">
        <v>765</v>
      </c>
      <c r="K96" s="73" t="s">
        <v>37</v>
      </c>
    </row>
    <row r="97" spans="1:11" ht="12.75" customHeight="1" x14ac:dyDescent="0.15">
      <c r="A97" s="73" t="s">
        <v>180</v>
      </c>
      <c r="B97" s="73" t="s">
        <v>183</v>
      </c>
      <c r="C97" s="73" t="s">
        <v>784</v>
      </c>
      <c r="D97" s="73">
        <v>2</v>
      </c>
      <c r="E97" s="73" t="s">
        <v>34</v>
      </c>
      <c r="F97" s="75">
        <v>40723</v>
      </c>
      <c r="G97" s="75">
        <v>40725</v>
      </c>
      <c r="H97" s="73">
        <v>2</v>
      </c>
      <c r="I97" s="73" t="s">
        <v>38</v>
      </c>
      <c r="J97" s="73" t="s">
        <v>765</v>
      </c>
      <c r="K97" s="73" t="s">
        <v>24</v>
      </c>
    </row>
    <row r="98" spans="1:11" ht="12.75" customHeight="1" x14ac:dyDescent="0.15">
      <c r="A98" s="73" t="s">
        <v>180</v>
      </c>
      <c r="B98" s="73" t="s">
        <v>183</v>
      </c>
      <c r="C98" s="73" t="s">
        <v>784</v>
      </c>
      <c r="D98" s="73">
        <v>2</v>
      </c>
      <c r="E98" s="73" t="s">
        <v>34</v>
      </c>
      <c r="F98" s="75">
        <v>40731</v>
      </c>
      <c r="G98" s="75">
        <v>40733</v>
      </c>
      <c r="H98" s="73">
        <v>2</v>
      </c>
      <c r="I98" s="73" t="s">
        <v>38</v>
      </c>
      <c r="J98" s="73" t="s">
        <v>765</v>
      </c>
      <c r="K98" s="73" t="s">
        <v>24</v>
      </c>
    </row>
    <row r="99" spans="1:11" ht="12.75" customHeight="1" x14ac:dyDescent="0.15">
      <c r="A99" s="73" t="s">
        <v>180</v>
      </c>
      <c r="B99" s="73" t="s">
        <v>183</v>
      </c>
      <c r="C99" s="73" t="s">
        <v>784</v>
      </c>
      <c r="D99" s="73">
        <v>2</v>
      </c>
      <c r="E99" s="73" t="s">
        <v>34</v>
      </c>
      <c r="F99" s="75">
        <v>40753</v>
      </c>
      <c r="G99" s="75">
        <v>40755</v>
      </c>
      <c r="H99" s="73">
        <v>2</v>
      </c>
      <c r="I99" s="73" t="s">
        <v>35</v>
      </c>
      <c r="J99" s="73" t="s">
        <v>36</v>
      </c>
      <c r="K99" s="73" t="s">
        <v>37</v>
      </c>
    </row>
    <row r="100" spans="1:11" ht="12.75" customHeight="1" x14ac:dyDescent="0.15">
      <c r="A100" s="73" t="s">
        <v>180</v>
      </c>
      <c r="B100" s="73" t="s">
        <v>183</v>
      </c>
      <c r="C100" s="73" t="s">
        <v>784</v>
      </c>
      <c r="D100" s="73">
        <v>2</v>
      </c>
      <c r="E100" s="73" t="s">
        <v>34</v>
      </c>
      <c r="F100" s="75">
        <v>40765</v>
      </c>
      <c r="G100" s="75">
        <v>40767</v>
      </c>
      <c r="H100" s="73">
        <v>2</v>
      </c>
      <c r="I100" s="73" t="s">
        <v>35</v>
      </c>
      <c r="J100" s="73" t="s">
        <v>36</v>
      </c>
      <c r="K100" s="73" t="s">
        <v>37</v>
      </c>
    </row>
    <row r="101" spans="1:11" ht="12.75" customHeight="1" x14ac:dyDescent="0.15">
      <c r="A101" s="73" t="s">
        <v>180</v>
      </c>
      <c r="B101" s="73" t="s">
        <v>183</v>
      </c>
      <c r="C101" s="73" t="s">
        <v>784</v>
      </c>
      <c r="D101" s="73">
        <v>2</v>
      </c>
      <c r="E101" s="73" t="s">
        <v>34</v>
      </c>
      <c r="F101" s="75">
        <v>40780</v>
      </c>
      <c r="G101" s="75">
        <v>40782</v>
      </c>
      <c r="H101" s="73">
        <v>2</v>
      </c>
      <c r="I101" s="73" t="s">
        <v>35</v>
      </c>
      <c r="J101" s="73" t="s">
        <v>36</v>
      </c>
      <c r="K101" s="73" t="s">
        <v>37</v>
      </c>
    </row>
    <row r="102" spans="1:11" ht="12.75" customHeight="1" x14ac:dyDescent="0.15">
      <c r="A102" s="73" t="s">
        <v>180</v>
      </c>
      <c r="B102" s="73" t="s">
        <v>185</v>
      </c>
      <c r="C102" s="73" t="s">
        <v>785</v>
      </c>
      <c r="D102" s="73">
        <v>2</v>
      </c>
      <c r="E102" s="73" t="s">
        <v>34</v>
      </c>
      <c r="F102" s="75">
        <v>40703</v>
      </c>
      <c r="G102" s="75">
        <v>40711</v>
      </c>
      <c r="H102" s="73">
        <v>8</v>
      </c>
      <c r="I102" s="73" t="s">
        <v>38</v>
      </c>
      <c r="J102" s="73" t="s">
        <v>765</v>
      </c>
      <c r="K102" s="73" t="s">
        <v>37</v>
      </c>
    </row>
    <row r="103" spans="1:11" ht="12.75" customHeight="1" x14ac:dyDescent="0.15">
      <c r="A103" s="73" t="s">
        <v>180</v>
      </c>
      <c r="B103" s="73" t="s">
        <v>185</v>
      </c>
      <c r="C103" s="73" t="s">
        <v>785</v>
      </c>
      <c r="D103" s="73">
        <v>2</v>
      </c>
      <c r="E103" s="73" t="s">
        <v>34</v>
      </c>
      <c r="F103" s="75">
        <v>40716</v>
      </c>
      <c r="G103" s="75">
        <v>40725</v>
      </c>
      <c r="H103" s="73">
        <v>9</v>
      </c>
      <c r="I103" s="73" t="s">
        <v>38</v>
      </c>
      <c r="J103" s="73" t="s">
        <v>765</v>
      </c>
      <c r="K103" s="73" t="s">
        <v>37</v>
      </c>
    </row>
    <row r="104" spans="1:11" ht="12.75" customHeight="1" x14ac:dyDescent="0.15">
      <c r="A104" s="73" t="s">
        <v>180</v>
      </c>
      <c r="B104" s="73" t="s">
        <v>185</v>
      </c>
      <c r="C104" s="73" t="s">
        <v>785</v>
      </c>
      <c r="D104" s="73">
        <v>2</v>
      </c>
      <c r="E104" s="73" t="s">
        <v>34</v>
      </c>
      <c r="F104" s="75">
        <v>40731</v>
      </c>
      <c r="G104" s="75">
        <v>40733</v>
      </c>
      <c r="H104" s="73">
        <v>2</v>
      </c>
      <c r="I104" s="73" t="s">
        <v>38</v>
      </c>
      <c r="J104" s="73" t="s">
        <v>765</v>
      </c>
      <c r="K104" s="73" t="s">
        <v>24</v>
      </c>
    </row>
    <row r="105" spans="1:11" ht="12.75" customHeight="1" x14ac:dyDescent="0.15">
      <c r="A105" s="73" t="s">
        <v>180</v>
      </c>
      <c r="B105" s="73" t="s">
        <v>185</v>
      </c>
      <c r="C105" s="73" t="s">
        <v>785</v>
      </c>
      <c r="D105" s="73">
        <v>2</v>
      </c>
      <c r="E105" s="73" t="s">
        <v>34</v>
      </c>
      <c r="F105" s="75">
        <v>40753</v>
      </c>
      <c r="G105" s="75">
        <v>40755</v>
      </c>
      <c r="H105" s="73">
        <v>2</v>
      </c>
      <c r="I105" s="73" t="s">
        <v>35</v>
      </c>
      <c r="J105" s="73" t="s">
        <v>36</v>
      </c>
      <c r="K105" s="73" t="s">
        <v>37</v>
      </c>
    </row>
    <row r="106" spans="1:11" ht="12.75" customHeight="1" x14ac:dyDescent="0.15">
      <c r="A106" s="73" t="s">
        <v>180</v>
      </c>
      <c r="B106" s="73" t="s">
        <v>185</v>
      </c>
      <c r="C106" s="73" t="s">
        <v>785</v>
      </c>
      <c r="D106" s="73">
        <v>2</v>
      </c>
      <c r="E106" s="73" t="s">
        <v>34</v>
      </c>
      <c r="F106" s="75">
        <v>40765</v>
      </c>
      <c r="G106" s="75">
        <v>40767</v>
      </c>
      <c r="H106" s="73">
        <v>2</v>
      </c>
      <c r="I106" s="73" t="s">
        <v>35</v>
      </c>
      <c r="J106" s="73" t="s">
        <v>36</v>
      </c>
      <c r="K106" s="73" t="s">
        <v>37</v>
      </c>
    </row>
    <row r="107" spans="1:11" ht="12.75" customHeight="1" x14ac:dyDescent="0.15">
      <c r="A107" s="73" t="s">
        <v>180</v>
      </c>
      <c r="B107" s="73" t="s">
        <v>185</v>
      </c>
      <c r="C107" s="73" t="s">
        <v>785</v>
      </c>
      <c r="D107" s="73">
        <v>2</v>
      </c>
      <c r="E107" s="73" t="s">
        <v>34</v>
      </c>
      <c r="F107" s="75">
        <v>40780</v>
      </c>
      <c r="G107" s="75">
        <v>40782</v>
      </c>
      <c r="H107" s="73">
        <v>2</v>
      </c>
      <c r="I107" s="73" t="s">
        <v>35</v>
      </c>
      <c r="J107" s="73" t="s">
        <v>36</v>
      </c>
      <c r="K107" s="73" t="s">
        <v>37</v>
      </c>
    </row>
    <row r="108" spans="1:11" ht="12.75" customHeight="1" x14ac:dyDescent="0.15">
      <c r="A108" s="73" t="s">
        <v>180</v>
      </c>
      <c r="B108" s="73" t="s">
        <v>187</v>
      </c>
      <c r="C108" s="73" t="s">
        <v>188</v>
      </c>
      <c r="D108" s="73">
        <v>3</v>
      </c>
      <c r="E108" s="73" t="s">
        <v>34</v>
      </c>
      <c r="F108" s="75">
        <v>40723</v>
      </c>
      <c r="G108" s="75">
        <v>40726</v>
      </c>
      <c r="H108" s="73">
        <v>3</v>
      </c>
      <c r="I108" s="73" t="s">
        <v>38</v>
      </c>
      <c r="J108" s="73" t="s">
        <v>765</v>
      </c>
      <c r="K108" s="73" t="s">
        <v>24</v>
      </c>
    </row>
    <row r="109" spans="1:11" ht="12.75" customHeight="1" x14ac:dyDescent="0.15">
      <c r="A109" s="73" t="s">
        <v>180</v>
      </c>
      <c r="B109" s="73" t="s">
        <v>187</v>
      </c>
      <c r="C109" s="73" t="s">
        <v>188</v>
      </c>
      <c r="D109" s="73">
        <v>3</v>
      </c>
      <c r="E109" s="73" t="s">
        <v>34</v>
      </c>
      <c r="F109" s="75">
        <v>40757</v>
      </c>
      <c r="G109" s="75">
        <v>40758</v>
      </c>
      <c r="H109" s="73">
        <v>1</v>
      </c>
      <c r="I109" s="73" t="s">
        <v>38</v>
      </c>
      <c r="J109" s="73" t="s">
        <v>765</v>
      </c>
      <c r="K109" s="73" t="s">
        <v>24</v>
      </c>
    </row>
    <row r="110" spans="1:11" ht="12.75" customHeight="1" x14ac:dyDescent="0.15">
      <c r="A110" s="73" t="s">
        <v>180</v>
      </c>
      <c r="B110" s="73" t="s">
        <v>189</v>
      </c>
      <c r="C110" s="73" t="s">
        <v>190</v>
      </c>
      <c r="D110" s="73">
        <v>3</v>
      </c>
      <c r="E110" s="73" t="s">
        <v>34</v>
      </c>
      <c r="F110" s="75">
        <v>40723</v>
      </c>
      <c r="G110" s="75">
        <v>40726</v>
      </c>
      <c r="H110" s="73">
        <v>3</v>
      </c>
      <c r="I110" s="73" t="s">
        <v>38</v>
      </c>
      <c r="J110" s="73" t="s">
        <v>765</v>
      </c>
      <c r="K110" s="73" t="s">
        <v>24</v>
      </c>
    </row>
    <row r="111" spans="1:11" ht="12.75" customHeight="1" x14ac:dyDescent="0.15">
      <c r="A111" s="73" t="s">
        <v>180</v>
      </c>
      <c r="B111" s="73" t="s">
        <v>189</v>
      </c>
      <c r="C111" s="73" t="s">
        <v>190</v>
      </c>
      <c r="D111" s="73">
        <v>3</v>
      </c>
      <c r="E111" s="73" t="s">
        <v>34</v>
      </c>
      <c r="F111" s="75">
        <v>40743</v>
      </c>
      <c r="G111" s="75">
        <v>40745</v>
      </c>
      <c r="H111" s="73">
        <v>2</v>
      </c>
      <c r="I111" s="73" t="s">
        <v>38</v>
      </c>
      <c r="J111" s="73" t="s">
        <v>765</v>
      </c>
      <c r="K111" s="73" t="s">
        <v>37</v>
      </c>
    </row>
    <row r="112" spans="1:11" ht="12.75" customHeight="1" x14ac:dyDescent="0.15">
      <c r="A112" s="73" t="s">
        <v>180</v>
      </c>
      <c r="B112" s="73" t="s">
        <v>189</v>
      </c>
      <c r="C112" s="73" t="s">
        <v>190</v>
      </c>
      <c r="D112" s="73">
        <v>3</v>
      </c>
      <c r="E112" s="73" t="s">
        <v>34</v>
      </c>
      <c r="F112" s="75">
        <v>40757</v>
      </c>
      <c r="G112" s="75">
        <v>40758</v>
      </c>
      <c r="H112" s="73">
        <v>1</v>
      </c>
      <c r="I112" s="73" t="s">
        <v>38</v>
      </c>
      <c r="J112" s="73" t="s">
        <v>765</v>
      </c>
      <c r="K112" s="73" t="s">
        <v>24</v>
      </c>
    </row>
    <row r="113" spans="1:11" ht="12.75" customHeight="1" x14ac:dyDescent="0.15">
      <c r="A113" s="73" t="s">
        <v>180</v>
      </c>
      <c r="B113" s="73" t="s">
        <v>191</v>
      </c>
      <c r="C113" s="73" t="s">
        <v>786</v>
      </c>
      <c r="D113" s="73">
        <v>1</v>
      </c>
      <c r="E113" s="73" t="s">
        <v>34</v>
      </c>
      <c r="F113" s="75">
        <v>40703</v>
      </c>
      <c r="G113" s="75">
        <v>40711</v>
      </c>
      <c r="H113" s="73">
        <v>8</v>
      </c>
      <c r="I113" s="73" t="s">
        <v>38</v>
      </c>
      <c r="J113" s="73" t="s">
        <v>765</v>
      </c>
      <c r="K113" s="73" t="s">
        <v>37</v>
      </c>
    </row>
    <row r="114" spans="1:11" ht="12.75" customHeight="1" x14ac:dyDescent="0.15">
      <c r="A114" s="73" t="s">
        <v>180</v>
      </c>
      <c r="B114" s="73" t="s">
        <v>191</v>
      </c>
      <c r="C114" s="73" t="s">
        <v>786</v>
      </c>
      <c r="D114" s="73">
        <v>1</v>
      </c>
      <c r="E114" s="73" t="s">
        <v>34</v>
      </c>
      <c r="F114" s="75">
        <v>40716</v>
      </c>
      <c r="G114" s="75">
        <v>40725</v>
      </c>
      <c r="H114" s="73">
        <v>9</v>
      </c>
      <c r="I114" s="73" t="s">
        <v>38</v>
      </c>
      <c r="J114" s="73" t="s">
        <v>765</v>
      </c>
      <c r="K114" s="73" t="s">
        <v>37</v>
      </c>
    </row>
    <row r="115" spans="1:11" ht="12.75" customHeight="1" x14ac:dyDescent="0.15">
      <c r="A115" s="73" t="s">
        <v>180</v>
      </c>
      <c r="B115" s="73" t="s">
        <v>191</v>
      </c>
      <c r="C115" s="73" t="s">
        <v>786</v>
      </c>
      <c r="D115" s="73">
        <v>1</v>
      </c>
      <c r="E115" s="73" t="s">
        <v>34</v>
      </c>
      <c r="F115" s="75">
        <v>40743</v>
      </c>
      <c r="G115" s="75">
        <v>40745</v>
      </c>
      <c r="H115" s="73">
        <v>2</v>
      </c>
      <c r="I115" s="73" t="s">
        <v>38</v>
      </c>
      <c r="J115" s="73" t="s">
        <v>765</v>
      </c>
      <c r="K115" s="73" t="s">
        <v>37</v>
      </c>
    </row>
    <row r="116" spans="1:11" ht="12.75" customHeight="1" x14ac:dyDescent="0.15">
      <c r="A116" s="73" t="s">
        <v>180</v>
      </c>
      <c r="B116" s="73" t="s">
        <v>191</v>
      </c>
      <c r="C116" s="73" t="s">
        <v>786</v>
      </c>
      <c r="D116" s="73">
        <v>1</v>
      </c>
      <c r="E116" s="73" t="s">
        <v>34</v>
      </c>
      <c r="F116" s="75">
        <v>40753</v>
      </c>
      <c r="G116" s="75">
        <v>40755</v>
      </c>
      <c r="H116" s="73">
        <v>2</v>
      </c>
      <c r="I116" s="73" t="s">
        <v>35</v>
      </c>
      <c r="J116" s="73" t="s">
        <v>36</v>
      </c>
      <c r="K116" s="73" t="s">
        <v>37</v>
      </c>
    </row>
    <row r="117" spans="1:11" ht="12.75" customHeight="1" x14ac:dyDescent="0.15">
      <c r="A117" s="73" t="s">
        <v>180</v>
      </c>
      <c r="B117" s="73" t="s">
        <v>191</v>
      </c>
      <c r="C117" s="73" t="s">
        <v>786</v>
      </c>
      <c r="D117" s="73">
        <v>1</v>
      </c>
      <c r="E117" s="73" t="s">
        <v>34</v>
      </c>
      <c r="F117" s="75">
        <v>40765</v>
      </c>
      <c r="G117" s="75">
        <v>40767</v>
      </c>
      <c r="H117" s="73">
        <v>2</v>
      </c>
      <c r="I117" s="73" t="s">
        <v>35</v>
      </c>
      <c r="J117" s="73" t="s">
        <v>36</v>
      </c>
      <c r="K117" s="73" t="s">
        <v>37</v>
      </c>
    </row>
    <row r="118" spans="1:11" ht="12.75" customHeight="1" x14ac:dyDescent="0.15">
      <c r="A118" s="74" t="s">
        <v>180</v>
      </c>
      <c r="B118" s="74" t="s">
        <v>191</v>
      </c>
      <c r="C118" s="74" t="s">
        <v>786</v>
      </c>
      <c r="D118" s="74">
        <v>1</v>
      </c>
      <c r="E118" s="74" t="s">
        <v>34</v>
      </c>
      <c r="F118" s="76">
        <v>40780</v>
      </c>
      <c r="G118" s="76">
        <v>40782</v>
      </c>
      <c r="H118" s="74">
        <v>2</v>
      </c>
      <c r="I118" s="74" t="s">
        <v>35</v>
      </c>
      <c r="J118" s="74" t="s">
        <v>36</v>
      </c>
      <c r="K118" s="74" t="s">
        <v>37</v>
      </c>
    </row>
    <row r="119" spans="1:11" ht="12.75" customHeight="1" x14ac:dyDescent="0.15">
      <c r="A119" s="33"/>
      <c r="B119" s="159">
        <f>SUM(IF(FREQUENCY(MATCH(B96:B118,B96:B118,0),MATCH(B96:B118,B96:B118,0))&gt;0,1))</f>
        <v>6</v>
      </c>
      <c r="C119" s="159"/>
      <c r="D119" s="159"/>
      <c r="E119" s="34">
        <f>COUNTA(E96:E118)</f>
        <v>23</v>
      </c>
      <c r="F119" s="34"/>
      <c r="G119" s="34"/>
      <c r="H119" s="34">
        <f>SUM(H96:H118)</f>
        <v>72</v>
      </c>
      <c r="I119" s="33"/>
      <c r="J119" s="56"/>
      <c r="K119" s="56"/>
    </row>
    <row r="120" spans="1:11" ht="12.75" customHeight="1" x14ac:dyDescent="0.15">
      <c r="A120" s="33"/>
      <c r="B120" s="33"/>
      <c r="C120" s="33"/>
      <c r="D120" s="33"/>
      <c r="E120" s="33"/>
      <c r="F120" s="33"/>
      <c r="G120" s="33"/>
      <c r="H120" s="33"/>
      <c r="I120" s="33"/>
      <c r="J120" s="56"/>
      <c r="K120" s="56"/>
    </row>
    <row r="121" spans="1:11" ht="12.75" customHeight="1" x14ac:dyDescent="0.15">
      <c r="A121" s="73" t="s">
        <v>193</v>
      </c>
      <c r="B121" s="73" t="s">
        <v>194</v>
      </c>
      <c r="C121" s="73" t="s">
        <v>195</v>
      </c>
      <c r="D121" s="73">
        <v>1</v>
      </c>
      <c r="E121" s="73" t="s">
        <v>34</v>
      </c>
      <c r="F121" s="75">
        <v>40743</v>
      </c>
      <c r="G121" s="75">
        <v>40744</v>
      </c>
      <c r="H121" s="73">
        <v>1</v>
      </c>
      <c r="I121" s="73" t="s">
        <v>38</v>
      </c>
      <c r="J121" s="73" t="s">
        <v>765</v>
      </c>
      <c r="K121" s="73" t="s">
        <v>37</v>
      </c>
    </row>
    <row r="122" spans="1:11" ht="12.75" customHeight="1" x14ac:dyDescent="0.15">
      <c r="A122" s="73" t="s">
        <v>193</v>
      </c>
      <c r="B122" s="73" t="s">
        <v>194</v>
      </c>
      <c r="C122" s="73" t="s">
        <v>195</v>
      </c>
      <c r="D122" s="73">
        <v>1</v>
      </c>
      <c r="E122" s="73" t="s">
        <v>34</v>
      </c>
      <c r="F122" s="75">
        <v>40753</v>
      </c>
      <c r="G122" s="75">
        <v>40754</v>
      </c>
      <c r="H122" s="73">
        <v>1</v>
      </c>
      <c r="I122" s="73" t="s">
        <v>35</v>
      </c>
      <c r="J122" s="73" t="s">
        <v>36</v>
      </c>
      <c r="K122" s="73" t="s">
        <v>37</v>
      </c>
    </row>
    <row r="123" spans="1:11" ht="12.75" customHeight="1" x14ac:dyDescent="0.15">
      <c r="A123" s="73" t="s">
        <v>193</v>
      </c>
      <c r="B123" s="73" t="s">
        <v>194</v>
      </c>
      <c r="C123" s="73" t="s">
        <v>195</v>
      </c>
      <c r="D123" s="73">
        <v>1</v>
      </c>
      <c r="E123" s="73" t="s">
        <v>34</v>
      </c>
      <c r="F123" s="75">
        <v>40765</v>
      </c>
      <c r="G123" s="75">
        <v>40767</v>
      </c>
      <c r="H123" s="73">
        <v>2</v>
      </c>
      <c r="I123" s="73" t="s">
        <v>35</v>
      </c>
      <c r="J123" s="73" t="s">
        <v>36</v>
      </c>
      <c r="K123" s="73" t="s">
        <v>37</v>
      </c>
    </row>
    <row r="124" spans="1:11" ht="12.75" customHeight="1" x14ac:dyDescent="0.15">
      <c r="A124" s="73" t="s">
        <v>193</v>
      </c>
      <c r="B124" s="73" t="s">
        <v>194</v>
      </c>
      <c r="C124" s="73" t="s">
        <v>195</v>
      </c>
      <c r="D124" s="73">
        <v>1</v>
      </c>
      <c r="E124" s="73" t="s">
        <v>34</v>
      </c>
      <c r="F124" s="75">
        <v>40775</v>
      </c>
      <c r="G124" s="75">
        <v>40778</v>
      </c>
      <c r="H124" s="73">
        <v>3</v>
      </c>
      <c r="I124" s="73" t="s">
        <v>35</v>
      </c>
      <c r="J124" s="73" t="s">
        <v>36</v>
      </c>
      <c r="K124" s="73" t="s">
        <v>37</v>
      </c>
    </row>
    <row r="125" spans="1:11" ht="12.75" customHeight="1" x14ac:dyDescent="0.15">
      <c r="A125" s="73" t="s">
        <v>193</v>
      </c>
      <c r="B125" s="73" t="s">
        <v>194</v>
      </c>
      <c r="C125" s="73" t="s">
        <v>195</v>
      </c>
      <c r="D125" s="73">
        <v>1</v>
      </c>
      <c r="E125" s="73" t="s">
        <v>34</v>
      </c>
      <c r="F125" s="75">
        <v>40787</v>
      </c>
      <c r="G125" s="75">
        <v>40788</v>
      </c>
      <c r="H125" s="73">
        <v>1</v>
      </c>
      <c r="I125" s="73" t="s">
        <v>35</v>
      </c>
      <c r="J125" s="73" t="s">
        <v>36</v>
      </c>
      <c r="K125" s="73" t="s">
        <v>37</v>
      </c>
    </row>
    <row r="126" spans="1:11" ht="12.75" customHeight="1" x14ac:dyDescent="0.15">
      <c r="A126" s="73" t="s">
        <v>193</v>
      </c>
      <c r="B126" s="73" t="s">
        <v>198</v>
      </c>
      <c r="C126" s="73" t="s">
        <v>199</v>
      </c>
      <c r="D126" s="73">
        <v>1</v>
      </c>
      <c r="E126" s="73" t="s">
        <v>34</v>
      </c>
      <c r="F126" s="75">
        <v>40719</v>
      </c>
      <c r="G126" s="75">
        <v>40721</v>
      </c>
      <c r="H126" s="73">
        <v>2</v>
      </c>
      <c r="I126" s="73" t="s">
        <v>38</v>
      </c>
      <c r="J126" s="73" t="s">
        <v>765</v>
      </c>
      <c r="K126" s="73" t="s">
        <v>37</v>
      </c>
    </row>
    <row r="127" spans="1:11" ht="12.75" customHeight="1" x14ac:dyDescent="0.15">
      <c r="A127" s="73" t="s">
        <v>193</v>
      </c>
      <c r="B127" s="73" t="s">
        <v>198</v>
      </c>
      <c r="C127" s="73" t="s">
        <v>199</v>
      </c>
      <c r="D127" s="73">
        <v>1</v>
      </c>
      <c r="E127" s="73" t="s">
        <v>34</v>
      </c>
      <c r="F127" s="75">
        <v>40725</v>
      </c>
      <c r="G127" s="75">
        <v>40726</v>
      </c>
      <c r="H127" s="73">
        <v>1</v>
      </c>
      <c r="I127" s="73" t="s">
        <v>38</v>
      </c>
      <c r="J127" s="73" t="s">
        <v>765</v>
      </c>
      <c r="K127" s="73" t="s">
        <v>37</v>
      </c>
    </row>
    <row r="128" spans="1:11" ht="12.75" customHeight="1" x14ac:dyDescent="0.15">
      <c r="A128" s="73" t="s">
        <v>193</v>
      </c>
      <c r="B128" s="73" t="s">
        <v>198</v>
      </c>
      <c r="C128" s="73" t="s">
        <v>199</v>
      </c>
      <c r="D128" s="73">
        <v>1</v>
      </c>
      <c r="E128" s="73" t="s">
        <v>34</v>
      </c>
      <c r="F128" s="75">
        <v>40737</v>
      </c>
      <c r="G128" s="75">
        <v>40738</v>
      </c>
      <c r="H128" s="73">
        <v>1</v>
      </c>
      <c r="I128" s="73" t="s">
        <v>38</v>
      </c>
      <c r="J128" s="73" t="s">
        <v>765</v>
      </c>
      <c r="K128" s="73" t="s">
        <v>37</v>
      </c>
    </row>
    <row r="129" spans="1:11" ht="12.75" customHeight="1" x14ac:dyDescent="0.15">
      <c r="A129" s="73" t="s">
        <v>193</v>
      </c>
      <c r="B129" s="73" t="s">
        <v>198</v>
      </c>
      <c r="C129" s="73" t="s">
        <v>199</v>
      </c>
      <c r="D129" s="73">
        <v>1</v>
      </c>
      <c r="E129" s="73" t="s">
        <v>34</v>
      </c>
      <c r="F129" s="75">
        <v>40743</v>
      </c>
      <c r="G129" s="75">
        <v>40744</v>
      </c>
      <c r="H129" s="73">
        <v>1</v>
      </c>
      <c r="I129" s="73" t="s">
        <v>38</v>
      </c>
      <c r="J129" s="73" t="s">
        <v>765</v>
      </c>
      <c r="K129" s="73" t="s">
        <v>37</v>
      </c>
    </row>
    <row r="130" spans="1:11" ht="12.75" customHeight="1" x14ac:dyDescent="0.15">
      <c r="A130" s="73" t="s">
        <v>193</v>
      </c>
      <c r="B130" s="73" t="s">
        <v>198</v>
      </c>
      <c r="C130" s="73" t="s">
        <v>199</v>
      </c>
      <c r="D130" s="73">
        <v>1</v>
      </c>
      <c r="E130" s="73" t="s">
        <v>34</v>
      </c>
      <c r="F130" s="75">
        <v>40753</v>
      </c>
      <c r="G130" s="75">
        <v>40754</v>
      </c>
      <c r="H130" s="73">
        <v>1</v>
      </c>
      <c r="I130" s="73" t="s">
        <v>35</v>
      </c>
      <c r="J130" s="73" t="s">
        <v>36</v>
      </c>
      <c r="K130" s="73" t="s">
        <v>37</v>
      </c>
    </row>
    <row r="131" spans="1:11" ht="12.75" customHeight="1" x14ac:dyDescent="0.15">
      <c r="A131" s="73" t="s">
        <v>193</v>
      </c>
      <c r="B131" s="73" t="s">
        <v>198</v>
      </c>
      <c r="C131" s="73" t="s">
        <v>199</v>
      </c>
      <c r="D131" s="73">
        <v>1</v>
      </c>
      <c r="E131" s="73" t="s">
        <v>34</v>
      </c>
      <c r="F131" s="75">
        <v>40759</v>
      </c>
      <c r="G131" s="75">
        <v>40760</v>
      </c>
      <c r="H131" s="73">
        <v>1</v>
      </c>
      <c r="I131" s="73" t="s">
        <v>35</v>
      </c>
      <c r="J131" s="73" t="s">
        <v>36</v>
      </c>
      <c r="K131" s="73" t="s">
        <v>37</v>
      </c>
    </row>
    <row r="132" spans="1:11" ht="12.75" customHeight="1" x14ac:dyDescent="0.15">
      <c r="A132" s="73" t="s">
        <v>193</v>
      </c>
      <c r="B132" s="73" t="s">
        <v>198</v>
      </c>
      <c r="C132" s="73" t="s">
        <v>199</v>
      </c>
      <c r="D132" s="73">
        <v>1</v>
      </c>
      <c r="E132" s="73" t="s">
        <v>34</v>
      </c>
      <c r="F132" s="75">
        <v>40764</v>
      </c>
      <c r="G132" s="75">
        <v>40765</v>
      </c>
      <c r="H132" s="73">
        <v>1</v>
      </c>
      <c r="I132" s="73" t="s">
        <v>38</v>
      </c>
      <c r="J132" s="73" t="s">
        <v>765</v>
      </c>
      <c r="K132" s="73" t="s">
        <v>37</v>
      </c>
    </row>
    <row r="133" spans="1:11" ht="12.75" customHeight="1" x14ac:dyDescent="0.15">
      <c r="A133" s="73" t="s">
        <v>193</v>
      </c>
      <c r="B133" s="73" t="s">
        <v>198</v>
      </c>
      <c r="C133" s="73" t="s">
        <v>199</v>
      </c>
      <c r="D133" s="73">
        <v>1</v>
      </c>
      <c r="E133" s="73" t="s">
        <v>34</v>
      </c>
      <c r="F133" s="75">
        <v>40765</v>
      </c>
      <c r="G133" s="75">
        <v>40766</v>
      </c>
      <c r="H133" s="73">
        <v>1</v>
      </c>
      <c r="I133" s="73" t="s">
        <v>35</v>
      </c>
      <c r="J133" s="73" t="s">
        <v>36</v>
      </c>
      <c r="K133" s="73" t="s">
        <v>37</v>
      </c>
    </row>
    <row r="134" spans="1:11" ht="12.75" customHeight="1" x14ac:dyDescent="0.15">
      <c r="A134" s="73" t="s">
        <v>193</v>
      </c>
      <c r="B134" s="73" t="s">
        <v>198</v>
      </c>
      <c r="C134" s="73" t="s">
        <v>199</v>
      </c>
      <c r="D134" s="73">
        <v>1</v>
      </c>
      <c r="E134" s="73" t="s">
        <v>34</v>
      </c>
      <c r="F134" s="75">
        <v>40766</v>
      </c>
      <c r="G134" s="75">
        <v>40768</v>
      </c>
      <c r="H134" s="73">
        <v>2</v>
      </c>
      <c r="I134" s="73" t="s">
        <v>38</v>
      </c>
      <c r="J134" s="73" t="s">
        <v>765</v>
      </c>
      <c r="K134" s="73" t="s">
        <v>37</v>
      </c>
    </row>
    <row r="135" spans="1:11" ht="12.75" customHeight="1" x14ac:dyDescent="0.15">
      <c r="A135" s="73" t="s">
        <v>193</v>
      </c>
      <c r="B135" s="73" t="s">
        <v>198</v>
      </c>
      <c r="C135" s="73" t="s">
        <v>199</v>
      </c>
      <c r="D135" s="73">
        <v>1</v>
      </c>
      <c r="E135" s="73" t="s">
        <v>34</v>
      </c>
      <c r="F135" s="75">
        <v>40787</v>
      </c>
      <c r="G135" s="75">
        <v>40788</v>
      </c>
      <c r="H135" s="73">
        <v>1</v>
      </c>
      <c r="I135" s="73" t="s">
        <v>35</v>
      </c>
      <c r="J135" s="73" t="s">
        <v>36</v>
      </c>
      <c r="K135" s="73" t="s">
        <v>37</v>
      </c>
    </row>
    <row r="136" spans="1:11" ht="12.75" customHeight="1" x14ac:dyDescent="0.15">
      <c r="A136" s="73" t="s">
        <v>193</v>
      </c>
      <c r="B136" s="73" t="s">
        <v>198</v>
      </c>
      <c r="C136" s="73" t="s">
        <v>199</v>
      </c>
      <c r="D136" s="73">
        <v>1</v>
      </c>
      <c r="E136" s="73" t="s">
        <v>34</v>
      </c>
      <c r="F136" s="75">
        <v>40791</v>
      </c>
      <c r="G136" s="75">
        <v>40792</v>
      </c>
      <c r="H136" s="73">
        <v>1</v>
      </c>
      <c r="I136" s="73" t="s">
        <v>38</v>
      </c>
      <c r="J136" s="73" t="s">
        <v>765</v>
      </c>
      <c r="K136" s="73" t="s">
        <v>37</v>
      </c>
    </row>
    <row r="137" spans="1:11" ht="12.75" customHeight="1" x14ac:dyDescent="0.15">
      <c r="A137" s="73" t="s">
        <v>193</v>
      </c>
      <c r="B137" s="73" t="s">
        <v>200</v>
      </c>
      <c r="C137" s="73" t="s">
        <v>201</v>
      </c>
      <c r="D137" s="73">
        <v>1</v>
      </c>
      <c r="E137" s="73" t="s">
        <v>34</v>
      </c>
      <c r="F137" s="75">
        <v>40716</v>
      </c>
      <c r="G137" s="75">
        <v>40717</v>
      </c>
      <c r="H137" s="73">
        <v>1</v>
      </c>
      <c r="I137" s="73" t="s">
        <v>35</v>
      </c>
      <c r="J137" s="73" t="s">
        <v>36</v>
      </c>
      <c r="K137" s="73" t="s">
        <v>37</v>
      </c>
    </row>
    <row r="138" spans="1:11" ht="12.75" customHeight="1" x14ac:dyDescent="0.15">
      <c r="A138" s="73" t="s">
        <v>193</v>
      </c>
      <c r="B138" s="73" t="s">
        <v>200</v>
      </c>
      <c r="C138" s="73" t="s">
        <v>201</v>
      </c>
      <c r="D138" s="73">
        <v>1</v>
      </c>
      <c r="E138" s="73" t="s">
        <v>34</v>
      </c>
      <c r="F138" s="75">
        <v>40717</v>
      </c>
      <c r="G138" s="75">
        <v>40722</v>
      </c>
      <c r="H138" s="73">
        <v>5</v>
      </c>
      <c r="I138" s="73" t="s">
        <v>38</v>
      </c>
      <c r="J138" s="73" t="s">
        <v>765</v>
      </c>
      <c r="K138" s="73" t="s">
        <v>37</v>
      </c>
    </row>
    <row r="139" spans="1:11" ht="12.75" customHeight="1" x14ac:dyDescent="0.15">
      <c r="A139" s="73" t="s">
        <v>193</v>
      </c>
      <c r="B139" s="73" t="s">
        <v>200</v>
      </c>
      <c r="C139" s="73" t="s">
        <v>201</v>
      </c>
      <c r="D139" s="73">
        <v>1</v>
      </c>
      <c r="E139" s="73" t="s">
        <v>34</v>
      </c>
      <c r="F139" s="75">
        <v>40725</v>
      </c>
      <c r="G139" s="75">
        <v>40726</v>
      </c>
      <c r="H139" s="73">
        <v>1</v>
      </c>
      <c r="I139" s="73" t="s">
        <v>38</v>
      </c>
      <c r="J139" s="73" t="s">
        <v>765</v>
      </c>
      <c r="K139" s="73" t="s">
        <v>37</v>
      </c>
    </row>
    <row r="140" spans="1:11" ht="12.75" customHeight="1" x14ac:dyDescent="0.15">
      <c r="A140" s="73" t="s">
        <v>193</v>
      </c>
      <c r="B140" s="73" t="s">
        <v>200</v>
      </c>
      <c r="C140" s="73" t="s">
        <v>201</v>
      </c>
      <c r="D140" s="73">
        <v>1</v>
      </c>
      <c r="E140" s="73" t="s">
        <v>34</v>
      </c>
      <c r="F140" s="75">
        <v>40728</v>
      </c>
      <c r="G140" s="75">
        <v>40729</v>
      </c>
      <c r="H140" s="73">
        <v>1</v>
      </c>
      <c r="I140" s="73" t="s">
        <v>38</v>
      </c>
      <c r="J140" s="73" t="s">
        <v>765</v>
      </c>
      <c r="K140" s="73" t="s">
        <v>37</v>
      </c>
    </row>
    <row r="141" spans="1:11" ht="12.75" customHeight="1" x14ac:dyDescent="0.15">
      <c r="A141" s="73" t="s">
        <v>193</v>
      </c>
      <c r="B141" s="73" t="s">
        <v>200</v>
      </c>
      <c r="C141" s="73" t="s">
        <v>201</v>
      </c>
      <c r="D141" s="73">
        <v>1</v>
      </c>
      <c r="E141" s="73" t="s">
        <v>34</v>
      </c>
      <c r="F141" s="75">
        <v>40737</v>
      </c>
      <c r="G141" s="75">
        <v>40738</v>
      </c>
      <c r="H141" s="73">
        <v>1</v>
      </c>
      <c r="I141" s="73" t="s">
        <v>38</v>
      </c>
      <c r="J141" s="73" t="s">
        <v>765</v>
      </c>
      <c r="K141" s="73" t="s">
        <v>37</v>
      </c>
    </row>
    <row r="142" spans="1:11" ht="12.75" customHeight="1" x14ac:dyDescent="0.15">
      <c r="A142" s="73" t="s">
        <v>193</v>
      </c>
      <c r="B142" s="73" t="s">
        <v>200</v>
      </c>
      <c r="C142" s="73" t="s">
        <v>201</v>
      </c>
      <c r="D142" s="73">
        <v>1</v>
      </c>
      <c r="E142" s="73" t="s">
        <v>34</v>
      </c>
      <c r="F142" s="75">
        <v>40743</v>
      </c>
      <c r="G142" s="75">
        <v>40744</v>
      </c>
      <c r="H142" s="73">
        <v>1</v>
      </c>
      <c r="I142" s="73" t="s">
        <v>38</v>
      </c>
      <c r="J142" s="73" t="s">
        <v>765</v>
      </c>
      <c r="K142" s="73" t="s">
        <v>37</v>
      </c>
    </row>
    <row r="143" spans="1:11" ht="12.75" customHeight="1" x14ac:dyDescent="0.15">
      <c r="A143" s="73" t="s">
        <v>193</v>
      </c>
      <c r="B143" s="73" t="s">
        <v>200</v>
      </c>
      <c r="C143" s="73" t="s">
        <v>201</v>
      </c>
      <c r="D143" s="73">
        <v>1</v>
      </c>
      <c r="E143" s="73" t="s">
        <v>34</v>
      </c>
      <c r="F143" s="75">
        <v>40749</v>
      </c>
      <c r="G143" s="75">
        <v>40750</v>
      </c>
      <c r="H143" s="73">
        <v>1</v>
      </c>
      <c r="I143" s="73" t="s">
        <v>35</v>
      </c>
      <c r="J143" s="73" t="s">
        <v>36</v>
      </c>
      <c r="K143" s="73" t="s">
        <v>37</v>
      </c>
    </row>
    <row r="144" spans="1:11" ht="12.75" customHeight="1" x14ac:dyDescent="0.15">
      <c r="A144" s="73" t="s">
        <v>193</v>
      </c>
      <c r="B144" s="73" t="s">
        <v>200</v>
      </c>
      <c r="C144" s="73" t="s">
        <v>201</v>
      </c>
      <c r="D144" s="73">
        <v>1</v>
      </c>
      <c r="E144" s="73" t="s">
        <v>34</v>
      </c>
      <c r="F144" s="75">
        <v>40751</v>
      </c>
      <c r="G144" s="75">
        <v>40752</v>
      </c>
      <c r="H144" s="73">
        <v>1</v>
      </c>
      <c r="I144" s="73" t="s">
        <v>35</v>
      </c>
      <c r="J144" s="73" t="s">
        <v>36</v>
      </c>
      <c r="K144" s="73" t="s">
        <v>37</v>
      </c>
    </row>
    <row r="145" spans="1:11" ht="12.75" customHeight="1" x14ac:dyDescent="0.15">
      <c r="A145" s="73" t="s">
        <v>193</v>
      </c>
      <c r="B145" s="73" t="s">
        <v>200</v>
      </c>
      <c r="C145" s="73" t="s">
        <v>201</v>
      </c>
      <c r="D145" s="73">
        <v>1</v>
      </c>
      <c r="E145" s="73" t="s">
        <v>34</v>
      </c>
      <c r="F145" s="75">
        <v>40755</v>
      </c>
      <c r="G145" s="75">
        <v>40756</v>
      </c>
      <c r="H145" s="73">
        <v>1</v>
      </c>
      <c r="I145" s="73" t="s">
        <v>38</v>
      </c>
      <c r="J145" s="73" t="s">
        <v>765</v>
      </c>
      <c r="K145" s="73" t="s">
        <v>37</v>
      </c>
    </row>
    <row r="146" spans="1:11" ht="12.75" customHeight="1" x14ac:dyDescent="0.15">
      <c r="A146" s="73" t="s">
        <v>193</v>
      </c>
      <c r="B146" s="73" t="s">
        <v>200</v>
      </c>
      <c r="C146" s="73" t="s">
        <v>201</v>
      </c>
      <c r="D146" s="73">
        <v>1</v>
      </c>
      <c r="E146" s="73" t="s">
        <v>34</v>
      </c>
      <c r="F146" s="75">
        <v>40763</v>
      </c>
      <c r="G146" s="75">
        <v>40764</v>
      </c>
      <c r="H146" s="73">
        <v>1</v>
      </c>
      <c r="I146" s="73" t="s">
        <v>35</v>
      </c>
      <c r="J146" s="73" t="s">
        <v>36</v>
      </c>
      <c r="K146" s="73" t="s">
        <v>37</v>
      </c>
    </row>
    <row r="147" spans="1:11" ht="12.75" customHeight="1" x14ac:dyDescent="0.15">
      <c r="A147" s="73" t="s">
        <v>193</v>
      </c>
      <c r="B147" s="73" t="s">
        <v>200</v>
      </c>
      <c r="C147" s="73" t="s">
        <v>201</v>
      </c>
      <c r="D147" s="73">
        <v>1</v>
      </c>
      <c r="E147" s="73" t="s">
        <v>34</v>
      </c>
      <c r="F147" s="75">
        <v>40764</v>
      </c>
      <c r="G147" s="75">
        <v>40765</v>
      </c>
      <c r="H147" s="73">
        <v>1</v>
      </c>
      <c r="I147" s="73" t="s">
        <v>38</v>
      </c>
      <c r="J147" s="73" t="s">
        <v>765</v>
      </c>
      <c r="K147" s="73" t="s">
        <v>37</v>
      </c>
    </row>
    <row r="148" spans="1:11" ht="12.75" customHeight="1" x14ac:dyDescent="0.15">
      <c r="A148" s="73" t="s">
        <v>193</v>
      </c>
      <c r="B148" s="73" t="s">
        <v>200</v>
      </c>
      <c r="C148" s="73" t="s">
        <v>201</v>
      </c>
      <c r="D148" s="73">
        <v>1</v>
      </c>
      <c r="E148" s="73" t="s">
        <v>34</v>
      </c>
      <c r="F148" s="75">
        <v>40766</v>
      </c>
      <c r="G148" s="75">
        <v>40768</v>
      </c>
      <c r="H148" s="73">
        <v>2</v>
      </c>
      <c r="I148" s="73" t="s">
        <v>38</v>
      </c>
      <c r="J148" s="73" t="s">
        <v>765</v>
      </c>
      <c r="K148" s="73" t="s">
        <v>37</v>
      </c>
    </row>
    <row r="149" spans="1:11" ht="12.75" customHeight="1" x14ac:dyDescent="0.15">
      <c r="A149" s="73" t="s">
        <v>193</v>
      </c>
      <c r="B149" s="73" t="s">
        <v>200</v>
      </c>
      <c r="C149" s="73" t="s">
        <v>201</v>
      </c>
      <c r="D149" s="73">
        <v>1</v>
      </c>
      <c r="E149" s="73" t="s">
        <v>34</v>
      </c>
      <c r="F149" s="75">
        <v>40777</v>
      </c>
      <c r="G149" s="75">
        <v>40782</v>
      </c>
      <c r="H149" s="73">
        <v>5</v>
      </c>
      <c r="I149" s="73" t="s">
        <v>38</v>
      </c>
      <c r="J149" s="73" t="s">
        <v>765</v>
      </c>
      <c r="K149" s="73" t="s">
        <v>37</v>
      </c>
    </row>
    <row r="150" spans="1:11" ht="12.75" customHeight="1" x14ac:dyDescent="0.15">
      <c r="A150" s="73" t="s">
        <v>193</v>
      </c>
      <c r="B150" s="73" t="s">
        <v>200</v>
      </c>
      <c r="C150" s="73" t="s">
        <v>201</v>
      </c>
      <c r="D150" s="73">
        <v>1</v>
      </c>
      <c r="E150" s="73" t="s">
        <v>34</v>
      </c>
      <c r="F150" s="75">
        <v>40791</v>
      </c>
      <c r="G150" s="75">
        <v>40792</v>
      </c>
      <c r="H150" s="73">
        <v>1</v>
      </c>
      <c r="I150" s="73" t="s">
        <v>38</v>
      </c>
      <c r="J150" s="73" t="s">
        <v>765</v>
      </c>
      <c r="K150" s="73" t="s">
        <v>37</v>
      </c>
    </row>
    <row r="151" spans="1:11" ht="12.75" customHeight="1" x14ac:dyDescent="0.15">
      <c r="A151" s="73" t="s">
        <v>193</v>
      </c>
      <c r="B151" s="73" t="s">
        <v>202</v>
      </c>
      <c r="C151" s="73" t="s">
        <v>203</v>
      </c>
      <c r="D151" s="73">
        <v>1</v>
      </c>
      <c r="E151" s="73" t="s">
        <v>34</v>
      </c>
      <c r="F151" s="75">
        <v>40719</v>
      </c>
      <c r="G151" s="75">
        <v>40721</v>
      </c>
      <c r="H151" s="73">
        <v>2</v>
      </c>
      <c r="I151" s="73" t="s">
        <v>38</v>
      </c>
      <c r="J151" s="73" t="s">
        <v>765</v>
      </c>
      <c r="K151" s="73" t="s">
        <v>37</v>
      </c>
    </row>
    <row r="152" spans="1:11" ht="12.75" customHeight="1" x14ac:dyDescent="0.15">
      <c r="A152" s="73" t="s">
        <v>193</v>
      </c>
      <c r="B152" s="73" t="s">
        <v>202</v>
      </c>
      <c r="C152" s="73" t="s">
        <v>203</v>
      </c>
      <c r="D152" s="73">
        <v>1</v>
      </c>
      <c r="E152" s="73" t="s">
        <v>34</v>
      </c>
      <c r="F152" s="75">
        <v>40725</v>
      </c>
      <c r="G152" s="75">
        <v>40726</v>
      </c>
      <c r="H152" s="73">
        <v>1</v>
      </c>
      <c r="I152" s="73" t="s">
        <v>38</v>
      </c>
      <c r="J152" s="73" t="s">
        <v>765</v>
      </c>
      <c r="K152" s="73" t="s">
        <v>37</v>
      </c>
    </row>
    <row r="153" spans="1:11" ht="12.75" customHeight="1" x14ac:dyDescent="0.15">
      <c r="A153" s="73" t="s">
        <v>193</v>
      </c>
      <c r="B153" s="73" t="s">
        <v>202</v>
      </c>
      <c r="C153" s="73" t="s">
        <v>203</v>
      </c>
      <c r="D153" s="73">
        <v>1</v>
      </c>
      <c r="E153" s="73" t="s">
        <v>34</v>
      </c>
      <c r="F153" s="75">
        <v>40741</v>
      </c>
      <c r="G153" s="75">
        <v>40742</v>
      </c>
      <c r="H153" s="73">
        <v>1</v>
      </c>
      <c r="I153" s="73" t="s">
        <v>38</v>
      </c>
      <c r="J153" s="73" t="s">
        <v>765</v>
      </c>
      <c r="K153" s="73" t="s">
        <v>37</v>
      </c>
    </row>
    <row r="154" spans="1:11" ht="12.75" customHeight="1" x14ac:dyDescent="0.15">
      <c r="A154" s="73" t="s">
        <v>193</v>
      </c>
      <c r="B154" s="73" t="s">
        <v>202</v>
      </c>
      <c r="C154" s="73" t="s">
        <v>203</v>
      </c>
      <c r="D154" s="73">
        <v>1</v>
      </c>
      <c r="E154" s="73" t="s">
        <v>34</v>
      </c>
      <c r="F154" s="75">
        <v>40753</v>
      </c>
      <c r="G154" s="75">
        <v>40754</v>
      </c>
      <c r="H154" s="73">
        <v>1</v>
      </c>
      <c r="I154" s="73" t="s">
        <v>35</v>
      </c>
      <c r="J154" s="73" t="s">
        <v>36</v>
      </c>
      <c r="K154" s="73" t="s">
        <v>37</v>
      </c>
    </row>
    <row r="155" spans="1:11" ht="12.75" customHeight="1" x14ac:dyDescent="0.15">
      <c r="A155" s="73" t="s">
        <v>193</v>
      </c>
      <c r="B155" s="73" t="s">
        <v>202</v>
      </c>
      <c r="C155" s="73" t="s">
        <v>203</v>
      </c>
      <c r="D155" s="73">
        <v>1</v>
      </c>
      <c r="E155" s="73" t="s">
        <v>34</v>
      </c>
      <c r="F155" s="75">
        <v>40755</v>
      </c>
      <c r="G155" s="75">
        <v>40756</v>
      </c>
      <c r="H155" s="73">
        <v>1</v>
      </c>
      <c r="I155" s="73" t="s">
        <v>38</v>
      </c>
      <c r="J155" s="73" t="s">
        <v>765</v>
      </c>
      <c r="K155" s="73" t="s">
        <v>37</v>
      </c>
    </row>
    <row r="156" spans="1:11" ht="12.75" customHeight="1" x14ac:dyDescent="0.15">
      <c r="A156" s="73" t="s">
        <v>193</v>
      </c>
      <c r="B156" s="73" t="s">
        <v>202</v>
      </c>
      <c r="C156" s="73" t="s">
        <v>203</v>
      </c>
      <c r="D156" s="73">
        <v>1</v>
      </c>
      <c r="E156" s="73" t="s">
        <v>34</v>
      </c>
      <c r="F156" s="75">
        <v>40759</v>
      </c>
      <c r="G156" s="75">
        <v>40760</v>
      </c>
      <c r="H156" s="73">
        <v>1</v>
      </c>
      <c r="I156" s="73" t="s">
        <v>35</v>
      </c>
      <c r="J156" s="73" t="s">
        <v>36</v>
      </c>
      <c r="K156" s="73" t="s">
        <v>37</v>
      </c>
    </row>
    <row r="157" spans="1:11" ht="12.75" customHeight="1" x14ac:dyDescent="0.15">
      <c r="A157" s="73" t="s">
        <v>193</v>
      </c>
      <c r="B157" s="73" t="s">
        <v>202</v>
      </c>
      <c r="C157" s="73" t="s">
        <v>203</v>
      </c>
      <c r="D157" s="73">
        <v>1</v>
      </c>
      <c r="E157" s="73" t="s">
        <v>34</v>
      </c>
      <c r="F157" s="75">
        <v>40760</v>
      </c>
      <c r="G157" s="75">
        <v>40761</v>
      </c>
      <c r="H157" s="73">
        <v>1</v>
      </c>
      <c r="I157" s="73" t="s">
        <v>38</v>
      </c>
      <c r="J157" s="73" t="s">
        <v>765</v>
      </c>
      <c r="K157" s="73" t="s">
        <v>37</v>
      </c>
    </row>
    <row r="158" spans="1:11" ht="12.75" customHeight="1" x14ac:dyDescent="0.15">
      <c r="A158" s="73" t="s">
        <v>193</v>
      </c>
      <c r="B158" s="73" t="s">
        <v>202</v>
      </c>
      <c r="C158" s="73" t="s">
        <v>203</v>
      </c>
      <c r="D158" s="73">
        <v>1</v>
      </c>
      <c r="E158" s="73" t="s">
        <v>34</v>
      </c>
      <c r="F158" s="75">
        <v>40765</v>
      </c>
      <c r="G158" s="75">
        <v>40766</v>
      </c>
      <c r="H158" s="73">
        <v>1</v>
      </c>
      <c r="I158" s="73" t="s">
        <v>35</v>
      </c>
      <c r="J158" s="73" t="s">
        <v>36</v>
      </c>
      <c r="K158" s="73" t="s">
        <v>37</v>
      </c>
    </row>
    <row r="159" spans="1:11" ht="12.75" customHeight="1" x14ac:dyDescent="0.15">
      <c r="A159" s="73" t="s">
        <v>193</v>
      </c>
      <c r="B159" s="73" t="s">
        <v>202</v>
      </c>
      <c r="C159" s="73" t="s">
        <v>203</v>
      </c>
      <c r="D159" s="73">
        <v>1</v>
      </c>
      <c r="E159" s="73" t="s">
        <v>34</v>
      </c>
      <c r="F159" s="75">
        <v>40766</v>
      </c>
      <c r="G159" s="75">
        <v>40768</v>
      </c>
      <c r="H159" s="73">
        <v>2</v>
      </c>
      <c r="I159" s="73" t="s">
        <v>38</v>
      </c>
      <c r="J159" s="73" t="s">
        <v>765</v>
      </c>
      <c r="K159" s="73" t="s">
        <v>37</v>
      </c>
    </row>
    <row r="160" spans="1:11" ht="12.75" customHeight="1" x14ac:dyDescent="0.15">
      <c r="A160" s="73" t="s">
        <v>193</v>
      </c>
      <c r="B160" s="73" t="s">
        <v>202</v>
      </c>
      <c r="C160" s="73" t="s">
        <v>203</v>
      </c>
      <c r="D160" s="73">
        <v>1</v>
      </c>
      <c r="E160" s="73" t="s">
        <v>34</v>
      </c>
      <c r="F160" s="75">
        <v>40781</v>
      </c>
      <c r="G160" s="75">
        <v>40783</v>
      </c>
      <c r="H160" s="73">
        <v>2</v>
      </c>
      <c r="I160" s="73" t="s">
        <v>38</v>
      </c>
      <c r="J160" s="73" t="s">
        <v>765</v>
      </c>
      <c r="K160" s="73" t="s">
        <v>37</v>
      </c>
    </row>
    <row r="161" spans="1:11" ht="12.75" customHeight="1" x14ac:dyDescent="0.15">
      <c r="A161" s="73" t="s">
        <v>193</v>
      </c>
      <c r="B161" s="73" t="s">
        <v>202</v>
      </c>
      <c r="C161" s="73" t="s">
        <v>203</v>
      </c>
      <c r="D161" s="73">
        <v>1</v>
      </c>
      <c r="E161" s="73" t="s">
        <v>34</v>
      </c>
      <c r="F161" s="75">
        <v>40787</v>
      </c>
      <c r="G161" s="75">
        <v>40788</v>
      </c>
      <c r="H161" s="73">
        <v>1</v>
      </c>
      <c r="I161" s="73" t="s">
        <v>35</v>
      </c>
      <c r="J161" s="73" t="s">
        <v>36</v>
      </c>
      <c r="K161" s="73" t="s">
        <v>37</v>
      </c>
    </row>
    <row r="162" spans="1:11" ht="12.75" customHeight="1" x14ac:dyDescent="0.15">
      <c r="A162" s="73" t="s">
        <v>193</v>
      </c>
      <c r="B162" s="73" t="s">
        <v>202</v>
      </c>
      <c r="C162" s="73" t="s">
        <v>203</v>
      </c>
      <c r="D162" s="73">
        <v>1</v>
      </c>
      <c r="E162" s="73" t="s">
        <v>34</v>
      </c>
      <c r="F162" s="75">
        <v>40788</v>
      </c>
      <c r="G162" s="75">
        <v>40792</v>
      </c>
      <c r="H162" s="73">
        <v>4</v>
      </c>
      <c r="I162" s="73" t="s">
        <v>38</v>
      </c>
      <c r="J162" s="73" t="s">
        <v>765</v>
      </c>
      <c r="K162" s="73" t="s">
        <v>37</v>
      </c>
    </row>
    <row r="163" spans="1:11" ht="12.75" customHeight="1" x14ac:dyDescent="0.15">
      <c r="A163" s="73" t="s">
        <v>193</v>
      </c>
      <c r="B163" s="73" t="s">
        <v>204</v>
      </c>
      <c r="C163" s="73" t="s">
        <v>205</v>
      </c>
      <c r="D163" s="73">
        <v>2</v>
      </c>
      <c r="E163" s="73" t="s">
        <v>34</v>
      </c>
      <c r="F163" s="75">
        <v>40726</v>
      </c>
      <c r="G163" s="75">
        <v>40727</v>
      </c>
      <c r="H163" s="73">
        <v>1</v>
      </c>
      <c r="I163" s="73" t="s">
        <v>38</v>
      </c>
      <c r="J163" s="73" t="s">
        <v>765</v>
      </c>
      <c r="K163" s="73" t="s">
        <v>37</v>
      </c>
    </row>
    <row r="164" spans="1:11" ht="12.75" customHeight="1" x14ac:dyDescent="0.15">
      <c r="A164" s="73" t="s">
        <v>193</v>
      </c>
      <c r="B164" s="73" t="s">
        <v>204</v>
      </c>
      <c r="C164" s="73" t="s">
        <v>205</v>
      </c>
      <c r="D164" s="73">
        <v>2</v>
      </c>
      <c r="E164" s="73" t="s">
        <v>34</v>
      </c>
      <c r="F164" s="75">
        <v>40754</v>
      </c>
      <c r="G164" s="75">
        <v>40756</v>
      </c>
      <c r="H164" s="73">
        <v>2</v>
      </c>
      <c r="I164" s="73" t="s">
        <v>38</v>
      </c>
      <c r="J164" s="73" t="s">
        <v>765</v>
      </c>
      <c r="K164" s="73" t="s">
        <v>37</v>
      </c>
    </row>
    <row r="165" spans="1:11" ht="12.75" customHeight="1" x14ac:dyDescent="0.15">
      <c r="A165" s="73" t="s">
        <v>193</v>
      </c>
      <c r="B165" s="73" t="s">
        <v>204</v>
      </c>
      <c r="C165" s="73" t="s">
        <v>205</v>
      </c>
      <c r="D165" s="73">
        <v>2</v>
      </c>
      <c r="E165" s="73" t="s">
        <v>34</v>
      </c>
      <c r="F165" s="75">
        <v>40758</v>
      </c>
      <c r="G165" s="75">
        <v>40759</v>
      </c>
      <c r="H165" s="73">
        <v>1</v>
      </c>
      <c r="I165" s="73" t="s">
        <v>35</v>
      </c>
      <c r="J165" s="73" t="s">
        <v>36</v>
      </c>
      <c r="K165" s="73" t="s">
        <v>37</v>
      </c>
    </row>
    <row r="166" spans="1:11" ht="12.75" customHeight="1" x14ac:dyDescent="0.15">
      <c r="A166" s="73" t="s">
        <v>193</v>
      </c>
      <c r="B166" s="73" t="s">
        <v>204</v>
      </c>
      <c r="C166" s="73" t="s">
        <v>205</v>
      </c>
      <c r="D166" s="73">
        <v>2</v>
      </c>
      <c r="E166" s="73" t="s">
        <v>34</v>
      </c>
      <c r="F166" s="75">
        <v>40765</v>
      </c>
      <c r="G166" s="75">
        <v>40766</v>
      </c>
      <c r="H166" s="73">
        <v>1</v>
      </c>
      <c r="I166" s="73" t="s">
        <v>35</v>
      </c>
      <c r="J166" s="73" t="s">
        <v>36</v>
      </c>
      <c r="K166" s="73" t="s">
        <v>37</v>
      </c>
    </row>
    <row r="167" spans="1:11" ht="12.75" customHeight="1" x14ac:dyDescent="0.15">
      <c r="A167" s="73" t="s">
        <v>193</v>
      </c>
      <c r="B167" s="73" t="s">
        <v>204</v>
      </c>
      <c r="C167" s="73" t="s">
        <v>205</v>
      </c>
      <c r="D167" s="73">
        <v>2</v>
      </c>
      <c r="E167" s="73" t="s">
        <v>34</v>
      </c>
      <c r="F167" s="75">
        <v>40766</v>
      </c>
      <c r="G167" s="75">
        <v>40768</v>
      </c>
      <c r="H167" s="73">
        <v>2</v>
      </c>
      <c r="I167" s="73" t="s">
        <v>38</v>
      </c>
      <c r="J167" s="73" t="s">
        <v>765</v>
      </c>
      <c r="K167" s="73" t="s">
        <v>37</v>
      </c>
    </row>
    <row r="168" spans="1:11" ht="12.75" customHeight="1" x14ac:dyDescent="0.15">
      <c r="A168" s="73" t="s">
        <v>193</v>
      </c>
      <c r="B168" s="73" t="s">
        <v>206</v>
      </c>
      <c r="C168" s="73" t="s">
        <v>207</v>
      </c>
      <c r="D168" s="73">
        <v>2</v>
      </c>
      <c r="E168" s="73" t="s">
        <v>34</v>
      </c>
      <c r="F168" s="75">
        <v>40737</v>
      </c>
      <c r="G168" s="75">
        <v>40738</v>
      </c>
      <c r="H168" s="73">
        <v>1</v>
      </c>
      <c r="I168" s="73" t="s">
        <v>38</v>
      </c>
      <c r="J168" s="73" t="s">
        <v>765</v>
      </c>
      <c r="K168" s="73" t="s">
        <v>37</v>
      </c>
    </row>
    <row r="169" spans="1:11" ht="12.75" customHeight="1" x14ac:dyDescent="0.15">
      <c r="A169" s="73" t="s">
        <v>193</v>
      </c>
      <c r="B169" s="73" t="s">
        <v>206</v>
      </c>
      <c r="C169" s="73" t="s">
        <v>207</v>
      </c>
      <c r="D169" s="73">
        <v>2</v>
      </c>
      <c r="E169" s="73" t="s">
        <v>34</v>
      </c>
      <c r="F169" s="75">
        <v>40743</v>
      </c>
      <c r="G169" s="75">
        <v>40744</v>
      </c>
      <c r="H169" s="73">
        <v>1</v>
      </c>
      <c r="I169" s="73" t="s">
        <v>38</v>
      </c>
      <c r="J169" s="73" t="s">
        <v>765</v>
      </c>
      <c r="K169" s="73" t="s">
        <v>37</v>
      </c>
    </row>
    <row r="170" spans="1:11" ht="12.75" customHeight="1" x14ac:dyDescent="0.15">
      <c r="A170" s="73" t="s">
        <v>193</v>
      </c>
      <c r="B170" s="73" t="s">
        <v>206</v>
      </c>
      <c r="C170" s="73" t="s">
        <v>207</v>
      </c>
      <c r="D170" s="73">
        <v>2</v>
      </c>
      <c r="E170" s="73" t="s">
        <v>34</v>
      </c>
      <c r="F170" s="75">
        <v>40746</v>
      </c>
      <c r="G170" s="75">
        <v>40747</v>
      </c>
      <c r="H170" s="73">
        <v>1</v>
      </c>
      <c r="I170" s="73" t="s">
        <v>38</v>
      </c>
      <c r="J170" s="73" t="s">
        <v>765</v>
      </c>
      <c r="K170" s="73" t="s">
        <v>37</v>
      </c>
    </row>
    <row r="171" spans="1:11" ht="12.75" customHeight="1" x14ac:dyDescent="0.15">
      <c r="A171" s="73" t="s">
        <v>193</v>
      </c>
      <c r="B171" s="73" t="s">
        <v>206</v>
      </c>
      <c r="C171" s="73" t="s">
        <v>207</v>
      </c>
      <c r="D171" s="73">
        <v>2</v>
      </c>
      <c r="E171" s="73" t="s">
        <v>34</v>
      </c>
      <c r="F171" s="75">
        <v>40748</v>
      </c>
      <c r="G171" s="75">
        <v>40749</v>
      </c>
      <c r="H171" s="73">
        <v>1</v>
      </c>
      <c r="I171" s="73" t="s">
        <v>38</v>
      </c>
      <c r="J171" s="73" t="s">
        <v>765</v>
      </c>
      <c r="K171" s="73" t="s">
        <v>37</v>
      </c>
    </row>
    <row r="172" spans="1:11" ht="12.75" customHeight="1" x14ac:dyDescent="0.15">
      <c r="A172" s="73" t="s">
        <v>193</v>
      </c>
      <c r="B172" s="73" t="s">
        <v>206</v>
      </c>
      <c r="C172" s="73" t="s">
        <v>207</v>
      </c>
      <c r="D172" s="73">
        <v>2</v>
      </c>
      <c r="E172" s="73" t="s">
        <v>34</v>
      </c>
      <c r="F172" s="75">
        <v>40753</v>
      </c>
      <c r="G172" s="75">
        <v>40755</v>
      </c>
      <c r="H172" s="73">
        <v>2</v>
      </c>
      <c r="I172" s="73" t="s">
        <v>35</v>
      </c>
      <c r="J172" s="73" t="s">
        <v>36</v>
      </c>
      <c r="K172" s="73" t="s">
        <v>37</v>
      </c>
    </row>
    <row r="173" spans="1:11" ht="12.75" customHeight="1" x14ac:dyDescent="0.15">
      <c r="A173" s="73" t="s">
        <v>193</v>
      </c>
      <c r="B173" s="73" t="s">
        <v>206</v>
      </c>
      <c r="C173" s="73" t="s">
        <v>207</v>
      </c>
      <c r="D173" s="73">
        <v>2</v>
      </c>
      <c r="E173" s="73" t="s">
        <v>34</v>
      </c>
      <c r="F173" s="75">
        <v>40759</v>
      </c>
      <c r="G173" s="75">
        <v>40760</v>
      </c>
      <c r="H173" s="73">
        <v>1</v>
      </c>
      <c r="I173" s="73" t="s">
        <v>35</v>
      </c>
      <c r="J173" s="73" t="s">
        <v>36</v>
      </c>
      <c r="K173" s="73" t="s">
        <v>37</v>
      </c>
    </row>
    <row r="174" spans="1:11" ht="12.75" customHeight="1" x14ac:dyDescent="0.15">
      <c r="A174" s="73" t="s">
        <v>193</v>
      </c>
      <c r="B174" s="73" t="s">
        <v>206</v>
      </c>
      <c r="C174" s="73" t="s">
        <v>207</v>
      </c>
      <c r="D174" s="73">
        <v>2</v>
      </c>
      <c r="E174" s="73" t="s">
        <v>34</v>
      </c>
      <c r="F174" s="75">
        <v>40764</v>
      </c>
      <c r="G174" s="75">
        <v>40765</v>
      </c>
      <c r="H174" s="73">
        <v>1</v>
      </c>
      <c r="I174" s="73" t="s">
        <v>38</v>
      </c>
      <c r="J174" s="73" t="s">
        <v>765</v>
      </c>
      <c r="K174" s="73" t="s">
        <v>37</v>
      </c>
    </row>
    <row r="175" spans="1:11" ht="12.75" customHeight="1" x14ac:dyDescent="0.15">
      <c r="A175" s="73" t="s">
        <v>193</v>
      </c>
      <c r="B175" s="73" t="s">
        <v>206</v>
      </c>
      <c r="C175" s="73" t="s">
        <v>207</v>
      </c>
      <c r="D175" s="73">
        <v>2</v>
      </c>
      <c r="E175" s="73" t="s">
        <v>34</v>
      </c>
      <c r="F175" s="75">
        <v>40765</v>
      </c>
      <c r="G175" s="75">
        <v>40766</v>
      </c>
      <c r="H175" s="73">
        <v>1</v>
      </c>
      <c r="I175" s="73" t="s">
        <v>35</v>
      </c>
      <c r="J175" s="73" t="s">
        <v>36</v>
      </c>
      <c r="K175" s="73" t="s">
        <v>37</v>
      </c>
    </row>
    <row r="176" spans="1:11" ht="12.75" customHeight="1" x14ac:dyDescent="0.15">
      <c r="A176" s="73" t="s">
        <v>193</v>
      </c>
      <c r="B176" s="73" t="s">
        <v>208</v>
      </c>
      <c r="C176" s="73" t="s">
        <v>209</v>
      </c>
      <c r="D176" s="73">
        <v>1</v>
      </c>
      <c r="E176" s="73" t="s">
        <v>34</v>
      </c>
      <c r="F176" s="75">
        <v>40743</v>
      </c>
      <c r="G176" s="75">
        <v>40744</v>
      </c>
      <c r="H176" s="73">
        <v>1</v>
      </c>
      <c r="I176" s="73" t="s">
        <v>38</v>
      </c>
      <c r="J176" s="73" t="s">
        <v>765</v>
      </c>
      <c r="K176" s="73" t="s">
        <v>37</v>
      </c>
    </row>
    <row r="177" spans="1:11" ht="12.75" customHeight="1" x14ac:dyDescent="0.15">
      <c r="A177" s="73" t="s">
        <v>193</v>
      </c>
      <c r="B177" s="73" t="s">
        <v>208</v>
      </c>
      <c r="C177" s="73" t="s">
        <v>209</v>
      </c>
      <c r="D177" s="73">
        <v>1</v>
      </c>
      <c r="E177" s="73" t="s">
        <v>34</v>
      </c>
      <c r="F177" s="75">
        <v>40753</v>
      </c>
      <c r="G177" s="75">
        <v>40754</v>
      </c>
      <c r="H177" s="73">
        <v>1</v>
      </c>
      <c r="I177" s="73" t="s">
        <v>35</v>
      </c>
      <c r="J177" s="73" t="s">
        <v>36</v>
      </c>
      <c r="K177" s="73" t="s">
        <v>37</v>
      </c>
    </row>
    <row r="178" spans="1:11" ht="12.75" customHeight="1" x14ac:dyDescent="0.15">
      <c r="A178" s="73" t="s">
        <v>193</v>
      </c>
      <c r="B178" s="73" t="s">
        <v>208</v>
      </c>
      <c r="C178" s="73" t="s">
        <v>209</v>
      </c>
      <c r="D178" s="73">
        <v>1</v>
      </c>
      <c r="E178" s="73" t="s">
        <v>34</v>
      </c>
      <c r="F178" s="75">
        <v>40765</v>
      </c>
      <c r="G178" s="75">
        <v>40766</v>
      </c>
      <c r="H178" s="73">
        <v>1</v>
      </c>
      <c r="I178" s="73" t="s">
        <v>35</v>
      </c>
      <c r="J178" s="73" t="s">
        <v>36</v>
      </c>
      <c r="K178" s="73" t="s">
        <v>37</v>
      </c>
    </row>
    <row r="179" spans="1:11" ht="12.75" customHeight="1" x14ac:dyDescent="0.15">
      <c r="A179" s="73" t="s">
        <v>193</v>
      </c>
      <c r="B179" s="73" t="s">
        <v>208</v>
      </c>
      <c r="C179" s="73" t="s">
        <v>209</v>
      </c>
      <c r="D179" s="73">
        <v>1</v>
      </c>
      <c r="E179" s="73" t="s">
        <v>34</v>
      </c>
      <c r="F179" s="75">
        <v>40766</v>
      </c>
      <c r="G179" s="75">
        <v>40767</v>
      </c>
      <c r="H179" s="73">
        <v>1</v>
      </c>
      <c r="I179" s="73" t="s">
        <v>38</v>
      </c>
      <c r="J179" s="73" t="s">
        <v>765</v>
      </c>
      <c r="K179" s="73" t="s">
        <v>37</v>
      </c>
    </row>
    <row r="180" spans="1:11" ht="12.75" customHeight="1" x14ac:dyDescent="0.15">
      <c r="A180" s="73" t="s">
        <v>193</v>
      </c>
      <c r="B180" s="73" t="s">
        <v>208</v>
      </c>
      <c r="C180" s="73" t="s">
        <v>209</v>
      </c>
      <c r="D180" s="73">
        <v>1</v>
      </c>
      <c r="E180" s="73" t="s">
        <v>34</v>
      </c>
      <c r="F180" s="75">
        <v>40776</v>
      </c>
      <c r="G180" s="75">
        <v>40778</v>
      </c>
      <c r="H180" s="73">
        <v>2</v>
      </c>
      <c r="I180" s="73" t="s">
        <v>35</v>
      </c>
      <c r="J180" s="73" t="s">
        <v>36</v>
      </c>
      <c r="K180" s="73" t="s">
        <v>37</v>
      </c>
    </row>
    <row r="181" spans="1:11" ht="12.75" customHeight="1" x14ac:dyDescent="0.15">
      <c r="A181" s="73" t="s">
        <v>193</v>
      </c>
      <c r="B181" s="73" t="s">
        <v>208</v>
      </c>
      <c r="C181" s="73" t="s">
        <v>209</v>
      </c>
      <c r="D181" s="73">
        <v>1</v>
      </c>
      <c r="E181" s="73" t="s">
        <v>34</v>
      </c>
      <c r="F181" s="75">
        <v>40780</v>
      </c>
      <c r="G181" s="75">
        <v>40781</v>
      </c>
      <c r="H181" s="73">
        <v>1</v>
      </c>
      <c r="I181" s="73" t="s">
        <v>35</v>
      </c>
      <c r="J181" s="73" t="s">
        <v>36</v>
      </c>
      <c r="K181" s="73" t="s">
        <v>37</v>
      </c>
    </row>
    <row r="182" spans="1:11" ht="12.75" customHeight="1" x14ac:dyDescent="0.15">
      <c r="A182" s="73" t="s">
        <v>193</v>
      </c>
      <c r="B182" s="73" t="s">
        <v>208</v>
      </c>
      <c r="C182" s="73" t="s">
        <v>209</v>
      </c>
      <c r="D182" s="73">
        <v>1</v>
      </c>
      <c r="E182" s="73" t="s">
        <v>34</v>
      </c>
      <c r="F182" s="75">
        <v>40787</v>
      </c>
      <c r="G182" s="75">
        <v>40788</v>
      </c>
      <c r="H182" s="73">
        <v>1</v>
      </c>
      <c r="I182" s="73" t="s">
        <v>35</v>
      </c>
      <c r="J182" s="73" t="s">
        <v>36</v>
      </c>
      <c r="K182" s="73" t="s">
        <v>37</v>
      </c>
    </row>
    <row r="183" spans="1:11" ht="12.75" customHeight="1" x14ac:dyDescent="0.15">
      <c r="A183" s="73" t="s">
        <v>193</v>
      </c>
      <c r="B183" s="73" t="s">
        <v>208</v>
      </c>
      <c r="C183" s="73" t="s">
        <v>209</v>
      </c>
      <c r="D183" s="73">
        <v>1</v>
      </c>
      <c r="E183" s="73" t="s">
        <v>34</v>
      </c>
      <c r="F183" s="75">
        <v>40791</v>
      </c>
      <c r="G183" s="75">
        <v>40792</v>
      </c>
      <c r="H183" s="73">
        <v>1</v>
      </c>
      <c r="I183" s="73" t="s">
        <v>38</v>
      </c>
      <c r="J183" s="73" t="s">
        <v>765</v>
      </c>
      <c r="K183" s="73" t="s">
        <v>37</v>
      </c>
    </row>
    <row r="184" spans="1:11" ht="12.75" customHeight="1" x14ac:dyDescent="0.15">
      <c r="A184" s="73" t="s">
        <v>193</v>
      </c>
      <c r="B184" s="73" t="s">
        <v>787</v>
      </c>
      <c r="C184" s="73" t="s">
        <v>788</v>
      </c>
      <c r="D184" s="73">
        <v>1</v>
      </c>
      <c r="E184" s="73" t="s">
        <v>34</v>
      </c>
      <c r="F184" s="75">
        <v>40704</v>
      </c>
      <c r="G184" s="75">
        <v>40705</v>
      </c>
      <c r="H184" s="73">
        <v>1</v>
      </c>
      <c r="I184" s="73" t="s">
        <v>38</v>
      </c>
      <c r="J184" s="73" t="s">
        <v>765</v>
      </c>
      <c r="K184" s="73" t="s">
        <v>37</v>
      </c>
    </row>
    <row r="185" spans="1:11" ht="12.75" customHeight="1" x14ac:dyDescent="0.15">
      <c r="A185" s="73" t="s">
        <v>193</v>
      </c>
      <c r="B185" s="73" t="s">
        <v>787</v>
      </c>
      <c r="C185" s="73" t="s">
        <v>788</v>
      </c>
      <c r="D185" s="73">
        <v>1</v>
      </c>
      <c r="E185" s="73" t="s">
        <v>34</v>
      </c>
      <c r="F185" s="75">
        <v>40716</v>
      </c>
      <c r="G185" s="75">
        <v>40718</v>
      </c>
      <c r="H185" s="73">
        <v>2</v>
      </c>
      <c r="I185" s="73" t="s">
        <v>35</v>
      </c>
      <c r="J185" s="73" t="s">
        <v>36</v>
      </c>
      <c r="K185" s="73" t="s">
        <v>37</v>
      </c>
    </row>
    <row r="186" spans="1:11" ht="12.75" customHeight="1" x14ac:dyDescent="0.15">
      <c r="A186" s="73" t="s">
        <v>193</v>
      </c>
      <c r="B186" s="73" t="s">
        <v>787</v>
      </c>
      <c r="C186" s="73" t="s">
        <v>788</v>
      </c>
      <c r="D186" s="73">
        <v>1</v>
      </c>
      <c r="E186" s="73" t="s">
        <v>34</v>
      </c>
      <c r="F186" s="75">
        <v>40718</v>
      </c>
      <c r="G186" s="75">
        <v>40723</v>
      </c>
      <c r="H186" s="73">
        <v>5</v>
      </c>
      <c r="I186" s="73" t="s">
        <v>38</v>
      </c>
      <c r="J186" s="73" t="s">
        <v>765</v>
      </c>
      <c r="K186" s="73" t="s">
        <v>37</v>
      </c>
    </row>
    <row r="187" spans="1:11" ht="12.75" customHeight="1" x14ac:dyDescent="0.15">
      <c r="A187" s="73" t="s">
        <v>193</v>
      </c>
      <c r="B187" s="73" t="s">
        <v>787</v>
      </c>
      <c r="C187" s="73" t="s">
        <v>788</v>
      </c>
      <c r="D187" s="73">
        <v>1</v>
      </c>
      <c r="E187" s="73" t="s">
        <v>34</v>
      </c>
      <c r="F187" s="75">
        <v>40724</v>
      </c>
      <c r="G187" s="75">
        <v>40726</v>
      </c>
      <c r="H187" s="73">
        <v>2</v>
      </c>
      <c r="I187" s="73" t="s">
        <v>38</v>
      </c>
      <c r="J187" s="73" t="s">
        <v>765</v>
      </c>
      <c r="K187" s="73" t="s">
        <v>37</v>
      </c>
    </row>
    <row r="188" spans="1:11" ht="12.75" customHeight="1" x14ac:dyDescent="0.15">
      <c r="A188" s="73" t="s">
        <v>193</v>
      </c>
      <c r="B188" s="73" t="s">
        <v>787</v>
      </c>
      <c r="C188" s="73" t="s">
        <v>788</v>
      </c>
      <c r="D188" s="73">
        <v>1</v>
      </c>
      <c r="E188" s="73" t="s">
        <v>34</v>
      </c>
      <c r="F188" s="75">
        <v>40737</v>
      </c>
      <c r="G188" s="75">
        <v>40739</v>
      </c>
      <c r="H188" s="73">
        <v>2</v>
      </c>
      <c r="I188" s="73" t="s">
        <v>38</v>
      </c>
      <c r="J188" s="73" t="s">
        <v>765</v>
      </c>
      <c r="K188" s="73" t="s">
        <v>37</v>
      </c>
    </row>
    <row r="189" spans="1:11" ht="12.75" customHeight="1" x14ac:dyDescent="0.15">
      <c r="A189" s="73" t="s">
        <v>193</v>
      </c>
      <c r="B189" s="73" t="s">
        <v>787</v>
      </c>
      <c r="C189" s="73" t="s">
        <v>788</v>
      </c>
      <c r="D189" s="73">
        <v>1</v>
      </c>
      <c r="E189" s="73" t="s">
        <v>34</v>
      </c>
      <c r="F189" s="75">
        <v>40745</v>
      </c>
      <c r="G189" s="75">
        <v>40746</v>
      </c>
      <c r="H189" s="73">
        <v>1</v>
      </c>
      <c r="I189" s="73" t="s">
        <v>38</v>
      </c>
      <c r="J189" s="73" t="s">
        <v>765</v>
      </c>
      <c r="K189" s="73" t="s">
        <v>37</v>
      </c>
    </row>
    <row r="190" spans="1:11" ht="12.75" customHeight="1" x14ac:dyDescent="0.15">
      <c r="A190" s="73" t="s">
        <v>193</v>
      </c>
      <c r="B190" s="73" t="s">
        <v>787</v>
      </c>
      <c r="C190" s="73" t="s">
        <v>788</v>
      </c>
      <c r="D190" s="73">
        <v>1</v>
      </c>
      <c r="E190" s="73" t="s">
        <v>34</v>
      </c>
      <c r="F190" s="75">
        <v>40751</v>
      </c>
      <c r="G190" s="75">
        <v>40752</v>
      </c>
      <c r="H190" s="73">
        <v>1</v>
      </c>
      <c r="I190" s="73" t="s">
        <v>38</v>
      </c>
      <c r="J190" s="73" t="s">
        <v>765</v>
      </c>
      <c r="K190" s="73" t="s">
        <v>37</v>
      </c>
    </row>
    <row r="191" spans="1:11" ht="12.75" customHeight="1" x14ac:dyDescent="0.15">
      <c r="A191" s="73" t="s">
        <v>193</v>
      </c>
      <c r="B191" s="73" t="s">
        <v>787</v>
      </c>
      <c r="C191" s="73" t="s">
        <v>788</v>
      </c>
      <c r="D191" s="73">
        <v>1</v>
      </c>
      <c r="E191" s="73" t="s">
        <v>34</v>
      </c>
      <c r="F191" s="75">
        <v>40755</v>
      </c>
      <c r="G191" s="75">
        <v>40756</v>
      </c>
      <c r="H191" s="73">
        <v>1</v>
      </c>
      <c r="I191" s="73" t="s">
        <v>38</v>
      </c>
      <c r="J191" s="73" t="s">
        <v>765</v>
      </c>
      <c r="K191" s="73" t="s">
        <v>37</v>
      </c>
    </row>
    <row r="192" spans="1:11" ht="12.75" customHeight="1" x14ac:dyDescent="0.15">
      <c r="A192" s="73" t="s">
        <v>193</v>
      </c>
      <c r="B192" s="73" t="s">
        <v>787</v>
      </c>
      <c r="C192" s="73" t="s">
        <v>788</v>
      </c>
      <c r="D192" s="73">
        <v>1</v>
      </c>
      <c r="E192" s="73" t="s">
        <v>34</v>
      </c>
      <c r="F192" s="75">
        <v>40763</v>
      </c>
      <c r="G192" s="75">
        <v>40764</v>
      </c>
      <c r="H192" s="73">
        <v>1</v>
      </c>
      <c r="I192" s="73" t="s">
        <v>35</v>
      </c>
      <c r="J192" s="73" t="s">
        <v>36</v>
      </c>
      <c r="K192" s="73" t="s">
        <v>37</v>
      </c>
    </row>
    <row r="193" spans="1:11" ht="12.75" customHeight="1" x14ac:dyDescent="0.15">
      <c r="A193" s="73" t="s">
        <v>193</v>
      </c>
      <c r="B193" s="73" t="s">
        <v>787</v>
      </c>
      <c r="C193" s="73" t="s">
        <v>788</v>
      </c>
      <c r="D193" s="73">
        <v>1</v>
      </c>
      <c r="E193" s="73" t="s">
        <v>34</v>
      </c>
      <c r="F193" s="75">
        <v>40764</v>
      </c>
      <c r="G193" s="75">
        <v>40765</v>
      </c>
      <c r="H193" s="73">
        <v>1</v>
      </c>
      <c r="I193" s="73" t="s">
        <v>38</v>
      </c>
      <c r="J193" s="73" t="s">
        <v>765</v>
      </c>
      <c r="K193" s="73" t="s">
        <v>37</v>
      </c>
    </row>
    <row r="194" spans="1:11" ht="12.75" customHeight="1" x14ac:dyDescent="0.15">
      <c r="A194" s="73" t="s">
        <v>193</v>
      </c>
      <c r="B194" s="73" t="s">
        <v>787</v>
      </c>
      <c r="C194" s="73" t="s">
        <v>788</v>
      </c>
      <c r="D194" s="73">
        <v>1</v>
      </c>
      <c r="E194" s="73" t="s">
        <v>34</v>
      </c>
      <c r="F194" s="75">
        <v>40771</v>
      </c>
      <c r="G194" s="75">
        <v>40773</v>
      </c>
      <c r="H194" s="73">
        <v>2</v>
      </c>
      <c r="I194" s="73" t="s">
        <v>38</v>
      </c>
      <c r="J194" s="73" t="s">
        <v>765</v>
      </c>
      <c r="K194" s="73" t="s">
        <v>37</v>
      </c>
    </row>
    <row r="195" spans="1:11" ht="12.75" customHeight="1" x14ac:dyDescent="0.15">
      <c r="A195" s="73" t="s">
        <v>193</v>
      </c>
      <c r="B195" s="73" t="s">
        <v>787</v>
      </c>
      <c r="C195" s="73" t="s">
        <v>788</v>
      </c>
      <c r="D195" s="73">
        <v>1</v>
      </c>
      <c r="E195" s="73" t="s">
        <v>34</v>
      </c>
      <c r="F195" s="75">
        <v>40778</v>
      </c>
      <c r="G195" s="75">
        <v>40782</v>
      </c>
      <c r="H195" s="73">
        <v>4</v>
      </c>
      <c r="I195" s="73" t="s">
        <v>38</v>
      </c>
      <c r="J195" s="73" t="s">
        <v>765</v>
      </c>
      <c r="K195" s="73" t="s">
        <v>37</v>
      </c>
    </row>
    <row r="196" spans="1:11" ht="12.75" customHeight="1" x14ac:dyDescent="0.15">
      <c r="A196" s="73" t="s">
        <v>193</v>
      </c>
      <c r="B196" s="73" t="s">
        <v>787</v>
      </c>
      <c r="C196" s="73" t="s">
        <v>788</v>
      </c>
      <c r="D196" s="73">
        <v>1</v>
      </c>
      <c r="E196" s="73" t="s">
        <v>34</v>
      </c>
      <c r="F196" s="75">
        <v>40784</v>
      </c>
      <c r="G196" s="75">
        <v>40786</v>
      </c>
      <c r="H196" s="73">
        <v>2</v>
      </c>
      <c r="I196" s="73" t="s">
        <v>38</v>
      </c>
      <c r="J196" s="73" t="s">
        <v>765</v>
      </c>
      <c r="K196" s="73" t="s">
        <v>37</v>
      </c>
    </row>
    <row r="197" spans="1:11" ht="12.75" customHeight="1" x14ac:dyDescent="0.15">
      <c r="A197" s="74" t="s">
        <v>193</v>
      </c>
      <c r="B197" s="74" t="s">
        <v>787</v>
      </c>
      <c r="C197" s="74" t="s">
        <v>788</v>
      </c>
      <c r="D197" s="74">
        <v>1</v>
      </c>
      <c r="E197" s="74" t="s">
        <v>34</v>
      </c>
      <c r="F197" s="76">
        <v>40791</v>
      </c>
      <c r="G197" s="76">
        <v>40792</v>
      </c>
      <c r="H197" s="74">
        <v>1</v>
      </c>
      <c r="I197" s="74" t="s">
        <v>38</v>
      </c>
      <c r="J197" s="74" t="s">
        <v>765</v>
      </c>
      <c r="K197" s="74" t="s">
        <v>37</v>
      </c>
    </row>
    <row r="198" spans="1:11" ht="12.75" customHeight="1" x14ac:dyDescent="0.15">
      <c r="A198" s="33"/>
      <c r="B198" s="159">
        <f>SUM(IF(FREQUENCY(MATCH(B121:B197,B121:B197,0),MATCH(B121:B197,B121:B197,0))&gt;0,1))</f>
        <v>8</v>
      </c>
      <c r="C198" s="34"/>
      <c r="D198" s="34"/>
      <c r="E198" s="34">
        <f>COUNTA(E121:E197)</f>
        <v>77</v>
      </c>
      <c r="F198" s="34"/>
      <c r="G198" s="34"/>
      <c r="H198" s="34">
        <f>SUM(H121:H197)</f>
        <v>113</v>
      </c>
      <c r="I198" s="33"/>
      <c r="J198" s="33"/>
      <c r="K198" s="33"/>
    </row>
    <row r="199" spans="1:11" ht="12.75" customHeight="1" x14ac:dyDescent="0.15">
      <c r="A199" s="33"/>
      <c r="B199" s="159"/>
      <c r="C199" s="34"/>
      <c r="D199" s="34"/>
      <c r="E199" s="34"/>
      <c r="F199" s="34"/>
      <c r="G199" s="34"/>
      <c r="H199" s="34"/>
      <c r="I199" s="33"/>
      <c r="J199" s="33"/>
      <c r="K199" s="33"/>
    </row>
    <row r="200" spans="1:11" ht="12.75" customHeight="1" x14ac:dyDescent="0.15">
      <c r="A200" s="73" t="s">
        <v>215</v>
      </c>
      <c r="B200" s="73" t="s">
        <v>789</v>
      </c>
      <c r="C200" s="73" t="s">
        <v>790</v>
      </c>
      <c r="D200" s="73">
        <v>2</v>
      </c>
      <c r="E200" s="73" t="s">
        <v>763</v>
      </c>
      <c r="F200" s="75">
        <v>40769</v>
      </c>
      <c r="G200" s="75">
        <v>40770</v>
      </c>
      <c r="H200" s="73">
        <v>1</v>
      </c>
      <c r="I200" s="73" t="s">
        <v>35</v>
      </c>
      <c r="J200" s="73" t="s">
        <v>36</v>
      </c>
      <c r="K200" s="73" t="s">
        <v>764</v>
      </c>
    </row>
    <row r="201" spans="1:11" ht="12.75" customHeight="1" x14ac:dyDescent="0.15">
      <c r="A201" s="73" t="s">
        <v>215</v>
      </c>
      <c r="B201" s="73" t="s">
        <v>789</v>
      </c>
      <c r="C201" s="73" t="s">
        <v>790</v>
      </c>
      <c r="D201" s="73">
        <v>2</v>
      </c>
      <c r="E201" s="73" t="s">
        <v>34</v>
      </c>
      <c r="F201" s="75">
        <v>40782</v>
      </c>
      <c r="G201" s="75">
        <v>40786</v>
      </c>
      <c r="H201" s="73">
        <v>4</v>
      </c>
      <c r="I201" s="73" t="s">
        <v>12</v>
      </c>
      <c r="J201" s="73" t="s">
        <v>36</v>
      </c>
      <c r="K201" s="73" t="s">
        <v>764</v>
      </c>
    </row>
    <row r="202" spans="1:11" ht="12.75" customHeight="1" x14ac:dyDescent="0.15">
      <c r="A202" s="73" t="s">
        <v>215</v>
      </c>
      <c r="B202" s="73" t="s">
        <v>216</v>
      </c>
      <c r="C202" s="73" t="s">
        <v>217</v>
      </c>
      <c r="D202" s="73">
        <v>1</v>
      </c>
      <c r="E202" s="73" t="s">
        <v>763</v>
      </c>
      <c r="F202" s="75">
        <v>40705</v>
      </c>
      <c r="G202" s="75">
        <v>40706</v>
      </c>
      <c r="H202" s="73">
        <v>1</v>
      </c>
      <c r="I202" s="73" t="s">
        <v>35</v>
      </c>
      <c r="J202" s="73" t="s">
        <v>36</v>
      </c>
      <c r="K202" s="73" t="s">
        <v>764</v>
      </c>
    </row>
    <row r="203" spans="1:11" ht="12.75" customHeight="1" x14ac:dyDescent="0.15">
      <c r="A203" s="73" t="s">
        <v>215</v>
      </c>
      <c r="B203" s="73" t="s">
        <v>216</v>
      </c>
      <c r="C203" s="73" t="s">
        <v>217</v>
      </c>
      <c r="D203" s="73">
        <v>1</v>
      </c>
      <c r="E203" s="73" t="s">
        <v>763</v>
      </c>
      <c r="F203" s="75">
        <v>40711</v>
      </c>
      <c r="G203" s="75">
        <v>40713</v>
      </c>
      <c r="H203" s="73">
        <v>2</v>
      </c>
      <c r="I203" s="73" t="s">
        <v>35</v>
      </c>
      <c r="J203" s="73" t="s">
        <v>36</v>
      </c>
      <c r="K203" s="73" t="s">
        <v>764</v>
      </c>
    </row>
    <row r="204" spans="1:11" ht="12.75" customHeight="1" x14ac:dyDescent="0.15">
      <c r="A204" s="73" t="s">
        <v>215</v>
      </c>
      <c r="B204" s="73" t="s">
        <v>216</v>
      </c>
      <c r="C204" s="73" t="s">
        <v>217</v>
      </c>
      <c r="D204" s="73">
        <v>1</v>
      </c>
      <c r="E204" s="73" t="s">
        <v>763</v>
      </c>
      <c r="F204" s="75">
        <v>40727</v>
      </c>
      <c r="G204" s="75">
        <v>40729</v>
      </c>
      <c r="H204" s="73">
        <v>2</v>
      </c>
      <c r="I204" s="73" t="s">
        <v>35</v>
      </c>
      <c r="J204" s="73" t="s">
        <v>36</v>
      </c>
      <c r="K204" s="73" t="s">
        <v>764</v>
      </c>
    </row>
    <row r="205" spans="1:11" ht="12.75" customHeight="1" x14ac:dyDescent="0.15">
      <c r="A205" s="73" t="s">
        <v>215</v>
      </c>
      <c r="B205" s="73" t="s">
        <v>216</v>
      </c>
      <c r="C205" s="73" t="s">
        <v>217</v>
      </c>
      <c r="D205" s="73">
        <v>1</v>
      </c>
      <c r="E205" s="73" t="s">
        <v>763</v>
      </c>
      <c r="F205" s="75">
        <v>40733</v>
      </c>
      <c r="G205" s="75">
        <v>40734</v>
      </c>
      <c r="H205" s="73">
        <v>1</v>
      </c>
      <c r="I205" s="73" t="s">
        <v>35</v>
      </c>
      <c r="J205" s="73" t="s">
        <v>36</v>
      </c>
      <c r="K205" s="73" t="s">
        <v>764</v>
      </c>
    </row>
    <row r="206" spans="1:11" ht="12.75" customHeight="1" x14ac:dyDescent="0.15">
      <c r="A206" s="73" t="s">
        <v>215</v>
      </c>
      <c r="B206" s="73" t="s">
        <v>216</v>
      </c>
      <c r="C206" s="73" t="s">
        <v>217</v>
      </c>
      <c r="D206" s="73">
        <v>1</v>
      </c>
      <c r="E206" s="73" t="s">
        <v>34</v>
      </c>
      <c r="F206" s="75">
        <v>40751</v>
      </c>
      <c r="G206" s="75">
        <v>40753</v>
      </c>
      <c r="H206" s="73">
        <v>2</v>
      </c>
      <c r="I206" s="73" t="s">
        <v>38</v>
      </c>
      <c r="J206" s="73" t="s">
        <v>39</v>
      </c>
      <c r="K206" s="73" t="s">
        <v>24</v>
      </c>
    </row>
    <row r="207" spans="1:11" ht="12.75" customHeight="1" x14ac:dyDescent="0.15">
      <c r="A207" s="73" t="s">
        <v>215</v>
      </c>
      <c r="B207" s="73" t="s">
        <v>216</v>
      </c>
      <c r="C207" s="73" t="s">
        <v>217</v>
      </c>
      <c r="D207" s="73">
        <v>1</v>
      </c>
      <c r="E207" s="73" t="s">
        <v>763</v>
      </c>
      <c r="F207" s="75">
        <v>40753</v>
      </c>
      <c r="G207" s="75">
        <v>40756</v>
      </c>
      <c r="H207" s="73">
        <v>3</v>
      </c>
      <c r="I207" s="73" t="s">
        <v>35</v>
      </c>
      <c r="J207" s="73" t="s">
        <v>36</v>
      </c>
      <c r="K207" s="73" t="s">
        <v>764</v>
      </c>
    </row>
    <row r="208" spans="1:11" ht="12.75" customHeight="1" x14ac:dyDescent="0.15">
      <c r="A208" s="73" t="s">
        <v>215</v>
      </c>
      <c r="B208" s="73" t="s">
        <v>216</v>
      </c>
      <c r="C208" s="73" t="s">
        <v>217</v>
      </c>
      <c r="D208" s="73">
        <v>1</v>
      </c>
      <c r="E208" s="73" t="s">
        <v>40</v>
      </c>
      <c r="F208" s="75">
        <v>40758</v>
      </c>
      <c r="G208" s="75">
        <v>40765</v>
      </c>
      <c r="H208" s="73">
        <v>7</v>
      </c>
      <c r="I208" s="73" t="s">
        <v>38</v>
      </c>
      <c r="J208" s="73" t="s">
        <v>39</v>
      </c>
      <c r="K208" s="73" t="s">
        <v>37</v>
      </c>
    </row>
    <row r="209" spans="1:11" ht="12.75" customHeight="1" x14ac:dyDescent="0.15">
      <c r="A209" s="73" t="s">
        <v>215</v>
      </c>
      <c r="B209" s="73" t="s">
        <v>216</v>
      </c>
      <c r="C209" s="73" t="s">
        <v>217</v>
      </c>
      <c r="D209" s="73">
        <v>1</v>
      </c>
      <c r="E209" s="73" t="s">
        <v>763</v>
      </c>
      <c r="F209" s="75">
        <v>40765</v>
      </c>
      <c r="G209" s="75">
        <v>40766</v>
      </c>
      <c r="H209" s="73">
        <v>1</v>
      </c>
      <c r="I209" s="73" t="s">
        <v>35</v>
      </c>
      <c r="J209" s="73" t="s">
        <v>36</v>
      </c>
      <c r="K209" s="73" t="s">
        <v>764</v>
      </c>
    </row>
    <row r="210" spans="1:11" ht="12.75" customHeight="1" x14ac:dyDescent="0.15">
      <c r="A210" s="73" t="s">
        <v>215</v>
      </c>
      <c r="B210" s="73" t="s">
        <v>216</v>
      </c>
      <c r="C210" s="73" t="s">
        <v>217</v>
      </c>
      <c r="D210" s="73">
        <v>1</v>
      </c>
      <c r="E210" s="73" t="s">
        <v>763</v>
      </c>
      <c r="F210" s="75">
        <v>40769</v>
      </c>
      <c r="G210" s="75">
        <v>40772</v>
      </c>
      <c r="H210" s="73">
        <v>3</v>
      </c>
      <c r="I210" s="73" t="s">
        <v>35</v>
      </c>
      <c r="J210" s="73" t="s">
        <v>36</v>
      </c>
      <c r="K210" s="73" t="s">
        <v>764</v>
      </c>
    </row>
    <row r="211" spans="1:11" ht="12.75" customHeight="1" x14ac:dyDescent="0.15">
      <c r="A211" s="73" t="s">
        <v>215</v>
      </c>
      <c r="B211" s="73" t="s">
        <v>216</v>
      </c>
      <c r="C211" s="73" t="s">
        <v>217</v>
      </c>
      <c r="D211" s="73">
        <v>1</v>
      </c>
      <c r="E211" s="73" t="s">
        <v>40</v>
      </c>
      <c r="F211" s="75">
        <v>40774</v>
      </c>
      <c r="G211" s="75">
        <v>40782</v>
      </c>
      <c r="H211" s="73">
        <v>8</v>
      </c>
      <c r="I211" s="73" t="s">
        <v>38</v>
      </c>
      <c r="J211" s="73" t="s">
        <v>39</v>
      </c>
      <c r="K211" s="73" t="s">
        <v>24</v>
      </c>
    </row>
    <row r="212" spans="1:11" ht="12.75" customHeight="1" x14ac:dyDescent="0.15">
      <c r="A212" s="73" t="s">
        <v>215</v>
      </c>
      <c r="B212" s="73" t="s">
        <v>216</v>
      </c>
      <c r="C212" s="73" t="s">
        <v>217</v>
      </c>
      <c r="D212" s="73">
        <v>1</v>
      </c>
      <c r="E212" s="73" t="s">
        <v>34</v>
      </c>
      <c r="F212" s="75">
        <v>40782</v>
      </c>
      <c r="G212" s="75">
        <v>40787</v>
      </c>
      <c r="H212" s="73">
        <v>5</v>
      </c>
      <c r="I212" s="73" t="s">
        <v>782</v>
      </c>
      <c r="J212" s="73" t="s">
        <v>36</v>
      </c>
      <c r="K212" s="73" t="s">
        <v>764</v>
      </c>
    </row>
    <row r="213" spans="1:11" ht="12.75" customHeight="1" x14ac:dyDescent="0.15">
      <c r="A213" s="73" t="s">
        <v>215</v>
      </c>
      <c r="B213" s="73" t="s">
        <v>218</v>
      </c>
      <c r="C213" s="73" t="s">
        <v>219</v>
      </c>
      <c r="D213" s="73">
        <v>1</v>
      </c>
      <c r="E213" s="73" t="s">
        <v>763</v>
      </c>
      <c r="F213" s="75">
        <v>40769</v>
      </c>
      <c r="G213" s="75">
        <v>40770</v>
      </c>
      <c r="H213" s="73">
        <v>1</v>
      </c>
      <c r="I213" s="73" t="s">
        <v>35</v>
      </c>
      <c r="J213" s="73" t="s">
        <v>36</v>
      </c>
      <c r="K213" s="73" t="s">
        <v>762</v>
      </c>
    </row>
    <row r="214" spans="1:11" ht="12.75" customHeight="1" x14ac:dyDescent="0.15">
      <c r="A214" s="73" t="s">
        <v>215</v>
      </c>
      <c r="B214" s="73" t="s">
        <v>218</v>
      </c>
      <c r="C214" s="73" t="s">
        <v>219</v>
      </c>
      <c r="D214" s="73">
        <v>1</v>
      </c>
      <c r="E214" s="73" t="s">
        <v>40</v>
      </c>
      <c r="F214" s="75">
        <v>40772</v>
      </c>
      <c r="G214" s="75">
        <v>40774</v>
      </c>
      <c r="H214" s="73">
        <v>2</v>
      </c>
      <c r="I214" s="73" t="s">
        <v>38</v>
      </c>
      <c r="J214" s="73" t="s">
        <v>39</v>
      </c>
      <c r="K214" s="73" t="s">
        <v>37</v>
      </c>
    </row>
    <row r="215" spans="1:11" ht="12.75" customHeight="1" x14ac:dyDescent="0.15">
      <c r="A215" s="73" t="s">
        <v>215</v>
      </c>
      <c r="B215" s="73" t="s">
        <v>218</v>
      </c>
      <c r="C215" s="73" t="s">
        <v>219</v>
      </c>
      <c r="D215" s="73">
        <v>1</v>
      </c>
      <c r="E215" s="73" t="s">
        <v>34</v>
      </c>
      <c r="F215" s="75">
        <v>40782</v>
      </c>
      <c r="G215" s="75">
        <v>40787</v>
      </c>
      <c r="H215" s="73">
        <v>5</v>
      </c>
      <c r="I215" s="73" t="s">
        <v>782</v>
      </c>
      <c r="J215" s="73" t="s">
        <v>36</v>
      </c>
      <c r="K215" s="73" t="s">
        <v>762</v>
      </c>
    </row>
    <row r="216" spans="1:11" ht="12.75" customHeight="1" x14ac:dyDescent="0.15">
      <c r="A216" s="73" t="s">
        <v>215</v>
      </c>
      <c r="B216" s="73" t="s">
        <v>220</v>
      </c>
      <c r="C216" s="73" t="s">
        <v>221</v>
      </c>
      <c r="D216" s="73">
        <v>1</v>
      </c>
      <c r="E216" s="73" t="s">
        <v>763</v>
      </c>
      <c r="F216" s="75">
        <v>40769</v>
      </c>
      <c r="G216" s="75">
        <v>40770</v>
      </c>
      <c r="H216" s="73">
        <v>1</v>
      </c>
      <c r="I216" s="73" t="s">
        <v>35</v>
      </c>
      <c r="J216" s="73" t="s">
        <v>36</v>
      </c>
      <c r="K216" s="73" t="s">
        <v>762</v>
      </c>
    </row>
    <row r="217" spans="1:11" ht="12.75" customHeight="1" x14ac:dyDescent="0.15">
      <c r="A217" s="73" t="s">
        <v>215</v>
      </c>
      <c r="B217" s="73" t="s">
        <v>220</v>
      </c>
      <c r="C217" s="73" t="s">
        <v>221</v>
      </c>
      <c r="D217" s="73">
        <v>1</v>
      </c>
      <c r="E217" s="73" t="s">
        <v>40</v>
      </c>
      <c r="F217" s="75">
        <v>40772</v>
      </c>
      <c r="G217" s="75">
        <v>40774</v>
      </c>
      <c r="H217" s="73">
        <v>2</v>
      </c>
      <c r="I217" s="73" t="s">
        <v>38</v>
      </c>
      <c r="J217" s="73" t="s">
        <v>39</v>
      </c>
      <c r="K217" s="73" t="s">
        <v>37</v>
      </c>
    </row>
    <row r="218" spans="1:11" ht="12.75" customHeight="1" x14ac:dyDescent="0.15">
      <c r="A218" s="73" t="s">
        <v>215</v>
      </c>
      <c r="B218" s="73" t="s">
        <v>220</v>
      </c>
      <c r="C218" s="73" t="s">
        <v>221</v>
      </c>
      <c r="D218" s="73">
        <v>1</v>
      </c>
      <c r="E218" s="73" t="s">
        <v>34</v>
      </c>
      <c r="F218" s="75">
        <v>40782</v>
      </c>
      <c r="G218" s="75">
        <v>40786</v>
      </c>
      <c r="H218" s="73">
        <v>4</v>
      </c>
      <c r="I218" s="73" t="s">
        <v>12</v>
      </c>
      <c r="J218" s="73" t="s">
        <v>36</v>
      </c>
      <c r="K218" s="73" t="s">
        <v>764</v>
      </c>
    </row>
    <row r="219" spans="1:11" ht="12.75" customHeight="1" x14ac:dyDescent="0.15">
      <c r="A219" s="73" t="s">
        <v>215</v>
      </c>
      <c r="B219" s="73" t="s">
        <v>222</v>
      </c>
      <c r="C219" s="73" t="s">
        <v>223</v>
      </c>
      <c r="D219" s="73">
        <v>2</v>
      </c>
      <c r="E219" s="73" t="s">
        <v>40</v>
      </c>
      <c r="F219" s="75">
        <v>40746</v>
      </c>
      <c r="G219" s="75">
        <v>40750</v>
      </c>
      <c r="H219" s="73">
        <v>4</v>
      </c>
      <c r="I219" s="73" t="s">
        <v>791</v>
      </c>
      <c r="J219" s="73" t="s">
        <v>36</v>
      </c>
      <c r="K219" s="73" t="s">
        <v>23</v>
      </c>
    </row>
    <row r="220" spans="1:11" ht="12.75" customHeight="1" x14ac:dyDescent="0.15">
      <c r="A220" s="73" t="s">
        <v>215</v>
      </c>
      <c r="B220" s="73" t="s">
        <v>222</v>
      </c>
      <c r="C220" s="73" t="s">
        <v>223</v>
      </c>
      <c r="D220" s="73">
        <v>2</v>
      </c>
      <c r="E220" s="73" t="s">
        <v>34</v>
      </c>
      <c r="F220" s="75">
        <v>40750</v>
      </c>
      <c r="G220" s="75">
        <v>40752</v>
      </c>
      <c r="H220" s="73">
        <v>2</v>
      </c>
      <c r="I220" s="73" t="s">
        <v>38</v>
      </c>
      <c r="J220" s="73" t="s">
        <v>39</v>
      </c>
      <c r="K220" s="73" t="s">
        <v>23</v>
      </c>
    </row>
    <row r="221" spans="1:11" ht="12.75" customHeight="1" x14ac:dyDescent="0.15">
      <c r="A221" s="73" t="s">
        <v>215</v>
      </c>
      <c r="B221" s="73" t="s">
        <v>222</v>
      </c>
      <c r="C221" s="73" t="s">
        <v>223</v>
      </c>
      <c r="D221" s="73">
        <v>2</v>
      </c>
      <c r="E221" s="73" t="s">
        <v>40</v>
      </c>
      <c r="F221" s="75">
        <v>40752</v>
      </c>
      <c r="G221" s="75">
        <v>40753</v>
      </c>
      <c r="H221" s="73">
        <v>1</v>
      </c>
      <c r="I221" s="73" t="s">
        <v>791</v>
      </c>
      <c r="J221" s="73" t="s">
        <v>36</v>
      </c>
      <c r="K221" s="73" t="s">
        <v>23</v>
      </c>
    </row>
    <row r="222" spans="1:11" ht="12.75" customHeight="1" x14ac:dyDescent="0.15">
      <c r="A222" s="73" t="s">
        <v>215</v>
      </c>
      <c r="B222" s="73" t="s">
        <v>222</v>
      </c>
      <c r="C222" s="73" t="s">
        <v>223</v>
      </c>
      <c r="D222" s="73">
        <v>2</v>
      </c>
      <c r="E222" s="73" t="s">
        <v>34</v>
      </c>
      <c r="F222" s="75">
        <v>40782</v>
      </c>
      <c r="G222" s="75">
        <v>40787</v>
      </c>
      <c r="H222" s="73">
        <v>5</v>
      </c>
      <c r="I222" s="73" t="s">
        <v>12</v>
      </c>
      <c r="J222" s="73" t="s">
        <v>36</v>
      </c>
      <c r="K222" s="73" t="s">
        <v>37</v>
      </c>
    </row>
    <row r="223" spans="1:11" ht="12.75" customHeight="1" x14ac:dyDescent="0.15">
      <c r="A223" s="73" t="s">
        <v>215</v>
      </c>
      <c r="B223" s="73" t="s">
        <v>224</v>
      </c>
      <c r="C223" s="73" t="s">
        <v>225</v>
      </c>
      <c r="D223" s="73">
        <v>2</v>
      </c>
      <c r="E223" s="73" t="s">
        <v>40</v>
      </c>
      <c r="F223" s="75">
        <v>40746</v>
      </c>
      <c r="G223" s="75">
        <v>40750</v>
      </c>
      <c r="H223" s="73">
        <v>4</v>
      </c>
      <c r="I223" s="73" t="s">
        <v>791</v>
      </c>
      <c r="J223" s="73" t="s">
        <v>36</v>
      </c>
      <c r="K223" s="73" t="s">
        <v>23</v>
      </c>
    </row>
    <row r="224" spans="1:11" ht="12.75" customHeight="1" x14ac:dyDescent="0.15">
      <c r="A224" s="73" t="s">
        <v>215</v>
      </c>
      <c r="B224" s="73" t="s">
        <v>224</v>
      </c>
      <c r="C224" s="73" t="s">
        <v>225</v>
      </c>
      <c r="D224" s="73">
        <v>2</v>
      </c>
      <c r="E224" s="73" t="s">
        <v>34</v>
      </c>
      <c r="F224" s="75">
        <v>40750</v>
      </c>
      <c r="G224" s="75">
        <v>40752</v>
      </c>
      <c r="H224" s="73">
        <v>2</v>
      </c>
      <c r="I224" s="73" t="s">
        <v>38</v>
      </c>
      <c r="J224" s="73" t="s">
        <v>39</v>
      </c>
      <c r="K224" s="73" t="s">
        <v>23</v>
      </c>
    </row>
    <row r="225" spans="1:11" ht="12.75" customHeight="1" x14ac:dyDescent="0.15">
      <c r="A225" s="73" t="s">
        <v>215</v>
      </c>
      <c r="B225" s="73" t="s">
        <v>224</v>
      </c>
      <c r="C225" s="73" t="s">
        <v>225</v>
      </c>
      <c r="D225" s="73">
        <v>2</v>
      </c>
      <c r="E225" s="73" t="s">
        <v>40</v>
      </c>
      <c r="F225" s="75">
        <v>40752</v>
      </c>
      <c r="G225" s="75">
        <v>40753</v>
      </c>
      <c r="H225" s="73">
        <v>1</v>
      </c>
      <c r="I225" s="73" t="s">
        <v>791</v>
      </c>
      <c r="J225" s="73" t="s">
        <v>36</v>
      </c>
      <c r="K225" s="73" t="s">
        <v>23</v>
      </c>
    </row>
    <row r="226" spans="1:11" ht="12.75" customHeight="1" x14ac:dyDescent="0.15">
      <c r="A226" s="74" t="s">
        <v>215</v>
      </c>
      <c r="B226" s="74" t="s">
        <v>224</v>
      </c>
      <c r="C226" s="74" t="s">
        <v>225</v>
      </c>
      <c r="D226" s="74">
        <v>2</v>
      </c>
      <c r="E226" s="74" t="s">
        <v>34</v>
      </c>
      <c r="F226" s="76">
        <v>40782</v>
      </c>
      <c r="G226" s="76">
        <v>40787</v>
      </c>
      <c r="H226" s="74">
        <v>5</v>
      </c>
      <c r="I226" s="74" t="s">
        <v>12</v>
      </c>
      <c r="J226" s="74" t="s">
        <v>36</v>
      </c>
      <c r="K226" s="74" t="s">
        <v>37</v>
      </c>
    </row>
    <row r="227" spans="1:11" ht="12.75" customHeight="1" x14ac:dyDescent="0.15">
      <c r="A227" s="33"/>
      <c r="B227" s="159">
        <f>SUM(IF(FREQUENCY(MATCH(B200:B226,B200:B226,0),MATCH(B200:B226,B200:B226,0))&gt;0,1))</f>
        <v>6</v>
      </c>
      <c r="C227" s="34"/>
      <c r="D227" s="34"/>
      <c r="E227" s="34">
        <f>COUNTA(E200:E226)</f>
        <v>27</v>
      </c>
      <c r="F227" s="34"/>
      <c r="G227" s="34"/>
      <c r="H227" s="34">
        <f>SUM(H200:H226)</f>
        <v>79</v>
      </c>
      <c r="I227" s="33"/>
      <c r="J227" s="33"/>
      <c r="K227" s="33"/>
    </row>
    <row r="228" spans="1:11" ht="12.75" customHeight="1" x14ac:dyDescent="0.15">
      <c r="A228" s="33"/>
      <c r="B228" s="159"/>
      <c r="C228" s="34"/>
      <c r="D228" s="34"/>
      <c r="E228" s="34"/>
      <c r="F228" s="34"/>
      <c r="G228" s="34"/>
      <c r="H228" s="34"/>
      <c r="I228" s="33"/>
      <c r="J228" s="33"/>
      <c r="K228" s="33"/>
    </row>
    <row r="229" spans="1:11" ht="12.75" customHeight="1" x14ac:dyDescent="0.15">
      <c r="A229" s="73" t="s">
        <v>226</v>
      </c>
      <c r="B229" s="73" t="s">
        <v>227</v>
      </c>
      <c r="C229" s="73" t="s">
        <v>792</v>
      </c>
      <c r="D229" s="73">
        <v>1</v>
      </c>
      <c r="E229" s="73" t="s">
        <v>34</v>
      </c>
      <c r="F229" s="75">
        <v>40724</v>
      </c>
      <c r="G229" s="75">
        <v>40725</v>
      </c>
      <c r="H229" s="73">
        <v>1</v>
      </c>
      <c r="I229" s="73" t="s">
        <v>38</v>
      </c>
      <c r="J229" s="73" t="s">
        <v>765</v>
      </c>
      <c r="K229" s="73" t="s">
        <v>24</v>
      </c>
    </row>
    <row r="230" spans="1:11" ht="12.75" customHeight="1" x14ac:dyDescent="0.15">
      <c r="A230" s="73" t="s">
        <v>226</v>
      </c>
      <c r="B230" s="73" t="s">
        <v>227</v>
      </c>
      <c r="C230" s="73" t="s">
        <v>792</v>
      </c>
      <c r="D230" s="73">
        <v>1</v>
      </c>
      <c r="E230" s="73" t="s">
        <v>34</v>
      </c>
      <c r="F230" s="75">
        <v>40737</v>
      </c>
      <c r="G230" s="75">
        <v>40738</v>
      </c>
      <c r="H230" s="73">
        <v>1</v>
      </c>
      <c r="I230" s="73" t="s">
        <v>38</v>
      </c>
      <c r="J230" s="73" t="s">
        <v>765</v>
      </c>
      <c r="K230" s="73" t="s">
        <v>24</v>
      </c>
    </row>
    <row r="231" spans="1:11" ht="12.75" customHeight="1" x14ac:dyDescent="0.15">
      <c r="A231" s="73" t="s">
        <v>226</v>
      </c>
      <c r="B231" s="73" t="s">
        <v>227</v>
      </c>
      <c r="C231" s="73" t="s">
        <v>792</v>
      </c>
      <c r="D231" s="73">
        <v>1</v>
      </c>
      <c r="E231" s="73" t="s">
        <v>34</v>
      </c>
      <c r="F231" s="75">
        <v>40743</v>
      </c>
      <c r="G231" s="75">
        <v>40744</v>
      </c>
      <c r="H231" s="73">
        <v>1</v>
      </c>
      <c r="I231" s="73" t="s">
        <v>38</v>
      </c>
      <c r="J231" s="73" t="s">
        <v>765</v>
      </c>
      <c r="K231" s="73" t="s">
        <v>24</v>
      </c>
    </row>
    <row r="232" spans="1:11" ht="12.75" customHeight="1" x14ac:dyDescent="0.15">
      <c r="A232" s="73" t="s">
        <v>226</v>
      </c>
      <c r="B232" s="73" t="s">
        <v>227</v>
      </c>
      <c r="C232" s="73" t="s">
        <v>792</v>
      </c>
      <c r="D232" s="73">
        <v>1</v>
      </c>
      <c r="E232" s="73" t="s">
        <v>34</v>
      </c>
      <c r="F232" s="75">
        <v>40747</v>
      </c>
      <c r="G232" s="75">
        <v>40748</v>
      </c>
      <c r="H232" s="73">
        <v>1</v>
      </c>
      <c r="I232" s="73" t="s">
        <v>38</v>
      </c>
      <c r="J232" s="73" t="s">
        <v>765</v>
      </c>
      <c r="K232" s="73" t="s">
        <v>24</v>
      </c>
    </row>
    <row r="233" spans="1:11" ht="12.75" customHeight="1" x14ac:dyDescent="0.15">
      <c r="A233" s="73" t="s">
        <v>226</v>
      </c>
      <c r="B233" s="73" t="s">
        <v>227</v>
      </c>
      <c r="C233" s="73" t="s">
        <v>792</v>
      </c>
      <c r="D233" s="73">
        <v>1</v>
      </c>
      <c r="E233" s="73" t="s">
        <v>34</v>
      </c>
      <c r="F233" s="75">
        <v>40748</v>
      </c>
      <c r="G233" s="75">
        <v>40749</v>
      </c>
      <c r="H233" s="73">
        <v>1</v>
      </c>
      <c r="I233" s="73" t="s">
        <v>12</v>
      </c>
      <c r="J233" s="73" t="s">
        <v>36</v>
      </c>
      <c r="K233" s="73" t="s">
        <v>24</v>
      </c>
    </row>
    <row r="234" spans="1:11" ht="12.75" customHeight="1" x14ac:dyDescent="0.15">
      <c r="A234" s="73" t="s">
        <v>226</v>
      </c>
      <c r="B234" s="73" t="s">
        <v>227</v>
      </c>
      <c r="C234" s="73" t="s">
        <v>792</v>
      </c>
      <c r="D234" s="73">
        <v>1</v>
      </c>
      <c r="E234" s="73" t="s">
        <v>34</v>
      </c>
      <c r="F234" s="75">
        <v>40749</v>
      </c>
      <c r="G234" s="75">
        <v>40750</v>
      </c>
      <c r="H234" s="73">
        <v>1</v>
      </c>
      <c r="I234" s="73" t="s">
        <v>38</v>
      </c>
      <c r="J234" s="73" t="s">
        <v>765</v>
      </c>
      <c r="K234" s="73" t="s">
        <v>24</v>
      </c>
    </row>
    <row r="235" spans="1:11" ht="12.75" customHeight="1" x14ac:dyDescent="0.15">
      <c r="A235" s="73" t="s">
        <v>226</v>
      </c>
      <c r="B235" s="73" t="s">
        <v>227</v>
      </c>
      <c r="C235" s="73" t="s">
        <v>792</v>
      </c>
      <c r="D235" s="73">
        <v>1</v>
      </c>
      <c r="E235" s="73" t="s">
        <v>34</v>
      </c>
      <c r="F235" s="75">
        <v>40751</v>
      </c>
      <c r="G235" s="75">
        <v>40752</v>
      </c>
      <c r="H235" s="73">
        <v>1</v>
      </c>
      <c r="I235" s="73" t="s">
        <v>12</v>
      </c>
      <c r="J235" s="73" t="s">
        <v>36</v>
      </c>
      <c r="K235" s="73" t="s">
        <v>24</v>
      </c>
    </row>
    <row r="236" spans="1:11" ht="12.75" customHeight="1" x14ac:dyDescent="0.15">
      <c r="A236" s="73" t="s">
        <v>226</v>
      </c>
      <c r="B236" s="73" t="s">
        <v>227</v>
      </c>
      <c r="C236" s="73" t="s">
        <v>792</v>
      </c>
      <c r="D236" s="73">
        <v>1</v>
      </c>
      <c r="E236" s="73" t="s">
        <v>34</v>
      </c>
      <c r="F236" s="75">
        <v>40764</v>
      </c>
      <c r="G236" s="75">
        <v>40765</v>
      </c>
      <c r="H236" s="73">
        <v>1</v>
      </c>
      <c r="I236" s="73" t="s">
        <v>38</v>
      </c>
      <c r="J236" s="73" t="s">
        <v>765</v>
      </c>
      <c r="K236" s="73" t="s">
        <v>24</v>
      </c>
    </row>
    <row r="237" spans="1:11" ht="12.75" customHeight="1" x14ac:dyDescent="0.15">
      <c r="A237" s="73" t="s">
        <v>226</v>
      </c>
      <c r="B237" s="73" t="s">
        <v>227</v>
      </c>
      <c r="C237" s="73" t="s">
        <v>792</v>
      </c>
      <c r="D237" s="73">
        <v>1</v>
      </c>
      <c r="E237" s="73" t="s">
        <v>34</v>
      </c>
      <c r="F237" s="75">
        <v>40765</v>
      </c>
      <c r="G237" s="75">
        <v>40766</v>
      </c>
      <c r="H237" s="73">
        <v>1</v>
      </c>
      <c r="I237" s="73" t="s">
        <v>35</v>
      </c>
      <c r="J237" s="73" t="s">
        <v>36</v>
      </c>
      <c r="K237" s="73" t="s">
        <v>24</v>
      </c>
    </row>
    <row r="238" spans="1:11" ht="18" customHeight="1" x14ac:dyDescent="0.15">
      <c r="A238" s="73" t="s">
        <v>226</v>
      </c>
      <c r="B238" s="73" t="s">
        <v>227</v>
      </c>
      <c r="C238" s="73" t="s">
        <v>792</v>
      </c>
      <c r="D238" s="73">
        <v>1</v>
      </c>
      <c r="E238" s="73" t="s">
        <v>34</v>
      </c>
      <c r="F238" s="75">
        <v>40766</v>
      </c>
      <c r="G238" s="75">
        <v>40767</v>
      </c>
      <c r="H238" s="73">
        <v>1</v>
      </c>
      <c r="I238" s="73" t="s">
        <v>793</v>
      </c>
      <c r="J238" s="73" t="s">
        <v>794</v>
      </c>
      <c r="K238" s="73" t="s">
        <v>24</v>
      </c>
    </row>
    <row r="239" spans="1:11" ht="12.75" customHeight="1" x14ac:dyDescent="0.15">
      <c r="A239" s="73" t="s">
        <v>226</v>
      </c>
      <c r="B239" s="73" t="s">
        <v>227</v>
      </c>
      <c r="C239" s="73" t="s">
        <v>792</v>
      </c>
      <c r="D239" s="73">
        <v>1</v>
      </c>
      <c r="E239" s="73" t="s">
        <v>34</v>
      </c>
      <c r="F239" s="75">
        <v>40767</v>
      </c>
      <c r="G239" s="75">
        <v>40768</v>
      </c>
      <c r="H239" s="73">
        <v>1</v>
      </c>
      <c r="I239" s="73" t="s">
        <v>38</v>
      </c>
      <c r="J239" s="73" t="s">
        <v>765</v>
      </c>
      <c r="K239" s="73" t="s">
        <v>24</v>
      </c>
    </row>
    <row r="240" spans="1:11" ht="12.75" customHeight="1" x14ac:dyDescent="0.15">
      <c r="A240" s="73" t="s">
        <v>226</v>
      </c>
      <c r="B240" s="73" t="s">
        <v>227</v>
      </c>
      <c r="C240" s="73" t="s">
        <v>792</v>
      </c>
      <c r="D240" s="73">
        <v>1</v>
      </c>
      <c r="E240" s="73" t="s">
        <v>34</v>
      </c>
      <c r="F240" s="75">
        <v>40769</v>
      </c>
      <c r="G240" s="75">
        <v>40770</v>
      </c>
      <c r="H240" s="73">
        <v>1</v>
      </c>
      <c r="I240" s="73" t="s">
        <v>35</v>
      </c>
      <c r="J240" s="73" t="s">
        <v>36</v>
      </c>
      <c r="K240" s="73" t="s">
        <v>24</v>
      </c>
    </row>
    <row r="241" spans="1:11" ht="18" customHeight="1" x14ac:dyDescent="0.15">
      <c r="A241" s="73" t="s">
        <v>226</v>
      </c>
      <c r="B241" s="73" t="s">
        <v>227</v>
      </c>
      <c r="C241" s="73" t="s">
        <v>792</v>
      </c>
      <c r="D241" s="73">
        <v>1</v>
      </c>
      <c r="E241" s="73" t="s">
        <v>34</v>
      </c>
      <c r="F241" s="75">
        <v>40770</v>
      </c>
      <c r="G241" s="75">
        <v>40771</v>
      </c>
      <c r="H241" s="73">
        <v>1</v>
      </c>
      <c r="I241" s="73" t="s">
        <v>795</v>
      </c>
      <c r="J241" s="73" t="s">
        <v>794</v>
      </c>
      <c r="K241" s="73" t="s">
        <v>796</v>
      </c>
    </row>
    <row r="242" spans="1:11" ht="12.75" customHeight="1" x14ac:dyDescent="0.15">
      <c r="A242" s="73" t="s">
        <v>226</v>
      </c>
      <c r="B242" s="73" t="s">
        <v>227</v>
      </c>
      <c r="C242" s="73" t="s">
        <v>792</v>
      </c>
      <c r="D242" s="73">
        <v>1</v>
      </c>
      <c r="E242" s="73" t="s">
        <v>34</v>
      </c>
      <c r="F242" s="75">
        <v>40771</v>
      </c>
      <c r="G242" s="75">
        <v>40772</v>
      </c>
      <c r="H242" s="73">
        <v>1</v>
      </c>
      <c r="I242" s="73" t="s">
        <v>38</v>
      </c>
      <c r="J242" s="73" t="s">
        <v>765</v>
      </c>
      <c r="K242" s="73" t="s">
        <v>24</v>
      </c>
    </row>
    <row r="243" spans="1:11" ht="18" customHeight="1" x14ac:dyDescent="0.15">
      <c r="A243" s="73" t="s">
        <v>226</v>
      </c>
      <c r="B243" s="73" t="s">
        <v>227</v>
      </c>
      <c r="C243" s="73" t="s">
        <v>792</v>
      </c>
      <c r="D243" s="73">
        <v>1</v>
      </c>
      <c r="E243" s="73" t="s">
        <v>34</v>
      </c>
      <c r="F243" s="75">
        <v>40777</v>
      </c>
      <c r="G243" s="75">
        <v>40778</v>
      </c>
      <c r="H243" s="73">
        <v>1</v>
      </c>
      <c r="I243" s="73" t="s">
        <v>781</v>
      </c>
      <c r="J243" s="73" t="s">
        <v>36</v>
      </c>
      <c r="K243" s="73" t="s">
        <v>796</v>
      </c>
    </row>
    <row r="244" spans="1:11" ht="12.75" customHeight="1" x14ac:dyDescent="0.15">
      <c r="A244" s="73" t="s">
        <v>226</v>
      </c>
      <c r="B244" s="73" t="s">
        <v>227</v>
      </c>
      <c r="C244" s="73" t="s">
        <v>792</v>
      </c>
      <c r="D244" s="73">
        <v>1</v>
      </c>
      <c r="E244" s="73" t="s">
        <v>34</v>
      </c>
      <c r="F244" s="75">
        <v>40778</v>
      </c>
      <c r="G244" s="75">
        <v>40779</v>
      </c>
      <c r="H244" s="73">
        <v>1</v>
      </c>
      <c r="I244" s="73" t="s">
        <v>38</v>
      </c>
      <c r="J244" s="73" t="s">
        <v>765</v>
      </c>
      <c r="K244" s="73" t="s">
        <v>24</v>
      </c>
    </row>
    <row r="245" spans="1:11" ht="12.75" customHeight="1" x14ac:dyDescent="0.15">
      <c r="A245" s="73" t="s">
        <v>226</v>
      </c>
      <c r="B245" s="73" t="s">
        <v>227</v>
      </c>
      <c r="C245" s="73" t="s">
        <v>792</v>
      </c>
      <c r="D245" s="73">
        <v>1</v>
      </c>
      <c r="E245" s="73" t="s">
        <v>34</v>
      </c>
      <c r="F245" s="75">
        <v>40780</v>
      </c>
      <c r="G245" s="75">
        <v>40783</v>
      </c>
      <c r="H245" s="73">
        <v>3</v>
      </c>
      <c r="I245" s="73" t="s">
        <v>35</v>
      </c>
      <c r="J245" s="73" t="s">
        <v>36</v>
      </c>
      <c r="K245" s="73" t="s">
        <v>24</v>
      </c>
    </row>
    <row r="246" spans="1:11" ht="12.75" customHeight="1" x14ac:dyDescent="0.15">
      <c r="A246" s="73" t="s">
        <v>226</v>
      </c>
      <c r="B246" s="73" t="s">
        <v>227</v>
      </c>
      <c r="C246" s="73" t="s">
        <v>792</v>
      </c>
      <c r="D246" s="73">
        <v>1</v>
      </c>
      <c r="E246" s="73" t="s">
        <v>34</v>
      </c>
      <c r="F246" s="75">
        <v>40783</v>
      </c>
      <c r="G246" s="75">
        <v>40784</v>
      </c>
      <c r="H246" s="73">
        <v>1</v>
      </c>
      <c r="I246" s="73" t="s">
        <v>12</v>
      </c>
      <c r="J246" s="73" t="s">
        <v>36</v>
      </c>
      <c r="K246" s="73" t="s">
        <v>24</v>
      </c>
    </row>
    <row r="247" spans="1:11" ht="18" customHeight="1" x14ac:dyDescent="0.15">
      <c r="A247" s="73" t="s">
        <v>226</v>
      </c>
      <c r="B247" s="73" t="s">
        <v>227</v>
      </c>
      <c r="C247" s="73" t="s">
        <v>792</v>
      </c>
      <c r="D247" s="73">
        <v>1</v>
      </c>
      <c r="E247" s="73" t="s">
        <v>34</v>
      </c>
      <c r="F247" s="75">
        <v>40784</v>
      </c>
      <c r="G247" s="75">
        <v>40785</v>
      </c>
      <c r="H247" s="73">
        <v>1</v>
      </c>
      <c r="I247" s="73" t="s">
        <v>797</v>
      </c>
      <c r="J247" s="73" t="s">
        <v>794</v>
      </c>
      <c r="K247" s="73" t="s">
        <v>798</v>
      </c>
    </row>
    <row r="248" spans="1:11" ht="12.75" customHeight="1" x14ac:dyDescent="0.15">
      <c r="A248" s="73" t="s">
        <v>226</v>
      </c>
      <c r="B248" s="73" t="s">
        <v>227</v>
      </c>
      <c r="C248" s="73" t="s">
        <v>792</v>
      </c>
      <c r="D248" s="73">
        <v>1</v>
      </c>
      <c r="E248" s="73" t="s">
        <v>34</v>
      </c>
      <c r="F248" s="75">
        <v>40785</v>
      </c>
      <c r="G248" s="75">
        <v>40791</v>
      </c>
      <c r="H248" s="73">
        <v>6</v>
      </c>
      <c r="I248" s="73" t="s">
        <v>12</v>
      </c>
      <c r="J248" s="73" t="s">
        <v>36</v>
      </c>
      <c r="K248" s="73" t="s">
        <v>24</v>
      </c>
    </row>
    <row r="249" spans="1:11" ht="12.75" customHeight="1" x14ac:dyDescent="0.15">
      <c r="A249" s="73" t="s">
        <v>226</v>
      </c>
      <c r="B249" s="73" t="s">
        <v>227</v>
      </c>
      <c r="C249" s="73" t="s">
        <v>792</v>
      </c>
      <c r="D249" s="73">
        <v>1</v>
      </c>
      <c r="E249" s="73" t="s">
        <v>34</v>
      </c>
      <c r="F249" s="75">
        <v>40791</v>
      </c>
      <c r="G249" s="75">
        <v>40792</v>
      </c>
      <c r="H249" s="73">
        <v>1</v>
      </c>
      <c r="I249" s="73" t="s">
        <v>35</v>
      </c>
      <c r="J249" s="73" t="s">
        <v>36</v>
      </c>
      <c r="K249" s="73" t="s">
        <v>24</v>
      </c>
    </row>
    <row r="250" spans="1:11" ht="12.75" customHeight="1" x14ac:dyDescent="0.15">
      <c r="A250" s="73" t="s">
        <v>226</v>
      </c>
      <c r="B250" s="73" t="s">
        <v>228</v>
      </c>
      <c r="C250" s="73" t="s">
        <v>799</v>
      </c>
      <c r="D250" s="73">
        <v>1</v>
      </c>
      <c r="E250" s="73" t="s">
        <v>34</v>
      </c>
      <c r="F250" s="75">
        <v>40724</v>
      </c>
      <c r="G250" s="75">
        <v>40725</v>
      </c>
      <c r="H250" s="73">
        <v>1</v>
      </c>
      <c r="I250" s="73" t="s">
        <v>38</v>
      </c>
      <c r="J250" s="73" t="s">
        <v>765</v>
      </c>
      <c r="K250" s="73" t="s">
        <v>37</v>
      </c>
    </row>
    <row r="251" spans="1:11" ht="12.75" customHeight="1" x14ac:dyDescent="0.15">
      <c r="A251" s="73" t="s">
        <v>226</v>
      </c>
      <c r="B251" s="73" t="s">
        <v>228</v>
      </c>
      <c r="C251" s="73" t="s">
        <v>799</v>
      </c>
      <c r="D251" s="73">
        <v>1</v>
      </c>
      <c r="E251" s="73" t="s">
        <v>34</v>
      </c>
      <c r="F251" s="75">
        <v>40744</v>
      </c>
      <c r="G251" s="75">
        <v>40745</v>
      </c>
      <c r="H251" s="73">
        <v>1</v>
      </c>
      <c r="I251" s="73" t="s">
        <v>38</v>
      </c>
      <c r="J251" s="73" t="s">
        <v>765</v>
      </c>
      <c r="K251" s="73" t="s">
        <v>37</v>
      </c>
    </row>
    <row r="252" spans="1:11" ht="12.75" customHeight="1" x14ac:dyDescent="0.15">
      <c r="A252" s="73" t="s">
        <v>226</v>
      </c>
      <c r="B252" s="73" t="s">
        <v>228</v>
      </c>
      <c r="C252" s="73" t="s">
        <v>799</v>
      </c>
      <c r="D252" s="73">
        <v>1</v>
      </c>
      <c r="E252" s="73" t="s">
        <v>34</v>
      </c>
      <c r="F252" s="75">
        <v>40771</v>
      </c>
      <c r="G252" s="75">
        <v>40772</v>
      </c>
      <c r="H252" s="73">
        <v>1</v>
      </c>
      <c r="I252" s="73" t="s">
        <v>38</v>
      </c>
      <c r="J252" s="73" t="s">
        <v>765</v>
      </c>
      <c r="K252" s="73" t="s">
        <v>12</v>
      </c>
    </row>
    <row r="253" spans="1:11" ht="12.75" customHeight="1" x14ac:dyDescent="0.15">
      <c r="A253" s="73" t="s">
        <v>226</v>
      </c>
      <c r="B253" s="73" t="s">
        <v>229</v>
      </c>
      <c r="C253" s="73" t="s">
        <v>800</v>
      </c>
      <c r="D253" s="73">
        <v>1</v>
      </c>
      <c r="E253" s="73" t="s">
        <v>34</v>
      </c>
      <c r="F253" s="75">
        <v>40717</v>
      </c>
      <c r="G253" s="75">
        <v>40718</v>
      </c>
      <c r="H253" s="73">
        <v>1</v>
      </c>
      <c r="I253" s="73" t="s">
        <v>38</v>
      </c>
      <c r="J253" s="73" t="s">
        <v>765</v>
      </c>
      <c r="K253" s="73" t="s">
        <v>37</v>
      </c>
    </row>
    <row r="254" spans="1:11" ht="12.75" customHeight="1" x14ac:dyDescent="0.15">
      <c r="A254" s="73" t="s">
        <v>226</v>
      </c>
      <c r="B254" s="73" t="s">
        <v>229</v>
      </c>
      <c r="C254" s="73" t="s">
        <v>800</v>
      </c>
      <c r="D254" s="73">
        <v>1</v>
      </c>
      <c r="E254" s="73" t="s">
        <v>34</v>
      </c>
      <c r="F254" s="75">
        <v>40724</v>
      </c>
      <c r="G254" s="75">
        <v>40725</v>
      </c>
      <c r="H254" s="73">
        <v>1</v>
      </c>
      <c r="I254" s="73" t="s">
        <v>38</v>
      </c>
      <c r="J254" s="73" t="s">
        <v>765</v>
      </c>
      <c r="K254" s="73" t="s">
        <v>37</v>
      </c>
    </row>
    <row r="255" spans="1:11" ht="12.75" customHeight="1" x14ac:dyDescent="0.15">
      <c r="A255" s="73" t="s">
        <v>226</v>
      </c>
      <c r="B255" s="73" t="s">
        <v>229</v>
      </c>
      <c r="C255" s="73" t="s">
        <v>800</v>
      </c>
      <c r="D255" s="73">
        <v>1</v>
      </c>
      <c r="E255" s="73" t="s">
        <v>34</v>
      </c>
      <c r="F255" s="75">
        <v>40737</v>
      </c>
      <c r="G255" s="75">
        <v>40739</v>
      </c>
      <c r="H255" s="73">
        <v>2</v>
      </c>
      <c r="I255" s="73" t="s">
        <v>38</v>
      </c>
      <c r="J255" s="73" t="s">
        <v>765</v>
      </c>
      <c r="K255" s="73" t="s">
        <v>801</v>
      </c>
    </row>
    <row r="256" spans="1:11" ht="12.75" customHeight="1" x14ac:dyDescent="0.15">
      <c r="A256" s="73" t="s">
        <v>226</v>
      </c>
      <c r="B256" s="73" t="s">
        <v>229</v>
      </c>
      <c r="C256" s="73" t="s">
        <v>800</v>
      </c>
      <c r="D256" s="73">
        <v>1</v>
      </c>
      <c r="E256" s="73" t="s">
        <v>34</v>
      </c>
      <c r="F256" s="75">
        <v>40744</v>
      </c>
      <c r="G256" s="75">
        <v>40745</v>
      </c>
      <c r="H256" s="73">
        <v>1</v>
      </c>
      <c r="I256" s="73" t="s">
        <v>38</v>
      </c>
      <c r="J256" s="73" t="s">
        <v>765</v>
      </c>
      <c r="K256" s="73" t="s">
        <v>37</v>
      </c>
    </row>
    <row r="257" spans="1:11" ht="12.75" customHeight="1" x14ac:dyDescent="0.15">
      <c r="A257" s="73" t="s">
        <v>226</v>
      </c>
      <c r="B257" s="73" t="s">
        <v>229</v>
      </c>
      <c r="C257" s="73" t="s">
        <v>800</v>
      </c>
      <c r="D257" s="73">
        <v>1</v>
      </c>
      <c r="E257" s="73" t="s">
        <v>34</v>
      </c>
      <c r="F257" s="75">
        <v>40758</v>
      </c>
      <c r="G257" s="75">
        <v>40759</v>
      </c>
      <c r="H257" s="73">
        <v>1</v>
      </c>
      <c r="I257" s="73" t="s">
        <v>38</v>
      </c>
      <c r="J257" s="73" t="s">
        <v>765</v>
      </c>
      <c r="K257" s="73" t="s">
        <v>12</v>
      </c>
    </row>
    <row r="258" spans="1:11" ht="12.75" customHeight="1" x14ac:dyDescent="0.15">
      <c r="A258" s="73" t="s">
        <v>226</v>
      </c>
      <c r="B258" s="73" t="s">
        <v>229</v>
      </c>
      <c r="C258" s="73" t="s">
        <v>800</v>
      </c>
      <c r="D258" s="73">
        <v>1</v>
      </c>
      <c r="E258" s="73" t="s">
        <v>34</v>
      </c>
      <c r="F258" s="75">
        <v>40764</v>
      </c>
      <c r="G258" s="75">
        <v>40765</v>
      </c>
      <c r="H258" s="73">
        <v>1</v>
      </c>
      <c r="I258" s="73" t="s">
        <v>38</v>
      </c>
      <c r="J258" s="73" t="s">
        <v>765</v>
      </c>
      <c r="K258" s="73" t="s">
        <v>12</v>
      </c>
    </row>
    <row r="259" spans="1:11" ht="12.75" customHeight="1" x14ac:dyDescent="0.15">
      <c r="A259" s="73" t="s">
        <v>226</v>
      </c>
      <c r="B259" s="73" t="s">
        <v>229</v>
      </c>
      <c r="C259" s="73" t="s">
        <v>800</v>
      </c>
      <c r="D259" s="73">
        <v>1</v>
      </c>
      <c r="E259" s="73" t="s">
        <v>34</v>
      </c>
      <c r="F259" s="75">
        <v>40771</v>
      </c>
      <c r="G259" s="75">
        <v>40772</v>
      </c>
      <c r="H259" s="73">
        <v>1</v>
      </c>
      <c r="I259" s="73" t="s">
        <v>38</v>
      </c>
      <c r="J259" s="73" t="s">
        <v>765</v>
      </c>
      <c r="K259" s="73" t="s">
        <v>12</v>
      </c>
    </row>
    <row r="260" spans="1:11" ht="12.75" customHeight="1" x14ac:dyDescent="0.15">
      <c r="A260" s="73" t="s">
        <v>226</v>
      </c>
      <c r="B260" s="73" t="s">
        <v>229</v>
      </c>
      <c r="C260" s="73" t="s">
        <v>800</v>
      </c>
      <c r="D260" s="73">
        <v>1</v>
      </c>
      <c r="E260" s="73" t="s">
        <v>34</v>
      </c>
      <c r="F260" s="75">
        <v>40778</v>
      </c>
      <c r="G260" s="75">
        <v>40779</v>
      </c>
      <c r="H260" s="73">
        <v>1</v>
      </c>
      <c r="I260" s="73" t="s">
        <v>38</v>
      </c>
      <c r="J260" s="73" t="s">
        <v>765</v>
      </c>
      <c r="K260" s="73" t="s">
        <v>12</v>
      </c>
    </row>
    <row r="261" spans="1:11" ht="12.75" customHeight="1" x14ac:dyDescent="0.15">
      <c r="A261" s="73" t="s">
        <v>226</v>
      </c>
      <c r="B261" s="73" t="s">
        <v>231</v>
      </c>
      <c r="C261" s="73" t="s">
        <v>232</v>
      </c>
      <c r="D261" s="73">
        <v>1</v>
      </c>
      <c r="E261" s="73" t="s">
        <v>34</v>
      </c>
      <c r="F261" s="75">
        <v>40724</v>
      </c>
      <c r="G261" s="75">
        <v>40726</v>
      </c>
      <c r="H261" s="73">
        <v>2</v>
      </c>
      <c r="I261" s="73" t="s">
        <v>38</v>
      </c>
      <c r="J261" s="73" t="s">
        <v>765</v>
      </c>
      <c r="K261" s="73" t="s">
        <v>24</v>
      </c>
    </row>
    <row r="262" spans="1:11" ht="12.75" customHeight="1" x14ac:dyDescent="0.15">
      <c r="A262" s="73" t="s">
        <v>226</v>
      </c>
      <c r="B262" s="73" t="s">
        <v>231</v>
      </c>
      <c r="C262" s="73" t="s">
        <v>232</v>
      </c>
      <c r="D262" s="73">
        <v>1</v>
      </c>
      <c r="E262" s="73" t="s">
        <v>34</v>
      </c>
      <c r="F262" s="75">
        <v>40732</v>
      </c>
      <c r="G262" s="75">
        <v>40733</v>
      </c>
      <c r="H262" s="73">
        <v>1</v>
      </c>
      <c r="I262" s="73" t="s">
        <v>38</v>
      </c>
      <c r="J262" s="73" t="s">
        <v>765</v>
      </c>
      <c r="K262" s="73" t="s">
        <v>24</v>
      </c>
    </row>
    <row r="263" spans="1:11" ht="12.75" customHeight="1" x14ac:dyDescent="0.15">
      <c r="A263" s="73" t="s">
        <v>226</v>
      </c>
      <c r="B263" s="73" t="s">
        <v>231</v>
      </c>
      <c r="C263" s="73" t="s">
        <v>232</v>
      </c>
      <c r="D263" s="73">
        <v>1</v>
      </c>
      <c r="E263" s="73" t="s">
        <v>34</v>
      </c>
      <c r="F263" s="75">
        <v>40737</v>
      </c>
      <c r="G263" s="75">
        <v>40738</v>
      </c>
      <c r="H263" s="73">
        <v>1</v>
      </c>
      <c r="I263" s="73" t="s">
        <v>38</v>
      </c>
      <c r="J263" s="73" t="s">
        <v>765</v>
      </c>
      <c r="K263" s="73" t="s">
        <v>24</v>
      </c>
    </row>
    <row r="264" spans="1:11" ht="12.75" customHeight="1" x14ac:dyDescent="0.15">
      <c r="A264" s="73" t="s">
        <v>226</v>
      </c>
      <c r="B264" s="73" t="s">
        <v>231</v>
      </c>
      <c r="C264" s="73" t="s">
        <v>232</v>
      </c>
      <c r="D264" s="73">
        <v>1</v>
      </c>
      <c r="E264" s="73" t="s">
        <v>34</v>
      </c>
      <c r="F264" s="75">
        <v>40742</v>
      </c>
      <c r="G264" s="75">
        <v>40743</v>
      </c>
      <c r="H264" s="73">
        <v>1</v>
      </c>
      <c r="I264" s="73" t="s">
        <v>12</v>
      </c>
      <c r="J264" s="73" t="s">
        <v>36</v>
      </c>
      <c r="K264" s="73" t="s">
        <v>12</v>
      </c>
    </row>
    <row r="265" spans="1:11" ht="12.75" customHeight="1" x14ac:dyDescent="0.15">
      <c r="A265" s="73" t="s">
        <v>226</v>
      </c>
      <c r="B265" s="73" t="s">
        <v>231</v>
      </c>
      <c r="C265" s="73" t="s">
        <v>232</v>
      </c>
      <c r="D265" s="73">
        <v>1</v>
      </c>
      <c r="E265" s="73" t="s">
        <v>34</v>
      </c>
      <c r="F265" s="75">
        <v>40743</v>
      </c>
      <c r="G265" s="75">
        <v>40744</v>
      </c>
      <c r="H265" s="73">
        <v>1</v>
      </c>
      <c r="I265" s="73" t="s">
        <v>802</v>
      </c>
      <c r="J265" s="73" t="s">
        <v>794</v>
      </c>
      <c r="K265" s="73" t="s">
        <v>12</v>
      </c>
    </row>
    <row r="266" spans="1:11" ht="12.75" customHeight="1" x14ac:dyDescent="0.15">
      <c r="A266" s="73" t="s">
        <v>226</v>
      </c>
      <c r="B266" s="73" t="s">
        <v>231</v>
      </c>
      <c r="C266" s="73" t="s">
        <v>232</v>
      </c>
      <c r="D266" s="73">
        <v>1</v>
      </c>
      <c r="E266" s="73" t="s">
        <v>34</v>
      </c>
      <c r="F266" s="75">
        <v>40745</v>
      </c>
      <c r="G266" s="75">
        <v>40750</v>
      </c>
      <c r="H266" s="73">
        <v>5</v>
      </c>
      <c r="I266" s="73" t="s">
        <v>38</v>
      </c>
      <c r="J266" s="73" t="s">
        <v>765</v>
      </c>
      <c r="K266" s="73" t="s">
        <v>24</v>
      </c>
    </row>
    <row r="267" spans="1:11" ht="12.75" customHeight="1" x14ac:dyDescent="0.15">
      <c r="A267" s="73" t="s">
        <v>226</v>
      </c>
      <c r="B267" s="73" t="s">
        <v>231</v>
      </c>
      <c r="C267" s="73" t="s">
        <v>232</v>
      </c>
      <c r="D267" s="73">
        <v>1</v>
      </c>
      <c r="E267" s="73" t="s">
        <v>34</v>
      </c>
      <c r="F267" s="75">
        <v>40751</v>
      </c>
      <c r="G267" s="75">
        <v>40752</v>
      </c>
      <c r="H267" s="73">
        <v>1</v>
      </c>
      <c r="I267" s="73" t="s">
        <v>12</v>
      </c>
      <c r="J267" s="73" t="s">
        <v>36</v>
      </c>
      <c r="K267" s="73" t="s">
        <v>24</v>
      </c>
    </row>
    <row r="268" spans="1:11" ht="12.75" customHeight="1" x14ac:dyDescent="0.15">
      <c r="A268" s="73" t="s">
        <v>226</v>
      </c>
      <c r="B268" s="73" t="s">
        <v>231</v>
      </c>
      <c r="C268" s="73" t="s">
        <v>232</v>
      </c>
      <c r="D268" s="73">
        <v>1</v>
      </c>
      <c r="E268" s="73" t="s">
        <v>34</v>
      </c>
      <c r="F268" s="75">
        <v>40754</v>
      </c>
      <c r="G268" s="75">
        <v>40755</v>
      </c>
      <c r="H268" s="73">
        <v>1</v>
      </c>
      <c r="I268" s="73" t="s">
        <v>12</v>
      </c>
      <c r="J268" s="73" t="s">
        <v>36</v>
      </c>
      <c r="K268" s="73" t="s">
        <v>24</v>
      </c>
    </row>
    <row r="269" spans="1:11" ht="12.75" customHeight="1" x14ac:dyDescent="0.15">
      <c r="A269" s="73" t="s">
        <v>226</v>
      </c>
      <c r="B269" s="73" t="s">
        <v>231</v>
      </c>
      <c r="C269" s="73" t="s">
        <v>232</v>
      </c>
      <c r="D269" s="73">
        <v>1</v>
      </c>
      <c r="E269" s="73" t="s">
        <v>34</v>
      </c>
      <c r="F269" s="75">
        <v>40757</v>
      </c>
      <c r="G269" s="75">
        <v>40760</v>
      </c>
      <c r="H269" s="73">
        <v>3</v>
      </c>
      <c r="I269" s="73" t="s">
        <v>802</v>
      </c>
      <c r="J269" s="73" t="s">
        <v>794</v>
      </c>
      <c r="K269" s="73" t="s">
        <v>12</v>
      </c>
    </row>
    <row r="270" spans="1:11" ht="12.75" customHeight="1" x14ac:dyDescent="0.15">
      <c r="A270" s="73" t="s">
        <v>226</v>
      </c>
      <c r="B270" s="73" t="s">
        <v>231</v>
      </c>
      <c r="C270" s="73" t="s">
        <v>232</v>
      </c>
      <c r="D270" s="73">
        <v>1</v>
      </c>
      <c r="E270" s="73" t="s">
        <v>34</v>
      </c>
      <c r="F270" s="75">
        <v>40764</v>
      </c>
      <c r="G270" s="75">
        <v>40765</v>
      </c>
      <c r="H270" s="73">
        <v>1</v>
      </c>
      <c r="I270" s="73" t="s">
        <v>38</v>
      </c>
      <c r="J270" s="73" t="s">
        <v>765</v>
      </c>
      <c r="K270" s="73" t="s">
        <v>24</v>
      </c>
    </row>
    <row r="271" spans="1:11" ht="18" customHeight="1" x14ac:dyDescent="0.15">
      <c r="A271" s="73" t="s">
        <v>226</v>
      </c>
      <c r="B271" s="73" t="s">
        <v>231</v>
      </c>
      <c r="C271" s="73" t="s">
        <v>232</v>
      </c>
      <c r="D271" s="73">
        <v>1</v>
      </c>
      <c r="E271" s="73" t="s">
        <v>34</v>
      </c>
      <c r="F271" s="75">
        <v>40765</v>
      </c>
      <c r="G271" s="75">
        <v>40767</v>
      </c>
      <c r="H271" s="73">
        <v>2</v>
      </c>
      <c r="I271" s="73" t="s">
        <v>803</v>
      </c>
      <c r="J271" s="73" t="s">
        <v>794</v>
      </c>
      <c r="K271" s="73" t="s">
        <v>804</v>
      </c>
    </row>
    <row r="272" spans="1:11" ht="12.75" customHeight="1" x14ac:dyDescent="0.15">
      <c r="A272" s="73" t="s">
        <v>226</v>
      </c>
      <c r="B272" s="73" t="s">
        <v>231</v>
      </c>
      <c r="C272" s="73" t="s">
        <v>232</v>
      </c>
      <c r="D272" s="73">
        <v>1</v>
      </c>
      <c r="E272" s="73" t="s">
        <v>34</v>
      </c>
      <c r="F272" s="75">
        <v>40767</v>
      </c>
      <c r="G272" s="75">
        <v>40768</v>
      </c>
      <c r="H272" s="73">
        <v>1</v>
      </c>
      <c r="I272" s="73" t="s">
        <v>38</v>
      </c>
      <c r="J272" s="73" t="s">
        <v>765</v>
      </c>
      <c r="K272" s="73" t="s">
        <v>24</v>
      </c>
    </row>
    <row r="273" spans="1:11" ht="12.75" customHeight="1" x14ac:dyDescent="0.15">
      <c r="A273" s="73" t="s">
        <v>226</v>
      </c>
      <c r="B273" s="73" t="s">
        <v>231</v>
      </c>
      <c r="C273" s="73" t="s">
        <v>232</v>
      </c>
      <c r="D273" s="73">
        <v>1</v>
      </c>
      <c r="E273" s="73" t="s">
        <v>34</v>
      </c>
      <c r="F273" s="75">
        <v>40769</v>
      </c>
      <c r="G273" s="75">
        <v>40770</v>
      </c>
      <c r="H273" s="73">
        <v>1</v>
      </c>
      <c r="I273" s="73" t="s">
        <v>35</v>
      </c>
      <c r="J273" s="73" t="s">
        <v>36</v>
      </c>
      <c r="K273" s="73" t="s">
        <v>37</v>
      </c>
    </row>
    <row r="274" spans="1:11" ht="18" customHeight="1" x14ac:dyDescent="0.15">
      <c r="A274" s="73" t="s">
        <v>226</v>
      </c>
      <c r="B274" s="73" t="s">
        <v>231</v>
      </c>
      <c r="C274" s="73" t="s">
        <v>232</v>
      </c>
      <c r="D274" s="73">
        <v>1</v>
      </c>
      <c r="E274" s="73" t="s">
        <v>34</v>
      </c>
      <c r="F274" s="75">
        <v>40770</v>
      </c>
      <c r="G274" s="75">
        <v>40777</v>
      </c>
      <c r="H274" s="73">
        <v>7</v>
      </c>
      <c r="I274" s="73" t="s">
        <v>805</v>
      </c>
      <c r="J274" s="73" t="s">
        <v>794</v>
      </c>
      <c r="K274" s="73" t="s">
        <v>804</v>
      </c>
    </row>
    <row r="275" spans="1:11" ht="18" customHeight="1" x14ac:dyDescent="0.15">
      <c r="A275" s="73" t="s">
        <v>226</v>
      </c>
      <c r="B275" s="73" t="s">
        <v>231</v>
      </c>
      <c r="C275" s="73" t="s">
        <v>232</v>
      </c>
      <c r="D275" s="73">
        <v>1</v>
      </c>
      <c r="E275" s="73" t="s">
        <v>34</v>
      </c>
      <c r="F275" s="75">
        <v>40777</v>
      </c>
      <c r="G275" s="75">
        <v>40778</v>
      </c>
      <c r="H275" s="73">
        <v>1</v>
      </c>
      <c r="I275" s="73" t="s">
        <v>805</v>
      </c>
      <c r="J275" s="73" t="s">
        <v>794</v>
      </c>
      <c r="K275" s="73" t="s">
        <v>804</v>
      </c>
    </row>
    <row r="276" spans="1:11" ht="12.75" customHeight="1" x14ac:dyDescent="0.15">
      <c r="A276" s="73" t="s">
        <v>226</v>
      </c>
      <c r="B276" s="73" t="s">
        <v>231</v>
      </c>
      <c r="C276" s="73" t="s">
        <v>232</v>
      </c>
      <c r="D276" s="73">
        <v>1</v>
      </c>
      <c r="E276" s="73" t="s">
        <v>34</v>
      </c>
      <c r="F276" s="75">
        <v>40778</v>
      </c>
      <c r="G276" s="75">
        <v>40779</v>
      </c>
      <c r="H276" s="73">
        <v>1</v>
      </c>
      <c r="I276" s="73" t="s">
        <v>802</v>
      </c>
      <c r="J276" s="73" t="s">
        <v>794</v>
      </c>
      <c r="K276" s="73" t="s">
        <v>24</v>
      </c>
    </row>
    <row r="277" spans="1:11" ht="12.75" customHeight="1" x14ac:dyDescent="0.15">
      <c r="A277" s="73" t="s">
        <v>226</v>
      </c>
      <c r="B277" s="73" t="s">
        <v>231</v>
      </c>
      <c r="C277" s="73" t="s">
        <v>232</v>
      </c>
      <c r="D277" s="73">
        <v>1</v>
      </c>
      <c r="E277" s="73" t="s">
        <v>34</v>
      </c>
      <c r="F277" s="75">
        <v>40779</v>
      </c>
      <c r="G277" s="75">
        <v>40780</v>
      </c>
      <c r="H277" s="73">
        <v>1</v>
      </c>
      <c r="I277" s="73" t="s">
        <v>12</v>
      </c>
      <c r="J277" s="73" t="s">
        <v>36</v>
      </c>
      <c r="K277" s="73" t="s">
        <v>24</v>
      </c>
    </row>
    <row r="278" spans="1:11" ht="12.75" customHeight="1" x14ac:dyDescent="0.15">
      <c r="A278" s="73" t="s">
        <v>226</v>
      </c>
      <c r="B278" s="73" t="s">
        <v>231</v>
      </c>
      <c r="C278" s="73" t="s">
        <v>232</v>
      </c>
      <c r="D278" s="73">
        <v>1</v>
      </c>
      <c r="E278" s="73" t="s">
        <v>34</v>
      </c>
      <c r="F278" s="75">
        <v>40780</v>
      </c>
      <c r="G278" s="75">
        <v>40781</v>
      </c>
      <c r="H278" s="73">
        <v>1</v>
      </c>
      <c r="I278" s="73" t="s">
        <v>35</v>
      </c>
      <c r="J278" s="73" t="s">
        <v>36</v>
      </c>
      <c r="K278" s="73" t="s">
        <v>37</v>
      </c>
    </row>
    <row r="279" spans="1:11" ht="12.75" customHeight="1" x14ac:dyDescent="0.15">
      <c r="A279" s="73" t="s">
        <v>226</v>
      </c>
      <c r="B279" s="73" t="s">
        <v>231</v>
      </c>
      <c r="C279" s="73" t="s">
        <v>232</v>
      </c>
      <c r="D279" s="73">
        <v>1</v>
      </c>
      <c r="E279" s="73" t="s">
        <v>34</v>
      </c>
      <c r="F279" s="75">
        <v>40781</v>
      </c>
      <c r="G279" s="75">
        <v>40782</v>
      </c>
      <c r="H279" s="73">
        <v>1</v>
      </c>
      <c r="I279" s="73" t="s">
        <v>38</v>
      </c>
      <c r="J279" s="73" t="s">
        <v>765</v>
      </c>
      <c r="K279" s="73" t="s">
        <v>24</v>
      </c>
    </row>
    <row r="280" spans="1:11" ht="12.75" customHeight="1" x14ac:dyDescent="0.15">
      <c r="A280" s="73" t="s">
        <v>226</v>
      </c>
      <c r="B280" s="73" t="s">
        <v>231</v>
      </c>
      <c r="C280" s="73" t="s">
        <v>232</v>
      </c>
      <c r="D280" s="73">
        <v>1</v>
      </c>
      <c r="E280" s="73" t="s">
        <v>34</v>
      </c>
      <c r="F280" s="75">
        <v>40783</v>
      </c>
      <c r="G280" s="75">
        <v>40784</v>
      </c>
      <c r="H280" s="73">
        <v>1</v>
      </c>
      <c r="I280" s="73" t="s">
        <v>12</v>
      </c>
      <c r="J280" s="73" t="s">
        <v>36</v>
      </c>
      <c r="K280" s="73" t="s">
        <v>24</v>
      </c>
    </row>
    <row r="281" spans="1:11" ht="12.75" customHeight="1" x14ac:dyDescent="0.15">
      <c r="A281" s="73" t="s">
        <v>226</v>
      </c>
      <c r="B281" s="73" t="s">
        <v>231</v>
      </c>
      <c r="C281" s="73" t="s">
        <v>232</v>
      </c>
      <c r="D281" s="73">
        <v>1</v>
      </c>
      <c r="E281" s="73" t="s">
        <v>34</v>
      </c>
      <c r="F281" s="75">
        <v>40784</v>
      </c>
      <c r="G281" s="75">
        <v>40785</v>
      </c>
      <c r="H281" s="73">
        <v>1</v>
      </c>
      <c r="I281" s="73" t="s">
        <v>802</v>
      </c>
      <c r="J281" s="73" t="s">
        <v>794</v>
      </c>
      <c r="K281" s="73" t="s">
        <v>12</v>
      </c>
    </row>
    <row r="282" spans="1:11" ht="12.75" customHeight="1" x14ac:dyDescent="0.15">
      <c r="A282" s="73" t="s">
        <v>226</v>
      </c>
      <c r="B282" s="73" t="s">
        <v>231</v>
      </c>
      <c r="C282" s="73" t="s">
        <v>232</v>
      </c>
      <c r="D282" s="73">
        <v>1</v>
      </c>
      <c r="E282" s="73" t="s">
        <v>34</v>
      </c>
      <c r="F282" s="75">
        <v>40785</v>
      </c>
      <c r="G282" s="75">
        <v>40786</v>
      </c>
      <c r="H282" s="73">
        <v>1</v>
      </c>
      <c r="I282" s="73" t="s">
        <v>12</v>
      </c>
      <c r="J282" s="73" t="s">
        <v>36</v>
      </c>
      <c r="K282" s="73" t="s">
        <v>12</v>
      </c>
    </row>
    <row r="283" spans="1:11" ht="12.75" customHeight="1" x14ac:dyDescent="0.15">
      <c r="A283" s="73" t="s">
        <v>226</v>
      </c>
      <c r="B283" s="73" t="s">
        <v>231</v>
      </c>
      <c r="C283" s="73" t="s">
        <v>232</v>
      </c>
      <c r="D283" s="73">
        <v>1</v>
      </c>
      <c r="E283" s="73" t="s">
        <v>34</v>
      </c>
      <c r="F283" s="75">
        <v>40786</v>
      </c>
      <c r="G283" s="75">
        <v>40787</v>
      </c>
      <c r="H283" s="73">
        <v>1</v>
      </c>
      <c r="I283" s="73" t="s">
        <v>802</v>
      </c>
      <c r="J283" s="73" t="s">
        <v>794</v>
      </c>
      <c r="K283" s="73" t="s">
        <v>798</v>
      </c>
    </row>
    <row r="284" spans="1:11" ht="12.75" customHeight="1" x14ac:dyDescent="0.15">
      <c r="A284" s="74" t="s">
        <v>226</v>
      </c>
      <c r="B284" s="74" t="s">
        <v>231</v>
      </c>
      <c r="C284" s="74" t="s">
        <v>232</v>
      </c>
      <c r="D284" s="74">
        <v>1</v>
      </c>
      <c r="E284" s="74" t="s">
        <v>34</v>
      </c>
      <c r="F284" s="76">
        <v>40791</v>
      </c>
      <c r="G284" s="76">
        <v>40792</v>
      </c>
      <c r="H284" s="74">
        <v>1</v>
      </c>
      <c r="I284" s="74" t="s">
        <v>781</v>
      </c>
      <c r="J284" s="74" t="s">
        <v>36</v>
      </c>
      <c r="K284" s="74" t="s">
        <v>804</v>
      </c>
    </row>
    <row r="285" spans="1:11" ht="12.75" customHeight="1" x14ac:dyDescent="0.15">
      <c r="A285" s="33"/>
      <c r="B285" s="159">
        <f>SUM(IF(FREQUENCY(MATCH(B229:B284,B229:B284,0),MATCH(B229:B284,B229:B284,0))&gt;0,1))</f>
        <v>4</v>
      </c>
      <c r="C285" s="34"/>
      <c r="D285" s="34"/>
      <c r="E285" s="34">
        <f>COUNTA(E229:E284)</f>
        <v>56</v>
      </c>
      <c r="F285" s="34"/>
      <c r="G285" s="34"/>
      <c r="H285" s="34">
        <f>SUM(H229:H284)</f>
        <v>78</v>
      </c>
      <c r="I285" s="33"/>
      <c r="J285" s="33"/>
      <c r="K285" s="33"/>
    </row>
    <row r="286" spans="1:11" ht="12.75" customHeight="1" x14ac:dyDescent="0.15">
      <c r="A286" s="33"/>
      <c r="B286" s="159"/>
      <c r="C286" s="34"/>
      <c r="D286" s="34"/>
      <c r="E286" s="34"/>
      <c r="F286" s="34"/>
      <c r="G286" s="34"/>
      <c r="H286" s="34"/>
      <c r="I286" s="33"/>
      <c r="J286" s="33"/>
      <c r="K286" s="33"/>
    </row>
    <row r="287" spans="1:11" ht="12.75" customHeight="1" x14ac:dyDescent="0.15">
      <c r="A287" s="73" t="s">
        <v>233</v>
      </c>
      <c r="B287" s="73" t="s">
        <v>236</v>
      </c>
      <c r="C287" s="73" t="s">
        <v>237</v>
      </c>
      <c r="D287" s="73">
        <v>3</v>
      </c>
      <c r="E287" s="73" t="s">
        <v>34</v>
      </c>
      <c r="F287" s="75">
        <v>40774</v>
      </c>
      <c r="G287" s="75">
        <v>40775</v>
      </c>
      <c r="H287" s="73">
        <v>1</v>
      </c>
      <c r="I287" s="73" t="s">
        <v>12</v>
      </c>
      <c r="J287" s="73" t="s">
        <v>36</v>
      </c>
      <c r="K287" s="73" t="s">
        <v>24</v>
      </c>
    </row>
    <row r="288" spans="1:11" ht="12.75" customHeight="1" x14ac:dyDescent="0.15">
      <c r="A288" s="73" t="s">
        <v>233</v>
      </c>
      <c r="B288" s="73" t="s">
        <v>238</v>
      </c>
      <c r="C288" s="73" t="s">
        <v>239</v>
      </c>
      <c r="D288" s="73">
        <v>1</v>
      </c>
      <c r="E288" s="73" t="s">
        <v>34</v>
      </c>
      <c r="F288" s="75">
        <v>40704</v>
      </c>
      <c r="G288" s="75">
        <v>40705</v>
      </c>
      <c r="H288" s="73">
        <v>1</v>
      </c>
      <c r="I288" s="73" t="s">
        <v>35</v>
      </c>
      <c r="J288" s="73" t="s">
        <v>36</v>
      </c>
      <c r="K288" s="73" t="s">
        <v>37</v>
      </c>
    </row>
    <row r="289" spans="1:11" ht="12.75" customHeight="1" x14ac:dyDescent="0.15">
      <c r="A289" s="73" t="s">
        <v>233</v>
      </c>
      <c r="B289" s="73" t="s">
        <v>238</v>
      </c>
      <c r="C289" s="73" t="s">
        <v>239</v>
      </c>
      <c r="D289" s="73">
        <v>1</v>
      </c>
      <c r="E289" s="73" t="s">
        <v>34</v>
      </c>
      <c r="F289" s="75">
        <v>40711</v>
      </c>
      <c r="G289" s="75">
        <v>40713</v>
      </c>
      <c r="H289" s="73">
        <v>2</v>
      </c>
      <c r="I289" s="73" t="s">
        <v>35</v>
      </c>
      <c r="J289" s="73" t="s">
        <v>36</v>
      </c>
      <c r="K289" s="73" t="s">
        <v>37</v>
      </c>
    </row>
    <row r="290" spans="1:11" ht="12.75" customHeight="1" x14ac:dyDescent="0.15">
      <c r="A290" s="73" t="s">
        <v>233</v>
      </c>
      <c r="B290" s="73" t="s">
        <v>238</v>
      </c>
      <c r="C290" s="73" t="s">
        <v>239</v>
      </c>
      <c r="D290" s="73">
        <v>1</v>
      </c>
      <c r="E290" s="73" t="s">
        <v>34</v>
      </c>
      <c r="F290" s="75">
        <v>40718</v>
      </c>
      <c r="G290" s="75">
        <v>40719</v>
      </c>
      <c r="H290" s="73">
        <v>1</v>
      </c>
      <c r="I290" s="73" t="s">
        <v>35</v>
      </c>
      <c r="J290" s="73" t="s">
        <v>36</v>
      </c>
      <c r="K290" s="73" t="s">
        <v>37</v>
      </c>
    </row>
    <row r="291" spans="1:11" ht="12.75" customHeight="1" x14ac:dyDescent="0.15">
      <c r="A291" s="73" t="s">
        <v>233</v>
      </c>
      <c r="B291" s="73" t="s">
        <v>238</v>
      </c>
      <c r="C291" s="73" t="s">
        <v>239</v>
      </c>
      <c r="D291" s="73">
        <v>1</v>
      </c>
      <c r="E291" s="73" t="s">
        <v>34</v>
      </c>
      <c r="F291" s="75">
        <v>40726</v>
      </c>
      <c r="G291" s="75">
        <v>40727</v>
      </c>
      <c r="H291" s="73">
        <v>1</v>
      </c>
      <c r="I291" s="73" t="s">
        <v>38</v>
      </c>
      <c r="J291" s="73" t="s">
        <v>39</v>
      </c>
      <c r="K291" s="73" t="s">
        <v>24</v>
      </c>
    </row>
    <row r="292" spans="1:11" ht="12.75" customHeight="1" x14ac:dyDescent="0.15">
      <c r="A292" s="73" t="s">
        <v>233</v>
      </c>
      <c r="B292" s="73" t="s">
        <v>238</v>
      </c>
      <c r="C292" s="73" t="s">
        <v>239</v>
      </c>
      <c r="D292" s="73">
        <v>1</v>
      </c>
      <c r="E292" s="73" t="s">
        <v>34</v>
      </c>
      <c r="F292" s="75">
        <v>40765</v>
      </c>
      <c r="G292" s="75">
        <v>40766</v>
      </c>
      <c r="H292" s="73">
        <v>1</v>
      </c>
      <c r="I292" s="73" t="s">
        <v>35</v>
      </c>
      <c r="J292" s="73" t="s">
        <v>36</v>
      </c>
      <c r="K292" s="73" t="s">
        <v>37</v>
      </c>
    </row>
    <row r="293" spans="1:11" ht="12.75" customHeight="1" x14ac:dyDescent="0.15">
      <c r="A293" s="73" t="s">
        <v>233</v>
      </c>
      <c r="B293" s="73" t="s">
        <v>238</v>
      </c>
      <c r="C293" s="73" t="s">
        <v>239</v>
      </c>
      <c r="D293" s="73">
        <v>1</v>
      </c>
      <c r="E293" s="73" t="s">
        <v>34</v>
      </c>
      <c r="F293" s="75">
        <v>40769</v>
      </c>
      <c r="G293" s="75">
        <v>40771</v>
      </c>
      <c r="H293" s="73">
        <v>2</v>
      </c>
      <c r="I293" s="73" t="s">
        <v>35</v>
      </c>
      <c r="J293" s="73" t="s">
        <v>36</v>
      </c>
      <c r="K293" s="73" t="s">
        <v>37</v>
      </c>
    </row>
    <row r="294" spans="1:11" ht="12.75" customHeight="1" x14ac:dyDescent="0.15">
      <c r="A294" s="73" t="s">
        <v>233</v>
      </c>
      <c r="B294" s="73" t="s">
        <v>238</v>
      </c>
      <c r="C294" s="73" t="s">
        <v>239</v>
      </c>
      <c r="D294" s="73">
        <v>1</v>
      </c>
      <c r="E294" s="73" t="s">
        <v>34</v>
      </c>
      <c r="F294" s="75">
        <v>40777</v>
      </c>
      <c r="G294" s="75">
        <v>40778</v>
      </c>
      <c r="H294" s="73">
        <v>1</v>
      </c>
      <c r="I294" s="73" t="s">
        <v>35</v>
      </c>
      <c r="J294" s="73" t="s">
        <v>36</v>
      </c>
      <c r="K294" s="73" t="s">
        <v>37</v>
      </c>
    </row>
    <row r="295" spans="1:11" ht="12.75" customHeight="1" x14ac:dyDescent="0.15">
      <c r="A295" s="73" t="s">
        <v>233</v>
      </c>
      <c r="B295" s="73" t="s">
        <v>238</v>
      </c>
      <c r="C295" s="73" t="s">
        <v>239</v>
      </c>
      <c r="D295" s="73">
        <v>1</v>
      </c>
      <c r="E295" s="73" t="s">
        <v>34</v>
      </c>
      <c r="F295" s="75">
        <v>40783</v>
      </c>
      <c r="G295" s="75">
        <v>40785</v>
      </c>
      <c r="H295" s="73">
        <v>2</v>
      </c>
      <c r="I295" s="73" t="s">
        <v>35</v>
      </c>
      <c r="J295" s="73" t="s">
        <v>36</v>
      </c>
      <c r="K295" s="73" t="s">
        <v>37</v>
      </c>
    </row>
    <row r="296" spans="1:11" ht="12.75" customHeight="1" x14ac:dyDescent="0.15">
      <c r="A296" s="73" t="s">
        <v>233</v>
      </c>
      <c r="B296" s="73" t="s">
        <v>240</v>
      </c>
      <c r="C296" s="73" t="s">
        <v>241</v>
      </c>
      <c r="D296" s="73">
        <v>1</v>
      </c>
      <c r="E296" s="73" t="s">
        <v>34</v>
      </c>
      <c r="F296" s="75">
        <v>40705</v>
      </c>
      <c r="G296" s="75">
        <v>40710</v>
      </c>
      <c r="H296" s="73">
        <v>5</v>
      </c>
      <c r="I296" s="73" t="s">
        <v>38</v>
      </c>
      <c r="J296" s="73" t="s">
        <v>39</v>
      </c>
      <c r="K296" s="73" t="s">
        <v>24</v>
      </c>
    </row>
    <row r="297" spans="1:11" ht="12.75" customHeight="1" x14ac:dyDescent="0.15">
      <c r="A297" s="73" t="s">
        <v>233</v>
      </c>
      <c r="B297" s="73" t="s">
        <v>240</v>
      </c>
      <c r="C297" s="73" t="s">
        <v>241</v>
      </c>
      <c r="D297" s="73">
        <v>1</v>
      </c>
      <c r="E297" s="73" t="s">
        <v>34</v>
      </c>
      <c r="F297" s="75">
        <v>40712</v>
      </c>
      <c r="G297" s="75">
        <v>40713</v>
      </c>
      <c r="H297" s="73">
        <v>1</v>
      </c>
      <c r="I297" s="73" t="s">
        <v>35</v>
      </c>
      <c r="J297" s="73" t="s">
        <v>36</v>
      </c>
      <c r="K297" s="73" t="s">
        <v>37</v>
      </c>
    </row>
    <row r="298" spans="1:11" ht="12.75" customHeight="1" x14ac:dyDescent="0.15">
      <c r="A298" s="73" t="s">
        <v>233</v>
      </c>
      <c r="B298" s="73" t="s">
        <v>240</v>
      </c>
      <c r="C298" s="73" t="s">
        <v>241</v>
      </c>
      <c r="D298" s="73">
        <v>1</v>
      </c>
      <c r="E298" s="73" t="s">
        <v>34</v>
      </c>
      <c r="F298" s="75">
        <v>40733</v>
      </c>
      <c r="G298" s="75">
        <v>40734</v>
      </c>
      <c r="H298" s="73">
        <v>1</v>
      </c>
      <c r="I298" s="73" t="s">
        <v>35</v>
      </c>
      <c r="J298" s="73" t="s">
        <v>36</v>
      </c>
      <c r="K298" s="73" t="s">
        <v>37</v>
      </c>
    </row>
    <row r="299" spans="1:11" ht="12.75" customHeight="1" x14ac:dyDescent="0.15">
      <c r="A299" s="73" t="s">
        <v>233</v>
      </c>
      <c r="B299" s="73" t="s">
        <v>240</v>
      </c>
      <c r="C299" s="73" t="s">
        <v>241</v>
      </c>
      <c r="D299" s="73">
        <v>1</v>
      </c>
      <c r="E299" s="73" t="s">
        <v>34</v>
      </c>
      <c r="F299" s="75">
        <v>40753</v>
      </c>
      <c r="G299" s="75">
        <v>40754</v>
      </c>
      <c r="H299" s="73">
        <v>1</v>
      </c>
      <c r="I299" s="73" t="s">
        <v>35</v>
      </c>
      <c r="J299" s="73" t="s">
        <v>36</v>
      </c>
      <c r="K299" s="73" t="s">
        <v>37</v>
      </c>
    </row>
    <row r="300" spans="1:11" ht="12.75" customHeight="1" x14ac:dyDescent="0.15">
      <c r="A300" s="73" t="s">
        <v>233</v>
      </c>
      <c r="B300" s="73" t="s">
        <v>240</v>
      </c>
      <c r="C300" s="73" t="s">
        <v>241</v>
      </c>
      <c r="D300" s="73">
        <v>1</v>
      </c>
      <c r="E300" s="73" t="s">
        <v>34</v>
      </c>
      <c r="F300" s="75">
        <v>40769</v>
      </c>
      <c r="G300" s="75">
        <v>40771</v>
      </c>
      <c r="H300" s="73">
        <v>2</v>
      </c>
      <c r="I300" s="73" t="s">
        <v>35</v>
      </c>
      <c r="J300" s="73" t="s">
        <v>36</v>
      </c>
      <c r="K300" s="73" t="s">
        <v>37</v>
      </c>
    </row>
    <row r="301" spans="1:11" ht="12.75" customHeight="1" x14ac:dyDescent="0.15">
      <c r="A301" s="73" t="s">
        <v>233</v>
      </c>
      <c r="B301" s="73" t="s">
        <v>240</v>
      </c>
      <c r="C301" s="73" t="s">
        <v>241</v>
      </c>
      <c r="D301" s="73">
        <v>1</v>
      </c>
      <c r="E301" s="73" t="s">
        <v>34</v>
      </c>
      <c r="F301" s="75">
        <v>40777</v>
      </c>
      <c r="G301" s="75">
        <v>40778</v>
      </c>
      <c r="H301" s="73">
        <v>1</v>
      </c>
      <c r="I301" s="73" t="s">
        <v>35</v>
      </c>
      <c r="J301" s="73" t="s">
        <v>36</v>
      </c>
      <c r="K301" s="73" t="s">
        <v>37</v>
      </c>
    </row>
    <row r="302" spans="1:11" ht="12.75" customHeight="1" x14ac:dyDescent="0.15">
      <c r="A302" s="73" t="s">
        <v>233</v>
      </c>
      <c r="B302" s="73" t="s">
        <v>240</v>
      </c>
      <c r="C302" s="73" t="s">
        <v>241</v>
      </c>
      <c r="D302" s="73">
        <v>1</v>
      </c>
      <c r="E302" s="73" t="s">
        <v>34</v>
      </c>
      <c r="F302" s="75">
        <v>40783</v>
      </c>
      <c r="G302" s="75">
        <v>40785</v>
      </c>
      <c r="H302" s="73">
        <v>2</v>
      </c>
      <c r="I302" s="73" t="s">
        <v>35</v>
      </c>
      <c r="J302" s="73" t="s">
        <v>36</v>
      </c>
      <c r="K302" s="73" t="s">
        <v>37</v>
      </c>
    </row>
    <row r="303" spans="1:11" ht="12.75" customHeight="1" x14ac:dyDescent="0.15">
      <c r="A303" s="73" t="s">
        <v>233</v>
      </c>
      <c r="B303" s="73" t="s">
        <v>242</v>
      </c>
      <c r="C303" s="73" t="s">
        <v>243</v>
      </c>
      <c r="D303" s="73">
        <v>3</v>
      </c>
      <c r="E303" s="73" t="s">
        <v>34</v>
      </c>
      <c r="F303" s="75">
        <v>40774</v>
      </c>
      <c r="G303" s="75">
        <v>40775</v>
      </c>
      <c r="H303" s="73">
        <v>1</v>
      </c>
      <c r="I303" s="73" t="s">
        <v>12</v>
      </c>
      <c r="J303" s="73" t="s">
        <v>36</v>
      </c>
      <c r="K303" s="73" t="s">
        <v>24</v>
      </c>
    </row>
    <row r="304" spans="1:11" ht="12.75" customHeight="1" x14ac:dyDescent="0.15">
      <c r="A304" s="73" t="s">
        <v>233</v>
      </c>
      <c r="B304" s="73" t="s">
        <v>246</v>
      </c>
      <c r="C304" s="73" t="s">
        <v>806</v>
      </c>
      <c r="D304" s="73">
        <v>2</v>
      </c>
      <c r="E304" s="73" t="s">
        <v>34</v>
      </c>
      <c r="F304" s="75">
        <v>40712</v>
      </c>
      <c r="G304" s="75">
        <v>40713</v>
      </c>
      <c r="H304" s="73">
        <v>1</v>
      </c>
      <c r="I304" s="73" t="s">
        <v>35</v>
      </c>
      <c r="J304" s="73" t="s">
        <v>36</v>
      </c>
      <c r="K304" s="73" t="s">
        <v>37</v>
      </c>
    </row>
    <row r="305" spans="1:11" ht="12.75" customHeight="1" x14ac:dyDescent="0.15">
      <c r="A305" s="73" t="s">
        <v>233</v>
      </c>
      <c r="B305" s="73" t="s">
        <v>246</v>
      </c>
      <c r="C305" s="73" t="s">
        <v>806</v>
      </c>
      <c r="D305" s="73">
        <v>2</v>
      </c>
      <c r="E305" s="73" t="s">
        <v>34</v>
      </c>
      <c r="F305" s="75">
        <v>40718</v>
      </c>
      <c r="G305" s="75">
        <v>40719</v>
      </c>
      <c r="H305" s="73">
        <v>1</v>
      </c>
      <c r="I305" s="73" t="s">
        <v>35</v>
      </c>
      <c r="J305" s="73" t="s">
        <v>36</v>
      </c>
      <c r="K305" s="73" t="s">
        <v>37</v>
      </c>
    </row>
    <row r="306" spans="1:11" ht="12.75" customHeight="1" x14ac:dyDescent="0.15">
      <c r="A306" s="73" t="s">
        <v>233</v>
      </c>
      <c r="B306" s="73" t="s">
        <v>246</v>
      </c>
      <c r="C306" s="73" t="s">
        <v>806</v>
      </c>
      <c r="D306" s="73">
        <v>2</v>
      </c>
      <c r="E306" s="73" t="s">
        <v>34</v>
      </c>
      <c r="F306" s="75">
        <v>40765</v>
      </c>
      <c r="G306" s="75">
        <v>40766</v>
      </c>
      <c r="H306" s="73">
        <v>1</v>
      </c>
      <c r="I306" s="73" t="s">
        <v>35</v>
      </c>
      <c r="J306" s="73" t="s">
        <v>36</v>
      </c>
      <c r="K306" s="73" t="s">
        <v>37</v>
      </c>
    </row>
    <row r="307" spans="1:11" ht="12.75" customHeight="1" x14ac:dyDescent="0.15">
      <c r="A307" s="73" t="s">
        <v>233</v>
      </c>
      <c r="B307" s="73" t="s">
        <v>246</v>
      </c>
      <c r="C307" s="73" t="s">
        <v>806</v>
      </c>
      <c r="D307" s="73">
        <v>2</v>
      </c>
      <c r="E307" s="73" t="s">
        <v>34</v>
      </c>
      <c r="F307" s="75">
        <v>40769</v>
      </c>
      <c r="G307" s="75">
        <v>40771</v>
      </c>
      <c r="H307" s="73">
        <v>2</v>
      </c>
      <c r="I307" s="73" t="s">
        <v>35</v>
      </c>
      <c r="J307" s="73" t="s">
        <v>36</v>
      </c>
      <c r="K307" s="73" t="s">
        <v>37</v>
      </c>
    </row>
    <row r="308" spans="1:11" ht="12.75" customHeight="1" x14ac:dyDescent="0.15">
      <c r="A308" s="73" t="s">
        <v>233</v>
      </c>
      <c r="B308" s="73" t="s">
        <v>246</v>
      </c>
      <c r="C308" s="73" t="s">
        <v>806</v>
      </c>
      <c r="D308" s="73">
        <v>2</v>
      </c>
      <c r="E308" s="73" t="s">
        <v>34</v>
      </c>
      <c r="F308" s="75">
        <v>40777</v>
      </c>
      <c r="G308" s="75">
        <v>40778</v>
      </c>
      <c r="H308" s="73">
        <v>1</v>
      </c>
      <c r="I308" s="73" t="s">
        <v>35</v>
      </c>
      <c r="J308" s="73" t="s">
        <v>36</v>
      </c>
      <c r="K308" s="73" t="s">
        <v>37</v>
      </c>
    </row>
    <row r="309" spans="1:11" ht="12.75" customHeight="1" x14ac:dyDescent="0.15">
      <c r="A309" s="73" t="s">
        <v>233</v>
      </c>
      <c r="B309" s="73" t="s">
        <v>246</v>
      </c>
      <c r="C309" s="73" t="s">
        <v>806</v>
      </c>
      <c r="D309" s="73">
        <v>2</v>
      </c>
      <c r="E309" s="73" t="s">
        <v>34</v>
      </c>
      <c r="F309" s="75">
        <v>40783</v>
      </c>
      <c r="G309" s="75">
        <v>40785</v>
      </c>
      <c r="H309" s="73">
        <v>2</v>
      </c>
      <c r="I309" s="73" t="s">
        <v>35</v>
      </c>
      <c r="J309" s="73" t="s">
        <v>36</v>
      </c>
      <c r="K309" s="73" t="s">
        <v>37</v>
      </c>
    </row>
    <row r="310" spans="1:11" ht="12.75" customHeight="1" x14ac:dyDescent="0.15">
      <c r="A310" s="73" t="s">
        <v>233</v>
      </c>
      <c r="B310" s="73" t="s">
        <v>250</v>
      </c>
      <c r="C310" s="73" t="s">
        <v>251</v>
      </c>
      <c r="D310" s="73">
        <v>2</v>
      </c>
      <c r="E310" s="73" t="s">
        <v>34</v>
      </c>
      <c r="F310" s="75">
        <v>40691</v>
      </c>
      <c r="G310" s="75">
        <v>40792</v>
      </c>
      <c r="H310" s="73">
        <v>101</v>
      </c>
      <c r="I310" s="73" t="s">
        <v>38</v>
      </c>
      <c r="J310" s="73" t="s">
        <v>39</v>
      </c>
      <c r="K310" s="73" t="s">
        <v>24</v>
      </c>
    </row>
    <row r="311" spans="1:11" ht="12.75" customHeight="1" x14ac:dyDescent="0.15">
      <c r="A311" s="73" t="s">
        <v>233</v>
      </c>
      <c r="B311" s="73" t="s">
        <v>252</v>
      </c>
      <c r="C311" s="73" t="s">
        <v>253</v>
      </c>
      <c r="D311" s="73">
        <v>3</v>
      </c>
      <c r="E311" s="73" t="s">
        <v>34</v>
      </c>
      <c r="F311" s="75">
        <v>40774</v>
      </c>
      <c r="G311" s="75">
        <v>40775</v>
      </c>
      <c r="H311" s="73">
        <v>1</v>
      </c>
      <c r="I311" s="73" t="s">
        <v>12</v>
      </c>
      <c r="J311" s="73" t="s">
        <v>36</v>
      </c>
      <c r="K311" s="73" t="s">
        <v>24</v>
      </c>
    </row>
    <row r="312" spans="1:11" ht="12.75" customHeight="1" x14ac:dyDescent="0.15">
      <c r="A312" s="73" t="s">
        <v>233</v>
      </c>
      <c r="B312" s="73" t="s">
        <v>256</v>
      </c>
      <c r="C312" s="73" t="s">
        <v>257</v>
      </c>
      <c r="D312" s="73">
        <v>3</v>
      </c>
      <c r="E312" s="73" t="s">
        <v>34</v>
      </c>
      <c r="F312" s="75">
        <v>40774</v>
      </c>
      <c r="G312" s="75">
        <v>40775</v>
      </c>
      <c r="H312" s="73">
        <v>1</v>
      </c>
      <c r="I312" s="73" t="s">
        <v>12</v>
      </c>
      <c r="J312" s="73" t="s">
        <v>36</v>
      </c>
      <c r="K312" s="73" t="s">
        <v>24</v>
      </c>
    </row>
    <row r="313" spans="1:11" ht="12.75" customHeight="1" x14ac:dyDescent="0.15">
      <c r="A313" s="73" t="s">
        <v>233</v>
      </c>
      <c r="B313" s="73" t="s">
        <v>258</v>
      </c>
      <c r="C313" s="73" t="s">
        <v>259</v>
      </c>
      <c r="D313" s="73">
        <v>3</v>
      </c>
      <c r="E313" s="73" t="s">
        <v>34</v>
      </c>
      <c r="F313" s="75">
        <v>40774</v>
      </c>
      <c r="G313" s="75">
        <v>40775</v>
      </c>
      <c r="H313" s="73">
        <v>1</v>
      </c>
      <c r="I313" s="73" t="s">
        <v>12</v>
      </c>
      <c r="J313" s="73" t="s">
        <v>36</v>
      </c>
      <c r="K313" s="73" t="s">
        <v>24</v>
      </c>
    </row>
    <row r="314" spans="1:11" ht="12.75" customHeight="1" x14ac:dyDescent="0.15">
      <c r="A314" s="73" t="s">
        <v>233</v>
      </c>
      <c r="B314" s="73" t="s">
        <v>264</v>
      </c>
      <c r="C314" s="73" t="s">
        <v>265</v>
      </c>
      <c r="D314" s="73">
        <v>1</v>
      </c>
      <c r="E314" s="73" t="s">
        <v>34</v>
      </c>
      <c r="F314" s="75">
        <v>40712</v>
      </c>
      <c r="G314" s="75">
        <v>40713</v>
      </c>
      <c r="H314" s="73">
        <v>1</v>
      </c>
      <c r="I314" s="73" t="s">
        <v>35</v>
      </c>
      <c r="J314" s="73" t="s">
        <v>36</v>
      </c>
      <c r="K314" s="73" t="s">
        <v>37</v>
      </c>
    </row>
    <row r="315" spans="1:11" ht="12.75" customHeight="1" x14ac:dyDescent="0.15">
      <c r="A315" s="73" t="s">
        <v>233</v>
      </c>
      <c r="B315" s="73" t="s">
        <v>264</v>
      </c>
      <c r="C315" s="73" t="s">
        <v>265</v>
      </c>
      <c r="D315" s="73">
        <v>1</v>
      </c>
      <c r="E315" s="73" t="s">
        <v>34</v>
      </c>
      <c r="F315" s="75">
        <v>40733</v>
      </c>
      <c r="G315" s="75">
        <v>40734</v>
      </c>
      <c r="H315" s="73">
        <v>1</v>
      </c>
      <c r="I315" s="73" t="s">
        <v>35</v>
      </c>
      <c r="J315" s="73" t="s">
        <v>36</v>
      </c>
      <c r="K315" s="73" t="s">
        <v>37</v>
      </c>
    </row>
    <row r="316" spans="1:11" ht="12.75" customHeight="1" x14ac:dyDescent="0.15">
      <c r="A316" s="73" t="s">
        <v>233</v>
      </c>
      <c r="B316" s="73" t="s">
        <v>264</v>
      </c>
      <c r="C316" s="73" t="s">
        <v>265</v>
      </c>
      <c r="D316" s="73">
        <v>1</v>
      </c>
      <c r="E316" s="73" t="s">
        <v>34</v>
      </c>
      <c r="F316" s="75">
        <v>40753</v>
      </c>
      <c r="G316" s="75">
        <v>40754</v>
      </c>
      <c r="H316" s="73">
        <v>1</v>
      </c>
      <c r="I316" s="73" t="s">
        <v>35</v>
      </c>
      <c r="J316" s="73" t="s">
        <v>36</v>
      </c>
      <c r="K316" s="73" t="s">
        <v>37</v>
      </c>
    </row>
    <row r="317" spans="1:11" ht="12.75" customHeight="1" x14ac:dyDescent="0.15">
      <c r="A317" s="73" t="s">
        <v>233</v>
      </c>
      <c r="B317" s="73" t="s">
        <v>264</v>
      </c>
      <c r="C317" s="73" t="s">
        <v>265</v>
      </c>
      <c r="D317" s="73">
        <v>1</v>
      </c>
      <c r="E317" s="73" t="s">
        <v>34</v>
      </c>
      <c r="F317" s="75">
        <v>40769</v>
      </c>
      <c r="G317" s="75">
        <v>40771</v>
      </c>
      <c r="H317" s="73">
        <v>2</v>
      </c>
      <c r="I317" s="73" t="s">
        <v>35</v>
      </c>
      <c r="J317" s="73" t="s">
        <v>36</v>
      </c>
      <c r="K317" s="73" t="s">
        <v>37</v>
      </c>
    </row>
    <row r="318" spans="1:11" ht="12.75" customHeight="1" x14ac:dyDescent="0.15">
      <c r="A318" s="73" t="s">
        <v>233</v>
      </c>
      <c r="B318" s="73" t="s">
        <v>264</v>
      </c>
      <c r="C318" s="73" t="s">
        <v>265</v>
      </c>
      <c r="D318" s="73">
        <v>1</v>
      </c>
      <c r="E318" s="73" t="s">
        <v>34</v>
      </c>
      <c r="F318" s="75">
        <v>40777</v>
      </c>
      <c r="G318" s="75">
        <v>40778</v>
      </c>
      <c r="H318" s="73">
        <v>1</v>
      </c>
      <c r="I318" s="73" t="s">
        <v>35</v>
      </c>
      <c r="J318" s="73" t="s">
        <v>36</v>
      </c>
      <c r="K318" s="73" t="s">
        <v>37</v>
      </c>
    </row>
    <row r="319" spans="1:11" ht="12.75" customHeight="1" x14ac:dyDescent="0.15">
      <c r="A319" s="73" t="s">
        <v>233</v>
      </c>
      <c r="B319" s="73" t="s">
        <v>264</v>
      </c>
      <c r="C319" s="73" t="s">
        <v>265</v>
      </c>
      <c r="D319" s="73">
        <v>1</v>
      </c>
      <c r="E319" s="73" t="s">
        <v>34</v>
      </c>
      <c r="F319" s="75">
        <v>40783</v>
      </c>
      <c r="G319" s="75">
        <v>40785</v>
      </c>
      <c r="H319" s="73">
        <v>2</v>
      </c>
      <c r="I319" s="73" t="s">
        <v>35</v>
      </c>
      <c r="J319" s="73" t="s">
        <v>36</v>
      </c>
      <c r="K319" s="73" t="s">
        <v>37</v>
      </c>
    </row>
    <row r="320" spans="1:11" ht="12.75" customHeight="1" x14ac:dyDescent="0.15">
      <c r="A320" s="73" t="s">
        <v>233</v>
      </c>
      <c r="B320" s="73" t="s">
        <v>266</v>
      </c>
      <c r="C320" s="73" t="s">
        <v>267</v>
      </c>
      <c r="D320" s="73">
        <v>1</v>
      </c>
      <c r="E320" s="73" t="s">
        <v>34</v>
      </c>
      <c r="F320" s="75">
        <v>40704</v>
      </c>
      <c r="G320" s="75">
        <v>40725</v>
      </c>
      <c r="H320" s="73">
        <v>21</v>
      </c>
      <c r="I320" s="73" t="s">
        <v>38</v>
      </c>
      <c r="J320" s="73" t="s">
        <v>39</v>
      </c>
      <c r="K320" s="73" t="s">
        <v>24</v>
      </c>
    </row>
    <row r="321" spans="1:11" ht="12.75" customHeight="1" x14ac:dyDescent="0.15">
      <c r="A321" s="73" t="s">
        <v>233</v>
      </c>
      <c r="B321" s="73" t="s">
        <v>266</v>
      </c>
      <c r="C321" s="73" t="s">
        <v>267</v>
      </c>
      <c r="D321" s="73">
        <v>1</v>
      </c>
      <c r="E321" s="73" t="s">
        <v>34</v>
      </c>
      <c r="F321" s="75">
        <v>40765</v>
      </c>
      <c r="G321" s="75">
        <v>40766</v>
      </c>
      <c r="H321" s="73">
        <v>1</v>
      </c>
      <c r="I321" s="73" t="s">
        <v>35</v>
      </c>
      <c r="J321" s="73" t="s">
        <v>36</v>
      </c>
      <c r="K321" s="73" t="s">
        <v>37</v>
      </c>
    </row>
    <row r="322" spans="1:11" ht="12.75" customHeight="1" x14ac:dyDescent="0.15">
      <c r="A322" s="73" t="s">
        <v>233</v>
      </c>
      <c r="B322" s="73" t="s">
        <v>266</v>
      </c>
      <c r="C322" s="73" t="s">
        <v>267</v>
      </c>
      <c r="D322" s="73">
        <v>1</v>
      </c>
      <c r="E322" s="73" t="s">
        <v>34</v>
      </c>
      <c r="F322" s="75">
        <v>40769</v>
      </c>
      <c r="G322" s="75">
        <v>40771</v>
      </c>
      <c r="H322" s="73">
        <v>2</v>
      </c>
      <c r="I322" s="73" t="s">
        <v>35</v>
      </c>
      <c r="J322" s="73" t="s">
        <v>36</v>
      </c>
      <c r="K322" s="73" t="s">
        <v>37</v>
      </c>
    </row>
    <row r="323" spans="1:11" ht="12.75" customHeight="1" x14ac:dyDescent="0.15">
      <c r="A323" s="73" t="s">
        <v>233</v>
      </c>
      <c r="B323" s="73" t="s">
        <v>266</v>
      </c>
      <c r="C323" s="73" t="s">
        <v>267</v>
      </c>
      <c r="D323" s="73">
        <v>1</v>
      </c>
      <c r="E323" s="73" t="s">
        <v>34</v>
      </c>
      <c r="F323" s="75">
        <v>40777</v>
      </c>
      <c r="G323" s="75">
        <v>40778</v>
      </c>
      <c r="H323" s="73">
        <v>1</v>
      </c>
      <c r="I323" s="73" t="s">
        <v>35</v>
      </c>
      <c r="J323" s="73" t="s">
        <v>36</v>
      </c>
      <c r="K323" s="73" t="s">
        <v>37</v>
      </c>
    </row>
    <row r="324" spans="1:11" ht="12.75" customHeight="1" x14ac:dyDescent="0.15">
      <c r="A324" s="73" t="s">
        <v>233</v>
      </c>
      <c r="B324" s="73" t="s">
        <v>266</v>
      </c>
      <c r="C324" s="73" t="s">
        <v>267</v>
      </c>
      <c r="D324" s="73">
        <v>1</v>
      </c>
      <c r="E324" s="73" t="s">
        <v>34</v>
      </c>
      <c r="F324" s="75">
        <v>40783</v>
      </c>
      <c r="G324" s="75">
        <v>40785</v>
      </c>
      <c r="H324" s="73">
        <v>2</v>
      </c>
      <c r="I324" s="73" t="s">
        <v>35</v>
      </c>
      <c r="J324" s="73" t="s">
        <v>36</v>
      </c>
      <c r="K324" s="73" t="s">
        <v>37</v>
      </c>
    </row>
    <row r="325" spans="1:11" ht="12.75" customHeight="1" x14ac:dyDescent="0.15">
      <c r="A325" s="73" t="s">
        <v>233</v>
      </c>
      <c r="B325" s="73" t="s">
        <v>270</v>
      </c>
      <c r="C325" s="73" t="s">
        <v>271</v>
      </c>
      <c r="D325" s="73">
        <v>1</v>
      </c>
      <c r="E325" s="73" t="s">
        <v>34</v>
      </c>
      <c r="F325" s="75">
        <v>40712</v>
      </c>
      <c r="G325" s="75">
        <v>40713</v>
      </c>
      <c r="H325" s="73">
        <v>1</v>
      </c>
      <c r="I325" s="73" t="s">
        <v>35</v>
      </c>
      <c r="J325" s="73" t="s">
        <v>36</v>
      </c>
      <c r="K325" s="73" t="s">
        <v>37</v>
      </c>
    </row>
    <row r="326" spans="1:11" ht="12.75" customHeight="1" x14ac:dyDescent="0.15">
      <c r="A326" s="73" t="s">
        <v>233</v>
      </c>
      <c r="B326" s="73" t="s">
        <v>270</v>
      </c>
      <c r="C326" s="73" t="s">
        <v>271</v>
      </c>
      <c r="D326" s="73">
        <v>1</v>
      </c>
      <c r="E326" s="73" t="s">
        <v>34</v>
      </c>
      <c r="F326" s="75">
        <v>40733</v>
      </c>
      <c r="G326" s="75">
        <v>40734</v>
      </c>
      <c r="H326" s="73">
        <v>1</v>
      </c>
      <c r="I326" s="73" t="s">
        <v>35</v>
      </c>
      <c r="J326" s="73" t="s">
        <v>36</v>
      </c>
      <c r="K326" s="73" t="s">
        <v>37</v>
      </c>
    </row>
    <row r="327" spans="1:11" ht="12.75" customHeight="1" x14ac:dyDescent="0.15">
      <c r="A327" s="73" t="s">
        <v>233</v>
      </c>
      <c r="B327" s="73" t="s">
        <v>270</v>
      </c>
      <c r="C327" s="73" t="s">
        <v>271</v>
      </c>
      <c r="D327" s="73">
        <v>1</v>
      </c>
      <c r="E327" s="73" t="s">
        <v>34</v>
      </c>
      <c r="F327" s="75">
        <v>40753</v>
      </c>
      <c r="G327" s="75">
        <v>40754</v>
      </c>
      <c r="H327" s="73">
        <v>1</v>
      </c>
      <c r="I327" s="73" t="s">
        <v>35</v>
      </c>
      <c r="J327" s="73" t="s">
        <v>36</v>
      </c>
      <c r="K327" s="73" t="s">
        <v>37</v>
      </c>
    </row>
    <row r="328" spans="1:11" ht="12.75" customHeight="1" x14ac:dyDescent="0.15">
      <c r="A328" s="73" t="s">
        <v>233</v>
      </c>
      <c r="B328" s="73" t="s">
        <v>270</v>
      </c>
      <c r="C328" s="73" t="s">
        <v>271</v>
      </c>
      <c r="D328" s="73">
        <v>1</v>
      </c>
      <c r="E328" s="73" t="s">
        <v>34</v>
      </c>
      <c r="F328" s="75">
        <v>40769</v>
      </c>
      <c r="G328" s="75">
        <v>40771</v>
      </c>
      <c r="H328" s="73">
        <v>2</v>
      </c>
      <c r="I328" s="73" t="s">
        <v>35</v>
      </c>
      <c r="J328" s="73" t="s">
        <v>36</v>
      </c>
      <c r="K328" s="73" t="s">
        <v>37</v>
      </c>
    </row>
    <row r="329" spans="1:11" ht="12.75" customHeight="1" x14ac:dyDescent="0.15">
      <c r="A329" s="73" t="s">
        <v>233</v>
      </c>
      <c r="B329" s="73" t="s">
        <v>270</v>
      </c>
      <c r="C329" s="73" t="s">
        <v>271</v>
      </c>
      <c r="D329" s="73">
        <v>1</v>
      </c>
      <c r="E329" s="73" t="s">
        <v>34</v>
      </c>
      <c r="F329" s="75">
        <v>40777</v>
      </c>
      <c r="G329" s="75">
        <v>40778</v>
      </c>
      <c r="H329" s="73">
        <v>1</v>
      </c>
      <c r="I329" s="73" t="s">
        <v>35</v>
      </c>
      <c r="J329" s="73" t="s">
        <v>36</v>
      </c>
      <c r="K329" s="73" t="s">
        <v>37</v>
      </c>
    </row>
    <row r="330" spans="1:11" ht="12.75" customHeight="1" x14ac:dyDescent="0.15">
      <c r="A330" s="73" t="s">
        <v>233</v>
      </c>
      <c r="B330" s="73" t="s">
        <v>270</v>
      </c>
      <c r="C330" s="73" t="s">
        <v>271</v>
      </c>
      <c r="D330" s="73">
        <v>1</v>
      </c>
      <c r="E330" s="73" t="s">
        <v>34</v>
      </c>
      <c r="F330" s="75">
        <v>40783</v>
      </c>
      <c r="G330" s="75">
        <v>40785</v>
      </c>
      <c r="H330" s="73">
        <v>2</v>
      </c>
      <c r="I330" s="73" t="s">
        <v>35</v>
      </c>
      <c r="J330" s="73" t="s">
        <v>36</v>
      </c>
      <c r="K330" s="73" t="s">
        <v>37</v>
      </c>
    </row>
    <row r="331" spans="1:11" ht="12.75" customHeight="1" x14ac:dyDescent="0.15">
      <c r="A331" s="73" t="s">
        <v>233</v>
      </c>
      <c r="B331" s="73" t="s">
        <v>272</v>
      </c>
      <c r="C331" s="73" t="s">
        <v>273</v>
      </c>
      <c r="D331" s="73">
        <v>3</v>
      </c>
      <c r="E331" s="73" t="s">
        <v>34</v>
      </c>
      <c r="F331" s="75">
        <v>40774</v>
      </c>
      <c r="G331" s="75">
        <v>40775</v>
      </c>
      <c r="H331" s="73">
        <v>1</v>
      </c>
      <c r="I331" s="73" t="s">
        <v>12</v>
      </c>
      <c r="J331" s="73" t="s">
        <v>36</v>
      </c>
      <c r="K331" s="73" t="s">
        <v>24</v>
      </c>
    </row>
    <row r="332" spans="1:11" ht="12.75" customHeight="1" x14ac:dyDescent="0.15">
      <c r="A332" s="73" t="s">
        <v>233</v>
      </c>
      <c r="B332" s="73" t="s">
        <v>278</v>
      </c>
      <c r="C332" s="73" t="s">
        <v>807</v>
      </c>
      <c r="D332" s="73">
        <v>2</v>
      </c>
      <c r="E332" s="73" t="s">
        <v>34</v>
      </c>
      <c r="F332" s="75">
        <v>40712</v>
      </c>
      <c r="G332" s="75">
        <v>40713</v>
      </c>
      <c r="H332" s="73">
        <v>1</v>
      </c>
      <c r="I332" s="73" t="s">
        <v>35</v>
      </c>
      <c r="J332" s="73" t="s">
        <v>36</v>
      </c>
      <c r="K332" s="73" t="s">
        <v>37</v>
      </c>
    </row>
    <row r="333" spans="1:11" ht="12.75" customHeight="1" x14ac:dyDescent="0.15">
      <c r="A333" s="73" t="s">
        <v>233</v>
      </c>
      <c r="B333" s="73" t="s">
        <v>278</v>
      </c>
      <c r="C333" s="73" t="s">
        <v>807</v>
      </c>
      <c r="D333" s="73">
        <v>2</v>
      </c>
      <c r="E333" s="73" t="s">
        <v>34</v>
      </c>
      <c r="F333" s="75">
        <v>40718</v>
      </c>
      <c r="G333" s="75">
        <v>40719</v>
      </c>
      <c r="H333" s="73">
        <v>1</v>
      </c>
      <c r="I333" s="73" t="s">
        <v>35</v>
      </c>
      <c r="J333" s="73" t="s">
        <v>36</v>
      </c>
      <c r="K333" s="73" t="s">
        <v>37</v>
      </c>
    </row>
    <row r="334" spans="1:11" ht="12.75" customHeight="1" x14ac:dyDescent="0.15">
      <c r="A334" s="73" t="s">
        <v>233</v>
      </c>
      <c r="B334" s="73" t="s">
        <v>278</v>
      </c>
      <c r="C334" s="73" t="s">
        <v>807</v>
      </c>
      <c r="D334" s="73">
        <v>2</v>
      </c>
      <c r="E334" s="73" t="s">
        <v>34</v>
      </c>
      <c r="F334" s="75">
        <v>40765</v>
      </c>
      <c r="G334" s="75">
        <v>40766</v>
      </c>
      <c r="H334" s="73">
        <v>1</v>
      </c>
      <c r="I334" s="73" t="s">
        <v>35</v>
      </c>
      <c r="J334" s="73" t="s">
        <v>36</v>
      </c>
      <c r="K334" s="73" t="s">
        <v>37</v>
      </c>
    </row>
    <row r="335" spans="1:11" ht="12.75" customHeight="1" x14ac:dyDescent="0.15">
      <c r="A335" s="73" t="s">
        <v>233</v>
      </c>
      <c r="B335" s="73" t="s">
        <v>278</v>
      </c>
      <c r="C335" s="73" t="s">
        <v>807</v>
      </c>
      <c r="D335" s="73">
        <v>2</v>
      </c>
      <c r="E335" s="73" t="s">
        <v>34</v>
      </c>
      <c r="F335" s="75">
        <v>40769</v>
      </c>
      <c r="G335" s="75">
        <v>40771</v>
      </c>
      <c r="H335" s="73">
        <v>2</v>
      </c>
      <c r="I335" s="73" t="s">
        <v>35</v>
      </c>
      <c r="J335" s="73" t="s">
        <v>36</v>
      </c>
      <c r="K335" s="73" t="s">
        <v>37</v>
      </c>
    </row>
    <row r="336" spans="1:11" ht="12.75" customHeight="1" x14ac:dyDescent="0.15">
      <c r="A336" s="73" t="s">
        <v>233</v>
      </c>
      <c r="B336" s="73" t="s">
        <v>278</v>
      </c>
      <c r="C336" s="73" t="s">
        <v>807</v>
      </c>
      <c r="D336" s="73">
        <v>2</v>
      </c>
      <c r="E336" s="73" t="s">
        <v>34</v>
      </c>
      <c r="F336" s="75">
        <v>40777</v>
      </c>
      <c r="G336" s="75">
        <v>40778</v>
      </c>
      <c r="H336" s="73">
        <v>1</v>
      </c>
      <c r="I336" s="73" t="s">
        <v>35</v>
      </c>
      <c r="J336" s="73" t="s">
        <v>36</v>
      </c>
      <c r="K336" s="73" t="s">
        <v>37</v>
      </c>
    </row>
    <row r="337" spans="1:11" ht="12.75" customHeight="1" x14ac:dyDescent="0.15">
      <c r="A337" s="73" t="s">
        <v>233</v>
      </c>
      <c r="B337" s="73" t="s">
        <v>278</v>
      </c>
      <c r="C337" s="73" t="s">
        <v>807</v>
      </c>
      <c r="D337" s="73">
        <v>2</v>
      </c>
      <c r="E337" s="73" t="s">
        <v>34</v>
      </c>
      <c r="F337" s="75">
        <v>40783</v>
      </c>
      <c r="G337" s="75">
        <v>40785</v>
      </c>
      <c r="H337" s="73">
        <v>2</v>
      </c>
      <c r="I337" s="73" t="s">
        <v>35</v>
      </c>
      <c r="J337" s="73" t="s">
        <v>36</v>
      </c>
      <c r="K337" s="73" t="s">
        <v>37</v>
      </c>
    </row>
    <row r="338" spans="1:11" ht="12.75" customHeight="1" x14ac:dyDescent="0.15">
      <c r="A338" s="73" t="s">
        <v>233</v>
      </c>
      <c r="B338" s="73" t="s">
        <v>294</v>
      </c>
      <c r="C338" s="73" t="s">
        <v>808</v>
      </c>
      <c r="D338" s="73">
        <v>2</v>
      </c>
      <c r="E338" s="73" t="s">
        <v>34</v>
      </c>
      <c r="F338" s="75">
        <v>40733</v>
      </c>
      <c r="G338" s="75">
        <v>40734</v>
      </c>
      <c r="H338" s="73">
        <v>1</v>
      </c>
      <c r="I338" s="73" t="s">
        <v>35</v>
      </c>
      <c r="J338" s="73" t="s">
        <v>36</v>
      </c>
      <c r="K338" s="73" t="s">
        <v>37</v>
      </c>
    </row>
    <row r="339" spans="1:11" ht="12.75" customHeight="1" x14ac:dyDescent="0.15">
      <c r="A339" s="73" t="s">
        <v>233</v>
      </c>
      <c r="B339" s="73" t="s">
        <v>294</v>
      </c>
      <c r="C339" s="73" t="s">
        <v>808</v>
      </c>
      <c r="D339" s="73">
        <v>2</v>
      </c>
      <c r="E339" s="73" t="s">
        <v>34</v>
      </c>
      <c r="F339" s="75">
        <v>40753</v>
      </c>
      <c r="G339" s="75">
        <v>40754</v>
      </c>
      <c r="H339" s="73">
        <v>1</v>
      </c>
      <c r="I339" s="73" t="s">
        <v>35</v>
      </c>
      <c r="J339" s="73" t="s">
        <v>36</v>
      </c>
      <c r="K339" s="73" t="s">
        <v>37</v>
      </c>
    </row>
    <row r="340" spans="1:11" ht="12.75" customHeight="1" x14ac:dyDescent="0.15">
      <c r="A340" s="73" t="s">
        <v>233</v>
      </c>
      <c r="B340" s="73" t="s">
        <v>294</v>
      </c>
      <c r="C340" s="73" t="s">
        <v>808</v>
      </c>
      <c r="D340" s="73">
        <v>2</v>
      </c>
      <c r="E340" s="73" t="s">
        <v>34</v>
      </c>
      <c r="F340" s="75">
        <v>40769</v>
      </c>
      <c r="G340" s="75">
        <v>40771</v>
      </c>
      <c r="H340" s="73">
        <v>2</v>
      </c>
      <c r="I340" s="73" t="s">
        <v>35</v>
      </c>
      <c r="J340" s="73" t="s">
        <v>36</v>
      </c>
      <c r="K340" s="73" t="s">
        <v>37</v>
      </c>
    </row>
    <row r="341" spans="1:11" ht="12.75" customHeight="1" x14ac:dyDescent="0.15">
      <c r="A341" s="73" t="s">
        <v>233</v>
      </c>
      <c r="B341" s="73" t="s">
        <v>294</v>
      </c>
      <c r="C341" s="73" t="s">
        <v>808</v>
      </c>
      <c r="D341" s="73">
        <v>2</v>
      </c>
      <c r="E341" s="73" t="s">
        <v>34</v>
      </c>
      <c r="F341" s="75">
        <v>40777</v>
      </c>
      <c r="G341" s="75">
        <v>40778</v>
      </c>
      <c r="H341" s="73">
        <v>1</v>
      </c>
      <c r="I341" s="73" t="s">
        <v>35</v>
      </c>
      <c r="J341" s="73" t="s">
        <v>36</v>
      </c>
      <c r="K341" s="73" t="s">
        <v>37</v>
      </c>
    </row>
    <row r="342" spans="1:11" ht="12.75" customHeight="1" x14ac:dyDescent="0.15">
      <c r="A342" s="73" t="s">
        <v>233</v>
      </c>
      <c r="B342" s="73" t="s">
        <v>294</v>
      </c>
      <c r="C342" s="73" t="s">
        <v>808</v>
      </c>
      <c r="D342" s="73">
        <v>2</v>
      </c>
      <c r="E342" s="73" t="s">
        <v>34</v>
      </c>
      <c r="F342" s="75">
        <v>40783</v>
      </c>
      <c r="G342" s="75">
        <v>40785</v>
      </c>
      <c r="H342" s="73">
        <v>2</v>
      </c>
      <c r="I342" s="73" t="s">
        <v>35</v>
      </c>
      <c r="J342" s="73" t="s">
        <v>36</v>
      </c>
      <c r="K342" s="73" t="s">
        <v>37</v>
      </c>
    </row>
    <row r="343" spans="1:11" ht="12.75" customHeight="1" x14ac:dyDescent="0.15">
      <c r="A343" s="73" t="s">
        <v>233</v>
      </c>
      <c r="B343" s="73" t="s">
        <v>290</v>
      </c>
      <c r="C343" s="73" t="s">
        <v>291</v>
      </c>
      <c r="D343" s="73">
        <v>3</v>
      </c>
      <c r="E343" s="73" t="s">
        <v>34</v>
      </c>
      <c r="F343" s="75">
        <v>40774</v>
      </c>
      <c r="G343" s="75">
        <v>40775</v>
      </c>
      <c r="H343" s="73">
        <v>1</v>
      </c>
      <c r="I343" s="73" t="s">
        <v>12</v>
      </c>
      <c r="J343" s="73" t="s">
        <v>36</v>
      </c>
      <c r="K343" s="73" t="s">
        <v>24</v>
      </c>
    </row>
    <row r="344" spans="1:11" ht="12.75" customHeight="1" x14ac:dyDescent="0.15">
      <c r="A344" s="73" t="s">
        <v>233</v>
      </c>
      <c r="B344" s="73" t="s">
        <v>292</v>
      </c>
      <c r="C344" s="73" t="s">
        <v>293</v>
      </c>
      <c r="D344" s="73">
        <v>1</v>
      </c>
      <c r="E344" s="73" t="s">
        <v>34</v>
      </c>
      <c r="F344" s="75">
        <v>40705</v>
      </c>
      <c r="G344" s="75">
        <v>40710</v>
      </c>
      <c r="H344" s="73">
        <v>5</v>
      </c>
      <c r="I344" s="73" t="s">
        <v>38</v>
      </c>
      <c r="J344" s="73" t="s">
        <v>39</v>
      </c>
      <c r="K344" s="73" t="s">
        <v>24</v>
      </c>
    </row>
    <row r="345" spans="1:11" ht="12.75" customHeight="1" x14ac:dyDescent="0.15">
      <c r="A345" s="73" t="s">
        <v>233</v>
      </c>
      <c r="B345" s="73" t="s">
        <v>292</v>
      </c>
      <c r="C345" s="73" t="s">
        <v>293</v>
      </c>
      <c r="D345" s="73">
        <v>1</v>
      </c>
      <c r="E345" s="73" t="s">
        <v>34</v>
      </c>
      <c r="F345" s="75">
        <v>40712</v>
      </c>
      <c r="G345" s="75">
        <v>40713</v>
      </c>
      <c r="H345" s="73">
        <v>1</v>
      </c>
      <c r="I345" s="73" t="s">
        <v>35</v>
      </c>
      <c r="J345" s="73" t="s">
        <v>36</v>
      </c>
      <c r="K345" s="73" t="s">
        <v>37</v>
      </c>
    </row>
    <row r="346" spans="1:11" ht="12.75" customHeight="1" x14ac:dyDescent="0.15">
      <c r="A346" s="73" t="s">
        <v>233</v>
      </c>
      <c r="B346" s="73" t="s">
        <v>292</v>
      </c>
      <c r="C346" s="73" t="s">
        <v>293</v>
      </c>
      <c r="D346" s="73">
        <v>1</v>
      </c>
      <c r="E346" s="73" t="s">
        <v>34</v>
      </c>
      <c r="F346" s="75">
        <v>40718</v>
      </c>
      <c r="G346" s="75">
        <v>40719</v>
      </c>
      <c r="H346" s="73">
        <v>1</v>
      </c>
      <c r="I346" s="73" t="s">
        <v>35</v>
      </c>
      <c r="J346" s="73" t="s">
        <v>36</v>
      </c>
      <c r="K346" s="73" t="s">
        <v>37</v>
      </c>
    </row>
    <row r="347" spans="1:11" ht="12.75" customHeight="1" x14ac:dyDescent="0.15">
      <c r="A347" s="73" t="s">
        <v>233</v>
      </c>
      <c r="B347" s="73" t="s">
        <v>292</v>
      </c>
      <c r="C347" s="73" t="s">
        <v>293</v>
      </c>
      <c r="D347" s="73">
        <v>1</v>
      </c>
      <c r="E347" s="73" t="s">
        <v>34</v>
      </c>
      <c r="F347" s="75">
        <v>40765</v>
      </c>
      <c r="G347" s="75">
        <v>40766</v>
      </c>
      <c r="H347" s="73">
        <v>1</v>
      </c>
      <c r="I347" s="73" t="s">
        <v>35</v>
      </c>
      <c r="J347" s="73" t="s">
        <v>36</v>
      </c>
      <c r="K347" s="73" t="s">
        <v>37</v>
      </c>
    </row>
    <row r="348" spans="1:11" ht="12.75" customHeight="1" x14ac:dyDescent="0.15">
      <c r="A348" s="73" t="s">
        <v>233</v>
      </c>
      <c r="B348" s="73" t="s">
        <v>292</v>
      </c>
      <c r="C348" s="73" t="s">
        <v>293</v>
      </c>
      <c r="D348" s="73">
        <v>1</v>
      </c>
      <c r="E348" s="73" t="s">
        <v>34</v>
      </c>
      <c r="F348" s="75">
        <v>40769</v>
      </c>
      <c r="G348" s="75">
        <v>40771</v>
      </c>
      <c r="H348" s="73">
        <v>2</v>
      </c>
      <c r="I348" s="73" t="s">
        <v>35</v>
      </c>
      <c r="J348" s="73" t="s">
        <v>36</v>
      </c>
      <c r="K348" s="73" t="s">
        <v>37</v>
      </c>
    </row>
    <row r="349" spans="1:11" ht="12.75" customHeight="1" x14ac:dyDescent="0.15">
      <c r="A349" s="73" t="s">
        <v>233</v>
      </c>
      <c r="B349" s="73" t="s">
        <v>292</v>
      </c>
      <c r="C349" s="73" t="s">
        <v>293</v>
      </c>
      <c r="D349" s="73">
        <v>1</v>
      </c>
      <c r="E349" s="73" t="s">
        <v>34</v>
      </c>
      <c r="F349" s="75">
        <v>40777</v>
      </c>
      <c r="G349" s="75">
        <v>40778</v>
      </c>
      <c r="H349" s="73">
        <v>1</v>
      </c>
      <c r="I349" s="73" t="s">
        <v>35</v>
      </c>
      <c r="J349" s="73" t="s">
        <v>36</v>
      </c>
      <c r="K349" s="73" t="s">
        <v>37</v>
      </c>
    </row>
    <row r="350" spans="1:11" ht="12.75" customHeight="1" x14ac:dyDescent="0.15">
      <c r="A350" s="73" t="s">
        <v>233</v>
      </c>
      <c r="B350" s="73" t="s">
        <v>292</v>
      </c>
      <c r="C350" s="73" t="s">
        <v>293</v>
      </c>
      <c r="D350" s="73">
        <v>1</v>
      </c>
      <c r="E350" s="73" t="s">
        <v>34</v>
      </c>
      <c r="F350" s="75">
        <v>40783</v>
      </c>
      <c r="G350" s="75">
        <v>40785</v>
      </c>
      <c r="H350" s="73">
        <v>2</v>
      </c>
      <c r="I350" s="73" t="s">
        <v>35</v>
      </c>
      <c r="J350" s="73" t="s">
        <v>36</v>
      </c>
      <c r="K350" s="73" t="s">
        <v>37</v>
      </c>
    </row>
    <row r="351" spans="1:11" ht="12.75" customHeight="1" x14ac:dyDescent="0.15">
      <c r="A351" s="73" t="s">
        <v>233</v>
      </c>
      <c r="B351" s="73" t="s">
        <v>306</v>
      </c>
      <c r="C351" s="73" t="s">
        <v>809</v>
      </c>
      <c r="D351" s="73">
        <v>1</v>
      </c>
      <c r="E351" s="73" t="s">
        <v>34</v>
      </c>
      <c r="F351" s="75">
        <v>40712</v>
      </c>
      <c r="G351" s="75">
        <v>40713</v>
      </c>
      <c r="H351" s="73">
        <v>1</v>
      </c>
      <c r="I351" s="73" t="s">
        <v>35</v>
      </c>
      <c r="J351" s="73" t="s">
        <v>36</v>
      </c>
      <c r="K351" s="73" t="s">
        <v>37</v>
      </c>
    </row>
    <row r="352" spans="1:11" ht="12.75" customHeight="1" x14ac:dyDescent="0.15">
      <c r="A352" s="73" t="s">
        <v>233</v>
      </c>
      <c r="B352" s="73" t="s">
        <v>306</v>
      </c>
      <c r="C352" s="73" t="s">
        <v>809</v>
      </c>
      <c r="D352" s="73">
        <v>1</v>
      </c>
      <c r="E352" s="73" t="s">
        <v>34</v>
      </c>
      <c r="F352" s="75">
        <v>40733</v>
      </c>
      <c r="G352" s="75">
        <v>40734</v>
      </c>
      <c r="H352" s="73">
        <v>1</v>
      </c>
      <c r="I352" s="73" t="s">
        <v>35</v>
      </c>
      <c r="J352" s="73" t="s">
        <v>36</v>
      </c>
      <c r="K352" s="73" t="s">
        <v>37</v>
      </c>
    </row>
    <row r="353" spans="1:11" ht="12.75" customHeight="1" x14ac:dyDescent="0.15">
      <c r="A353" s="73" t="s">
        <v>233</v>
      </c>
      <c r="B353" s="73" t="s">
        <v>306</v>
      </c>
      <c r="C353" s="73" t="s">
        <v>809</v>
      </c>
      <c r="D353" s="73">
        <v>1</v>
      </c>
      <c r="E353" s="73" t="s">
        <v>34</v>
      </c>
      <c r="F353" s="75">
        <v>40753</v>
      </c>
      <c r="G353" s="75">
        <v>40754</v>
      </c>
      <c r="H353" s="73">
        <v>1</v>
      </c>
      <c r="I353" s="73" t="s">
        <v>35</v>
      </c>
      <c r="J353" s="73" t="s">
        <v>36</v>
      </c>
      <c r="K353" s="73" t="s">
        <v>37</v>
      </c>
    </row>
    <row r="354" spans="1:11" ht="12.75" customHeight="1" x14ac:dyDescent="0.15">
      <c r="A354" s="73" t="s">
        <v>233</v>
      </c>
      <c r="B354" s="73" t="s">
        <v>306</v>
      </c>
      <c r="C354" s="73" t="s">
        <v>809</v>
      </c>
      <c r="D354" s="73">
        <v>1</v>
      </c>
      <c r="E354" s="73" t="s">
        <v>34</v>
      </c>
      <c r="F354" s="75">
        <v>40769</v>
      </c>
      <c r="G354" s="75">
        <v>40771</v>
      </c>
      <c r="H354" s="73">
        <v>2</v>
      </c>
      <c r="I354" s="73" t="s">
        <v>35</v>
      </c>
      <c r="J354" s="73" t="s">
        <v>36</v>
      </c>
      <c r="K354" s="73" t="s">
        <v>37</v>
      </c>
    </row>
    <row r="355" spans="1:11" ht="12.75" customHeight="1" x14ac:dyDescent="0.15">
      <c r="A355" s="73" t="s">
        <v>233</v>
      </c>
      <c r="B355" s="73" t="s">
        <v>306</v>
      </c>
      <c r="C355" s="73" t="s">
        <v>809</v>
      </c>
      <c r="D355" s="73">
        <v>1</v>
      </c>
      <c r="E355" s="73" t="s">
        <v>34</v>
      </c>
      <c r="F355" s="75">
        <v>40777</v>
      </c>
      <c r="G355" s="75">
        <v>40778</v>
      </c>
      <c r="H355" s="73">
        <v>1</v>
      </c>
      <c r="I355" s="73" t="s">
        <v>35</v>
      </c>
      <c r="J355" s="73" t="s">
        <v>36</v>
      </c>
      <c r="K355" s="73" t="s">
        <v>37</v>
      </c>
    </row>
    <row r="356" spans="1:11" ht="12.75" customHeight="1" x14ac:dyDescent="0.15">
      <c r="A356" s="73" t="s">
        <v>233</v>
      </c>
      <c r="B356" s="73" t="s">
        <v>306</v>
      </c>
      <c r="C356" s="73" t="s">
        <v>809</v>
      </c>
      <c r="D356" s="73">
        <v>1</v>
      </c>
      <c r="E356" s="73" t="s">
        <v>34</v>
      </c>
      <c r="F356" s="75">
        <v>40783</v>
      </c>
      <c r="G356" s="75">
        <v>40785</v>
      </c>
      <c r="H356" s="73">
        <v>2</v>
      </c>
      <c r="I356" s="73" t="s">
        <v>35</v>
      </c>
      <c r="J356" s="73" t="s">
        <v>36</v>
      </c>
      <c r="K356" s="73" t="s">
        <v>37</v>
      </c>
    </row>
    <row r="357" spans="1:11" ht="12.75" customHeight="1" x14ac:dyDescent="0.15">
      <c r="A357" s="73" t="s">
        <v>233</v>
      </c>
      <c r="B357" s="73" t="s">
        <v>308</v>
      </c>
      <c r="C357" s="73" t="s">
        <v>309</v>
      </c>
      <c r="D357" s="73">
        <v>2</v>
      </c>
      <c r="E357" s="73" t="s">
        <v>34</v>
      </c>
      <c r="F357" s="75">
        <v>40711</v>
      </c>
      <c r="G357" s="75">
        <v>40713</v>
      </c>
      <c r="H357" s="73">
        <v>2</v>
      </c>
      <c r="I357" s="73" t="s">
        <v>35</v>
      </c>
      <c r="J357" s="73" t="s">
        <v>36</v>
      </c>
      <c r="K357" s="73" t="s">
        <v>37</v>
      </c>
    </row>
    <row r="358" spans="1:11" ht="12.75" customHeight="1" x14ac:dyDescent="0.15">
      <c r="A358" s="73" t="s">
        <v>233</v>
      </c>
      <c r="B358" s="73" t="s">
        <v>308</v>
      </c>
      <c r="C358" s="73" t="s">
        <v>309</v>
      </c>
      <c r="D358" s="73">
        <v>2</v>
      </c>
      <c r="E358" s="73" t="s">
        <v>34</v>
      </c>
      <c r="F358" s="75">
        <v>40718</v>
      </c>
      <c r="G358" s="75">
        <v>40719</v>
      </c>
      <c r="H358" s="73">
        <v>1</v>
      </c>
      <c r="I358" s="73" t="s">
        <v>35</v>
      </c>
      <c r="J358" s="73" t="s">
        <v>36</v>
      </c>
      <c r="K358" s="73" t="s">
        <v>37</v>
      </c>
    </row>
    <row r="359" spans="1:11" ht="12.75" customHeight="1" x14ac:dyDescent="0.15">
      <c r="A359" s="73" t="s">
        <v>233</v>
      </c>
      <c r="B359" s="73" t="s">
        <v>308</v>
      </c>
      <c r="C359" s="73" t="s">
        <v>309</v>
      </c>
      <c r="D359" s="73">
        <v>2</v>
      </c>
      <c r="E359" s="73" t="s">
        <v>34</v>
      </c>
      <c r="F359" s="75">
        <v>40724</v>
      </c>
      <c r="G359" s="75">
        <v>40731</v>
      </c>
      <c r="H359" s="73">
        <v>7</v>
      </c>
      <c r="I359" s="73" t="s">
        <v>38</v>
      </c>
      <c r="J359" s="73" t="s">
        <v>39</v>
      </c>
      <c r="K359" s="73" t="s">
        <v>24</v>
      </c>
    </row>
    <row r="360" spans="1:11" ht="12.75" customHeight="1" x14ac:dyDescent="0.15">
      <c r="A360" s="73" t="s">
        <v>233</v>
      </c>
      <c r="B360" s="73" t="s">
        <v>308</v>
      </c>
      <c r="C360" s="73" t="s">
        <v>309</v>
      </c>
      <c r="D360" s="73">
        <v>2</v>
      </c>
      <c r="E360" s="73" t="s">
        <v>34</v>
      </c>
      <c r="F360" s="75">
        <v>40765</v>
      </c>
      <c r="G360" s="75">
        <v>40766</v>
      </c>
      <c r="H360" s="73">
        <v>1</v>
      </c>
      <c r="I360" s="73" t="s">
        <v>35</v>
      </c>
      <c r="J360" s="73" t="s">
        <v>36</v>
      </c>
      <c r="K360" s="73" t="s">
        <v>37</v>
      </c>
    </row>
    <row r="361" spans="1:11" ht="12.75" customHeight="1" x14ac:dyDescent="0.15">
      <c r="A361" s="73" t="s">
        <v>233</v>
      </c>
      <c r="B361" s="73" t="s">
        <v>308</v>
      </c>
      <c r="C361" s="73" t="s">
        <v>309</v>
      </c>
      <c r="D361" s="73">
        <v>2</v>
      </c>
      <c r="E361" s="73" t="s">
        <v>34</v>
      </c>
      <c r="F361" s="75">
        <v>40769</v>
      </c>
      <c r="G361" s="75">
        <v>40771</v>
      </c>
      <c r="H361" s="73">
        <v>2</v>
      </c>
      <c r="I361" s="73" t="s">
        <v>35</v>
      </c>
      <c r="J361" s="73" t="s">
        <v>36</v>
      </c>
      <c r="K361" s="73" t="s">
        <v>37</v>
      </c>
    </row>
    <row r="362" spans="1:11" ht="12.75" customHeight="1" x14ac:dyDescent="0.15">
      <c r="A362" s="73" t="s">
        <v>233</v>
      </c>
      <c r="B362" s="73" t="s">
        <v>308</v>
      </c>
      <c r="C362" s="73" t="s">
        <v>309</v>
      </c>
      <c r="D362" s="73">
        <v>2</v>
      </c>
      <c r="E362" s="73" t="s">
        <v>34</v>
      </c>
      <c r="F362" s="75">
        <v>40777</v>
      </c>
      <c r="G362" s="75">
        <v>40778</v>
      </c>
      <c r="H362" s="73">
        <v>1</v>
      </c>
      <c r="I362" s="73" t="s">
        <v>35</v>
      </c>
      <c r="J362" s="73" t="s">
        <v>36</v>
      </c>
      <c r="K362" s="73" t="s">
        <v>37</v>
      </c>
    </row>
    <row r="363" spans="1:11" ht="12.75" customHeight="1" x14ac:dyDescent="0.15">
      <c r="A363" s="73" t="s">
        <v>233</v>
      </c>
      <c r="B363" s="73" t="s">
        <v>308</v>
      </c>
      <c r="C363" s="73" t="s">
        <v>309</v>
      </c>
      <c r="D363" s="73">
        <v>2</v>
      </c>
      <c r="E363" s="73" t="s">
        <v>34</v>
      </c>
      <c r="F363" s="75">
        <v>40783</v>
      </c>
      <c r="G363" s="75">
        <v>40785</v>
      </c>
      <c r="H363" s="73">
        <v>2</v>
      </c>
      <c r="I363" s="73" t="s">
        <v>35</v>
      </c>
      <c r="J363" s="73" t="s">
        <v>36</v>
      </c>
      <c r="K363" s="73" t="s">
        <v>37</v>
      </c>
    </row>
    <row r="364" spans="1:11" ht="12.75" customHeight="1" x14ac:dyDescent="0.15">
      <c r="A364" s="73" t="s">
        <v>233</v>
      </c>
      <c r="B364" s="73" t="s">
        <v>316</v>
      </c>
      <c r="C364" s="73" t="s">
        <v>317</v>
      </c>
      <c r="D364" s="73">
        <v>2</v>
      </c>
      <c r="E364" s="73" t="s">
        <v>34</v>
      </c>
      <c r="F364" s="75">
        <v>40712</v>
      </c>
      <c r="G364" s="75">
        <v>40713</v>
      </c>
      <c r="H364" s="73">
        <v>1</v>
      </c>
      <c r="I364" s="73" t="s">
        <v>35</v>
      </c>
      <c r="J364" s="73" t="s">
        <v>36</v>
      </c>
      <c r="K364" s="73" t="s">
        <v>37</v>
      </c>
    </row>
    <row r="365" spans="1:11" ht="12.75" customHeight="1" x14ac:dyDescent="0.15">
      <c r="A365" s="73" t="s">
        <v>233</v>
      </c>
      <c r="B365" s="73" t="s">
        <v>316</v>
      </c>
      <c r="C365" s="73" t="s">
        <v>317</v>
      </c>
      <c r="D365" s="73">
        <v>2</v>
      </c>
      <c r="E365" s="73" t="s">
        <v>34</v>
      </c>
      <c r="F365" s="75">
        <v>40718</v>
      </c>
      <c r="G365" s="75">
        <v>40719</v>
      </c>
      <c r="H365" s="73">
        <v>1</v>
      </c>
      <c r="I365" s="73" t="s">
        <v>35</v>
      </c>
      <c r="J365" s="73" t="s">
        <v>36</v>
      </c>
      <c r="K365" s="73" t="s">
        <v>37</v>
      </c>
    </row>
    <row r="366" spans="1:11" ht="12.75" customHeight="1" x14ac:dyDescent="0.15">
      <c r="A366" s="73" t="s">
        <v>233</v>
      </c>
      <c r="B366" s="73" t="s">
        <v>316</v>
      </c>
      <c r="C366" s="73" t="s">
        <v>317</v>
      </c>
      <c r="D366" s="73">
        <v>2</v>
      </c>
      <c r="E366" s="73" t="s">
        <v>34</v>
      </c>
      <c r="F366" s="75">
        <v>40765</v>
      </c>
      <c r="G366" s="75">
        <v>40766</v>
      </c>
      <c r="H366" s="73">
        <v>1</v>
      </c>
      <c r="I366" s="73" t="s">
        <v>35</v>
      </c>
      <c r="J366" s="73" t="s">
        <v>36</v>
      </c>
      <c r="K366" s="73" t="s">
        <v>37</v>
      </c>
    </row>
    <row r="367" spans="1:11" ht="12.75" customHeight="1" x14ac:dyDescent="0.15">
      <c r="A367" s="73" t="s">
        <v>233</v>
      </c>
      <c r="B367" s="73" t="s">
        <v>316</v>
      </c>
      <c r="C367" s="73" t="s">
        <v>317</v>
      </c>
      <c r="D367" s="73">
        <v>2</v>
      </c>
      <c r="E367" s="73" t="s">
        <v>34</v>
      </c>
      <c r="F367" s="75">
        <v>40769</v>
      </c>
      <c r="G367" s="75">
        <v>40771</v>
      </c>
      <c r="H367" s="73">
        <v>2</v>
      </c>
      <c r="I367" s="73" t="s">
        <v>35</v>
      </c>
      <c r="J367" s="73" t="s">
        <v>36</v>
      </c>
      <c r="K367" s="73" t="s">
        <v>37</v>
      </c>
    </row>
    <row r="368" spans="1:11" ht="12.75" customHeight="1" x14ac:dyDescent="0.15">
      <c r="A368" s="73" t="s">
        <v>233</v>
      </c>
      <c r="B368" s="73" t="s">
        <v>316</v>
      </c>
      <c r="C368" s="73" t="s">
        <v>317</v>
      </c>
      <c r="D368" s="73">
        <v>2</v>
      </c>
      <c r="E368" s="73" t="s">
        <v>34</v>
      </c>
      <c r="F368" s="75">
        <v>40777</v>
      </c>
      <c r="G368" s="75">
        <v>40778</v>
      </c>
      <c r="H368" s="73">
        <v>1</v>
      </c>
      <c r="I368" s="73" t="s">
        <v>35</v>
      </c>
      <c r="J368" s="73" t="s">
        <v>36</v>
      </c>
      <c r="K368" s="73" t="s">
        <v>37</v>
      </c>
    </row>
    <row r="369" spans="1:11" ht="12.75" customHeight="1" x14ac:dyDescent="0.15">
      <c r="A369" s="73" t="s">
        <v>233</v>
      </c>
      <c r="B369" s="73" t="s">
        <v>316</v>
      </c>
      <c r="C369" s="73" t="s">
        <v>317</v>
      </c>
      <c r="D369" s="73">
        <v>2</v>
      </c>
      <c r="E369" s="73" t="s">
        <v>34</v>
      </c>
      <c r="F369" s="75">
        <v>40783</v>
      </c>
      <c r="G369" s="75">
        <v>40785</v>
      </c>
      <c r="H369" s="73">
        <v>2</v>
      </c>
      <c r="I369" s="73" t="s">
        <v>35</v>
      </c>
      <c r="J369" s="73" t="s">
        <v>36</v>
      </c>
      <c r="K369" s="73" t="s">
        <v>37</v>
      </c>
    </row>
    <row r="370" spans="1:11" ht="12.75" customHeight="1" x14ac:dyDescent="0.15">
      <c r="A370" s="73" t="s">
        <v>233</v>
      </c>
      <c r="B370" s="73" t="s">
        <v>318</v>
      </c>
      <c r="C370" s="73" t="s">
        <v>319</v>
      </c>
      <c r="D370" s="73">
        <v>3</v>
      </c>
      <c r="E370" s="73" t="s">
        <v>34</v>
      </c>
      <c r="F370" s="75">
        <v>40774</v>
      </c>
      <c r="G370" s="75">
        <v>40775</v>
      </c>
      <c r="H370" s="73">
        <v>1</v>
      </c>
      <c r="I370" s="73" t="s">
        <v>12</v>
      </c>
      <c r="J370" s="73" t="s">
        <v>36</v>
      </c>
      <c r="K370" s="73" t="s">
        <v>24</v>
      </c>
    </row>
    <row r="371" spans="1:11" ht="12.75" customHeight="1" x14ac:dyDescent="0.15">
      <c r="A371" s="73" t="s">
        <v>233</v>
      </c>
      <c r="B371" s="73" t="s">
        <v>320</v>
      </c>
      <c r="C371" s="73" t="s">
        <v>321</v>
      </c>
      <c r="D371" s="73">
        <v>2</v>
      </c>
      <c r="E371" s="73" t="s">
        <v>34</v>
      </c>
      <c r="F371" s="75">
        <v>40712</v>
      </c>
      <c r="G371" s="75">
        <v>40713</v>
      </c>
      <c r="H371" s="73">
        <v>1</v>
      </c>
      <c r="I371" s="73" t="s">
        <v>35</v>
      </c>
      <c r="J371" s="73" t="s">
        <v>36</v>
      </c>
      <c r="K371" s="73" t="s">
        <v>37</v>
      </c>
    </row>
    <row r="372" spans="1:11" ht="12.75" customHeight="1" x14ac:dyDescent="0.15">
      <c r="A372" s="73" t="s">
        <v>233</v>
      </c>
      <c r="B372" s="73" t="s">
        <v>320</v>
      </c>
      <c r="C372" s="73" t="s">
        <v>321</v>
      </c>
      <c r="D372" s="73">
        <v>2</v>
      </c>
      <c r="E372" s="73" t="s">
        <v>34</v>
      </c>
      <c r="F372" s="75">
        <v>40718</v>
      </c>
      <c r="G372" s="75">
        <v>40719</v>
      </c>
      <c r="H372" s="73">
        <v>1</v>
      </c>
      <c r="I372" s="73" t="s">
        <v>35</v>
      </c>
      <c r="J372" s="73" t="s">
        <v>36</v>
      </c>
      <c r="K372" s="73" t="s">
        <v>37</v>
      </c>
    </row>
    <row r="373" spans="1:11" ht="12.75" customHeight="1" x14ac:dyDescent="0.15">
      <c r="A373" s="73" t="s">
        <v>233</v>
      </c>
      <c r="B373" s="73" t="s">
        <v>320</v>
      </c>
      <c r="C373" s="73" t="s">
        <v>321</v>
      </c>
      <c r="D373" s="73">
        <v>2</v>
      </c>
      <c r="E373" s="73" t="s">
        <v>34</v>
      </c>
      <c r="F373" s="75">
        <v>40765</v>
      </c>
      <c r="G373" s="75">
        <v>40766</v>
      </c>
      <c r="H373" s="73">
        <v>1</v>
      </c>
      <c r="I373" s="73" t="s">
        <v>35</v>
      </c>
      <c r="J373" s="73" t="s">
        <v>36</v>
      </c>
      <c r="K373" s="73" t="s">
        <v>37</v>
      </c>
    </row>
    <row r="374" spans="1:11" ht="12.75" customHeight="1" x14ac:dyDescent="0.15">
      <c r="A374" s="73" t="s">
        <v>233</v>
      </c>
      <c r="B374" s="73" t="s">
        <v>320</v>
      </c>
      <c r="C374" s="73" t="s">
        <v>321</v>
      </c>
      <c r="D374" s="73">
        <v>2</v>
      </c>
      <c r="E374" s="73" t="s">
        <v>34</v>
      </c>
      <c r="F374" s="75">
        <v>40769</v>
      </c>
      <c r="G374" s="75">
        <v>40771</v>
      </c>
      <c r="H374" s="73">
        <v>2</v>
      </c>
      <c r="I374" s="73" t="s">
        <v>35</v>
      </c>
      <c r="J374" s="73" t="s">
        <v>36</v>
      </c>
      <c r="K374" s="73" t="s">
        <v>37</v>
      </c>
    </row>
    <row r="375" spans="1:11" ht="12.75" customHeight="1" x14ac:dyDescent="0.15">
      <c r="A375" s="73" t="s">
        <v>233</v>
      </c>
      <c r="B375" s="73" t="s">
        <v>320</v>
      </c>
      <c r="C375" s="73" t="s">
        <v>321</v>
      </c>
      <c r="D375" s="73">
        <v>2</v>
      </c>
      <c r="E375" s="73" t="s">
        <v>34</v>
      </c>
      <c r="F375" s="75">
        <v>40777</v>
      </c>
      <c r="G375" s="75">
        <v>40778</v>
      </c>
      <c r="H375" s="73">
        <v>1</v>
      </c>
      <c r="I375" s="73" t="s">
        <v>35</v>
      </c>
      <c r="J375" s="73" t="s">
        <v>36</v>
      </c>
      <c r="K375" s="73" t="s">
        <v>37</v>
      </c>
    </row>
    <row r="376" spans="1:11" ht="12.75" customHeight="1" x14ac:dyDescent="0.15">
      <c r="A376" s="73" t="s">
        <v>233</v>
      </c>
      <c r="B376" s="73" t="s">
        <v>320</v>
      </c>
      <c r="C376" s="73" t="s">
        <v>321</v>
      </c>
      <c r="D376" s="73">
        <v>2</v>
      </c>
      <c r="E376" s="73" t="s">
        <v>34</v>
      </c>
      <c r="F376" s="75">
        <v>40783</v>
      </c>
      <c r="G376" s="75">
        <v>40785</v>
      </c>
      <c r="H376" s="73">
        <v>2</v>
      </c>
      <c r="I376" s="73" t="s">
        <v>35</v>
      </c>
      <c r="J376" s="73" t="s">
        <v>36</v>
      </c>
      <c r="K376" s="73" t="s">
        <v>37</v>
      </c>
    </row>
    <row r="377" spans="1:11" ht="12.75" customHeight="1" x14ac:dyDescent="0.15">
      <c r="A377" s="73" t="s">
        <v>233</v>
      </c>
      <c r="B377" s="73" t="s">
        <v>324</v>
      </c>
      <c r="C377" s="73" t="s">
        <v>325</v>
      </c>
      <c r="D377" s="73">
        <v>1</v>
      </c>
      <c r="E377" s="73" t="s">
        <v>34</v>
      </c>
      <c r="F377" s="75">
        <v>40705</v>
      </c>
      <c r="G377" s="75">
        <v>40710</v>
      </c>
      <c r="H377" s="73">
        <v>5</v>
      </c>
      <c r="I377" s="73" t="s">
        <v>38</v>
      </c>
      <c r="J377" s="73" t="s">
        <v>39</v>
      </c>
      <c r="K377" s="73" t="s">
        <v>24</v>
      </c>
    </row>
    <row r="378" spans="1:11" ht="12.75" customHeight="1" x14ac:dyDescent="0.15">
      <c r="A378" s="73" t="s">
        <v>233</v>
      </c>
      <c r="B378" s="73" t="s">
        <v>324</v>
      </c>
      <c r="C378" s="73" t="s">
        <v>325</v>
      </c>
      <c r="D378" s="73">
        <v>1</v>
      </c>
      <c r="E378" s="73" t="s">
        <v>34</v>
      </c>
      <c r="F378" s="75">
        <v>40712</v>
      </c>
      <c r="G378" s="75">
        <v>40713</v>
      </c>
      <c r="H378" s="73">
        <v>1</v>
      </c>
      <c r="I378" s="73" t="s">
        <v>35</v>
      </c>
      <c r="J378" s="73" t="s">
        <v>36</v>
      </c>
      <c r="K378" s="73" t="s">
        <v>37</v>
      </c>
    </row>
    <row r="379" spans="1:11" ht="12.75" customHeight="1" x14ac:dyDescent="0.15">
      <c r="A379" s="73" t="s">
        <v>233</v>
      </c>
      <c r="B379" s="73" t="s">
        <v>324</v>
      </c>
      <c r="C379" s="73" t="s">
        <v>325</v>
      </c>
      <c r="D379" s="73">
        <v>1</v>
      </c>
      <c r="E379" s="73" t="s">
        <v>34</v>
      </c>
      <c r="F379" s="75">
        <v>40718</v>
      </c>
      <c r="G379" s="75">
        <v>40719</v>
      </c>
      <c r="H379" s="73">
        <v>1</v>
      </c>
      <c r="I379" s="73" t="s">
        <v>35</v>
      </c>
      <c r="J379" s="73" t="s">
        <v>36</v>
      </c>
      <c r="K379" s="73" t="s">
        <v>37</v>
      </c>
    </row>
    <row r="380" spans="1:11" ht="12.75" customHeight="1" x14ac:dyDescent="0.15">
      <c r="A380" s="73" t="s">
        <v>233</v>
      </c>
      <c r="B380" s="73" t="s">
        <v>324</v>
      </c>
      <c r="C380" s="73" t="s">
        <v>325</v>
      </c>
      <c r="D380" s="73">
        <v>1</v>
      </c>
      <c r="E380" s="73" t="s">
        <v>34</v>
      </c>
      <c r="F380" s="75">
        <v>40765</v>
      </c>
      <c r="G380" s="75">
        <v>40766</v>
      </c>
      <c r="H380" s="73">
        <v>1</v>
      </c>
      <c r="I380" s="73" t="s">
        <v>35</v>
      </c>
      <c r="J380" s="73" t="s">
        <v>36</v>
      </c>
      <c r="K380" s="73" t="s">
        <v>37</v>
      </c>
    </row>
    <row r="381" spans="1:11" ht="12.75" customHeight="1" x14ac:dyDescent="0.15">
      <c r="A381" s="73" t="s">
        <v>233</v>
      </c>
      <c r="B381" s="73" t="s">
        <v>324</v>
      </c>
      <c r="C381" s="73" t="s">
        <v>325</v>
      </c>
      <c r="D381" s="73">
        <v>1</v>
      </c>
      <c r="E381" s="73" t="s">
        <v>34</v>
      </c>
      <c r="F381" s="75">
        <v>40769</v>
      </c>
      <c r="G381" s="75">
        <v>40771</v>
      </c>
      <c r="H381" s="73">
        <v>2</v>
      </c>
      <c r="I381" s="73" t="s">
        <v>35</v>
      </c>
      <c r="J381" s="73" t="s">
        <v>36</v>
      </c>
      <c r="K381" s="73" t="s">
        <v>37</v>
      </c>
    </row>
    <row r="382" spans="1:11" ht="12.75" customHeight="1" x14ac:dyDescent="0.15">
      <c r="A382" s="73" t="s">
        <v>233</v>
      </c>
      <c r="B382" s="73" t="s">
        <v>324</v>
      </c>
      <c r="C382" s="73" t="s">
        <v>325</v>
      </c>
      <c r="D382" s="73">
        <v>1</v>
      </c>
      <c r="E382" s="73" t="s">
        <v>34</v>
      </c>
      <c r="F382" s="75">
        <v>40777</v>
      </c>
      <c r="G382" s="75">
        <v>40778</v>
      </c>
      <c r="H382" s="73">
        <v>1</v>
      </c>
      <c r="I382" s="73" t="s">
        <v>35</v>
      </c>
      <c r="J382" s="73" t="s">
        <v>36</v>
      </c>
      <c r="K382" s="73" t="s">
        <v>37</v>
      </c>
    </row>
    <row r="383" spans="1:11" ht="12.75" customHeight="1" x14ac:dyDescent="0.15">
      <c r="A383" s="73" t="s">
        <v>233</v>
      </c>
      <c r="B383" s="73" t="s">
        <v>324</v>
      </c>
      <c r="C383" s="73" t="s">
        <v>325</v>
      </c>
      <c r="D383" s="73">
        <v>1</v>
      </c>
      <c r="E383" s="73" t="s">
        <v>34</v>
      </c>
      <c r="F383" s="75">
        <v>40783</v>
      </c>
      <c r="G383" s="75">
        <v>40785</v>
      </c>
      <c r="H383" s="73">
        <v>2</v>
      </c>
      <c r="I383" s="73" t="s">
        <v>35</v>
      </c>
      <c r="J383" s="73" t="s">
        <v>36</v>
      </c>
      <c r="K383" s="73" t="s">
        <v>37</v>
      </c>
    </row>
    <row r="384" spans="1:11" ht="12.75" customHeight="1" x14ac:dyDescent="0.15">
      <c r="A384" s="73" t="s">
        <v>233</v>
      </c>
      <c r="B384" s="73" t="s">
        <v>328</v>
      </c>
      <c r="C384" s="73" t="s">
        <v>329</v>
      </c>
      <c r="D384" s="73">
        <v>2</v>
      </c>
      <c r="E384" s="73" t="s">
        <v>34</v>
      </c>
      <c r="F384" s="75">
        <v>40712</v>
      </c>
      <c r="G384" s="75">
        <v>40713</v>
      </c>
      <c r="H384" s="73">
        <v>1</v>
      </c>
      <c r="I384" s="73" t="s">
        <v>35</v>
      </c>
      <c r="J384" s="73" t="s">
        <v>36</v>
      </c>
      <c r="K384" s="73" t="s">
        <v>37</v>
      </c>
    </row>
    <row r="385" spans="1:11" ht="12.75" customHeight="1" x14ac:dyDescent="0.15">
      <c r="A385" s="73" t="s">
        <v>233</v>
      </c>
      <c r="B385" s="73" t="s">
        <v>328</v>
      </c>
      <c r="C385" s="73" t="s">
        <v>329</v>
      </c>
      <c r="D385" s="73">
        <v>2</v>
      </c>
      <c r="E385" s="73" t="s">
        <v>34</v>
      </c>
      <c r="F385" s="75">
        <v>40718</v>
      </c>
      <c r="G385" s="75">
        <v>40719</v>
      </c>
      <c r="H385" s="73">
        <v>1</v>
      </c>
      <c r="I385" s="73" t="s">
        <v>35</v>
      </c>
      <c r="J385" s="73" t="s">
        <v>36</v>
      </c>
      <c r="K385" s="73" t="s">
        <v>37</v>
      </c>
    </row>
    <row r="386" spans="1:11" ht="12.75" customHeight="1" x14ac:dyDescent="0.15">
      <c r="A386" s="73" t="s">
        <v>233</v>
      </c>
      <c r="B386" s="73" t="s">
        <v>328</v>
      </c>
      <c r="C386" s="73" t="s">
        <v>329</v>
      </c>
      <c r="D386" s="73">
        <v>2</v>
      </c>
      <c r="E386" s="73" t="s">
        <v>34</v>
      </c>
      <c r="F386" s="75">
        <v>40765</v>
      </c>
      <c r="G386" s="75">
        <v>40766</v>
      </c>
      <c r="H386" s="73">
        <v>1</v>
      </c>
      <c r="I386" s="73" t="s">
        <v>35</v>
      </c>
      <c r="J386" s="73" t="s">
        <v>36</v>
      </c>
      <c r="K386" s="73" t="s">
        <v>37</v>
      </c>
    </row>
    <row r="387" spans="1:11" ht="12.75" customHeight="1" x14ac:dyDescent="0.15">
      <c r="A387" s="73" t="s">
        <v>233</v>
      </c>
      <c r="B387" s="73" t="s">
        <v>328</v>
      </c>
      <c r="C387" s="73" t="s">
        <v>329</v>
      </c>
      <c r="D387" s="73">
        <v>2</v>
      </c>
      <c r="E387" s="73" t="s">
        <v>34</v>
      </c>
      <c r="F387" s="75">
        <v>40769</v>
      </c>
      <c r="G387" s="75">
        <v>40771</v>
      </c>
      <c r="H387" s="73">
        <v>2</v>
      </c>
      <c r="I387" s="73" t="s">
        <v>35</v>
      </c>
      <c r="J387" s="73" t="s">
        <v>36</v>
      </c>
      <c r="K387" s="73" t="s">
        <v>37</v>
      </c>
    </row>
    <row r="388" spans="1:11" ht="12.75" customHeight="1" x14ac:dyDescent="0.15">
      <c r="A388" s="73" t="s">
        <v>233</v>
      </c>
      <c r="B388" s="73" t="s">
        <v>328</v>
      </c>
      <c r="C388" s="73" t="s">
        <v>329</v>
      </c>
      <c r="D388" s="73">
        <v>2</v>
      </c>
      <c r="E388" s="73" t="s">
        <v>34</v>
      </c>
      <c r="F388" s="75">
        <v>40777</v>
      </c>
      <c r="G388" s="75">
        <v>40778</v>
      </c>
      <c r="H388" s="73">
        <v>1</v>
      </c>
      <c r="I388" s="73" t="s">
        <v>35</v>
      </c>
      <c r="J388" s="73" t="s">
        <v>36</v>
      </c>
      <c r="K388" s="73" t="s">
        <v>37</v>
      </c>
    </row>
    <row r="389" spans="1:11" ht="12.75" customHeight="1" x14ac:dyDescent="0.15">
      <c r="A389" s="73" t="s">
        <v>233</v>
      </c>
      <c r="B389" s="73" t="s">
        <v>328</v>
      </c>
      <c r="C389" s="73" t="s">
        <v>329</v>
      </c>
      <c r="D389" s="73">
        <v>2</v>
      </c>
      <c r="E389" s="73" t="s">
        <v>34</v>
      </c>
      <c r="F389" s="75">
        <v>40783</v>
      </c>
      <c r="G389" s="75">
        <v>40785</v>
      </c>
      <c r="H389" s="73">
        <v>2</v>
      </c>
      <c r="I389" s="73" t="s">
        <v>35</v>
      </c>
      <c r="J389" s="73" t="s">
        <v>36</v>
      </c>
      <c r="K389" s="73" t="s">
        <v>37</v>
      </c>
    </row>
    <row r="390" spans="1:11" ht="12.75" customHeight="1" x14ac:dyDescent="0.15">
      <c r="A390" s="73" t="s">
        <v>233</v>
      </c>
      <c r="B390" s="73" t="s">
        <v>330</v>
      </c>
      <c r="C390" s="73" t="s">
        <v>331</v>
      </c>
      <c r="D390" s="73">
        <v>2</v>
      </c>
      <c r="E390" s="73" t="s">
        <v>34</v>
      </c>
      <c r="F390" s="75">
        <v>40712</v>
      </c>
      <c r="G390" s="75">
        <v>40713</v>
      </c>
      <c r="H390" s="73">
        <v>1</v>
      </c>
      <c r="I390" s="73" t="s">
        <v>35</v>
      </c>
      <c r="J390" s="73" t="s">
        <v>36</v>
      </c>
      <c r="K390" s="73" t="s">
        <v>37</v>
      </c>
    </row>
    <row r="391" spans="1:11" ht="12.75" customHeight="1" x14ac:dyDescent="0.15">
      <c r="A391" s="73" t="s">
        <v>233</v>
      </c>
      <c r="B391" s="73" t="s">
        <v>330</v>
      </c>
      <c r="C391" s="73" t="s">
        <v>331</v>
      </c>
      <c r="D391" s="73">
        <v>2</v>
      </c>
      <c r="E391" s="73" t="s">
        <v>34</v>
      </c>
      <c r="F391" s="75">
        <v>40718</v>
      </c>
      <c r="G391" s="75">
        <v>40719</v>
      </c>
      <c r="H391" s="73">
        <v>1</v>
      </c>
      <c r="I391" s="73" t="s">
        <v>35</v>
      </c>
      <c r="J391" s="73" t="s">
        <v>36</v>
      </c>
      <c r="K391" s="73" t="s">
        <v>37</v>
      </c>
    </row>
    <row r="392" spans="1:11" ht="12.75" customHeight="1" x14ac:dyDescent="0.15">
      <c r="A392" s="73" t="s">
        <v>233</v>
      </c>
      <c r="B392" s="73" t="s">
        <v>330</v>
      </c>
      <c r="C392" s="73" t="s">
        <v>331</v>
      </c>
      <c r="D392" s="73">
        <v>2</v>
      </c>
      <c r="E392" s="73" t="s">
        <v>34</v>
      </c>
      <c r="F392" s="75">
        <v>40765</v>
      </c>
      <c r="G392" s="75">
        <v>40766</v>
      </c>
      <c r="H392" s="73">
        <v>1</v>
      </c>
      <c r="I392" s="73" t="s">
        <v>35</v>
      </c>
      <c r="J392" s="73" t="s">
        <v>36</v>
      </c>
      <c r="K392" s="73" t="s">
        <v>37</v>
      </c>
    </row>
    <row r="393" spans="1:11" ht="12.75" customHeight="1" x14ac:dyDescent="0.15">
      <c r="A393" s="73" t="s">
        <v>233</v>
      </c>
      <c r="B393" s="73" t="s">
        <v>330</v>
      </c>
      <c r="C393" s="73" t="s">
        <v>331</v>
      </c>
      <c r="D393" s="73">
        <v>2</v>
      </c>
      <c r="E393" s="73" t="s">
        <v>34</v>
      </c>
      <c r="F393" s="75">
        <v>40769</v>
      </c>
      <c r="G393" s="75">
        <v>40771</v>
      </c>
      <c r="H393" s="73">
        <v>2</v>
      </c>
      <c r="I393" s="73" t="s">
        <v>35</v>
      </c>
      <c r="J393" s="73" t="s">
        <v>36</v>
      </c>
      <c r="K393" s="73" t="s">
        <v>37</v>
      </c>
    </row>
    <row r="394" spans="1:11" ht="12.75" customHeight="1" x14ac:dyDescent="0.15">
      <c r="A394" s="73" t="s">
        <v>233</v>
      </c>
      <c r="B394" s="73" t="s">
        <v>330</v>
      </c>
      <c r="C394" s="73" t="s">
        <v>331</v>
      </c>
      <c r="D394" s="73">
        <v>2</v>
      </c>
      <c r="E394" s="73" t="s">
        <v>34</v>
      </c>
      <c r="F394" s="75">
        <v>40777</v>
      </c>
      <c r="G394" s="75">
        <v>40778</v>
      </c>
      <c r="H394" s="73">
        <v>1</v>
      </c>
      <c r="I394" s="73" t="s">
        <v>35</v>
      </c>
      <c r="J394" s="73" t="s">
        <v>36</v>
      </c>
      <c r="K394" s="73" t="s">
        <v>37</v>
      </c>
    </row>
    <row r="395" spans="1:11" ht="12.75" customHeight="1" x14ac:dyDescent="0.15">
      <c r="A395" s="73" t="s">
        <v>233</v>
      </c>
      <c r="B395" s="73" t="s">
        <v>330</v>
      </c>
      <c r="C395" s="73" t="s">
        <v>331</v>
      </c>
      <c r="D395" s="73">
        <v>2</v>
      </c>
      <c r="E395" s="73" t="s">
        <v>34</v>
      </c>
      <c r="F395" s="75">
        <v>40783</v>
      </c>
      <c r="G395" s="75">
        <v>40785</v>
      </c>
      <c r="H395" s="73">
        <v>2</v>
      </c>
      <c r="I395" s="73" t="s">
        <v>35</v>
      </c>
      <c r="J395" s="73" t="s">
        <v>36</v>
      </c>
      <c r="K395" s="73" t="s">
        <v>37</v>
      </c>
    </row>
    <row r="396" spans="1:11" ht="12.75" customHeight="1" x14ac:dyDescent="0.15">
      <c r="A396" s="73" t="s">
        <v>233</v>
      </c>
      <c r="B396" s="73" t="s">
        <v>336</v>
      </c>
      <c r="C396" s="73" t="s">
        <v>810</v>
      </c>
      <c r="D396" s="73">
        <v>1</v>
      </c>
      <c r="E396" s="73" t="s">
        <v>34</v>
      </c>
      <c r="F396" s="75">
        <v>40712</v>
      </c>
      <c r="G396" s="75">
        <v>40713</v>
      </c>
      <c r="H396" s="73">
        <v>1</v>
      </c>
      <c r="I396" s="73" t="s">
        <v>35</v>
      </c>
      <c r="J396" s="73" t="s">
        <v>36</v>
      </c>
      <c r="K396" s="73" t="s">
        <v>37</v>
      </c>
    </row>
    <row r="397" spans="1:11" ht="12.75" customHeight="1" x14ac:dyDescent="0.15">
      <c r="A397" s="73" t="s">
        <v>233</v>
      </c>
      <c r="B397" s="73" t="s">
        <v>336</v>
      </c>
      <c r="C397" s="73" t="s">
        <v>810</v>
      </c>
      <c r="D397" s="73">
        <v>1</v>
      </c>
      <c r="E397" s="73" t="s">
        <v>34</v>
      </c>
      <c r="F397" s="75">
        <v>40718</v>
      </c>
      <c r="G397" s="75">
        <v>40719</v>
      </c>
      <c r="H397" s="73">
        <v>1</v>
      </c>
      <c r="I397" s="73" t="s">
        <v>35</v>
      </c>
      <c r="J397" s="73" t="s">
        <v>36</v>
      </c>
      <c r="K397" s="73" t="s">
        <v>37</v>
      </c>
    </row>
    <row r="398" spans="1:11" ht="17.25" customHeight="1" x14ac:dyDescent="0.15">
      <c r="A398" s="73" t="s">
        <v>233</v>
      </c>
      <c r="B398" s="73" t="s">
        <v>336</v>
      </c>
      <c r="C398" s="73" t="s">
        <v>810</v>
      </c>
      <c r="D398" s="73">
        <v>1</v>
      </c>
      <c r="E398" s="73" t="s">
        <v>34</v>
      </c>
      <c r="F398" s="75">
        <v>40765</v>
      </c>
      <c r="G398" s="75">
        <v>40766</v>
      </c>
      <c r="H398" s="73">
        <v>1</v>
      </c>
      <c r="I398" s="73" t="s">
        <v>35</v>
      </c>
      <c r="J398" s="73" t="s">
        <v>36</v>
      </c>
      <c r="K398" s="73" t="s">
        <v>37</v>
      </c>
    </row>
    <row r="399" spans="1:11" ht="12.75" customHeight="1" x14ac:dyDescent="0.15">
      <c r="A399" s="73" t="s">
        <v>233</v>
      </c>
      <c r="B399" s="73" t="s">
        <v>336</v>
      </c>
      <c r="C399" s="73" t="s">
        <v>810</v>
      </c>
      <c r="D399" s="73">
        <v>1</v>
      </c>
      <c r="E399" s="73" t="s">
        <v>34</v>
      </c>
      <c r="F399" s="75">
        <v>40769</v>
      </c>
      <c r="G399" s="75">
        <v>40771</v>
      </c>
      <c r="H399" s="73">
        <v>2</v>
      </c>
      <c r="I399" s="73" t="s">
        <v>35</v>
      </c>
      <c r="J399" s="73" t="s">
        <v>36</v>
      </c>
      <c r="K399" s="73" t="s">
        <v>37</v>
      </c>
    </row>
    <row r="400" spans="1:11" ht="12.75" customHeight="1" x14ac:dyDescent="0.15">
      <c r="A400" s="73" t="s">
        <v>233</v>
      </c>
      <c r="B400" s="73" t="s">
        <v>336</v>
      </c>
      <c r="C400" s="73" t="s">
        <v>810</v>
      </c>
      <c r="D400" s="73">
        <v>1</v>
      </c>
      <c r="E400" s="73" t="s">
        <v>34</v>
      </c>
      <c r="F400" s="75">
        <v>40777</v>
      </c>
      <c r="G400" s="75">
        <v>40778</v>
      </c>
      <c r="H400" s="73">
        <v>1</v>
      </c>
      <c r="I400" s="73" t="s">
        <v>35</v>
      </c>
      <c r="J400" s="73" t="s">
        <v>36</v>
      </c>
      <c r="K400" s="73" t="s">
        <v>37</v>
      </c>
    </row>
    <row r="401" spans="1:11" ht="12.75" customHeight="1" x14ac:dyDescent="0.15">
      <c r="A401" s="73" t="s">
        <v>233</v>
      </c>
      <c r="B401" s="73" t="s">
        <v>336</v>
      </c>
      <c r="C401" s="73" t="s">
        <v>810</v>
      </c>
      <c r="D401" s="73">
        <v>1</v>
      </c>
      <c r="E401" s="73" t="s">
        <v>34</v>
      </c>
      <c r="F401" s="75">
        <v>40783</v>
      </c>
      <c r="G401" s="75">
        <v>40785</v>
      </c>
      <c r="H401" s="73">
        <v>2</v>
      </c>
      <c r="I401" s="73" t="s">
        <v>35</v>
      </c>
      <c r="J401" s="73" t="s">
        <v>36</v>
      </c>
      <c r="K401" s="73" t="s">
        <v>37</v>
      </c>
    </row>
    <row r="402" spans="1:11" ht="12.75" customHeight="1" x14ac:dyDescent="0.15">
      <c r="A402" s="73" t="s">
        <v>233</v>
      </c>
      <c r="B402" s="73" t="s">
        <v>338</v>
      </c>
      <c r="C402" s="73" t="s">
        <v>339</v>
      </c>
      <c r="D402" s="73">
        <v>2</v>
      </c>
      <c r="E402" s="73" t="s">
        <v>34</v>
      </c>
      <c r="F402" s="75">
        <v>40710</v>
      </c>
      <c r="G402" s="75">
        <v>40713</v>
      </c>
      <c r="H402" s="73">
        <v>3</v>
      </c>
      <c r="I402" s="73" t="s">
        <v>38</v>
      </c>
      <c r="J402" s="73" t="s">
        <v>39</v>
      </c>
      <c r="K402" s="73" t="s">
        <v>24</v>
      </c>
    </row>
    <row r="403" spans="1:11" ht="12.75" customHeight="1" x14ac:dyDescent="0.15">
      <c r="A403" s="73" t="s">
        <v>233</v>
      </c>
      <c r="B403" s="73" t="s">
        <v>338</v>
      </c>
      <c r="C403" s="73" t="s">
        <v>339</v>
      </c>
      <c r="D403" s="73">
        <v>2</v>
      </c>
      <c r="E403" s="73" t="s">
        <v>34</v>
      </c>
      <c r="F403" s="75">
        <v>40718</v>
      </c>
      <c r="G403" s="75">
        <v>40719</v>
      </c>
      <c r="H403" s="73">
        <v>1</v>
      </c>
      <c r="I403" s="73" t="s">
        <v>35</v>
      </c>
      <c r="J403" s="73" t="s">
        <v>36</v>
      </c>
      <c r="K403" s="73" t="s">
        <v>37</v>
      </c>
    </row>
    <row r="404" spans="1:11" ht="12.75" customHeight="1" x14ac:dyDescent="0.15">
      <c r="A404" s="73" t="s">
        <v>233</v>
      </c>
      <c r="B404" s="73" t="s">
        <v>338</v>
      </c>
      <c r="C404" s="73" t="s">
        <v>339</v>
      </c>
      <c r="D404" s="73">
        <v>2</v>
      </c>
      <c r="E404" s="73" t="s">
        <v>34</v>
      </c>
      <c r="F404" s="75">
        <v>40765</v>
      </c>
      <c r="G404" s="75">
        <v>40766</v>
      </c>
      <c r="H404" s="73">
        <v>1</v>
      </c>
      <c r="I404" s="73" t="s">
        <v>35</v>
      </c>
      <c r="J404" s="73" t="s">
        <v>36</v>
      </c>
      <c r="K404" s="73" t="s">
        <v>37</v>
      </c>
    </row>
    <row r="405" spans="1:11" ht="12.75" customHeight="1" x14ac:dyDescent="0.15">
      <c r="A405" s="73" t="s">
        <v>233</v>
      </c>
      <c r="B405" s="73" t="s">
        <v>338</v>
      </c>
      <c r="C405" s="73" t="s">
        <v>339</v>
      </c>
      <c r="D405" s="73">
        <v>2</v>
      </c>
      <c r="E405" s="73" t="s">
        <v>34</v>
      </c>
      <c r="F405" s="75">
        <v>40769</v>
      </c>
      <c r="G405" s="75">
        <v>40771</v>
      </c>
      <c r="H405" s="73">
        <v>2</v>
      </c>
      <c r="I405" s="73" t="s">
        <v>35</v>
      </c>
      <c r="J405" s="73" t="s">
        <v>36</v>
      </c>
      <c r="K405" s="73" t="s">
        <v>37</v>
      </c>
    </row>
    <row r="406" spans="1:11" ht="12.75" customHeight="1" x14ac:dyDescent="0.15">
      <c r="A406" s="73" t="s">
        <v>233</v>
      </c>
      <c r="B406" s="73" t="s">
        <v>338</v>
      </c>
      <c r="C406" s="73" t="s">
        <v>339</v>
      </c>
      <c r="D406" s="73">
        <v>2</v>
      </c>
      <c r="E406" s="73" t="s">
        <v>34</v>
      </c>
      <c r="F406" s="75">
        <v>40777</v>
      </c>
      <c r="G406" s="75">
        <v>40778</v>
      </c>
      <c r="H406" s="73">
        <v>1</v>
      </c>
      <c r="I406" s="73" t="s">
        <v>35</v>
      </c>
      <c r="J406" s="73" t="s">
        <v>36</v>
      </c>
      <c r="K406" s="73" t="s">
        <v>37</v>
      </c>
    </row>
    <row r="407" spans="1:11" ht="12.75" customHeight="1" x14ac:dyDescent="0.15">
      <c r="A407" s="73" t="s">
        <v>233</v>
      </c>
      <c r="B407" s="73" t="s">
        <v>338</v>
      </c>
      <c r="C407" s="73" t="s">
        <v>339</v>
      </c>
      <c r="D407" s="73">
        <v>2</v>
      </c>
      <c r="E407" s="73" t="s">
        <v>34</v>
      </c>
      <c r="F407" s="75">
        <v>40783</v>
      </c>
      <c r="G407" s="75">
        <v>40785</v>
      </c>
      <c r="H407" s="73">
        <v>2</v>
      </c>
      <c r="I407" s="73" t="s">
        <v>35</v>
      </c>
      <c r="J407" s="73" t="s">
        <v>36</v>
      </c>
      <c r="K407" s="73" t="s">
        <v>37</v>
      </c>
    </row>
    <row r="408" spans="1:11" ht="12.75" customHeight="1" x14ac:dyDescent="0.15">
      <c r="A408" s="73" t="s">
        <v>233</v>
      </c>
      <c r="B408" s="73" t="s">
        <v>340</v>
      </c>
      <c r="C408" s="73" t="s">
        <v>341</v>
      </c>
      <c r="D408" s="73">
        <v>1</v>
      </c>
      <c r="E408" s="73" t="s">
        <v>34</v>
      </c>
      <c r="F408" s="75">
        <v>40712</v>
      </c>
      <c r="G408" s="75">
        <v>40713</v>
      </c>
      <c r="H408" s="73">
        <v>1</v>
      </c>
      <c r="I408" s="73" t="s">
        <v>35</v>
      </c>
      <c r="J408" s="73" t="s">
        <v>36</v>
      </c>
      <c r="K408" s="73" t="s">
        <v>37</v>
      </c>
    </row>
    <row r="409" spans="1:11" ht="12.75" customHeight="1" x14ac:dyDescent="0.15">
      <c r="A409" s="73" t="s">
        <v>233</v>
      </c>
      <c r="B409" s="73" t="s">
        <v>340</v>
      </c>
      <c r="C409" s="73" t="s">
        <v>341</v>
      </c>
      <c r="D409" s="73">
        <v>1</v>
      </c>
      <c r="E409" s="73" t="s">
        <v>34</v>
      </c>
      <c r="F409" s="75">
        <v>40718</v>
      </c>
      <c r="G409" s="75">
        <v>40719</v>
      </c>
      <c r="H409" s="73">
        <v>1</v>
      </c>
      <c r="I409" s="73" t="s">
        <v>35</v>
      </c>
      <c r="J409" s="73" t="s">
        <v>36</v>
      </c>
      <c r="K409" s="73" t="s">
        <v>37</v>
      </c>
    </row>
    <row r="410" spans="1:11" ht="12.75" customHeight="1" x14ac:dyDescent="0.15">
      <c r="A410" s="73" t="s">
        <v>233</v>
      </c>
      <c r="B410" s="73" t="s">
        <v>340</v>
      </c>
      <c r="C410" s="73" t="s">
        <v>341</v>
      </c>
      <c r="D410" s="73">
        <v>1</v>
      </c>
      <c r="E410" s="73" t="s">
        <v>34</v>
      </c>
      <c r="F410" s="75">
        <v>40765</v>
      </c>
      <c r="G410" s="75">
        <v>40766</v>
      </c>
      <c r="H410" s="73">
        <v>1</v>
      </c>
      <c r="I410" s="73" t="s">
        <v>35</v>
      </c>
      <c r="J410" s="73" t="s">
        <v>36</v>
      </c>
      <c r="K410" s="73" t="s">
        <v>37</v>
      </c>
    </row>
    <row r="411" spans="1:11" ht="12.75" customHeight="1" x14ac:dyDescent="0.15">
      <c r="A411" s="73" t="s">
        <v>233</v>
      </c>
      <c r="B411" s="73" t="s">
        <v>340</v>
      </c>
      <c r="C411" s="73" t="s">
        <v>341</v>
      </c>
      <c r="D411" s="73">
        <v>1</v>
      </c>
      <c r="E411" s="73" t="s">
        <v>34</v>
      </c>
      <c r="F411" s="75">
        <v>40769</v>
      </c>
      <c r="G411" s="75">
        <v>40771</v>
      </c>
      <c r="H411" s="73">
        <v>2</v>
      </c>
      <c r="I411" s="73" t="s">
        <v>35</v>
      </c>
      <c r="J411" s="73" t="s">
        <v>36</v>
      </c>
      <c r="K411" s="73" t="s">
        <v>37</v>
      </c>
    </row>
    <row r="412" spans="1:11" ht="12.75" customHeight="1" x14ac:dyDescent="0.15">
      <c r="A412" s="73" t="s">
        <v>233</v>
      </c>
      <c r="B412" s="73" t="s">
        <v>340</v>
      </c>
      <c r="C412" s="73" t="s">
        <v>341</v>
      </c>
      <c r="D412" s="73">
        <v>1</v>
      </c>
      <c r="E412" s="73" t="s">
        <v>34</v>
      </c>
      <c r="F412" s="75">
        <v>40777</v>
      </c>
      <c r="G412" s="75">
        <v>40778</v>
      </c>
      <c r="H412" s="73">
        <v>1</v>
      </c>
      <c r="I412" s="73" t="s">
        <v>35</v>
      </c>
      <c r="J412" s="73" t="s">
        <v>36</v>
      </c>
      <c r="K412" s="73" t="s">
        <v>37</v>
      </c>
    </row>
    <row r="413" spans="1:11" ht="12.75" customHeight="1" x14ac:dyDescent="0.15">
      <c r="A413" s="74" t="s">
        <v>233</v>
      </c>
      <c r="B413" s="74" t="s">
        <v>340</v>
      </c>
      <c r="C413" s="74" t="s">
        <v>341</v>
      </c>
      <c r="D413" s="74">
        <v>1</v>
      </c>
      <c r="E413" s="74" t="s">
        <v>34</v>
      </c>
      <c r="F413" s="76">
        <v>40783</v>
      </c>
      <c r="G413" s="76">
        <v>40785</v>
      </c>
      <c r="H413" s="74">
        <v>2</v>
      </c>
      <c r="I413" s="74" t="s">
        <v>35</v>
      </c>
      <c r="J413" s="74" t="s">
        <v>36</v>
      </c>
      <c r="K413" s="74" t="s">
        <v>37</v>
      </c>
    </row>
    <row r="414" spans="1:11" ht="12.75" customHeight="1" x14ac:dyDescent="0.15">
      <c r="A414" s="33"/>
      <c r="B414" s="159">
        <f>SUM(IF(FREQUENCY(MATCH(B287:B413,B287:B413,0),MATCH(B287:B413,B287:B413,0))&gt;0,1))</f>
        <v>28</v>
      </c>
      <c r="C414" s="34"/>
      <c r="D414" s="34"/>
      <c r="E414" s="34">
        <f>COUNTA(E287:E413)</f>
        <v>127</v>
      </c>
      <c r="F414" s="34"/>
      <c r="G414" s="34"/>
      <c r="H414" s="34">
        <f>SUM(H287:H413)</f>
        <v>307</v>
      </c>
      <c r="I414" s="33"/>
      <c r="J414" s="33"/>
      <c r="K414" s="33"/>
    </row>
    <row r="415" spans="1:11" ht="12.75" customHeight="1" x14ac:dyDescent="0.15">
      <c r="A415" s="33"/>
      <c r="B415" s="159"/>
      <c r="C415" s="34"/>
      <c r="D415" s="34"/>
      <c r="E415" s="34"/>
      <c r="F415" s="34"/>
      <c r="G415" s="34"/>
      <c r="H415" s="34"/>
      <c r="I415" s="33"/>
      <c r="J415" s="33"/>
      <c r="K415" s="33"/>
    </row>
    <row r="416" spans="1:11" ht="12.75" customHeight="1" x14ac:dyDescent="0.15">
      <c r="A416" s="73" t="s">
        <v>362</v>
      </c>
      <c r="B416" s="73" t="s">
        <v>363</v>
      </c>
      <c r="C416" s="73" t="s">
        <v>364</v>
      </c>
      <c r="D416" s="73">
        <v>1</v>
      </c>
      <c r="E416" s="73" t="s">
        <v>34</v>
      </c>
      <c r="F416" s="75">
        <v>40730</v>
      </c>
      <c r="G416" s="75">
        <v>40731</v>
      </c>
      <c r="H416" s="73">
        <v>1</v>
      </c>
      <c r="I416" s="73" t="s">
        <v>38</v>
      </c>
      <c r="J416" s="73" t="s">
        <v>765</v>
      </c>
      <c r="K416" s="73" t="s">
        <v>37</v>
      </c>
    </row>
    <row r="417" spans="1:11" ht="12.75" customHeight="1" x14ac:dyDescent="0.15">
      <c r="A417" s="73" t="s">
        <v>362</v>
      </c>
      <c r="B417" s="73" t="s">
        <v>363</v>
      </c>
      <c r="C417" s="73" t="s">
        <v>364</v>
      </c>
      <c r="D417" s="73">
        <v>1</v>
      </c>
      <c r="E417" s="73" t="s">
        <v>34</v>
      </c>
      <c r="F417" s="75">
        <v>40743</v>
      </c>
      <c r="G417" s="75">
        <v>40747</v>
      </c>
      <c r="H417" s="73">
        <v>4</v>
      </c>
      <c r="I417" s="73" t="s">
        <v>38</v>
      </c>
      <c r="J417" s="73" t="s">
        <v>765</v>
      </c>
      <c r="K417" s="73" t="s">
        <v>37</v>
      </c>
    </row>
    <row r="418" spans="1:11" ht="12.75" customHeight="1" x14ac:dyDescent="0.15">
      <c r="A418" s="73" t="s">
        <v>362</v>
      </c>
      <c r="B418" s="73" t="s">
        <v>363</v>
      </c>
      <c r="C418" s="73" t="s">
        <v>364</v>
      </c>
      <c r="D418" s="73">
        <v>1</v>
      </c>
      <c r="E418" s="73" t="s">
        <v>34</v>
      </c>
      <c r="F418" s="75">
        <v>40750</v>
      </c>
      <c r="G418" s="75">
        <v>40752</v>
      </c>
      <c r="H418" s="73">
        <v>2</v>
      </c>
      <c r="I418" s="73" t="s">
        <v>38</v>
      </c>
      <c r="J418" s="73" t="s">
        <v>765</v>
      </c>
      <c r="K418" s="73" t="s">
        <v>37</v>
      </c>
    </row>
    <row r="419" spans="1:11" ht="12.75" customHeight="1" x14ac:dyDescent="0.15">
      <c r="A419" s="73" t="s">
        <v>362</v>
      </c>
      <c r="B419" s="73" t="s">
        <v>363</v>
      </c>
      <c r="C419" s="73" t="s">
        <v>364</v>
      </c>
      <c r="D419" s="73">
        <v>1</v>
      </c>
      <c r="E419" s="73" t="s">
        <v>34</v>
      </c>
      <c r="F419" s="75">
        <v>40759</v>
      </c>
      <c r="G419" s="75">
        <v>40761</v>
      </c>
      <c r="H419" s="73">
        <v>2</v>
      </c>
      <c r="I419" s="73" t="s">
        <v>38</v>
      </c>
      <c r="J419" s="73" t="s">
        <v>765</v>
      </c>
      <c r="K419" s="73" t="s">
        <v>37</v>
      </c>
    </row>
    <row r="420" spans="1:11" ht="12.75" customHeight="1" x14ac:dyDescent="0.15">
      <c r="A420" s="73" t="s">
        <v>362</v>
      </c>
      <c r="B420" s="73" t="s">
        <v>363</v>
      </c>
      <c r="C420" s="73" t="s">
        <v>364</v>
      </c>
      <c r="D420" s="73">
        <v>1</v>
      </c>
      <c r="E420" s="73" t="s">
        <v>34</v>
      </c>
      <c r="F420" s="75">
        <v>40764</v>
      </c>
      <c r="G420" s="75">
        <v>40768</v>
      </c>
      <c r="H420" s="73">
        <v>4</v>
      </c>
      <c r="I420" s="73" t="s">
        <v>38</v>
      </c>
      <c r="J420" s="73" t="s">
        <v>765</v>
      </c>
      <c r="K420" s="73" t="s">
        <v>37</v>
      </c>
    </row>
    <row r="421" spans="1:11" ht="12.75" customHeight="1" x14ac:dyDescent="0.15">
      <c r="A421" s="73" t="s">
        <v>362</v>
      </c>
      <c r="B421" s="73" t="s">
        <v>363</v>
      </c>
      <c r="C421" s="73" t="s">
        <v>364</v>
      </c>
      <c r="D421" s="73">
        <v>1</v>
      </c>
      <c r="E421" s="73" t="s">
        <v>34</v>
      </c>
      <c r="F421" s="75">
        <v>40771</v>
      </c>
      <c r="G421" s="75">
        <v>40774</v>
      </c>
      <c r="H421" s="73">
        <v>3</v>
      </c>
      <c r="I421" s="73" t="s">
        <v>38</v>
      </c>
      <c r="J421" s="73" t="s">
        <v>765</v>
      </c>
      <c r="K421" s="73" t="s">
        <v>37</v>
      </c>
    </row>
    <row r="422" spans="1:11" ht="12.75" customHeight="1" x14ac:dyDescent="0.15">
      <c r="A422" s="73" t="s">
        <v>362</v>
      </c>
      <c r="B422" s="73" t="s">
        <v>363</v>
      </c>
      <c r="C422" s="73" t="s">
        <v>364</v>
      </c>
      <c r="D422" s="73">
        <v>1</v>
      </c>
      <c r="E422" s="73" t="s">
        <v>34</v>
      </c>
      <c r="F422" s="75">
        <v>40778</v>
      </c>
      <c r="G422" s="75">
        <v>40780</v>
      </c>
      <c r="H422" s="73">
        <v>2</v>
      </c>
      <c r="I422" s="73" t="s">
        <v>38</v>
      </c>
      <c r="J422" s="73" t="s">
        <v>765</v>
      </c>
      <c r="K422" s="73" t="s">
        <v>37</v>
      </c>
    </row>
    <row r="423" spans="1:11" ht="12.75" customHeight="1" x14ac:dyDescent="0.15">
      <c r="A423" s="74" t="s">
        <v>362</v>
      </c>
      <c r="B423" s="74" t="s">
        <v>363</v>
      </c>
      <c r="C423" s="74" t="s">
        <v>364</v>
      </c>
      <c r="D423" s="74">
        <v>1</v>
      </c>
      <c r="E423" s="74" t="s">
        <v>34</v>
      </c>
      <c r="F423" s="76">
        <v>40786</v>
      </c>
      <c r="G423" s="76">
        <v>40791</v>
      </c>
      <c r="H423" s="74">
        <v>5</v>
      </c>
      <c r="I423" s="74" t="s">
        <v>38</v>
      </c>
      <c r="J423" s="74" t="s">
        <v>765</v>
      </c>
      <c r="K423" s="74" t="s">
        <v>37</v>
      </c>
    </row>
    <row r="424" spans="1:11" ht="12.75" customHeight="1" x14ac:dyDescent="0.15">
      <c r="A424" s="33"/>
      <c r="B424" s="159">
        <f>SUM(IF(FREQUENCY(MATCH(B416:B423,B416:B423,0),MATCH(B416:B423,B416:B423,0))&gt;0,1))</f>
        <v>1</v>
      </c>
      <c r="C424" s="34"/>
      <c r="D424" s="34"/>
      <c r="E424" s="34">
        <f>COUNTA(E416:E423)</f>
        <v>8</v>
      </c>
      <c r="F424" s="34"/>
      <c r="G424" s="34"/>
      <c r="H424" s="34">
        <f>SUM(H416:H423)</f>
        <v>23</v>
      </c>
      <c r="I424" s="33"/>
      <c r="J424" s="33"/>
      <c r="K424" s="33"/>
    </row>
    <row r="425" spans="1:11" ht="12.75" customHeight="1" x14ac:dyDescent="0.15">
      <c r="A425" s="33"/>
      <c r="B425" s="159"/>
      <c r="C425" s="34"/>
      <c r="D425" s="34"/>
      <c r="E425" s="34"/>
      <c r="F425" s="34"/>
      <c r="G425" s="34"/>
      <c r="H425" s="34"/>
      <c r="I425" s="33"/>
      <c r="J425" s="33"/>
      <c r="K425" s="33"/>
    </row>
    <row r="426" spans="1:11" ht="12.75" customHeight="1" x14ac:dyDescent="0.15">
      <c r="A426" s="74" t="s">
        <v>367</v>
      </c>
      <c r="B426" s="74" t="s">
        <v>375</v>
      </c>
      <c r="C426" s="74" t="s">
        <v>811</v>
      </c>
      <c r="D426" s="74">
        <v>2</v>
      </c>
      <c r="E426" s="74" t="s">
        <v>34</v>
      </c>
      <c r="F426" s="76">
        <v>40746</v>
      </c>
      <c r="G426" s="76">
        <v>40758</v>
      </c>
      <c r="H426" s="74">
        <v>12</v>
      </c>
      <c r="I426" s="74" t="s">
        <v>38</v>
      </c>
      <c r="J426" s="74" t="s">
        <v>765</v>
      </c>
      <c r="K426" s="74" t="s">
        <v>24</v>
      </c>
    </row>
    <row r="427" spans="1:11" ht="12.75" customHeight="1" x14ac:dyDescent="0.15">
      <c r="A427" s="33"/>
      <c r="B427" s="159">
        <f>SUM(IF(FREQUENCY(MATCH(B426:B426,B426:B426,0),MATCH(B426:B426,B426:B426,0))&gt;0,1))</f>
        <v>1</v>
      </c>
      <c r="C427" s="34"/>
      <c r="D427" s="34"/>
      <c r="E427" s="34">
        <f>COUNTA(E426:E426)</f>
        <v>1</v>
      </c>
      <c r="F427" s="34"/>
      <c r="G427" s="34"/>
      <c r="H427" s="34">
        <f>SUM(H426:H426)</f>
        <v>12</v>
      </c>
      <c r="I427" s="33"/>
      <c r="J427" s="33"/>
      <c r="K427" s="33"/>
    </row>
    <row r="428" spans="1:11" ht="12.75" customHeight="1" x14ac:dyDescent="0.15">
      <c r="A428" s="33"/>
      <c r="B428" s="159"/>
      <c r="C428" s="34"/>
      <c r="D428" s="34"/>
      <c r="E428" s="34"/>
      <c r="F428" s="34"/>
      <c r="G428" s="34"/>
      <c r="H428" s="34"/>
      <c r="I428" s="33"/>
      <c r="J428" s="33"/>
      <c r="K428" s="33"/>
    </row>
    <row r="429" spans="1:11" ht="12.75" customHeight="1" x14ac:dyDescent="0.15">
      <c r="A429" s="136" t="s">
        <v>381</v>
      </c>
      <c r="B429" s="136" t="s">
        <v>382</v>
      </c>
      <c r="C429" s="136" t="s">
        <v>820</v>
      </c>
      <c r="D429" s="136">
        <v>3</v>
      </c>
      <c r="E429" s="136" t="s">
        <v>40</v>
      </c>
      <c r="F429" s="140">
        <v>40773</v>
      </c>
      <c r="G429" s="140">
        <v>40775</v>
      </c>
      <c r="H429" s="136">
        <v>2</v>
      </c>
      <c r="I429" s="136" t="s">
        <v>38</v>
      </c>
      <c r="J429" s="136" t="s">
        <v>39</v>
      </c>
      <c r="K429" s="136" t="s">
        <v>37</v>
      </c>
    </row>
    <row r="430" spans="1:11" ht="12.75" customHeight="1" x14ac:dyDescent="0.15">
      <c r="A430" s="136" t="s">
        <v>381</v>
      </c>
      <c r="B430" s="136" t="s">
        <v>382</v>
      </c>
      <c r="C430" s="136" t="s">
        <v>820</v>
      </c>
      <c r="D430" s="136">
        <v>3</v>
      </c>
      <c r="E430" s="136" t="s">
        <v>34</v>
      </c>
      <c r="F430" s="140">
        <v>40775</v>
      </c>
      <c r="G430" s="140">
        <v>40779</v>
      </c>
      <c r="H430" s="136">
        <v>4</v>
      </c>
      <c r="I430" s="136" t="s">
        <v>38</v>
      </c>
      <c r="J430" s="136" t="s">
        <v>39</v>
      </c>
      <c r="K430" s="136" t="s">
        <v>37</v>
      </c>
    </row>
    <row r="431" spans="1:11" ht="12.75" customHeight="1" x14ac:dyDescent="0.15">
      <c r="A431" s="136" t="s">
        <v>381</v>
      </c>
      <c r="B431" s="136" t="s">
        <v>382</v>
      </c>
      <c r="C431" s="136" t="s">
        <v>820</v>
      </c>
      <c r="D431" s="136">
        <v>3</v>
      </c>
      <c r="E431" s="136" t="s">
        <v>34</v>
      </c>
      <c r="F431" s="140">
        <v>40782</v>
      </c>
      <c r="G431" s="140">
        <v>40786</v>
      </c>
      <c r="H431" s="136">
        <v>4</v>
      </c>
      <c r="I431" s="136" t="s">
        <v>12</v>
      </c>
      <c r="J431" s="136" t="s">
        <v>36</v>
      </c>
      <c r="K431" s="136" t="s">
        <v>37</v>
      </c>
    </row>
    <row r="432" spans="1:11" ht="12.75" customHeight="1" x14ac:dyDescent="0.15">
      <c r="A432" s="136" t="s">
        <v>381</v>
      </c>
      <c r="B432" s="136" t="s">
        <v>383</v>
      </c>
      <c r="C432" s="136" t="s">
        <v>821</v>
      </c>
      <c r="D432" s="136">
        <v>3</v>
      </c>
      <c r="E432" s="136" t="s">
        <v>34</v>
      </c>
      <c r="F432" s="140">
        <v>40782</v>
      </c>
      <c r="G432" s="140">
        <v>40786</v>
      </c>
      <c r="H432" s="136">
        <v>4</v>
      </c>
      <c r="I432" s="136" t="s">
        <v>12</v>
      </c>
      <c r="J432" s="136" t="s">
        <v>36</v>
      </c>
      <c r="K432" s="136" t="s">
        <v>37</v>
      </c>
    </row>
    <row r="433" spans="1:11" ht="12.75" customHeight="1" x14ac:dyDescent="0.15">
      <c r="A433" s="136" t="s">
        <v>381</v>
      </c>
      <c r="B433" s="136" t="s">
        <v>384</v>
      </c>
      <c r="C433" s="136" t="s">
        <v>822</v>
      </c>
      <c r="D433" s="136">
        <v>1</v>
      </c>
      <c r="E433" s="136" t="s">
        <v>34</v>
      </c>
      <c r="F433" s="140">
        <v>40691</v>
      </c>
      <c r="G433" s="140">
        <v>40697</v>
      </c>
      <c r="H433" s="136">
        <v>6</v>
      </c>
      <c r="I433" s="136" t="s">
        <v>38</v>
      </c>
      <c r="J433" s="136" t="s">
        <v>39</v>
      </c>
      <c r="K433" s="136" t="s">
        <v>766</v>
      </c>
    </row>
    <row r="434" spans="1:11" ht="12.75" customHeight="1" x14ac:dyDescent="0.15">
      <c r="A434" s="136" t="s">
        <v>381</v>
      </c>
      <c r="B434" s="136" t="s">
        <v>384</v>
      </c>
      <c r="C434" s="136" t="s">
        <v>822</v>
      </c>
      <c r="D434" s="136">
        <v>1</v>
      </c>
      <c r="E434" s="136" t="s">
        <v>40</v>
      </c>
      <c r="F434" s="140">
        <v>40697</v>
      </c>
      <c r="G434" s="140">
        <v>40699</v>
      </c>
      <c r="H434" s="136">
        <v>2</v>
      </c>
      <c r="I434" s="136" t="s">
        <v>38</v>
      </c>
      <c r="J434" s="136" t="s">
        <v>39</v>
      </c>
      <c r="K434" s="136" t="s">
        <v>766</v>
      </c>
    </row>
    <row r="435" spans="1:11" ht="12.75" customHeight="1" x14ac:dyDescent="0.15">
      <c r="A435" s="136" t="s">
        <v>381</v>
      </c>
      <c r="B435" s="136" t="s">
        <v>384</v>
      </c>
      <c r="C435" s="136" t="s">
        <v>822</v>
      </c>
      <c r="D435" s="136">
        <v>1</v>
      </c>
      <c r="E435" s="136" t="s">
        <v>34</v>
      </c>
      <c r="F435" s="140">
        <v>40699</v>
      </c>
      <c r="G435" s="140">
        <v>40724</v>
      </c>
      <c r="H435" s="136">
        <v>25</v>
      </c>
      <c r="I435" s="136" t="s">
        <v>38</v>
      </c>
      <c r="J435" s="136" t="s">
        <v>39</v>
      </c>
      <c r="K435" s="136" t="s">
        <v>766</v>
      </c>
    </row>
    <row r="436" spans="1:11" ht="12.75" customHeight="1" x14ac:dyDescent="0.15">
      <c r="A436" s="136" t="s">
        <v>381</v>
      </c>
      <c r="B436" s="136" t="s">
        <v>384</v>
      </c>
      <c r="C436" s="136" t="s">
        <v>822</v>
      </c>
      <c r="D436" s="136">
        <v>1</v>
      </c>
      <c r="E436" s="136" t="s">
        <v>40</v>
      </c>
      <c r="F436" s="140">
        <v>40724</v>
      </c>
      <c r="G436" s="140">
        <v>40738</v>
      </c>
      <c r="H436" s="136">
        <v>14</v>
      </c>
      <c r="I436" s="136" t="s">
        <v>38</v>
      </c>
      <c r="J436" s="136" t="s">
        <v>39</v>
      </c>
      <c r="K436" s="136" t="s">
        <v>766</v>
      </c>
    </row>
    <row r="437" spans="1:11" ht="12.75" customHeight="1" x14ac:dyDescent="0.15">
      <c r="A437" s="136" t="s">
        <v>381</v>
      </c>
      <c r="B437" s="136" t="s">
        <v>384</v>
      </c>
      <c r="C437" s="136" t="s">
        <v>822</v>
      </c>
      <c r="D437" s="136">
        <v>1</v>
      </c>
      <c r="E437" s="136" t="s">
        <v>34</v>
      </c>
      <c r="F437" s="140">
        <v>40738</v>
      </c>
      <c r="G437" s="140">
        <v>40744</v>
      </c>
      <c r="H437" s="136">
        <v>6</v>
      </c>
      <c r="I437" s="136" t="s">
        <v>38</v>
      </c>
      <c r="J437" s="136" t="s">
        <v>39</v>
      </c>
      <c r="K437" s="136" t="s">
        <v>766</v>
      </c>
    </row>
    <row r="438" spans="1:11" ht="12.75" customHeight="1" x14ac:dyDescent="0.15">
      <c r="A438" s="136" t="s">
        <v>381</v>
      </c>
      <c r="B438" s="136" t="s">
        <v>384</v>
      </c>
      <c r="C438" s="136" t="s">
        <v>822</v>
      </c>
      <c r="D438" s="136">
        <v>1</v>
      </c>
      <c r="E438" s="136" t="s">
        <v>34</v>
      </c>
      <c r="F438" s="140">
        <v>40753</v>
      </c>
      <c r="G438" s="140">
        <v>40789</v>
      </c>
      <c r="H438" s="136">
        <v>36</v>
      </c>
      <c r="I438" s="136" t="s">
        <v>38</v>
      </c>
      <c r="J438" s="136" t="s">
        <v>39</v>
      </c>
      <c r="K438" s="136" t="s">
        <v>766</v>
      </c>
    </row>
    <row r="439" spans="1:11" ht="12.75" customHeight="1" x14ac:dyDescent="0.15">
      <c r="A439" s="136" t="s">
        <v>381</v>
      </c>
      <c r="B439" s="136" t="s">
        <v>384</v>
      </c>
      <c r="C439" s="136" t="s">
        <v>822</v>
      </c>
      <c r="D439" s="136">
        <v>1</v>
      </c>
      <c r="E439" s="136" t="s">
        <v>40</v>
      </c>
      <c r="F439" s="140">
        <v>40789</v>
      </c>
      <c r="G439" s="140">
        <v>40794</v>
      </c>
      <c r="H439" s="136">
        <v>5</v>
      </c>
      <c r="I439" s="136" t="s">
        <v>38</v>
      </c>
      <c r="J439" s="136" t="s">
        <v>39</v>
      </c>
      <c r="K439" s="136" t="s">
        <v>766</v>
      </c>
    </row>
    <row r="440" spans="1:11" ht="12.75" customHeight="1" x14ac:dyDescent="0.15">
      <c r="A440" s="136" t="s">
        <v>381</v>
      </c>
      <c r="B440" s="136" t="s">
        <v>384</v>
      </c>
      <c r="C440" s="136" t="s">
        <v>822</v>
      </c>
      <c r="D440" s="136">
        <v>1</v>
      </c>
      <c r="E440" s="136" t="s">
        <v>34</v>
      </c>
      <c r="F440" s="140">
        <v>40794</v>
      </c>
      <c r="G440" s="140">
        <v>40802</v>
      </c>
      <c r="H440" s="136">
        <v>8</v>
      </c>
      <c r="I440" s="136" t="s">
        <v>38</v>
      </c>
      <c r="J440" s="136" t="s">
        <v>39</v>
      </c>
      <c r="K440" s="136" t="s">
        <v>766</v>
      </c>
    </row>
    <row r="441" spans="1:11" ht="12.75" customHeight="1" x14ac:dyDescent="0.15">
      <c r="A441" s="136" t="s">
        <v>381</v>
      </c>
      <c r="B441" s="136" t="s">
        <v>384</v>
      </c>
      <c r="C441" s="136" t="s">
        <v>822</v>
      </c>
      <c r="D441" s="136">
        <v>1</v>
      </c>
      <c r="E441" s="136" t="s">
        <v>40</v>
      </c>
      <c r="F441" s="140">
        <v>40802</v>
      </c>
      <c r="G441" s="140">
        <v>40805</v>
      </c>
      <c r="H441" s="136">
        <v>3</v>
      </c>
      <c r="I441" s="136" t="s">
        <v>38</v>
      </c>
      <c r="J441" s="136" t="s">
        <v>39</v>
      </c>
      <c r="K441" s="136" t="s">
        <v>766</v>
      </c>
    </row>
    <row r="442" spans="1:11" ht="12.75" customHeight="1" x14ac:dyDescent="0.15">
      <c r="A442" s="136" t="s">
        <v>381</v>
      </c>
      <c r="B442" s="136" t="s">
        <v>823</v>
      </c>
      <c r="C442" s="136" t="s">
        <v>824</v>
      </c>
      <c r="D442" s="136">
        <v>3</v>
      </c>
      <c r="E442" s="136" t="s">
        <v>34</v>
      </c>
      <c r="F442" s="140">
        <v>40782</v>
      </c>
      <c r="G442" s="140">
        <v>40786</v>
      </c>
      <c r="H442" s="136">
        <v>4</v>
      </c>
      <c r="I442" s="136" t="s">
        <v>12</v>
      </c>
      <c r="J442" s="136" t="s">
        <v>36</v>
      </c>
      <c r="K442" s="136" t="s">
        <v>37</v>
      </c>
    </row>
    <row r="443" spans="1:11" ht="12.75" customHeight="1" x14ac:dyDescent="0.15">
      <c r="A443" s="136" t="s">
        <v>381</v>
      </c>
      <c r="B443" s="136" t="s">
        <v>385</v>
      </c>
      <c r="C443" s="136" t="s">
        <v>825</v>
      </c>
      <c r="D443" s="136">
        <v>1</v>
      </c>
      <c r="E443" s="136" t="s">
        <v>763</v>
      </c>
      <c r="F443" s="140">
        <v>40711</v>
      </c>
      <c r="G443" s="140">
        <v>40713</v>
      </c>
      <c r="H443" s="136">
        <v>2</v>
      </c>
      <c r="I443" s="136" t="s">
        <v>35</v>
      </c>
      <c r="J443" s="136" t="s">
        <v>36</v>
      </c>
      <c r="K443" s="136" t="s">
        <v>762</v>
      </c>
    </row>
    <row r="444" spans="1:11" ht="12.75" customHeight="1" x14ac:dyDescent="0.15">
      <c r="A444" s="136" t="s">
        <v>381</v>
      </c>
      <c r="B444" s="136" t="s">
        <v>385</v>
      </c>
      <c r="C444" s="136" t="s">
        <v>825</v>
      </c>
      <c r="D444" s="136">
        <v>1</v>
      </c>
      <c r="E444" s="136" t="s">
        <v>763</v>
      </c>
      <c r="F444" s="140">
        <v>40727</v>
      </c>
      <c r="G444" s="140">
        <v>40729</v>
      </c>
      <c r="H444" s="136">
        <v>2</v>
      </c>
      <c r="I444" s="136" t="s">
        <v>35</v>
      </c>
      <c r="J444" s="136" t="s">
        <v>36</v>
      </c>
      <c r="K444" s="136" t="s">
        <v>762</v>
      </c>
    </row>
    <row r="445" spans="1:11" ht="12.75" customHeight="1" x14ac:dyDescent="0.15">
      <c r="A445" s="136" t="s">
        <v>381</v>
      </c>
      <c r="B445" s="136" t="s">
        <v>385</v>
      </c>
      <c r="C445" s="136" t="s">
        <v>825</v>
      </c>
      <c r="D445" s="136">
        <v>1</v>
      </c>
      <c r="E445" s="136" t="s">
        <v>763</v>
      </c>
      <c r="F445" s="140">
        <v>40733</v>
      </c>
      <c r="G445" s="140">
        <v>40734</v>
      </c>
      <c r="H445" s="136">
        <v>1</v>
      </c>
      <c r="I445" s="136" t="s">
        <v>35</v>
      </c>
      <c r="J445" s="136" t="s">
        <v>36</v>
      </c>
      <c r="K445" s="136" t="s">
        <v>762</v>
      </c>
    </row>
    <row r="446" spans="1:11" ht="12.75" customHeight="1" x14ac:dyDescent="0.15">
      <c r="A446" s="136" t="s">
        <v>381</v>
      </c>
      <c r="B446" s="136" t="s">
        <v>385</v>
      </c>
      <c r="C446" s="136" t="s">
        <v>825</v>
      </c>
      <c r="D446" s="136">
        <v>1</v>
      </c>
      <c r="E446" s="136" t="s">
        <v>763</v>
      </c>
      <c r="F446" s="140">
        <v>40753</v>
      </c>
      <c r="G446" s="140">
        <v>40755</v>
      </c>
      <c r="H446" s="136">
        <v>2</v>
      </c>
      <c r="I446" s="136" t="s">
        <v>35</v>
      </c>
      <c r="J446" s="136" t="s">
        <v>36</v>
      </c>
      <c r="K446" s="136" t="s">
        <v>762</v>
      </c>
    </row>
    <row r="447" spans="1:11" ht="12.75" customHeight="1" x14ac:dyDescent="0.15">
      <c r="A447" s="136" t="s">
        <v>381</v>
      </c>
      <c r="B447" s="136" t="s">
        <v>385</v>
      </c>
      <c r="C447" s="136" t="s">
        <v>825</v>
      </c>
      <c r="D447" s="136">
        <v>1</v>
      </c>
      <c r="E447" s="136" t="s">
        <v>40</v>
      </c>
      <c r="F447" s="140">
        <v>40759</v>
      </c>
      <c r="G447" s="140">
        <v>40765</v>
      </c>
      <c r="H447" s="136">
        <v>6</v>
      </c>
      <c r="I447" s="136" t="s">
        <v>38</v>
      </c>
      <c r="J447" s="136" t="s">
        <v>39</v>
      </c>
      <c r="K447" s="136" t="s">
        <v>24</v>
      </c>
    </row>
    <row r="448" spans="1:11" ht="12.75" customHeight="1" x14ac:dyDescent="0.15">
      <c r="A448" s="136" t="s">
        <v>381</v>
      </c>
      <c r="B448" s="136" t="s">
        <v>385</v>
      </c>
      <c r="C448" s="136" t="s">
        <v>825</v>
      </c>
      <c r="D448" s="136">
        <v>1</v>
      </c>
      <c r="E448" s="136" t="s">
        <v>763</v>
      </c>
      <c r="F448" s="140">
        <v>40765</v>
      </c>
      <c r="G448" s="140">
        <v>40766</v>
      </c>
      <c r="H448" s="136">
        <v>1</v>
      </c>
      <c r="I448" s="136" t="s">
        <v>35</v>
      </c>
      <c r="J448" s="136" t="s">
        <v>36</v>
      </c>
      <c r="K448" s="136" t="s">
        <v>762</v>
      </c>
    </row>
    <row r="449" spans="1:11" ht="12.75" customHeight="1" x14ac:dyDescent="0.15">
      <c r="A449" s="136" t="s">
        <v>381</v>
      </c>
      <c r="B449" s="136" t="s">
        <v>385</v>
      </c>
      <c r="C449" s="136" t="s">
        <v>825</v>
      </c>
      <c r="D449" s="136">
        <v>1</v>
      </c>
      <c r="E449" s="136" t="s">
        <v>763</v>
      </c>
      <c r="F449" s="140">
        <v>40769</v>
      </c>
      <c r="G449" s="140">
        <v>40771</v>
      </c>
      <c r="H449" s="136">
        <v>2</v>
      </c>
      <c r="I449" s="136" t="s">
        <v>35</v>
      </c>
      <c r="J449" s="136" t="s">
        <v>36</v>
      </c>
      <c r="K449" s="136" t="s">
        <v>762</v>
      </c>
    </row>
    <row r="450" spans="1:11" ht="12.75" customHeight="1" x14ac:dyDescent="0.15">
      <c r="A450" s="136" t="s">
        <v>381</v>
      </c>
      <c r="B450" s="136" t="s">
        <v>385</v>
      </c>
      <c r="C450" s="136" t="s">
        <v>825</v>
      </c>
      <c r="D450" s="136">
        <v>1</v>
      </c>
      <c r="E450" s="136" t="s">
        <v>763</v>
      </c>
      <c r="F450" s="140">
        <v>40775</v>
      </c>
      <c r="G450" s="140">
        <v>40776</v>
      </c>
      <c r="H450" s="136">
        <v>1</v>
      </c>
      <c r="I450" s="136" t="s">
        <v>35</v>
      </c>
      <c r="J450" s="136" t="s">
        <v>36</v>
      </c>
      <c r="K450" s="136" t="s">
        <v>762</v>
      </c>
    </row>
    <row r="451" spans="1:11" ht="12.75" customHeight="1" x14ac:dyDescent="0.15">
      <c r="A451" s="136" t="s">
        <v>381</v>
      </c>
      <c r="B451" s="136" t="s">
        <v>385</v>
      </c>
      <c r="C451" s="136" t="s">
        <v>825</v>
      </c>
      <c r="D451" s="136">
        <v>1</v>
      </c>
      <c r="E451" s="136" t="s">
        <v>763</v>
      </c>
      <c r="F451" s="140">
        <v>40777</v>
      </c>
      <c r="G451" s="140">
        <v>40778</v>
      </c>
      <c r="H451" s="136">
        <v>1</v>
      </c>
      <c r="I451" s="136" t="s">
        <v>35</v>
      </c>
      <c r="J451" s="136" t="s">
        <v>36</v>
      </c>
      <c r="K451" s="136" t="s">
        <v>762</v>
      </c>
    </row>
    <row r="452" spans="1:11" ht="12.75" customHeight="1" x14ac:dyDescent="0.15">
      <c r="A452" s="136" t="s">
        <v>381</v>
      </c>
      <c r="B452" s="136" t="s">
        <v>385</v>
      </c>
      <c r="C452" s="136" t="s">
        <v>825</v>
      </c>
      <c r="D452" s="136">
        <v>1</v>
      </c>
      <c r="E452" s="136" t="s">
        <v>34</v>
      </c>
      <c r="F452" s="140">
        <v>40782</v>
      </c>
      <c r="G452" s="140">
        <v>40787</v>
      </c>
      <c r="H452" s="136">
        <v>5</v>
      </c>
      <c r="I452" s="136" t="s">
        <v>12</v>
      </c>
      <c r="J452" s="136" t="s">
        <v>36</v>
      </c>
      <c r="K452" s="136" t="s">
        <v>762</v>
      </c>
    </row>
    <row r="453" spans="1:11" ht="12.75" customHeight="1" x14ac:dyDescent="0.15">
      <c r="A453" s="137" t="s">
        <v>381</v>
      </c>
      <c r="B453" s="137" t="s">
        <v>385</v>
      </c>
      <c r="C453" s="137" t="s">
        <v>825</v>
      </c>
      <c r="D453" s="137">
        <v>1</v>
      </c>
      <c r="E453" s="137" t="s">
        <v>763</v>
      </c>
      <c r="F453" s="141">
        <v>40793</v>
      </c>
      <c r="G453" s="141">
        <v>40794</v>
      </c>
      <c r="H453" s="137">
        <v>1</v>
      </c>
      <c r="I453" s="137" t="s">
        <v>35</v>
      </c>
      <c r="J453" s="137" t="s">
        <v>36</v>
      </c>
      <c r="K453" s="137" t="s">
        <v>762</v>
      </c>
    </row>
    <row r="454" spans="1:11" ht="12.75" customHeight="1" x14ac:dyDescent="0.15">
      <c r="A454" s="33"/>
      <c r="B454" s="159">
        <f>SUM(IF(FREQUENCY(MATCH(B429:B453,B429:B453,0),MATCH(B429:B453,B429:B453,0))&gt;0,1))</f>
        <v>5</v>
      </c>
      <c r="C454" s="34"/>
      <c r="D454" s="34"/>
      <c r="E454" s="34">
        <f>COUNTA(E429:E453)</f>
        <v>25</v>
      </c>
      <c r="F454" s="34"/>
      <c r="G454" s="34"/>
      <c r="H454" s="34">
        <f>SUM(H429:H453)</f>
        <v>147</v>
      </c>
      <c r="I454" s="33"/>
      <c r="J454" s="33"/>
      <c r="K454" s="33"/>
    </row>
    <row r="455" spans="1:11" ht="12.75" customHeight="1" x14ac:dyDescent="0.15">
      <c r="A455" s="33"/>
      <c r="B455" s="159"/>
      <c r="C455" s="34"/>
      <c r="D455" s="34"/>
      <c r="E455" s="34"/>
      <c r="F455" s="34"/>
      <c r="G455" s="34"/>
      <c r="H455" s="34"/>
      <c r="I455" s="33"/>
      <c r="J455" s="33"/>
      <c r="K455" s="33"/>
    </row>
    <row r="456" spans="1:11" ht="12.75" customHeight="1" x14ac:dyDescent="0.15">
      <c r="A456" s="136" t="s">
        <v>386</v>
      </c>
      <c r="B456" s="136" t="s">
        <v>826</v>
      </c>
      <c r="C456" s="136" t="s">
        <v>827</v>
      </c>
      <c r="D456" s="136">
        <v>2</v>
      </c>
      <c r="E456" s="136" t="s">
        <v>40</v>
      </c>
      <c r="F456" s="140">
        <v>40746</v>
      </c>
      <c r="G456" s="140">
        <v>40750</v>
      </c>
      <c r="H456" s="136">
        <v>4</v>
      </c>
      <c r="I456" s="136" t="s">
        <v>791</v>
      </c>
      <c r="J456" s="136" t="s">
        <v>36</v>
      </c>
      <c r="K456" s="136" t="s">
        <v>23</v>
      </c>
    </row>
    <row r="457" spans="1:11" ht="12.75" customHeight="1" x14ac:dyDescent="0.15">
      <c r="A457" s="136" t="s">
        <v>386</v>
      </c>
      <c r="B457" s="136" t="s">
        <v>826</v>
      </c>
      <c r="C457" s="136" t="s">
        <v>827</v>
      </c>
      <c r="D457" s="136">
        <v>2</v>
      </c>
      <c r="E457" s="136" t="s">
        <v>34</v>
      </c>
      <c r="F457" s="140">
        <v>40750</v>
      </c>
      <c r="G457" s="140">
        <v>40753</v>
      </c>
      <c r="H457" s="136">
        <v>3</v>
      </c>
      <c r="I457" s="136" t="s">
        <v>38</v>
      </c>
      <c r="J457" s="136" t="s">
        <v>39</v>
      </c>
      <c r="K457" s="136" t="s">
        <v>23</v>
      </c>
    </row>
    <row r="458" spans="1:11" ht="12.75" customHeight="1" x14ac:dyDescent="0.15">
      <c r="A458" s="136" t="s">
        <v>386</v>
      </c>
      <c r="B458" s="136" t="s">
        <v>826</v>
      </c>
      <c r="C458" s="136" t="s">
        <v>827</v>
      </c>
      <c r="D458" s="136">
        <v>2</v>
      </c>
      <c r="E458" s="136" t="s">
        <v>763</v>
      </c>
      <c r="F458" s="140">
        <v>40769</v>
      </c>
      <c r="G458" s="140">
        <v>40770</v>
      </c>
      <c r="H458" s="136">
        <v>1</v>
      </c>
      <c r="I458" s="136" t="s">
        <v>35</v>
      </c>
      <c r="J458" s="136" t="s">
        <v>36</v>
      </c>
      <c r="K458" s="136" t="s">
        <v>764</v>
      </c>
    </row>
    <row r="459" spans="1:11" ht="12.75" customHeight="1" x14ac:dyDescent="0.15">
      <c r="A459" s="136" t="s">
        <v>386</v>
      </c>
      <c r="B459" s="136" t="s">
        <v>826</v>
      </c>
      <c r="C459" s="136" t="s">
        <v>827</v>
      </c>
      <c r="D459" s="136">
        <v>2</v>
      </c>
      <c r="E459" s="136" t="s">
        <v>40</v>
      </c>
      <c r="F459" s="140">
        <v>40772</v>
      </c>
      <c r="G459" s="140">
        <v>40774</v>
      </c>
      <c r="H459" s="136">
        <v>2</v>
      </c>
      <c r="I459" s="136" t="s">
        <v>38</v>
      </c>
      <c r="J459" s="136" t="s">
        <v>39</v>
      </c>
      <c r="K459" s="136" t="s">
        <v>37</v>
      </c>
    </row>
    <row r="460" spans="1:11" ht="12.75" customHeight="1" x14ac:dyDescent="0.15">
      <c r="A460" s="136" t="s">
        <v>386</v>
      </c>
      <c r="B460" s="136" t="s">
        <v>826</v>
      </c>
      <c r="C460" s="136" t="s">
        <v>827</v>
      </c>
      <c r="D460" s="136">
        <v>2</v>
      </c>
      <c r="E460" s="136" t="s">
        <v>34</v>
      </c>
      <c r="F460" s="140">
        <v>40782</v>
      </c>
      <c r="G460" s="140">
        <v>40788</v>
      </c>
      <c r="H460" s="136">
        <v>6</v>
      </c>
      <c r="I460" s="136" t="s">
        <v>782</v>
      </c>
      <c r="J460" s="136" t="s">
        <v>36</v>
      </c>
      <c r="K460" s="136" t="s">
        <v>764</v>
      </c>
    </row>
    <row r="461" spans="1:11" ht="12.75" customHeight="1" x14ac:dyDescent="0.15">
      <c r="A461" s="136" t="s">
        <v>386</v>
      </c>
      <c r="B461" s="136" t="s">
        <v>387</v>
      </c>
      <c r="C461" s="136" t="s">
        <v>828</v>
      </c>
      <c r="D461" s="136">
        <v>2</v>
      </c>
      <c r="E461" s="136" t="s">
        <v>40</v>
      </c>
      <c r="F461" s="140">
        <v>40746</v>
      </c>
      <c r="G461" s="140">
        <v>40750</v>
      </c>
      <c r="H461" s="136">
        <v>4</v>
      </c>
      <c r="I461" s="136" t="s">
        <v>791</v>
      </c>
      <c r="J461" s="136" t="s">
        <v>36</v>
      </c>
      <c r="K461" s="136" t="s">
        <v>23</v>
      </c>
    </row>
    <row r="462" spans="1:11" ht="12.75" customHeight="1" x14ac:dyDescent="0.15">
      <c r="A462" s="136" t="s">
        <v>386</v>
      </c>
      <c r="B462" s="136" t="s">
        <v>387</v>
      </c>
      <c r="C462" s="136" t="s">
        <v>828</v>
      </c>
      <c r="D462" s="136">
        <v>2</v>
      </c>
      <c r="E462" s="136" t="s">
        <v>34</v>
      </c>
      <c r="F462" s="140">
        <v>40750</v>
      </c>
      <c r="G462" s="140">
        <v>40753</v>
      </c>
      <c r="H462" s="136">
        <v>3</v>
      </c>
      <c r="I462" s="136" t="s">
        <v>38</v>
      </c>
      <c r="J462" s="136" t="s">
        <v>39</v>
      </c>
      <c r="K462" s="136" t="s">
        <v>23</v>
      </c>
    </row>
    <row r="463" spans="1:11" ht="12.75" customHeight="1" x14ac:dyDescent="0.15">
      <c r="A463" s="136" t="s">
        <v>386</v>
      </c>
      <c r="B463" s="136" t="s">
        <v>387</v>
      </c>
      <c r="C463" s="136" t="s">
        <v>828</v>
      </c>
      <c r="D463" s="136">
        <v>2</v>
      </c>
      <c r="E463" s="136" t="s">
        <v>763</v>
      </c>
      <c r="F463" s="140">
        <v>40769</v>
      </c>
      <c r="G463" s="140">
        <v>40770</v>
      </c>
      <c r="H463" s="136">
        <v>1</v>
      </c>
      <c r="I463" s="136" t="s">
        <v>35</v>
      </c>
      <c r="J463" s="136" t="s">
        <v>36</v>
      </c>
      <c r="K463" s="136" t="s">
        <v>762</v>
      </c>
    </row>
    <row r="464" spans="1:11" ht="12.75" customHeight="1" x14ac:dyDescent="0.15">
      <c r="A464" s="136" t="s">
        <v>386</v>
      </c>
      <c r="B464" s="136" t="s">
        <v>387</v>
      </c>
      <c r="C464" s="136" t="s">
        <v>828</v>
      </c>
      <c r="D464" s="136">
        <v>2</v>
      </c>
      <c r="E464" s="136" t="s">
        <v>40</v>
      </c>
      <c r="F464" s="140">
        <v>40772</v>
      </c>
      <c r="G464" s="140">
        <v>40774</v>
      </c>
      <c r="H464" s="136">
        <v>2</v>
      </c>
      <c r="I464" s="136" t="s">
        <v>38</v>
      </c>
      <c r="J464" s="136" t="s">
        <v>39</v>
      </c>
      <c r="K464" s="136" t="s">
        <v>37</v>
      </c>
    </row>
    <row r="465" spans="1:11" ht="12.75" customHeight="1" x14ac:dyDescent="0.15">
      <c r="A465" s="136" t="s">
        <v>386</v>
      </c>
      <c r="B465" s="136" t="s">
        <v>387</v>
      </c>
      <c r="C465" s="136" t="s">
        <v>828</v>
      </c>
      <c r="D465" s="136">
        <v>2</v>
      </c>
      <c r="E465" s="136" t="s">
        <v>34</v>
      </c>
      <c r="F465" s="140">
        <v>40782</v>
      </c>
      <c r="G465" s="140">
        <v>40787</v>
      </c>
      <c r="H465" s="136">
        <v>6</v>
      </c>
      <c r="I465" s="136" t="s">
        <v>12</v>
      </c>
      <c r="J465" s="136" t="s">
        <v>36</v>
      </c>
      <c r="K465" s="136" t="s">
        <v>762</v>
      </c>
    </row>
    <row r="466" spans="1:11" ht="12.75" customHeight="1" x14ac:dyDescent="0.15">
      <c r="A466" s="136" t="s">
        <v>386</v>
      </c>
      <c r="B466" s="136" t="s">
        <v>388</v>
      </c>
      <c r="C466" s="136" t="s">
        <v>389</v>
      </c>
      <c r="D466" s="136">
        <v>2</v>
      </c>
      <c r="E466" s="136" t="s">
        <v>40</v>
      </c>
      <c r="F466" s="140">
        <v>40746</v>
      </c>
      <c r="G466" s="140">
        <v>40750</v>
      </c>
      <c r="H466" s="136">
        <v>4</v>
      </c>
      <c r="I466" s="136" t="s">
        <v>791</v>
      </c>
      <c r="J466" s="136" t="s">
        <v>36</v>
      </c>
      <c r="K466" s="136" t="s">
        <v>23</v>
      </c>
    </row>
    <row r="467" spans="1:11" ht="12.75" customHeight="1" x14ac:dyDescent="0.15">
      <c r="A467" s="136" t="s">
        <v>386</v>
      </c>
      <c r="B467" s="136" t="s">
        <v>388</v>
      </c>
      <c r="C467" s="136" t="s">
        <v>389</v>
      </c>
      <c r="D467" s="136">
        <v>2</v>
      </c>
      <c r="E467" s="136" t="s">
        <v>34</v>
      </c>
      <c r="F467" s="140">
        <v>40750</v>
      </c>
      <c r="G467" s="140">
        <v>40753</v>
      </c>
      <c r="H467" s="136">
        <v>3</v>
      </c>
      <c r="I467" s="136" t="s">
        <v>38</v>
      </c>
      <c r="J467" s="136" t="s">
        <v>39</v>
      </c>
      <c r="K467" s="136" t="s">
        <v>23</v>
      </c>
    </row>
    <row r="468" spans="1:11" ht="12.75" customHeight="1" x14ac:dyDescent="0.15">
      <c r="A468" s="136" t="s">
        <v>386</v>
      </c>
      <c r="B468" s="136" t="s">
        <v>388</v>
      </c>
      <c r="C468" s="136" t="s">
        <v>389</v>
      </c>
      <c r="D468" s="136">
        <v>2</v>
      </c>
      <c r="E468" s="136" t="s">
        <v>763</v>
      </c>
      <c r="F468" s="140">
        <v>40769</v>
      </c>
      <c r="G468" s="140">
        <v>40770</v>
      </c>
      <c r="H468" s="136">
        <v>1</v>
      </c>
      <c r="I468" s="136" t="s">
        <v>35</v>
      </c>
      <c r="J468" s="136" t="s">
        <v>36</v>
      </c>
      <c r="K468" s="136" t="s">
        <v>764</v>
      </c>
    </row>
    <row r="469" spans="1:11" ht="12.75" customHeight="1" x14ac:dyDescent="0.15">
      <c r="A469" s="136" t="s">
        <v>386</v>
      </c>
      <c r="B469" s="136" t="s">
        <v>388</v>
      </c>
      <c r="C469" s="136" t="s">
        <v>389</v>
      </c>
      <c r="D469" s="136">
        <v>2</v>
      </c>
      <c r="E469" s="136" t="s">
        <v>40</v>
      </c>
      <c r="F469" s="140">
        <v>40772</v>
      </c>
      <c r="G469" s="140">
        <v>40774</v>
      </c>
      <c r="H469" s="136">
        <v>2</v>
      </c>
      <c r="I469" s="136" t="s">
        <v>38</v>
      </c>
      <c r="J469" s="136" t="s">
        <v>39</v>
      </c>
      <c r="K469" s="136" t="s">
        <v>37</v>
      </c>
    </row>
    <row r="470" spans="1:11" ht="12.75" customHeight="1" x14ac:dyDescent="0.15">
      <c r="A470" s="136" t="s">
        <v>386</v>
      </c>
      <c r="B470" s="136" t="s">
        <v>388</v>
      </c>
      <c r="C470" s="136" t="s">
        <v>389</v>
      </c>
      <c r="D470" s="136">
        <v>2</v>
      </c>
      <c r="E470" s="136" t="s">
        <v>34</v>
      </c>
      <c r="F470" s="140">
        <v>40782</v>
      </c>
      <c r="G470" s="140">
        <v>40787</v>
      </c>
      <c r="H470" s="136">
        <v>6</v>
      </c>
      <c r="I470" s="136" t="s">
        <v>12</v>
      </c>
      <c r="J470" s="136" t="s">
        <v>36</v>
      </c>
      <c r="K470" s="136" t="s">
        <v>764</v>
      </c>
    </row>
    <row r="471" spans="1:11" ht="12.75" customHeight="1" x14ac:dyDescent="0.15">
      <c r="A471" s="136" t="s">
        <v>386</v>
      </c>
      <c r="B471" s="136" t="s">
        <v>388</v>
      </c>
      <c r="C471" s="136" t="s">
        <v>389</v>
      </c>
      <c r="D471" s="136">
        <v>2</v>
      </c>
      <c r="E471" s="136" t="s">
        <v>34</v>
      </c>
      <c r="F471" s="140">
        <v>40787</v>
      </c>
      <c r="G471" s="140">
        <v>40791</v>
      </c>
      <c r="H471" s="136">
        <v>4</v>
      </c>
      <c r="I471" s="136" t="s">
        <v>38</v>
      </c>
      <c r="J471" s="136" t="s">
        <v>39</v>
      </c>
      <c r="K471" s="136" t="s">
        <v>37</v>
      </c>
    </row>
    <row r="472" spans="1:11" ht="12.75" customHeight="1" x14ac:dyDescent="0.15">
      <c r="A472" s="136" t="s">
        <v>386</v>
      </c>
      <c r="B472" s="136" t="s">
        <v>390</v>
      </c>
      <c r="C472" s="136" t="s">
        <v>391</v>
      </c>
      <c r="D472" s="136">
        <v>1</v>
      </c>
      <c r="E472" s="136" t="s">
        <v>40</v>
      </c>
      <c r="F472" s="140">
        <v>40772</v>
      </c>
      <c r="G472" s="140">
        <v>40774</v>
      </c>
      <c r="H472" s="136">
        <v>2</v>
      </c>
      <c r="I472" s="136" t="s">
        <v>38</v>
      </c>
      <c r="J472" s="136" t="s">
        <v>39</v>
      </c>
      <c r="K472" s="136" t="s">
        <v>37</v>
      </c>
    </row>
    <row r="473" spans="1:11" ht="18" customHeight="1" x14ac:dyDescent="0.15">
      <c r="A473" s="137" t="s">
        <v>386</v>
      </c>
      <c r="B473" s="137" t="s">
        <v>390</v>
      </c>
      <c r="C473" s="137" t="s">
        <v>391</v>
      </c>
      <c r="D473" s="137">
        <v>1</v>
      </c>
      <c r="E473" s="137" t="s">
        <v>34</v>
      </c>
      <c r="F473" s="141">
        <v>40782</v>
      </c>
      <c r="G473" s="141">
        <v>40787</v>
      </c>
      <c r="H473" s="137">
        <v>6</v>
      </c>
      <c r="I473" s="137" t="s">
        <v>781</v>
      </c>
      <c r="J473" s="137" t="s">
        <v>36</v>
      </c>
      <c r="K473" s="137" t="s">
        <v>887</v>
      </c>
    </row>
    <row r="474" spans="1:11" ht="12.75" customHeight="1" x14ac:dyDescent="0.15">
      <c r="A474" s="33"/>
      <c r="B474" s="159">
        <f>SUM(IF(FREQUENCY(MATCH(B456:B473,B456:B473,0),MATCH(B456:B473,B456:B473,0))&gt;0,1))</f>
        <v>4</v>
      </c>
      <c r="C474" s="34"/>
      <c r="D474" s="34"/>
      <c r="E474" s="34">
        <f>COUNTA(E456:E473)</f>
        <v>18</v>
      </c>
      <c r="F474" s="34"/>
      <c r="G474" s="34"/>
      <c r="H474" s="34">
        <f>SUM(H456:H473)</f>
        <v>60</v>
      </c>
      <c r="I474" s="33"/>
      <c r="J474" s="33"/>
      <c r="K474" s="33"/>
    </row>
    <row r="475" spans="1:11" ht="12.75" customHeight="1" x14ac:dyDescent="0.15">
      <c r="A475" s="33"/>
      <c r="B475" s="159"/>
      <c r="C475" s="34"/>
      <c r="D475" s="34"/>
      <c r="E475" s="34"/>
      <c r="F475" s="34"/>
      <c r="G475" s="34"/>
      <c r="H475" s="34"/>
      <c r="I475" s="33"/>
      <c r="J475" s="33"/>
      <c r="K475" s="33"/>
    </row>
    <row r="476" spans="1:11" ht="12.75" customHeight="1" x14ac:dyDescent="0.15">
      <c r="A476" s="136" t="s">
        <v>392</v>
      </c>
      <c r="B476" s="136" t="s">
        <v>393</v>
      </c>
      <c r="C476" s="136" t="s">
        <v>394</v>
      </c>
      <c r="D476" s="136">
        <v>3</v>
      </c>
      <c r="E476" s="136" t="s">
        <v>34</v>
      </c>
      <c r="F476" s="140">
        <v>40783</v>
      </c>
      <c r="G476" s="140">
        <v>40786</v>
      </c>
      <c r="H476" s="136">
        <v>3</v>
      </c>
      <c r="I476" s="136" t="s">
        <v>35</v>
      </c>
      <c r="J476" s="136" t="s">
        <v>36</v>
      </c>
      <c r="K476" s="136" t="s">
        <v>37</v>
      </c>
    </row>
    <row r="477" spans="1:11" ht="12.75" customHeight="1" x14ac:dyDescent="0.15">
      <c r="A477" s="136" t="s">
        <v>392</v>
      </c>
      <c r="B477" s="136" t="s">
        <v>397</v>
      </c>
      <c r="C477" s="136" t="s">
        <v>398</v>
      </c>
      <c r="D477" s="136">
        <v>1</v>
      </c>
      <c r="E477" s="136" t="s">
        <v>34</v>
      </c>
      <c r="F477" s="140">
        <v>40712</v>
      </c>
      <c r="G477" s="140">
        <v>40713</v>
      </c>
      <c r="H477" s="136">
        <v>1</v>
      </c>
      <c r="I477" s="136" t="s">
        <v>35</v>
      </c>
      <c r="J477" s="136" t="s">
        <v>36</v>
      </c>
      <c r="K477" s="136" t="s">
        <v>37</v>
      </c>
    </row>
    <row r="478" spans="1:11" ht="12.75" customHeight="1" x14ac:dyDescent="0.15">
      <c r="A478" s="136" t="s">
        <v>392</v>
      </c>
      <c r="B478" s="136" t="s">
        <v>397</v>
      </c>
      <c r="C478" s="136" t="s">
        <v>398</v>
      </c>
      <c r="D478" s="136">
        <v>1</v>
      </c>
      <c r="E478" s="136" t="s">
        <v>34</v>
      </c>
      <c r="F478" s="140">
        <v>40769</v>
      </c>
      <c r="G478" s="140">
        <v>40772</v>
      </c>
      <c r="H478" s="136">
        <v>3</v>
      </c>
      <c r="I478" s="136" t="s">
        <v>35</v>
      </c>
      <c r="J478" s="136" t="s">
        <v>36</v>
      </c>
      <c r="K478" s="136" t="s">
        <v>37</v>
      </c>
    </row>
    <row r="479" spans="1:11" ht="12.75" customHeight="1" x14ac:dyDescent="0.15">
      <c r="A479" s="136" t="s">
        <v>392</v>
      </c>
      <c r="B479" s="136" t="s">
        <v>397</v>
      </c>
      <c r="C479" s="136" t="s">
        <v>398</v>
      </c>
      <c r="D479" s="136">
        <v>1</v>
      </c>
      <c r="E479" s="136" t="s">
        <v>34</v>
      </c>
      <c r="F479" s="140">
        <v>40783</v>
      </c>
      <c r="G479" s="140">
        <v>40786</v>
      </c>
      <c r="H479" s="136">
        <v>3</v>
      </c>
      <c r="I479" s="136" t="s">
        <v>35</v>
      </c>
      <c r="J479" s="136" t="s">
        <v>36</v>
      </c>
      <c r="K479" s="136" t="s">
        <v>37</v>
      </c>
    </row>
    <row r="480" spans="1:11" ht="12.75" customHeight="1" x14ac:dyDescent="0.15">
      <c r="A480" s="136" t="s">
        <v>392</v>
      </c>
      <c r="B480" s="136" t="s">
        <v>399</v>
      </c>
      <c r="C480" s="136" t="s">
        <v>400</v>
      </c>
      <c r="D480" s="136">
        <v>2</v>
      </c>
      <c r="E480" s="136" t="s">
        <v>34</v>
      </c>
      <c r="F480" s="140">
        <v>40712</v>
      </c>
      <c r="G480" s="140">
        <v>40713</v>
      </c>
      <c r="H480" s="136">
        <v>1</v>
      </c>
      <c r="I480" s="136" t="s">
        <v>35</v>
      </c>
      <c r="J480" s="136" t="s">
        <v>36</v>
      </c>
      <c r="K480" s="136" t="s">
        <v>37</v>
      </c>
    </row>
    <row r="481" spans="1:11" ht="12.75" customHeight="1" x14ac:dyDescent="0.15">
      <c r="A481" s="136" t="s">
        <v>392</v>
      </c>
      <c r="B481" s="136" t="s">
        <v>399</v>
      </c>
      <c r="C481" s="136" t="s">
        <v>400</v>
      </c>
      <c r="D481" s="136">
        <v>2</v>
      </c>
      <c r="E481" s="136" t="s">
        <v>34</v>
      </c>
      <c r="F481" s="140">
        <v>40769</v>
      </c>
      <c r="G481" s="140">
        <v>40772</v>
      </c>
      <c r="H481" s="136">
        <v>3</v>
      </c>
      <c r="I481" s="136" t="s">
        <v>35</v>
      </c>
      <c r="J481" s="136" t="s">
        <v>36</v>
      </c>
      <c r="K481" s="136" t="s">
        <v>37</v>
      </c>
    </row>
    <row r="482" spans="1:11" ht="12.75" customHeight="1" x14ac:dyDescent="0.15">
      <c r="A482" s="136" t="s">
        <v>392</v>
      </c>
      <c r="B482" s="136" t="s">
        <v>399</v>
      </c>
      <c r="C482" s="136" t="s">
        <v>400</v>
      </c>
      <c r="D482" s="136">
        <v>2</v>
      </c>
      <c r="E482" s="136" t="s">
        <v>34</v>
      </c>
      <c r="F482" s="140">
        <v>40783</v>
      </c>
      <c r="G482" s="140">
        <v>40786</v>
      </c>
      <c r="H482" s="136">
        <v>3</v>
      </c>
      <c r="I482" s="136" t="s">
        <v>35</v>
      </c>
      <c r="J482" s="136" t="s">
        <v>36</v>
      </c>
      <c r="K482" s="136" t="s">
        <v>37</v>
      </c>
    </row>
    <row r="483" spans="1:11" ht="12.75" customHeight="1" x14ac:dyDescent="0.15">
      <c r="A483" s="136" t="s">
        <v>392</v>
      </c>
      <c r="B483" s="136" t="s">
        <v>403</v>
      </c>
      <c r="C483" s="136" t="s">
        <v>404</v>
      </c>
      <c r="D483" s="136">
        <v>2</v>
      </c>
      <c r="E483" s="136" t="s">
        <v>34</v>
      </c>
      <c r="F483" s="140">
        <v>40783</v>
      </c>
      <c r="G483" s="140">
        <v>40786</v>
      </c>
      <c r="H483" s="136">
        <v>3</v>
      </c>
      <c r="I483" s="136" t="s">
        <v>35</v>
      </c>
      <c r="J483" s="136" t="s">
        <v>36</v>
      </c>
      <c r="K483" s="136" t="s">
        <v>37</v>
      </c>
    </row>
    <row r="484" spans="1:11" ht="12.75" customHeight="1" x14ac:dyDescent="0.15">
      <c r="A484" s="136" t="s">
        <v>392</v>
      </c>
      <c r="B484" s="136" t="s">
        <v>427</v>
      </c>
      <c r="C484" s="136" t="s">
        <v>829</v>
      </c>
      <c r="D484" s="136">
        <v>2</v>
      </c>
      <c r="E484" s="136" t="s">
        <v>34</v>
      </c>
      <c r="F484" s="140">
        <v>40712</v>
      </c>
      <c r="G484" s="140">
        <v>40713</v>
      </c>
      <c r="H484" s="136">
        <v>1</v>
      </c>
      <c r="I484" s="136" t="s">
        <v>35</v>
      </c>
      <c r="J484" s="136" t="s">
        <v>36</v>
      </c>
      <c r="K484" s="136" t="s">
        <v>37</v>
      </c>
    </row>
    <row r="485" spans="1:11" ht="12.75" customHeight="1" x14ac:dyDescent="0.15">
      <c r="A485" s="136" t="s">
        <v>392</v>
      </c>
      <c r="B485" s="136" t="s">
        <v>427</v>
      </c>
      <c r="C485" s="136" t="s">
        <v>829</v>
      </c>
      <c r="D485" s="136">
        <v>2</v>
      </c>
      <c r="E485" s="136" t="s">
        <v>34</v>
      </c>
      <c r="F485" s="140">
        <v>40769</v>
      </c>
      <c r="G485" s="140">
        <v>40772</v>
      </c>
      <c r="H485" s="136">
        <v>3</v>
      </c>
      <c r="I485" s="136" t="s">
        <v>35</v>
      </c>
      <c r="J485" s="136" t="s">
        <v>36</v>
      </c>
      <c r="K485" s="136" t="s">
        <v>37</v>
      </c>
    </row>
    <row r="486" spans="1:11" ht="12.75" customHeight="1" x14ac:dyDescent="0.15">
      <c r="A486" s="136" t="s">
        <v>392</v>
      </c>
      <c r="B486" s="136" t="s">
        <v>427</v>
      </c>
      <c r="C486" s="136" t="s">
        <v>829</v>
      </c>
      <c r="D486" s="136">
        <v>2</v>
      </c>
      <c r="E486" s="136" t="s">
        <v>34</v>
      </c>
      <c r="F486" s="140">
        <v>40783</v>
      </c>
      <c r="G486" s="140">
        <v>40786</v>
      </c>
      <c r="H486" s="136">
        <v>3</v>
      </c>
      <c r="I486" s="136" t="s">
        <v>35</v>
      </c>
      <c r="J486" s="136" t="s">
        <v>36</v>
      </c>
      <c r="K486" s="136" t="s">
        <v>37</v>
      </c>
    </row>
    <row r="487" spans="1:11" ht="12.75" customHeight="1" x14ac:dyDescent="0.15">
      <c r="A487" s="136" t="s">
        <v>392</v>
      </c>
      <c r="B487" s="136" t="s">
        <v>411</v>
      </c>
      <c r="C487" s="136" t="s">
        <v>412</v>
      </c>
      <c r="D487" s="136">
        <v>2</v>
      </c>
      <c r="E487" s="136" t="s">
        <v>34</v>
      </c>
      <c r="F487" s="140">
        <v>40712</v>
      </c>
      <c r="G487" s="140">
        <v>40713</v>
      </c>
      <c r="H487" s="136">
        <v>1</v>
      </c>
      <c r="I487" s="136" t="s">
        <v>35</v>
      </c>
      <c r="J487" s="136" t="s">
        <v>36</v>
      </c>
      <c r="K487" s="136" t="s">
        <v>37</v>
      </c>
    </row>
    <row r="488" spans="1:11" ht="12.75" customHeight="1" x14ac:dyDescent="0.15">
      <c r="A488" s="136" t="s">
        <v>392</v>
      </c>
      <c r="B488" s="136" t="s">
        <v>411</v>
      </c>
      <c r="C488" s="136" t="s">
        <v>412</v>
      </c>
      <c r="D488" s="136">
        <v>2</v>
      </c>
      <c r="E488" s="136" t="s">
        <v>34</v>
      </c>
      <c r="F488" s="140">
        <v>40769</v>
      </c>
      <c r="G488" s="140">
        <v>40772</v>
      </c>
      <c r="H488" s="136">
        <v>3</v>
      </c>
      <c r="I488" s="136" t="s">
        <v>35</v>
      </c>
      <c r="J488" s="136" t="s">
        <v>36</v>
      </c>
      <c r="K488" s="136" t="s">
        <v>37</v>
      </c>
    </row>
    <row r="489" spans="1:11" ht="12.75" customHeight="1" x14ac:dyDescent="0.15">
      <c r="A489" s="136" t="s">
        <v>392</v>
      </c>
      <c r="B489" s="136" t="s">
        <v>411</v>
      </c>
      <c r="C489" s="136" t="s">
        <v>412</v>
      </c>
      <c r="D489" s="136">
        <v>2</v>
      </c>
      <c r="E489" s="136" t="s">
        <v>34</v>
      </c>
      <c r="F489" s="140">
        <v>40783</v>
      </c>
      <c r="G489" s="140">
        <v>40786</v>
      </c>
      <c r="H489" s="136">
        <v>3</v>
      </c>
      <c r="I489" s="136" t="s">
        <v>35</v>
      </c>
      <c r="J489" s="136" t="s">
        <v>36</v>
      </c>
      <c r="K489" s="136" t="s">
        <v>37</v>
      </c>
    </row>
    <row r="490" spans="1:11" ht="12.75" customHeight="1" x14ac:dyDescent="0.15">
      <c r="A490" s="136" t="s">
        <v>392</v>
      </c>
      <c r="B490" s="136" t="s">
        <v>428</v>
      </c>
      <c r="C490" s="136" t="s">
        <v>830</v>
      </c>
      <c r="D490" s="136">
        <v>2</v>
      </c>
      <c r="E490" s="136" t="s">
        <v>34</v>
      </c>
      <c r="F490" s="140">
        <v>40705</v>
      </c>
      <c r="G490" s="140">
        <v>40706</v>
      </c>
      <c r="H490" s="136">
        <v>1</v>
      </c>
      <c r="I490" s="136" t="s">
        <v>35</v>
      </c>
      <c r="J490" s="136" t="s">
        <v>36</v>
      </c>
      <c r="K490" s="136" t="s">
        <v>37</v>
      </c>
    </row>
    <row r="491" spans="1:11" ht="12.75" customHeight="1" x14ac:dyDescent="0.15">
      <c r="A491" s="136" t="s">
        <v>392</v>
      </c>
      <c r="B491" s="136" t="s">
        <v>428</v>
      </c>
      <c r="C491" s="136" t="s">
        <v>830</v>
      </c>
      <c r="D491" s="136">
        <v>2</v>
      </c>
      <c r="E491" s="136" t="s">
        <v>34</v>
      </c>
      <c r="F491" s="140">
        <v>40717</v>
      </c>
      <c r="G491" s="140">
        <v>40718</v>
      </c>
      <c r="H491" s="136">
        <v>1</v>
      </c>
      <c r="I491" s="136" t="s">
        <v>35</v>
      </c>
      <c r="J491" s="136" t="s">
        <v>36</v>
      </c>
      <c r="K491" s="136" t="s">
        <v>37</v>
      </c>
    </row>
    <row r="492" spans="1:11" ht="12.75" customHeight="1" x14ac:dyDescent="0.15">
      <c r="A492" s="136" t="s">
        <v>392</v>
      </c>
      <c r="B492" s="136" t="s">
        <v>428</v>
      </c>
      <c r="C492" s="136" t="s">
        <v>830</v>
      </c>
      <c r="D492" s="136">
        <v>2</v>
      </c>
      <c r="E492" s="136" t="s">
        <v>34</v>
      </c>
      <c r="F492" s="140">
        <v>40743</v>
      </c>
      <c r="G492" s="140">
        <v>40744</v>
      </c>
      <c r="H492" s="136">
        <v>1</v>
      </c>
      <c r="I492" s="136" t="s">
        <v>35</v>
      </c>
      <c r="J492" s="136" t="s">
        <v>36</v>
      </c>
      <c r="K492" s="136" t="s">
        <v>37</v>
      </c>
    </row>
    <row r="493" spans="1:11" ht="12.75" customHeight="1" x14ac:dyDescent="0.15">
      <c r="A493" s="136" t="s">
        <v>392</v>
      </c>
      <c r="B493" s="136" t="s">
        <v>428</v>
      </c>
      <c r="C493" s="136" t="s">
        <v>830</v>
      </c>
      <c r="D493" s="136">
        <v>2</v>
      </c>
      <c r="E493" s="136" t="s">
        <v>34</v>
      </c>
      <c r="F493" s="140">
        <v>40769</v>
      </c>
      <c r="G493" s="140">
        <v>40772</v>
      </c>
      <c r="H493" s="136">
        <v>3</v>
      </c>
      <c r="I493" s="136" t="s">
        <v>35</v>
      </c>
      <c r="J493" s="136" t="s">
        <v>36</v>
      </c>
      <c r="K493" s="136" t="s">
        <v>37</v>
      </c>
    </row>
    <row r="494" spans="1:11" ht="12.75" customHeight="1" x14ac:dyDescent="0.15">
      <c r="A494" s="136" t="s">
        <v>392</v>
      </c>
      <c r="B494" s="136" t="s">
        <v>428</v>
      </c>
      <c r="C494" s="136" t="s">
        <v>830</v>
      </c>
      <c r="D494" s="136">
        <v>2</v>
      </c>
      <c r="E494" s="136" t="s">
        <v>34</v>
      </c>
      <c r="F494" s="140">
        <v>40783</v>
      </c>
      <c r="G494" s="140">
        <v>40786</v>
      </c>
      <c r="H494" s="136">
        <v>3</v>
      </c>
      <c r="I494" s="136" t="s">
        <v>35</v>
      </c>
      <c r="J494" s="136" t="s">
        <v>36</v>
      </c>
      <c r="K494" s="136" t="s">
        <v>37</v>
      </c>
    </row>
    <row r="495" spans="1:11" ht="12.75" customHeight="1" x14ac:dyDescent="0.15">
      <c r="A495" s="136" t="s">
        <v>392</v>
      </c>
      <c r="B495" s="136" t="s">
        <v>429</v>
      </c>
      <c r="C495" s="136" t="s">
        <v>831</v>
      </c>
      <c r="D495" s="136">
        <v>2</v>
      </c>
      <c r="E495" s="136" t="s">
        <v>34</v>
      </c>
      <c r="F495" s="140">
        <v>40712</v>
      </c>
      <c r="G495" s="140">
        <v>40713</v>
      </c>
      <c r="H495" s="136">
        <v>1</v>
      </c>
      <c r="I495" s="136" t="s">
        <v>35</v>
      </c>
      <c r="J495" s="136" t="s">
        <v>36</v>
      </c>
      <c r="K495" s="136" t="s">
        <v>37</v>
      </c>
    </row>
    <row r="496" spans="1:11" ht="12.75" customHeight="1" x14ac:dyDescent="0.15">
      <c r="A496" s="136" t="s">
        <v>392</v>
      </c>
      <c r="B496" s="136" t="s">
        <v>429</v>
      </c>
      <c r="C496" s="136" t="s">
        <v>831</v>
      </c>
      <c r="D496" s="136">
        <v>2</v>
      </c>
      <c r="E496" s="136" t="s">
        <v>34</v>
      </c>
      <c r="F496" s="140">
        <v>40769</v>
      </c>
      <c r="G496" s="140">
        <v>40772</v>
      </c>
      <c r="H496" s="136">
        <v>3</v>
      </c>
      <c r="I496" s="136" t="s">
        <v>35</v>
      </c>
      <c r="J496" s="136" t="s">
        <v>36</v>
      </c>
      <c r="K496" s="136" t="s">
        <v>37</v>
      </c>
    </row>
    <row r="497" spans="1:11" ht="12.75" customHeight="1" x14ac:dyDescent="0.15">
      <c r="A497" s="136" t="s">
        <v>392</v>
      </c>
      <c r="B497" s="136" t="s">
        <v>429</v>
      </c>
      <c r="C497" s="136" t="s">
        <v>831</v>
      </c>
      <c r="D497" s="136">
        <v>2</v>
      </c>
      <c r="E497" s="136" t="s">
        <v>34</v>
      </c>
      <c r="F497" s="140">
        <v>40783</v>
      </c>
      <c r="G497" s="140">
        <v>40786</v>
      </c>
      <c r="H497" s="136">
        <v>3</v>
      </c>
      <c r="I497" s="136" t="s">
        <v>35</v>
      </c>
      <c r="J497" s="136" t="s">
        <v>36</v>
      </c>
      <c r="K497" s="136" t="s">
        <v>37</v>
      </c>
    </row>
    <row r="498" spans="1:11" ht="12.75" customHeight="1" x14ac:dyDescent="0.15">
      <c r="A498" s="136" t="s">
        <v>392</v>
      </c>
      <c r="B498" s="136" t="s">
        <v>413</v>
      </c>
      <c r="C498" s="136" t="s">
        <v>414</v>
      </c>
      <c r="D498" s="136">
        <v>1</v>
      </c>
      <c r="E498" s="136" t="s">
        <v>34</v>
      </c>
      <c r="F498" s="140">
        <v>40712</v>
      </c>
      <c r="G498" s="140">
        <v>40713</v>
      </c>
      <c r="H498" s="136">
        <v>1</v>
      </c>
      <c r="I498" s="136" t="s">
        <v>35</v>
      </c>
      <c r="J498" s="136" t="s">
        <v>36</v>
      </c>
      <c r="K498" s="136" t="s">
        <v>37</v>
      </c>
    </row>
    <row r="499" spans="1:11" ht="12.75" customHeight="1" x14ac:dyDescent="0.15">
      <c r="A499" s="136" t="s">
        <v>392</v>
      </c>
      <c r="B499" s="136" t="s">
        <v>413</v>
      </c>
      <c r="C499" s="136" t="s">
        <v>414</v>
      </c>
      <c r="D499" s="136">
        <v>1</v>
      </c>
      <c r="E499" s="136" t="s">
        <v>34</v>
      </c>
      <c r="F499" s="140">
        <v>40769</v>
      </c>
      <c r="G499" s="140">
        <v>40772</v>
      </c>
      <c r="H499" s="136">
        <v>3</v>
      </c>
      <c r="I499" s="136" t="s">
        <v>35</v>
      </c>
      <c r="J499" s="136" t="s">
        <v>36</v>
      </c>
      <c r="K499" s="136" t="s">
        <v>37</v>
      </c>
    </row>
    <row r="500" spans="1:11" ht="12.75" customHeight="1" x14ac:dyDescent="0.15">
      <c r="A500" s="136" t="s">
        <v>392</v>
      </c>
      <c r="B500" s="136" t="s">
        <v>413</v>
      </c>
      <c r="C500" s="136" t="s">
        <v>414</v>
      </c>
      <c r="D500" s="136">
        <v>1</v>
      </c>
      <c r="E500" s="136" t="s">
        <v>34</v>
      </c>
      <c r="F500" s="140">
        <v>40783</v>
      </c>
      <c r="G500" s="140">
        <v>40786</v>
      </c>
      <c r="H500" s="136">
        <v>3</v>
      </c>
      <c r="I500" s="136" t="s">
        <v>35</v>
      </c>
      <c r="J500" s="136" t="s">
        <v>36</v>
      </c>
      <c r="K500" s="136" t="s">
        <v>37</v>
      </c>
    </row>
    <row r="501" spans="1:11" ht="12.75" customHeight="1" x14ac:dyDescent="0.15">
      <c r="A501" s="136" t="s">
        <v>392</v>
      </c>
      <c r="B501" s="136" t="s">
        <v>430</v>
      </c>
      <c r="C501" s="136" t="s">
        <v>832</v>
      </c>
      <c r="D501" s="136">
        <v>2</v>
      </c>
      <c r="E501" s="136" t="s">
        <v>34</v>
      </c>
      <c r="F501" s="140">
        <v>40705</v>
      </c>
      <c r="G501" s="140">
        <v>40706</v>
      </c>
      <c r="H501" s="136">
        <v>1</v>
      </c>
      <c r="I501" s="136" t="s">
        <v>35</v>
      </c>
      <c r="J501" s="136" t="s">
        <v>36</v>
      </c>
      <c r="K501" s="136" t="s">
        <v>37</v>
      </c>
    </row>
    <row r="502" spans="1:11" ht="12.75" customHeight="1" x14ac:dyDescent="0.15">
      <c r="A502" s="136" t="s">
        <v>392</v>
      </c>
      <c r="B502" s="136" t="s">
        <v>430</v>
      </c>
      <c r="C502" s="136" t="s">
        <v>832</v>
      </c>
      <c r="D502" s="136">
        <v>2</v>
      </c>
      <c r="E502" s="136" t="s">
        <v>34</v>
      </c>
      <c r="F502" s="140">
        <v>40717</v>
      </c>
      <c r="G502" s="140">
        <v>40718</v>
      </c>
      <c r="H502" s="136">
        <v>1</v>
      </c>
      <c r="I502" s="136" t="s">
        <v>35</v>
      </c>
      <c r="J502" s="136" t="s">
        <v>36</v>
      </c>
      <c r="K502" s="136" t="s">
        <v>37</v>
      </c>
    </row>
    <row r="503" spans="1:11" ht="12.75" customHeight="1" x14ac:dyDescent="0.15">
      <c r="A503" s="136" t="s">
        <v>392</v>
      </c>
      <c r="B503" s="136" t="s">
        <v>430</v>
      </c>
      <c r="C503" s="136" t="s">
        <v>832</v>
      </c>
      <c r="D503" s="136">
        <v>2</v>
      </c>
      <c r="E503" s="136" t="s">
        <v>34</v>
      </c>
      <c r="F503" s="140">
        <v>40743</v>
      </c>
      <c r="G503" s="140">
        <v>40744</v>
      </c>
      <c r="H503" s="136">
        <v>1</v>
      </c>
      <c r="I503" s="136" t="s">
        <v>35</v>
      </c>
      <c r="J503" s="136" t="s">
        <v>36</v>
      </c>
      <c r="K503" s="136" t="s">
        <v>37</v>
      </c>
    </row>
    <row r="504" spans="1:11" ht="12.75" customHeight="1" x14ac:dyDescent="0.15">
      <c r="A504" s="136" t="s">
        <v>392</v>
      </c>
      <c r="B504" s="136" t="s">
        <v>430</v>
      </c>
      <c r="C504" s="136" t="s">
        <v>832</v>
      </c>
      <c r="D504" s="136">
        <v>2</v>
      </c>
      <c r="E504" s="136" t="s">
        <v>34</v>
      </c>
      <c r="F504" s="140">
        <v>40769</v>
      </c>
      <c r="G504" s="140">
        <v>40772</v>
      </c>
      <c r="H504" s="136">
        <v>3</v>
      </c>
      <c r="I504" s="136" t="s">
        <v>35</v>
      </c>
      <c r="J504" s="136" t="s">
        <v>36</v>
      </c>
      <c r="K504" s="136" t="s">
        <v>37</v>
      </c>
    </row>
    <row r="505" spans="1:11" ht="12.75" customHeight="1" x14ac:dyDescent="0.15">
      <c r="A505" s="136" t="s">
        <v>392</v>
      </c>
      <c r="B505" s="136" t="s">
        <v>430</v>
      </c>
      <c r="C505" s="136" t="s">
        <v>832</v>
      </c>
      <c r="D505" s="136">
        <v>2</v>
      </c>
      <c r="E505" s="136" t="s">
        <v>34</v>
      </c>
      <c r="F505" s="140">
        <v>40783</v>
      </c>
      <c r="G505" s="140">
        <v>40786</v>
      </c>
      <c r="H505" s="136">
        <v>3</v>
      </c>
      <c r="I505" s="136" t="s">
        <v>35</v>
      </c>
      <c r="J505" s="136" t="s">
        <v>36</v>
      </c>
      <c r="K505" s="136" t="s">
        <v>37</v>
      </c>
    </row>
    <row r="506" spans="1:11" ht="12.75" customHeight="1" x14ac:dyDescent="0.15">
      <c r="A506" s="136" t="s">
        <v>392</v>
      </c>
      <c r="B506" s="136" t="s">
        <v>431</v>
      </c>
      <c r="C506" s="136" t="s">
        <v>833</v>
      </c>
      <c r="D506" s="136">
        <v>1</v>
      </c>
      <c r="E506" s="136" t="s">
        <v>34</v>
      </c>
      <c r="F506" s="140">
        <v>40705</v>
      </c>
      <c r="G506" s="140">
        <v>40706</v>
      </c>
      <c r="H506" s="136">
        <v>1</v>
      </c>
      <c r="I506" s="136" t="s">
        <v>35</v>
      </c>
      <c r="J506" s="136" t="s">
        <v>36</v>
      </c>
      <c r="K506" s="136" t="s">
        <v>37</v>
      </c>
    </row>
    <row r="507" spans="1:11" ht="12.75" customHeight="1" x14ac:dyDescent="0.15">
      <c r="A507" s="136" t="s">
        <v>392</v>
      </c>
      <c r="B507" s="136" t="s">
        <v>431</v>
      </c>
      <c r="C507" s="136" t="s">
        <v>833</v>
      </c>
      <c r="D507" s="136">
        <v>1</v>
      </c>
      <c r="E507" s="136" t="s">
        <v>34</v>
      </c>
      <c r="F507" s="140">
        <v>40717</v>
      </c>
      <c r="G507" s="140">
        <v>40718</v>
      </c>
      <c r="H507" s="136">
        <v>1</v>
      </c>
      <c r="I507" s="136" t="s">
        <v>35</v>
      </c>
      <c r="J507" s="136" t="s">
        <v>36</v>
      </c>
      <c r="K507" s="136" t="s">
        <v>37</v>
      </c>
    </row>
    <row r="508" spans="1:11" ht="12.75" customHeight="1" x14ac:dyDescent="0.15">
      <c r="A508" s="136" t="s">
        <v>392</v>
      </c>
      <c r="B508" s="136" t="s">
        <v>431</v>
      </c>
      <c r="C508" s="136" t="s">
        <v>833</v>
      </c>
      <c r="D508" s="136">
        <v>1</v>
      </c>
      <c r="E508" s="136" t="s">
        <v>34</v>
      </c>
      <c r="F508" s="140">
        <v>40743</v>
      </c>
      <c r="G508" s="140">
        <v>40744</v>
      </c>
      <c r="H508" s="136">
        <v>1</v>
      </c>
      <c r="I508" s="136" t="s">
        <v>35</v>
      </c>
      <c r="J508" s="136" t="s">
        <v>36</v>
      </c>
      <c r="K508" s="136" t="s">
        <v>37</v>
      </c>
    </row>
    <row r="509" spans="1:11" ht="12.75" customHeight="1" x14ac:dyDescent="0.15">
      <c r="A509" s="136" t="s">
        <v>392</v>
      </c>
      <c r="B509" s="136" t="s">
        <v>431</v>
      </c>
      <c r="C509" s="136" t="s">
        <v>833</v>
      </c>
      <c r="D509" s="136">
        <v>1</v>
      </c>
      <c r="E509" s="136" t="s">
        <v>34</v>
      </c>
      <c r="F509" s="140">
        <v>40769</v>
      </c>
      <c r="G509" s="140">
        <v>40772</v>
      </c>
      <c r="H509" s="136">
        <v>3</v>
      </c>
      <c r="I509" s="136" t="s">
        <v>35</v>
      </c>
      <c r="J509" s="136" t="s">
        <v>36</v>
      </c>
      <c r="K509" s="136" t="s">
        <v>37</v>
      </c>
    </row>
    <row r="510" spans="1:11" ht="12.75" customHeight="1" x14ac:dyDescent="0.15">
      <c r="A510" s="136" t="s">
        <v>392</v>
      </c>
      <c r="B510" s="136" t="s">
        <v>431</v>
      </c>
      <c r="C510" s="136" t="s">
        <v>833</v>
      </c>
      <c r="D510" s="136">
        <v>1</v>
      </c>
      <c r="E510" s="136" t="s">
        <v>34</v>
      </c>
      <c r="F510" s="140">
        <v>40783</v>
      </c>
      <c r="G510" s="140">
        <v>40786</v>
      </c>
      <c r="H510" s="136">
        <v>3</v>
      </c>
      <c r="I510" s="136" t="s">
        <v>35</v>
      </c>
      <c r="J510" s="136" t="s">
        <v>36</v>
      </c>
      <c r="K510" s="136" t="s">
        <v>37</v>
      </c>
    </row>
    <row r="511" spans="1:11" ht="12.75" customHeight="1" x14ac:dyDescent="0.15">
      <c r="A511" s="136" t="s">
        <v>392</v>
      </c>
      <c r="B511" s="136" t="s">
        <v>415</v>
      </c>
      <c r="C511" s="136" t="s">
        <v>416</v>
      </c>
      <c r="D511" s="136">
        <v>2</v>
      </c>
      <c r="E511" s="136" t="s">
        <v>34</v>
      </c>
      <c r="F511" s="140">
        <v>40705</v>
      </c>
      <c r="G511" s="140">
        <v>40706</v>
      </c>
      <c r="H511" s="136">
        <v>1</v>
      </c>
      <c r="I511" s="136" t="s">
        <v>35</v>
      </c>
      <c r="J511" s="136" t="s">
        <v>36</v>
      </c>
      <c r="K511" s="136" t="s">
        <v>37</v>
      </c>
    </row>
    <row r="512" spans="1:11" ht="12.75" customHeight="1" x14ac:dyDescent="0.15">
      <c r="A512" s="136" t="s">
        <v>392</v>
      </c>
      <c r="B512" s="136" t="s">
        <v>415</v>
      </c>
      <c r="C512" s="136" t="s">
        <v>416</v>
      </c>
      <c r="D512" s="136">
        <v>2</v>
      </c>
      <c r="E512" s="136" t="s">
        <v>34</v>
      </c>
      <c r="F512" s="140">
        <v>40783</v>
      </c>
      <c r="G512" s="140">
        <v>40786</v>
      </c>
      <c r="H512" s="136">
        <v>3</v>
      </c>
      <c r="I512" s="136" t="s">
        <v>35</v>
      </c>
      <c r="J512" s="136" t="s">
        <v>36</v>
      </c>
      <c r="K512" s="136" t="s">
        <v>37</v>
      </c>
    </row>
    <row r="513" spans="1:11" ht="12.75" customHeight="1" x14ac:dyDescent="0.15">
      <c r="A513" s="136" t="s">
        <v>392</v>
      </c>
      <c r="B513" s="136" t="s">
        <v>419</v>
      </c>
      <c r="C513" s="136" t="s">
        <v>420</v>
      </c>
      <c r="D513" s="136">
        <v>1</v>
      </c>
      <c r="E513" s="136" t="s">
        <v>34</v>
      </c>
      <c r="F513" s="140">
        <v>40712</v>
      </c>
      <c r="G513" s="140">
        <v>40713</v>
      </c>
      <c r="H513" s="136">
        <v>1</v>
      </c>
      <c r="I513" s="136" t="s">
        <v>35</v>
      </c>
      <c r="J513" s="136" t="s">
        <v>36</v>
      </c>
      <c r="K513" s="136" t="s">
        <v>37</v>
      </c>
    </row>
    <row r="514" spans="1:11" ht="12.75" customHeight="1" x14ac:dyDescent="0.15">
      <c r="A514" s="136" t="s">
        <v>392</v>
      </c>
      <c r="B514" s="136" t="s">
        <v>419</v>
      </c>
      <c r="C514" s="136" t="s">
        <v>420</v>
      </c>
      <c r="D514" s="136">
        <v>1</v>
      </c>
      <c r="E514" s="136" t="s">
        <v>34</v>
      </c>
      <c r="F514" s="140">
        <v>40763</v>
      </c>
      <c r="G514" s="140">
        <v>40764</v>
      </c>
      <c r="H514" s="136">
        <v>1</v>
      </c>
      <c r="I514" s="136" t="s">
        <v>38</v>
      </c>
      <c r="J514" s="136" t="s">
        <v>39</v>
      </c>
      <c r="K514" s="136" t="s">
        <v>37</v>
      </c>
    </row>
    <row r="515" spans="1:11" ht="12.75" customHeight="1" x14ac:dyDescent="0.15">
      <c r="A515" s="136" t="s">
        <v>392</v>
      </c>
      <c r="B515" s="136" t="s">
        <v>419</v>
      </c>
      <c r="C515" s="136" t="s">
        <v>420</v>
      </c>
      <c r="D515" s="136">
        <v>1</v>
      </c>
      <c r="E515" s="136" t="s">
        <v>34</v>
      </c>
      <c r="F515" s="140">
        <v>40769</v>
      </c>
      <c r="G515" s="140">
        <v>40772</v>
      </c>
      <c r="H515" s="136">
        <v>3</v>
      </c>
      <c r="I515" s="136" t="s">
        <v>35</v>
      </c>
      <c r="J515" s="136" t="s">
        <v>36</v>
      </c>
      <c r="K515" s="136" t="s">
        <v>37</v>
      </c>
    </row>
    <row r="516" spans="1:11" ht="12.75" customHeight="1" x14ac:dyDescent="0.15">
      <c r="A516" s="136" t="s">
        <v>392</v>
      </c>
      <c r="B516" s="136" t="s">
        <v>419</v>
      </c>
      <c r="C516" s="136" t="s">
        <v>420</v>
      </c>
      <c r="D516" s="136">
        <v>1</v>
      </c>
      <c r="E516" s="136" t="s">
        <v>34</v>
      </c>
      <c r="F516" s="140">
        <v>40783</v>
      </c>
      <c r="G516" s="140">
        <v>40786</v>
      </c>
      <c r="H516" s="136">
        <v>3</v>
      </c>
      <c r="I516" s="136" t="s">
        <v>35</v>
      </c>
      <c r="J516" s="136" t="s">
        <v>36</v>
      </c>
      <c r="K516" s="136" t="s">
        <v>37</v>
      </c>
    </row>
    <row r="517" spans="1:11" ht="12.75" customHeight="1" x14ac:dyDescent="0.15">
      <c r="A517" s="136" t="s">
        <v>392</v>
      </c>
      <c r="B517" s="136" t="s">
        <v>425</v>
      </c>
      <c r="C517" s="136" t="s">
        <v>426</v>
      </c>
      <c r="D517" s="136">
        <v>2</v>
      </c>
      <c r="E517" s="136" t="s">
        <v>34</v>
      </c>
      <c r="F517" s="140">
        <v>40712</v>
      </c>
      <c r="G517" s="140">
        <v>40713</v>
      </c>
      <c r="H517" s="136">
        <v>1</v>
      </c>
      <c r="I517" s="136" t="s">
        <v>35</v>
      </c>
      <c r="J517" s="136" t="s">
        <v>36</v>
      </c>
      <c r="K517" s="136" t="s">
        <v>37</v>
      </c>
    </row>
    <row r="518" spans="1:11" ht="12.75" customHeight="1" x14ac:dyDescent="0.15">
      <c r="A518" s="136" t="s">
        <v>392</v>
      </c>
      <c r="B518" s="136" t="s">
        <v>425</v>
      </c>
      <c r="C518" s="136" t="s">
        <v>426</v>
      </c>
      <c r="D518" s="136">
        <v>2</v>
      </c>
      <c r="E518" s="136" t="s">
        <v>34</v>
      </c>
      <c r="F518" s="140">
        <v>40769</v>
      </c>
      <c r="G518" s="140">
        <v>40772</v>
      </c>
      <c r="H518" s="136">
        <v>3</v>
      </c>
      <c r="I518" s="136" t="s">
        <v>35</v>
      </c>
      <c r="J518" s="136" t="s">
        <v>36</v>
      </c>
      <c r="K518" s="136" t="s">
        <v>37</v>
      </c>
    </row>
    <row r="519" spans="1:11" ht="12.75" customHeight="1" x14ac:dyDescent="0.15">
      <c r="A519" s="136" t="s">
        <v>392</v>
      </c>
      <c r="B519" s="136" t="s">
        <v>425</v>
      </c>
      <c r="C519" s="136" t="s">
        <v>426</v>
      </c>
      <c r="D519" s="136">
        <v>2</v>
      </c>
      <c r="E519" s="136" t="s">
        <v>34</v>
      </c>
      <c r="F519" s="140">
        <v>40783</v>
      </c>
      <c r="G519" s="140">
        <v>40786</v>
      </c>
      <c r="H519" s="136">
        <v>3</v>
      </c>
      <c r="I519" s="136" t="s">
        <v>35</v>
      </c>
      <c r="J519" s="136" t="s">
        <v>36</v>
      </c>
      <c r="K519" s="136" t="s">
        <v>37</v>
      </c>
    </row>
    <row r="520" spans="1:11" ht="12.75" customHeight="1" x14ac:dyDescent="0.15">
      <c r="A520" s="136" t="s">
        <v>392</v>
      </c>
      <c r="B520" s="136" t="s">
        <v>432</v>
      </c>
      <c r="C520" s="136" t="s">
        <v>834</v>
      </c>
      <c r="D520" s="136">
        <v>1</v>
      </c>
      <c r="E520" s="136" t="s">
        <v>34</v>
      </c>
      <c r="F520" s="140">
        <v>40705</v>
      </c>
      <c r="G520" s="140">
        <v>40706</v>
      </c>
      <c r="H520" s="136">
        <v>1</v>
      </c>
      <c r="I520" s="136" t="s">
        <v>35</v>
      </c>
      <c r="J520" s="136" t="s">
        <v>36</v>
      </c>
      <c r="K520" s="136" t="s">
        <v>37</v>
      </c>
    </row>
    <row r="521" spans="1:11" ht="12.75" customHeight="1" x14ac:dyDescent="0.15">
      <c r="A521" s="136" t="s">
        <v>392</v>
      </c>
      <c r="B521" s="136" t="s">
        <v>432</v>
      </c>
      <c r="C521" s="136" t="s">
        <v>834</v>
      </c>
      <c r="D521" s="136">
        <v>1</v>
      </c>
      <c r="E521" s="136" t="s">
        <v>34</v>
      </c>
      <c r="F521" s="140">
        <v>40717</v>
      </c>
      <c r="G521" s="140">
        <v>40718</v>
      </c>
      <c r="H521" s="136">
        <v>1</v>
      </c>
      <c r="I521" s="136" t="s">
        <v>35</v>
      </c>
      <c r="J521" s="136" t="s">
        <v>36</v>
      </c>
      <c r="K521" s="136" t="s">
        <v>37</v>
      </c>
    </row>
    <row r="522" spans="1:11" ht="12.75" customHeight="1" x14ac:dyDescent="0.15">
      <c r="A522" s="136" t="s">
        <v>392</v>
      </c>
      <c r="B522" s="136" t="s">
        <v>432</v>
      </c>
      <c r="C522" s="136" t="s">
        <v>834</v>
      </c>
      <c r="D522" s="136">
        <v>1</v>
      </c>
      <c r="E522" s="136" t="s">
        <v>34</v>
      </c>
      <c r="F522" s="140">
        <v>40743</v>
      </c>
      <c r="G522" s="140">
        <v>40744</v>
      </c>
      <c r="H522" s="136">
        <v>1</v>
      </c>
      <c r="I522" s="136" t="s">
        <v>35</v>
      </c>
      <c r="J522" s="136" t="s">
        <v>36</v>
      </c>
      <c r="K522" s="136" t="s">
        <v>37</v>
      </c>
    </row>
    <row r="523" spans="1:11" ht="12.75" customHeight="1" x14ac:dyDescent="0.15">
      <c r="A523" s="136" t="s">
        <v>392</v>
      </c>
      <c r="B523" s="136" t="s">
        <v>432</v>
      </c>
      <c r="C523" s="136" t="s">
        <v>834</v>
      </c>
      <c r="D523" s="136">
        <v>1</v>
      </c>
      <c r="E523" s="136" t="s">
        <v>34</v>
      </c>
      <c r="F523" s="140">
        <v>40769</v>
      </c>
      <c r="G523" s="140">
        <v>40772</v>
      </c>
      <c r="H523" s="136">
        <v>3</v>
      </c>
      <c r="I523" s="136" t="s">
        <v>35</v>
      </c>
      <c r="J523" s="136" t="s">
        <v>36</v>
      </c>
      <c r="K523" s="136" t="s">
        <v>37</v>
      </c>
    </row>
    <row r="524" spans="1:11" ht="12.75" customHeight="1" x14ac:dyDescent="0.15">
      <c r="A524" s="136" t="s">
        <v>392</v>
      </c>
      <c r="B524" s="136" t="s">
        <v>432</v>
      </c>
      <c r="C524" s="136" t="s">
        <v>834</v>
      </c>
      <c r="D524" s="136">
        <v>1</v>
      </c>
      <c r="E524" s="136" t="s">
        <v>34</v>
      </c>
      <c r="F524" s="140">
        <v>40783</v>
      </c>
      <c r="G524" s="140">
        <v>40786</v>
      </c>
      <c r="H524" s="136">
        <v>3</v>
      </c>
      <c r="I524" s="136" t="s">
        <v>35</v>
      </c>
      <c r="J524" s="136" t="s">
        <v>36</v>
      </c>
      <c r="K524" s="136" t="s">
        <v>37</v>
      </c>
    </row>
    <row r="525" spans="1:11" ht="12.75" customHeight="1" x14ac:dyDescent="0.15">
      <c r="A525" s="136" t="s">
        <v>392</v>
      </c>
      <c r="B525" s="136" t="s">
        <v>432</v>
      </c>
      <c r="C525" s="136" t="s">
        <v>834</v>
      </c>
      <c r="D525" s="136">
        <v>1</v>
      </c>
      <c r="E525" s="136" t="s">
        <v>34</v>
      </c>
      <c r="F525" s="140">
        <v>40786</v>
      </c>
      <c r="G525" s="140">
        <v>40788</v>
      </c>
      <c r="H525" s="136">
        <v>2</v>
      </c>
      <c r="I525" s="136" t="s">
        <v>38</v>
      </c>
      <c r="J525" s="136" t="s">
        <v>39</v>
      </c>
      <c r="K525" s="136" t="s">
        <v>37</v>
      </c>
    </row>
    <row r="526" spans="1:11" ht="12.75" customHeight="1" x14ac:dyDescent="0.15">
      <c r="A526" s="136" t="s">
        <v>392</v>
      </c>
      <c r="B526" s="136" t="s">
        <v>433</v>
      </c>
      <c r="C526" s="136" t="s">
        <v>434</v>
      </c>
      <c r="D526" s="136">
        <v>2</v>
      </c>
      <c r="E526" s="136" t="s">
        <v>34</v>
      </c>
      <c r="F526" s="140">
        <v>40769</v>
      </c>
      <c r="G526" s="140">
        <v>40772</v>
      </c>
      <c r="H526" s="136">
        <v>3</v>
      </c>
      <c r="I526" s="136" t="s">
        <v>35</v>
      </c>
      <c r="J526" s="136" t="s">
        <v>36</v>
      </c>
      <c r="K526" s="136" t="s">
        <v>37</v>
      </c>
    </row>
    <row r="527" spans="1:11" ht="12.75" customHeight="1" x14ac:dyDescent="0.15">
      <c r="A527" s="136" t="s">
        <v>392</v>
      </c>
      <c r="B527" s="136" t="s">
        <v>433</v>
      </c>
      <c r="C527" s="136" t="s">
        <v>434</v>
      </c>
      <c r="D527" s="136">
        <v>2</v>
      </c>
      <c r="E527" s="136" t="s">
        <v>34</v>
      </c>
      <c r="F527" s="140">
        <v>40783</v>
      </c>
      <c r="G527" s="140">
        <v>40786</v>
      </c>
      <c r="H527" s="136">
        <v>3</v>
      </c>
      <c r="I527" s="136" t="s">
        <v>35</v>
      </c>
      <c r="J527" s="136" t="s">
        <v>36</v>
      </c>
      <c r="K527" s="136" t="s">
        <v>37</v>
      </c>
    </row>
    <row r="528" spans="1:11" ht="12.75" customHeight="1" x14ac:dyDescent="0.15">
      <c r="A528" s="136" t="s">
        <v>392</v>
      </c>
      <c r="B528" s="136" t="s">
        <v>466</v>
      </c>
      <c r="C528" s="136" t="s">
        <v>835</v>
      </c>
      <c r="D528" s="136">
        <v>3</v>
      </c>
      <c r="E528" s="136" t="s">
        <v>34</v>
      </c>
      <c r="F528" s="140">
        <v>40783</v>
      </c>
      <c r="G528" s="140">
        <v>40786</v>
      </c>
      <c r="H528" s="136">
        <v>3</v>
      </c>
      <c r="I528" s="136" t="s">
        <v>35</v>
      </c>
      <c r="J528" s="136" t="s">
        <v>36</v>
      </c>
      <c r="K528" s="136" t="s">
        <v>37</v>
      </c>
    </row>
    <row r="529" spans="1:11" ht="12.75" customHeight="1" x14ac:dyDescent="0.15">
      <c r="A529" s="136" t="s">
        <v>392</v>
      </c>
      <c r="B529" s="136" t="s">
        <v>435</v>
      </c>
      <c r="C529" s="136" t="s">
        <v>436</v>
      </c>
      <c r="D529" s="136">
        <v>2</v>
      </c>
      <c r="E529" s="136" t="s">
        <v>34</v>
      </c>
      <c r="F529" s="140">
        <v>40783</v>
      </c>
      <c r="G529" s="140">
        <v>40786</v>
      </c>
      <c r="H529" s="136">
        <v>3</v>
      </c>
      <c r="I529" s="136" t="s">
        <v>35</v>
      </c>
      <c r="J529" s="136" t="s">
        <v>36</v>
      </c>
      <c r="K529" s="136" t="s">
        <v>37</v>
      </c>
    </row>
    <row r="530" spans="1:11" ht="12.75" customHeight="1" x14ac:dyDescent="0.15">
      <c r="A530" s="136" t="s">
        <v>392</v>
      </c>
      <c r="B530" s="136" t="s">
        <v>437</v>
      </c>
      <c r="C530" s="136" t="s">
        <v>438</v>
      </c>
      <c r="D530" s="136">
        <v>3</v>
      </c>
      <c r="E530" s="136" t="s">
        <v>34</v>
      </c>
      <c r="F530" s="140">
        <v>40783</v>
      </c>
      <c r="G530" s="140">
        <v>40786</v>
      </c>
      <c r="H530" s="136">
        <v>3</v>
      </c>
      <c r="I530" s="136" t="s">
        <v>35</v>
      </c>
      <c r="J530" s="136" t="s">
        <v>36</v>
      </c>
      <c r="K530" s="136" t="s">
        <v>37</v>
      </c>
    </row>
    <row r="531" spans="1:11" ht="12.75" customHeight="1" x14ac:dyDescent="0.15">
      <c r="A531" s="136" t="s">
        <v>392</v>
      </c>
      <c r="B531" s="136" t="s">
        <v>439</v>
      </c>
      <c r="C531" s="136" t="s">
        <v>440</v>
      </c>
      <c r="D531" s="136">
        <v>3</v>
      </c>
      <c r="E531" s="136" t="s">
        <v>34</v>
      </c>
      <c r="F531" s="140">
        <v>40783</v>
      </c>
      <c r="G531" s="140">
        <v>40786</v>
      </c>
      <c r="H531" s="136">
        <v>3</v>
      </c>
      <c r="I531" s="136" t="s">
        <v>35</v>
      </c>
      <c r="J531" s="136" t="s">
        <v>36</v>
      </c>
      <c r="K531" s="136" t="s">
        <v>37</v>
      </c>
    </row>
    <row r="532" spans="1:11" ht="12.75" customHeight="1" x14ac:dyDescent="0.15">
      <c r="A532" s="136" t="s">
        <v>392</v>
      </c>
      <c r="B532" s="136" t="s">
        <v>443</v>
      </c>
      <c r="C532" s="136" t="s">
        <v>836</v>
      </c>
      <c r="D532" s="136">
        <v>2</v>
      </c>
      <c r="E532" s="136" t="s">
        <v>34</v>
      </c>
      <c r="F532" s="140">
        <v>40705</v>
      </c>
      <c r="G532" s="140">
        <v>40706</v>
      </c>
      <c r="H532" s="136">
        <v>1</v>
      </c>
      <c r="I532" s="136" t="s">
        <v>35</v>
      </c>
      <c r="J532" s="136" t="s">
        <v>36</v>
      </c>
      <c r="K532" s="136" t="s">
        <v>37</v>
      </c>
    </row>
    <row r="533" spans="1:11" ht="12.75" customHeight="1" x14ac:dyDescent="0.15">
      <c r="A533" s="136" t="s">
        <v>392</v>
      </c>
      <c r="B533" s="136" t="s">
        <v>443</v>
      </c>
      <c r="C533" s="136" t="s">
        <v>836</v>
      </c>
      <c r="D533" s="136">
        <v>2</v>
      </c>
      <c r="E533" s="136" t="s">
        <v>34</v>
      </c>
      <c r="F533" s="140">
        <v>40783</v>
      </c>
      <c r="G533" s="140">
        <v>40786</v>
      </c>
      <c r="H533" s="136">
        <v>3</v>
      </c>
      <c r="I533" s="136" t="s">
        <v>35</v>
      </c>
      <c r="J533" s="136" t="s">
        <v>36</v>
      </c>
      <c r="K533" s="136" t="s">
        <v>37</v>
      </c>
    </row>
    <row r="534" spans="1:11" ht="12.75" customHeight="1" x14ac:dyDescent="0.15">
      <c r="A534" s="136" t="s">
        <v>392</v>
      </c>
      <c r="B534" s="136" t="s">
        <v>444</v>
      </c>
      <c r="C534" s="136" t="s">
        <v>837</v>
      </c>
      <c r="D534" s="136">
        <v>2</v>
      </c>
      <c r="E534" s="136" t="s">
        <v>34</v>
      </c>
      <c r="F534" s="140">
        <v>40705</v>
      </c>
      <c r="G534" s="140">
        <v>40706</v>
      </c>
      <c r="H534" s="136">
        <v>1</v>
      </c>
      <c r="I534" s="136" t="s">
        <v>35</v>
      </c>
      <c r="J534" s="136" t="s">
        <v>36</v>
      </c>
      <c r="K534" s="136" t="s">
        <v>37</v>
      </c>
    </row>
    <row r="535" spans="1:11" ht="12.75" customHeight="1" x14ac:dyDescent="0.15">
      <c r="A535" s="136" t="s">
        <v>392</v>
      </c>
      <c r="B535" s="136" t="s">
        <v>444</v>
      </c>
      <c r="C535" s="136" t="s">
        <v>837</v>
      </c>
      <c r="D535" s="136">
        <v>2</v>
      </c>
      <c r="E535" s="136" t="s">
        <v>34</v>
      </c>
      <c r="F535" s="140">
        <v>40783</v>
      </c>
      <c r="G535" s="140">
        <v>40786</v>
      </c>
      <c r="H535" s="136">
        <v>3</v>
      </c>
      <c r="I535" s="136" t="s">
        <v>35</v>
      </c>
      <c r="J535" s="136" t="s">
        <v>36</v>
      </c>
      <c r="K535" s="136" t="s">
        <v>37</v>
      </c>
    </row>
    <row r="536" spans="1:11" ht="12.75" customHeight="1" x14ac:dyDescent="0.15">
      <c r="A536" s="136" t="s">
        <v>392</v>
      </c>
      <c r="B536" s="136" t="s">
        <v>445</v>
      </c>
      <c r="C536" s="136" t="s">
        <v>446</v>
      </c>
      <c r="D536" s="136">
        <v>2</v>
      </c>
      <c r="E536" s="136" t="s">
        <v>34</v>
      </c>
      <c r="F536" s="140">
        <v>40712</v>
      </c>
      <c r="G536" s="140">
        <v>40713</v>
      </c>
      <c r="H536" s="136">
        <v>1</v>
      </c>
      <c r="I536" s="136" t="s">
        <v>35</v>
      </c>
      <c r="J536" s="136" t="s">
        <v>36</v>
      </c>
      <c r="K536" s="136" t="s">
        <v>37</v>
      </c>
    </row>
    <row r="537" spans="1:11" ht="12.75" customHeight="1" x14ac:dyDescent="0.15">
      <c r="A537" s="136" t="s">
        <v>392</v>
      </c>
      <c r="B537" s="136" t="s">
        <v>445</v>
      </c>
      <c r="C537" s="136" t="s">
        <v>446</v>
      </c>
      <c r="D537" s="136">
        <v>2</v>
      </c>
      <c r="E537" s="136" t="s">
        <v>34</v>
      </c>
      <c r="F537" s="140">
        <v>40769</v>
      </c>
      <c r="G537" s="140">
        <v>40772</v>
      </c>
      <c r="H537" s="136">
        <v>3</v>
      </c>
      <c r="I537" s="136" t="s">
        <v>35</v>
      </c>
      <c r="J537" s="136" t="s">
        <v>36</v>
      </c>
      <c r="K537" s="136" t="s">
        <v>37</v>
      </c>
    </row>
    <row r="538" spans="1:11" ht="12.75" customHeight="1" x14ac:dyDescent="0.15">
      <c r="A538" s="136" t="s">
        <v>392</v>
      </c>
      <c r="B538" s="136" t="s">
        <v>445</v>
      </c>
      <c r="C538" s="136" t="s">
        <v>446</v>
      </c>
      <c r="D538" s="136">
        <v>2</v>
      </c>
      <c r="E538" s="136" t="s">
        <v>34</v>
      </c>
      <c r="F538" s="140">
        <v>40783</v>
      </c>
      <c r="G538" s="140">
        <v>40786</v>
      </c>
      <c r="H538" s="136">
        <v>3</v>
      </c>
      <c r="I538" s="136" t="s">
        <v>35</v>
      </c>
      <c r="J538" s="136" t="s">
        <v>36</v>
      </c>
      <c r="K538" s="136" t="s">
        <v>37</v>
      </c>
    </row>
    <row r="539" spans="1:11" ht="12.75" customHeight="1" x14ac:dyDescent="0.15">
      <c r="A539" s="136" t="s">
        <v>392</v>
      </c>
      <c r="B539" s="136" t="s">
        <v>467</v>
      </c>
      <c r="C539" s="136" t="s">
        <v>838</v>
      </c>
      <c r="D539" s="136">
        <v>3</v>
      </c>
      <c r="E539" s="136" t="s">
        <v>34</v>
      </c>
      <c r="F539" s="140">
        <v>40783</v>
      </c>
      <c r="G539" s="140">
        <v>40786</v>
      </c>
      <c r="H539" s="136">
        <v>3</v>
      </c>
      <c r="I539" s="136" t="s">
        <v>35</v>
      </c>
      <c r="J539" s="136" t="s">
        <v>36</v>
      </c>
      <c r="K539" s="136" t="s">
        <v>37</v>
      </c>
    </row>
    <row r="540" spans="1:11" ht="12.75" customHeight="1" x14ac:dyDescent="0.15">
      <c r="A540" s="136" t="s">
        <v>392</v>
      </c>
      <c r="B540" s="136" t="s">
        <v>449</v>
      </c>
      <c r="C540" s="136" t="s">
        <v>450</v>
      </c>
      <c r="D540" s="136">
        <v>1</v>
      </c>
      <c r="E540" s="136" t="s">
        <v>34</v>
      </c>
      <c r="F540" s="140">
        <v>40712</v>
      </c>
      <c r="G540" s="140">
        <v>40713</v>
      </c>
      <c r="H540" s="136">
        <v>1</v>
      </c>
      <c r="I540" s="136" t="s">
        <v>35</v>
      </c>
      <c r="J540" s="136" t="s">
        <v>36</v>
      </c>
      <c r="K540" s="136" t="s">
        <v>37</v>
      </c>
    </row>
    <row r="541" spans="1:11" ht="12.75" customHeight="1" x14ac:dyDescent="0.15">
      <c r="A541" s="136" t="s">
        <v>392</v>
      </c>
      <c r="B541" s="136" t="s">
        <v>449</v>
      </c>
      <c r="C541" s="136" t="s">
        <v>450</v>
      </c>
      <c r="D541" s="136">
        <v>1</v>
      </c>
      <c r="E541" s="136" t="s">
        <v>34</v>
      </c>
      <c r="F541" s="140">
        <v>40769</v>
      </c>
      <c r="G541" s="140">
        <v>40772</v>
      </c>
      <c r="H541" s="136">
        <v>3</v>
      </c>
      <c r="I541" s="136" t="s">
        <v>35</v>
      </c>
      <c r="J541" s="136" t="s">
        <v>36</v>
      </c>
      <c r="K541" s="136" t="s">
        <v>37</v>
      </c>
    </row>
    <row r="542" spans="1:11" ht="12.75" customHeight="1" x14ac:dyDescent="0.15">
      <c r="A542" s="136" t="s">
        <v>392</v>
      </c>
      <c r="B542" s="136" t="s">
        <v>449</v>
      </c>
      <c r="C542" s="136" t="s">
        <v>450</v>
      </c>
      <c r="D542" s="136">
        <v>1</v>
      </c>
      <c r="E542" s="136" t="s">
        <v>34</v>
      </c>
      <c r="F542" s="140">
        <v>40783</v>
      </c>
      <c r="G542" s="140">
        <v>40786</v>
      </c>
      <c r="H542" s="136">
        <v>3</v>
      </c>
      <c r="I542" s="136" t="s">
        <v>35</v>
      </c>
      <c r="J542" s="136" t="s">
        <v>36</v>
      </c>
      <c r="K542" s="136" t="s">
        <v>37</v>
      </c>
    </row>
    <row r="543" spans="1:11" ht="12.75" customHeight="1" x14ac:dyDescent="0.15">
      <c r="A543" s="136" t="s">
        <v>392</v>
      </c>
      <c r="B543" s="136" t="s">
        <v>453</v>
      </c>
      <c r="C543" s="136" t="s">
        <v>454</v>
      </c>
      <c r="D543" s="136">
        <v>2</v>
      </c>
      <c r="E543" s="136" t="s">
        <v>34</v>
      </c>
      <c r="F543" s="140">
        <v>40712</v>
      </c>
      <c r="G543" s="140">
        <v>40713</v>
      </c>
      <c r="H543" s="136">
        <v>1</v>
      </c>
      <c r="I543" s="136" t="s">
        <v>35</v>
      </c>
      <c r="J543" s="136" t="s">
        <v>36</v>
      </c>
      <c r="K543" s="136" t="s">
        <v>37</v>
      </c>
    </row>
    <row r="544" spans="1:11" ht="12.75" customHeight="1" x14ac:dyDescent="0.15">
      <c r="A544" s="136" t="s">
        <v>392</v>
      </c>
      <c r="B544" s="136" t="s">
        <v>453</v>
      </c>
      <c r="C544" s="136" t="s">
        <v>454</v>
      </c>
      <c r="D544" s="136">
        <v>2</v>
      </c>
      <c r="E544" s="136" t="s">
        <v>34</v>
      </c>
      <c r="F544" s="140">
        <v>40726</v>
      </c>
      <c r="G544" s="140">
        <v>40729</v>
      </c>
      <c r="H544" s="136">
        <v>3</v>
      </c>
      <c r="I544" s="136" t="s">
        <v>38</v>
      </c>
      <c r="J544" s="136" t="s">
        <v>39</v>
      </c>
      <c r="K544" s="136" t="s">
        <v>37</v>
      </c>
    </row>
    <row r="545" spans="1:11" ht="12.75" customHeight="1" x14ac:dyDescent="0.15">
      <c r="A545" s="136" t="s">
        <v>392</v>
      </c>
      <c r="B545" s="136" t="s">
        <v>453</v>
      </c>
      <c r="C545" s="136" t="s">
        <v>454</v>
      </c>
      <c r="D545" s="136">
        <v>2</v>
      </c>
      <c r="E545" s="136" t="s">
        <v>34</v>
      </c>
      <c r="F545" s="140">
        <v>40769</v>
      </c>
      <c r="G545" s="140">
        <v>40772</v>
      </c>
      <c r="H545" s="136">
        <v>3</v>
      </c>
      <c r="I545" s="136" t="s">
        <v>35</v>
      </c>
      <c r="J545" s="136" t="s">
        <v>36</v>
      </c>
      <c r="K545" s="136" t="s">
        <v>37</v>
      </c>
    </row>
    <row r="546" spans="1:11" ht="12.75" customHeight="1" x14ac:dyDescent="0.15">
      <c r="A546" s="136" t="s">
        <v>392</v>
      </c>
      <c r="B546" s="136" t="s">
        <v>453</v>
      </c>
      <c r="C546" s="136" t="s">
        <v>454</v>
      </c>
      <c r="D546" s="136">
        <v>2</v>
      </c>
      <c r="E546" s="136" t="s">
        <v>34</v>
      </c>
      <c r="F546" s="140">
        <v>40783</v>
      </c>
      <c r="G546" s="140">
        <v>40786</v>
      </c>
      <c r="H546" s="136">
        <v>3</v>
      </c>
      <c r="I546" s="136" t="s">
        <v>35</v>
      </c>
      <c r="J546" s="136" t="s">
        <v>36</v>
      </c>
      <c r="K546" s="136" t="s">
        <v>37</v>
      </c>
    </row>
    <row r="547" spans="1:11" ht="12.75" customHeight="1" x14ac:dyDescent="0.15">
      <c r="A547" s="136" t="s">
        <v>392</v>
      </c>
      <c r="B547" s="136" t="s">
        <v>455</v>
      </c>
      <c r="C547" s="136" t="s">
        <v>456</v>
      </c>
      <c r="D547" s="136">
        <v>2</v>
      </c>
      <c r="E547" s="136" t="s">
        <v>34</v>
      </c>
      <c r="F547" s="140">
        <v>40712</v>
      </c>
      <c r="G547" s="140">
        <v>40713</v>
      </c>
      <c r="H547" s="136">
        <v>1</v>
      </c>
      <c r="I547" s="136" t="s">
        <v>35</v>
      </c>
      <c r="J547" s="136" t="s">
        <v>36</v>
      </c>
      <c r="K547" s="136" t="s">
        <v>37</v>
      </c>
    </row>
    <row r="548" spans="1:11" ht="12.75" customHeight="1" x14ac:dyDescent="0.15">
      <c r="A548" s="136" t="s">
        <v>392</v>
      </c>
      <c r="B548" s="136" t="s">
        <v>455</v>
      </c>
      <c r="C548" s="136" t="s">
        <v>456</v>
      </c>
      <c r="D548" s="136">
        <v>2</v>
      </c>
      <c r="E548" s="136" t="s">
        <v>34</v>
      </c>
      <c r="F548" s="140">
        <v>40769</v>
      </c>
      <c r="G548" s="140">
        <v>40772</v>
      </c>
      <c r="H548" s="136">
        <v>3</v>
      </c>
      <c r="I548" s="136" t="s">
        <v>35</v>
      </c>
      <c r="J548" s="136" t="s">
        <v>36</v>
      </c>
      <c r="K548" s="136" t="s">
        <v>37</v>
      </c>
    </row>
    <row r="549" spans="1:11" ht="12.75" customHeight="1" x14ac:dyDescent="0.15">
      <c r="A549" s="136" t="s">
        <v>392</v>
      </c>
      <c r="B549" s="136" t="s">
        <v>455</v>
      </c>
      <c r="C549" s="136" t="s">
        <v>456</v>
      </c>
      <c r="D549" s="136">
        <v>2</v>
      </c>
      <c r="E549" s="136" t="s">
        <v>34</v>
      </c>
      <c r="F549" s="140">
        <v>40783</v>
      </c>
      <c r="G549" s="140">
        <v>40786</v>
      </c>
      <c r="H549" s="136">
        <v>3</v>
      </c>
      <c r="I549" s="136" t="s">
        <v>35</v>
      </c>
      <c r="J549" s="136" t="s">
        <v>36</v>
      </c>
      <c r="K549" s="136" t="s">
        <v>37</v>
      </c>
    </row>
    <row r="550" spans="1:11" ht="12.75" customHeight="1" x14ac:dyDescent="0.15">
      <c r="A550" s="136" t="s">
        <v>392</v>
      </c>
      <c r="B550" s="136" t="s">
        <v>457</v>
      </c>
      <c r="C550" s="136" t="s">
        <v>458</v>
      </c>
      <c r="D550" s="136">
        <v>3</v>
      </c>
      <c r="E550" s="136" t="s">
        <v>34</v>
      </c>
      <c r="F550" s="140">
        <v>40783</v>
      </c>
      <c r="G550" s="140">
        <v>40786</v>
      </c>
      <c r="H550" s="136">
        <v>3</v>
      </c>
      <c r="I550" s="136" t="s">
        <v>35</v>
      </c>
      <c r="J550" s="136" t="s">
        <v>36</v>
      </c>
      <c r="K550" s="136" t="s">
        <v>37</v>
      </c>
    </row>
    <row r="551" spans="1:11" ht="12.75" customHeight="1" x14ac:dyDescent="0.15">
      <c r="A551" s="136" t="s">
        <v>392</v>
      </c>
      <c r="B551" s="136" t="s">
        <v>459</v>
      </c>
      <c r="C551" s="136" t="s">
        <v>460</v>
      </c>
      <c r="D551" s="136">
        <v>2</v>
      </c>
      <c r="E551" s="136" t="s">
        <v>34</v>
      </c>
      <c r="F551" s="140">
        <v>40769</v>
      </c>
      <c r="G551" s="140">
        <v>40772</v>
      </c>
      <c r="H551" s="136">
        <v>3</v>
      </c>
      <c r="I551" s="136" t="s">
        <v>35</v>
      </c>
      <c r="J551" s="136" t="s">
        <v>36</v>
      </c>
      <c r="K551" s="136" t="s">
        <v>37</v>
      </c>
    </row>
    <row r="552" spans="1:11" ht="12.75" customHeight="1" x14ac:dyDescent="0.15">
      <c r="A552" s="136" t="s">
        <v>392</v>
      </c>
      <c r="B552" s="136" t="s">
        <v>459</v>
      </c>
      <c r="C552" s="136" t="s">
        <v>460</v>
      </c>
      <c r="D552" s="136">
        <v>2</v>
      </c>
      <c r="E552" s="136" t="s">
        <v>34</v>
      </c>
      <c r="F552" s="140">
        <v>40783</v>
      </c>
      <c r="G552" s="140">
        <v>40786</v>
      </c>
      <c r="H552" s="136">
        <v>3</v>
      </c>
      <c r="I552" s="136" t="s">
        <v>35</v>
      </c>
      <c r="J552" s="136" t="s">
        <v>36</v>
      </c>
      <c r="K552" s="136" t="s">
        <v>37</v>
      </c>
    </row>
    <row r="553" spans="1:11" ht="12.75" customHeight="1" x14ac:dyDescent="0.15">
      <c r="A553" s="136" t="s">
        <v>392</v>
      </c>
      <c r="B553" s="136" t="s">
        <v>461</v>
      </c>
      <c r="C553" s="136" t="s">
        <v>462</v>
      </c>
      <c r="D553" s="136">
        <v>3</v>
      </c>
      <c r="E553" s="136" t="s">
        <v>34</v>
      </c>
      <c r="F553" s="140">
        <v>40783</v>
      </c>
      <c r="G553" s="140">
        <v>40786</v>
      </c>
      <c r="H553" s="136">
        <v>3</v>
      </c>
      <c r="I553" s="136" t="s">
        <v>35</v>
      </c>
      <c r="J553" s="136" t="s">
        <v>36</v>
      </c>
      <c r="K553" s="136" t="s">
        <v>37</v>
      </c>
    </row>
    <row r="554" spans="1:11" ht="12.75" customHeight="1" x14ac:dyDescent="0.15">
      <c r="A554" s="136" t="s">
        <v>392</v>
      </c>
      <c r="B554" s="136" t="s">
        <v>463</v>
      </c>
      <c r="C554" s="136" t="s">
        <v>839</v>
      </c>
      <c r="D554" s="136">
        <v>2</v>
      </c>
      <c r="E554" s="136" t="s">
        <v>34</v>
      </c>
      <c r="F554" s="140">
        <v>40712</v>
      </c>
      <c r="G554" s="140">
        <v>40713</v>
      </c>
      <c r="H554" s="136">
        <v>1</v>
      </c>
      <c r="I554" s="136" t="s">
        <v>35</v>
      </c>
      <c r="J554" s="136" t="s">
        <v>36</v>
      </c>
      <c r="K554" s="136" t="s">
        <v>37</v>
      </c>
    </row>
    <row r="555" spans="1:11" ht="12.75" customHeight="1" x14ac:dyDescent="0.15">
      <c r="A555" s="136" t="s">
        <v>392</v>
      </c>
      <c r="B555" s="136" t="s">
        <v>463</v>
      </c>
      <c r="C555" s="136" t="s">
        <v>839</v>
      </c>
      <c r="D555" s="136">
        <v>2</v>
      </c>
      <c r="E555" s="136" t="s">
        <v>34</v>
      </c>
      <c r="F555" s="140">
        <v>40769</v>
      </c>
      <c r="G555" s="140">
        <v>40772</v>
      </c>
      <c r="H555" s="136">
        <v>3</v>
      </c>
      <c r="I555" s="136" t="s">
        <v>35</v>
      </c>
      <c r="J555" s="136" t="s">
        <v>36</v>
      </c>
      <c r="K555" s="136" t="s">
        <v>37</v>
      </c>
    </row>
    <row r="556" spans="1:11" ht="12.75" customHeight="1" x14ac:dyDescent="0.15">
      <c r="A556" s="136" t="s">
        <v>392</v>
      </c>
      <c r="B556" s="136" t="s">
        <v>463</v>
      </c>
      <c r="C556" s="136" t="s">
        <v>839</v>
      </c>
      <c r="D556" s="136">
        <v>2</v>
      </c>
      <c r="E556" s="136" t="s">
        <v>34</v>
      </c>
      <c r="F556" s="140">
        <v>40783</v>
      </c>
      <c r="G556" s="140">
        <v>40786</v>
      </c>
      <c r="H556" s="136">
        <v>3</v>
      </c>
      <c r="I556" s="136" t="s">
        <v>35</v>
      </c>
      <c r="J556" s="136" t="s">
        <v>36</v>
      </c>
      <c r="K556" s="136" t="s">
        <v>37</v>
      </c>
    </row>
    <row r="557" spans="1:11" ht="12.75" customHeight="1" x14ac:dyDescent="0.15">
      <c r="A557" s="136" t="s">
        <v>392</v>
      </c>
      <c r="B557" s="136" t="s">
        <v>468</v>
      </c>
      <c r="C557" s="136" t="s">
        <v>840</v>
      </c>
      <c r="D557" s="136">
        <v>3</v>
      </c>
      <c r="E557" s="136" t="s">
        <v>34</v>
      </c>
      <c r="F557" s="140">
        <v>40783</v>
      </c>
      <c r="G557" s="140">
        <v>40786</v>
      </c>
      <c r="H557" s="136">
        <v>3</v>
      </c>
      <c r="I557" s="136" t="s">
        <v>35</v>
      </c>
      <c r="J557" s="136" t="s">
        <v>36</v>
      </c>
      <c r="K557" s="136" t="s">
        <v>37</v>
      </c>
    </row>
    <row r="558" spans="1:11" ht="12.75" customHeight="1" x14ac:dyDescent="0.15">
      <c r="A558" s="136" t="s">
        <v>392</v>
      </c>
      <c r="B558" s="136" t="s">
        <v>471</v>
      </c>
      <c r="C558" s="136" t="s">
        <v>472</v>
      </c>
      <c r="D558" s="136">
        <v>3</v>
      </c>
      <c r="E558" s="136" t="s">
        <v>34</v>
      </c>
      <c r="F558" s="140">
        <v>40783</v>
      </c>
      <c r="G558" s="140">
        <v>40786</v>
      </c>
      <c r="H558" s="136">
        <v>3</v>
      </c>
      <c r="I558" s="136" t="s">
        <v>35</v>
      </c>
      <c r="J558" s="136" t="s">
        <v>36</v>
      </c>
      <c r="K558" s="136" t="s">
        <v>37</v>
      </c>
    </row>
    <row r="559" spans="1:11" ht="12.75" customHeight="1" x14ac:dyDescent="0.15">
      <c r="A559" s="136" t="s">
        <v>392</v>
      </c>
      <c r="B559" s="136" t="s">
        <v>475</v>
      </c>
      <c r="C559" s="136" t="s">
        <v>476</v>
      </c>
      <c r="D559" s="136">
        <v>3</v>
      </c>
      <c r="E559" s="136" t="s">
        <v>34</v>
      </c>
      <c r="F559" s="140">
        <v>40783</v>
      </c>
      <c r="G559" s="140">
        <v>40786</v>
      </c>
      <c r="H559" s="136">
        <v>3</v>
      </c>
      <c r="I559" s="136" t="s">
        <v>35</v>
      </c>
      <c r="J559" s="136" t="s">
        <v>36</v>
      </c>
      <c r="K559" s="136" t="s">
        <v>37</v>
      </c>
    </row>
    <row r="560" spans="1:11" ht="12.75" customHeight="1" x14ac:dyDescent="0.15">
      <c r="A560" s="136" t="s">
        <v>392</v>
      </c>
      <c r="B560" s="136" t="s">
        <v>481</v>
      </c>
      <c r="C560" s="136" t="s">
        <v>841</v>
      </c>
      <c r="D560" s="136">
        <v>2</v>
      </c>
      <c r="E560" s="136" t="s">
        <v>34</v>
      </c>
      <c r="F560" s="140">
        <v>40783</v>
      </c>
      <c r="G560" s="140">
        <v>40786</v>
      </c>
      <c r="H560" s="136">
        <v>3</v>
      </c>
      <c r="I560" s="136" t="s">
        <v>35</v>
      </c>
      <c r="J560" s="136" t="s">
        <v>36</v>
      </c>
      <c r="K560" s="136" t="s">
        <v>37</v>
      </c>
    </row>
    <row r="561" spans="1:11" ht="12.75" customHeight="1" x14ac:dyDescent="0.15">
      <c r="A561" s="136" t="s">
        <v>392</v>
      </c>
      <c r="B561" s="136" t="s">
        <v>482</v>
      </c>
      <c r="C561" s="136" t="s">
        <v>483</v>
      </c>
      <c r="D561" s="136">
        <v>1</v>
      </c>
      <c r="E561" s="136" t="s">
        <v>34</v>
      </c>
      <c r="F561" s="140">
        <v>40707</v>
      </c>
      <c r="G561" s="140">
        <v>40708</v>
      </c>
      <c r="H561" s="136">
        <v>1</v>
      </c>
      <c r="I561" s="136" t="s">
        <v>38</v>
      </c>
      <c r="J561" s="136" t="s">
        <v>39</v>
      </c>
      <c r="K561" s="136" t="s">
        <v>37</v>
      </c>
    </row>
    <row r="562" spans="1:11" ht="12.75" customHeight="1" x14ac:dyDescent="0.15">
      <c r="A562" s="136" t="s">
        <v>392</v>
      </c>
      <c r="B562" s="136" t="s">
        <v>482</v>
      </c>
      <c r="C562" s="136" t="s">
        <v>483</v>
      </c>
      <c r="D562" s="136">
        <v>1</v>
      </c>
      <c r="E562" s="136" t="s">
        <v>34</v>
      </c>
      <c r="F562" s="140">
        <v>40712</v>
      </c>
      <c r="G562" s="140">
        <v>40713</v>
      </c>
      <c r="H562" s="136">
        <v>1</v>
      </c>
      <c r="I562" s="136" t="s">
        <v>35</v>
      </c>
      <c r="J562" s="136" t="s">
        <v>36</v>
      </c>
      <c r="K562" s="136" t="s">
        <v>37</v>
      </c>
    </row>
    <row r="563" spans="1:11" ht="12.75" customHeight="1" x14ac:dyDescent="0.15">
      <c r="A563" s="136" t="s">
        <v>392</v>
      </c>
      <c r="B563" s="136" t="s">
        <v>482</v>
      </c>
      <c r="C563" s="136" t="s">
        <v>483</v>
      </c>
      <c r="D563" s="136">
        <v>1</v>
      </c>
      <c r="E563" s="136" t="s">
        <v>34</v>
      </c>
      <c r="F563" s="140">
        <v>40769</v>
      </c>
      <c r="G563" s="140">
        <v>40772</v>
      </c>
      <c r="H563" s="136">
        <v>3</v>
      </c>
      <c r="I563" s="136" t="s">
        <v>35</v>
      </c>
      <c r="J563" s="136" t="s">
        <v>36</v>
      </c>
      <c r="K563" s="136" t="s">
        <v>37</v>
      </c>
    </row>
    <row r="564" spans="1:11" ht="12.75" customHeight="1" x14ac:dyDescent="0.15">
      <c r="A564" s="136" t="s">
        <v>392</v>
      </c>
      <c r="B564" s="136" t="s">
        <v>482</v>
      </c>
      <c r="C564" s="136" t="s">
        <v>483</v>
      </c>
      <c r="D564" s="136">
        <v>1</v>
      </c>
      <c r="E564" s="136" t="s">
        <v>34</v>
      </c>
      <c r="F564" s="140">
        <v>40783</v>
      </c>
      <c r="G564" s="140">
        <v>40786</v>
      </c>
      <c r="H564" s="136">
        <v>3</v>
      </c>
      <c r="I564" s="136" t="s">
        <v>35</v>
      </c>
      <c r="J564" s="136" t="s">
        <v>36</v>
      </c>
      <c r="K564" s="136" t="s">
        <v>37</v>
      </c>
    </row>
    <row r="565" spans="1:11" ht="12.75" customHeight="1" x14ac:dyDescent="0.15">
      <c r="A565" s="136" t="s">
        <v>392</v>
      </c>
      <c r="B565" s="136" t="s">
        <v>484</v>
      </c>
      <c r="C565" s="136" t="s">
        <v>485</v>
      </c>
      <c r="D565" s="136">
        <v>2</v>
      </c>
      <c r="E565" s="136" t="s">
        <v>34</v>
      </c>
      <c r="F565" s="140">
        <v>40712</v>
      </c>
      <c r="G565" s="140">
        <v>40713</v>
      </c>
      <c r="H565" s="136">
        <v>1</v>
      </c>
      <c r="I565" s="136" t="s">
        <v>35</v>
      </c>
      <c r="J565" s="136" t="s">
        <v>36</v>
      </c>
      <c r="K565" s="136" t="s">
        <v>37</v>
      </c>
    </row>
    <row r="566" spans="1:11" ht="12.75" customHeight="1" x14ac:dyDescent="0.15">
      <c r="A566" s="136" t="s">
        <v>392</v>
      </c>
      <c r="B566" s="136" t="s">
        <v>484</v>
      </c>
      <c r="C566" s="136" t="s">
        <v>485</v>
      </c>
      <c r="D566" s="136">
        <v>2</v>
      </c>
      <c r="E566" s="136" t="s">
        <v>34</v>
      </c>
      <c r="F566" s="140">
        <v>40769</v>
      </c>
      <c r="G566" s="140">
        <v>40772</v>
      </c>
      <c r="H566" s="136">
        <v>3</v>
      </c>
      <c r="I566" s="136" t="s">
        <v>35</v>
      </c>
      <c r="J566" s="136" t="s">
        <v>36</v>
      </c>
      <c r="K566" s="136" t="s">
        <v>37</v>
      </c>
    </row>
    <row r="567" spans="1:11" ht="12.75" customHeight="1" x14ac:dyDescent="0.15">
      <c r="A567" s="136" t="s">
        <v>392</v>
      </c>
      <c r="B567" s="136" t="s">
        <v>484</v>
      </c>
      <c r="C567" s="136" t="s">
        <v>485</v>
      </c>
      <c r="D567" s="136">
        <v>2</v>
      </c>
      <c r="E567" s="136" t="s">
        <v>34</v>
      </c>
      <c r="F567" s="140">
        <v>40783</v>
      </c>
      <c r="G567" s="140">
        <v>40786</v>
      </c>
      <c r="H567" s="136">
        <v>3</v>
      </c>
      <c r="I567" s="136" t="s">
        <v>35</v>
      </c>
      <c r="J567" s="136" t="s">
        <v>36</v>
      </c>
      <c r="K567" s="136" t="s">
        <v>37</v>
      </c>
    </row>
    <row r="568" spans="1:11" ht="12.75" customHeight="1" x14ac:dyDescent="0.15">
      <c r="A568" s="136" t="s">
        <v>392</v>
      </c>
      <c r="B568" s="136" t="s">
        <v>486</v>
      </c>
      <c r="C568" s="136" t="s">
        <v>487</v>
      </c>
      <c r="D568" s="136">
        <v>3</v>
      </c>
      <c r="E568" s="136" t="s">
        <v>34</v>
      </c>
      <c r="F568" s="140">
        <v>40783</v>
      </c>
      <c r="G568" s="140">
        <v>40786</v>
      </c>
      <c r="H568" s="136">
        <v>3</v>
      </c>
      <c r="I568" s="136" t="s">
        <v>35</v>
      </c>
      <c r="J568" s="136" t="s">
        <v>36</v>
      </c>
      <c r="K568" s="136" t="s">
        <v>37</v>
      </c>
    </row>
    <row r="569" spans="1:11" ht="12.75" customHeight="1" x14ac:dyDescent="0.15">
      <c r="A569" s="136" t="s">
        <v>392</v>
      </c>
      <c r="B569" s="136" t="s">
        <v>490</v>
      </c>
      <c r="C569" s="136" t="s">
        <v>491</v>
      </c>
      <c r="D569" s="136">
        <v>2</v>
      </c>
      <c r="E569" s="136" t="s">
        <v>34</v>
      </c>
      <c r="F569" s="140">
        <v>40783</v>
      </c>
      <c r="G569" s="140">
        <v>40786</v>
      </c>
      <c r="H569" s="136">
        <v>3</v>
      </c>
      <c r="I569" s="136" t="s">
        <v>35</v>
      </c>
      <c r="J569" s="136" t="s">
        <v>36</v>
      </c>
      <c r="K569" s="136" t="s">
        <v>37</v>
      </c>
    </row>
    <row r="570" spans="1:11" ht="12.75" customHeight="1" x14ac:dyDescent="0.15">
      <c r="A570" s="136" t="s">
        <v>392</v>
      </c>
      <c r="B570" s="136" t="s">
        <v>506</v>
      </c>
      <c r="C570" s="136" t="s">
        <v>842</v>
      </c>
      <c r="D570" s="136">
        <v>3</v>
      </c>
      <c r="E570" s="136" t="s">
        <v>34</v>
      </c>
      <c r="F570" s="140">
        <v>40783</v>
      </c>
      <c r="G570" s="140">
        <v>40786</v>
      </c>
      <c r="H570" s="136">
        <v>3</v>
      </c>
      <c r="I570" s="136" t="s">
        <v>35</v>
      </c>
      <c r="J570" s="136" t="s">
        <v>36</v>
      </c>
      <c r="K570" s="136" t="s">
        <v>37</v>
      </c>
    </row>
    <row r="571" spans="1:11" ht="12.75" customHeight="1" x14ac:dyDescent="0.15">
      <c r="A571" s="136" t="s">
        <v>392</v>
      </c>
      <c r="B571" s="136" t="s">
        <v>492</v>
      </c>
      <c r="C571" s="136" t="s">
        <v>493</v>
      </c>
      <c r="D571" s="136">
        <v>2</v>
      </c>
      <c r="E571" s="136" t="s">
        <v>34</v>
      </c>
      <c r="F571" s="140">
        <v>40783</v>
      </c>
      <c r="G571" s="140">
        <v>40786</v>
      </c>
      <c r="H571" s="136">
        <v>3</v>
      </c>
      <c r="I571" s="136" t="s">
        <v>35</v>
      </c>
      <c r="J571" s="136" t="s">
        <v>36</v>
      </c>
      <c r="K571" s="136" t="s">
        <v>37</v>
      </c>
    </row>
    <row r="572" spans="1:11" ht="12.75" customHeight="1" x14ac:dyDescent="0.15">
      <c r="A572" s="136" t="s">
        <v>392</v>
      </c>
      <c r="B572" s="136" t="s">
        <v>496</v>
      </c>
      <c r="C572" s="136" t="s">
        <v>497</v>
      </c>
      <c r="D572" s="136">
        <v>1</v>
      </c>
      <c r="E572" s="136" t="s">
        <v>34</v>
      </c>
      <c r="F572" s="140">
        <v>40708</v>
      </c>
      <c r="G572" s="140">
        <v>40710</v>
      </c>
      <c r="H572" s="136">
        <v>2</v>
      </c>
      <c r="I572" s="136" t="s">
        <v>38</v>
      </c>
      <c r="J572" s="136" t="s">
        <v>39</v>
      </c>
      <c r="K572" s="136" t="s">
        <v>37</v>
      </c>
    </row>
    <row r="573" spans="1:11" ht="12.75" customHeight="1" x14ac:dyDescent="0.15">
      <c r="A573" s="136" t="s">
        <v>392</v>
      </c>
      <c r="B573" s="136" t="s">
        <v>496</v>
      </c>
      <c r="C573" s="136" t="s">
        <v>497</v>
      </c>
      <c r="D573" s="136">
        <v>1</v>
      </c>
      <c r="E573" s="136" t="s">
        <v>34</v>
      </c>
      <c r="F573" s="140">
        <v>40712</v>
      </c>
      <c r="G573" s="140">
        <v>40713</v>
      </c>
      <c r="H573" s="136">
        <v>1</v>
      </c>
      <c r="I573" s="136" t="s">
        <v>35</v>
      </c>
      <c r="J573" s="136" t="s">
        <v>36</v>
      </c>
      <c r="K573" s="136" t="s">
        <v>37</v>
      </c>
    </row>
    <row r="574" spans="1:11" ht="12.75" customHeight="1" x14ac:dyDescent="0.15">
      <c r="A574" s="136" t="s">
        <v>392</v>
      </c>
      <c r="B574" s="136" t="s">
        <v>496</v>
      </c>
      <c r="C574" s="136" t="s">
        <v>497</v>
      </c>
      <c r="D574" s="136">
        <v>1</v>
      </c>
      <c r="E574" s="136" t="s">
        <v>34</v>
      </c>
      <c r="F574" s="140">
        <v>40769</v>
      </c>
      <c r="G574" s="140">
        <v>40772</v>
      </c>
      <c r="H574" s="136">
        <v>3</v>
      </c>
      <c r="I574" s="136" t="s">
        <v>35</v>
      </c>
      <c r="J574" s="136" t="s">
        <v>36</v>
      </c>
      <c r="K574" s="136" t="s">
        <v>37</v>
      </c>
    </row>
    <row r="575" spans="1:11" ht="12.75" customHeight="1" x14ac:dyDescent="0.15">
      <c r="A575" s="136" t="s">
        <v>392</v>
      </c>
      <c r="B575" s="136" t="s">
        <v>496</v>
      </c>
      <c r="C575" s="136" t="s">
        <v>497</v>
      </c>
      <c r="D575" s="136">
        <v>1</v>
      </c>
      <c r="E575" s="136" t="s">
        <v>34</v>
      </c>
      <c r="F575" s="140">
        <v>40783</v>
      </c>
      <c r="G575" s="140">
        <v>40786</v>
      </c>
      <c r="H575" s="136">
        <v>3</v>
      </c>
      <c r="I575" s="136" t="s">
        <v>35</v>
      </c>
      <c r="J575" s="136" t="s">
        <v>36</v>
      </c>
      <c r="K575" s="136" t="s">
        <v>37</v>
      </c>
    </row>
    <row r="576" spans="1:11" ht="12.75" customHeight="1" x14ac:dyDescent="0.15">
      <c r="A576" s="136" t="s">
        <v>392</v>
      </c>
      <c r="B576" s="136" t="s">
        <v>498</v>
      </c>
      <c r="C576" s="136" t="s">
        <v>499</v>
      </c>
      <c r="D576" s="136">
        <v>3</v>
      </c>
      <c r="E576" s="136" t="s">
        <v>34</v>
      </c>
      <c r="F576" s="140">
        <v>40783</v>
      </c>
      <c r="G576" s="140">
        <v>40786</v>
      </c>
      <c r="H576" s="136">
        <v>3</v>
      </c>
      <c r="I576" s="136" t="s">
        <v>35</v>
      </c>
      <c r="J576" s="136" t="s">
        <v>36</v>
      </c>
      <c r="K576" s="136" t="s">
        <v>37</v>
      </c>
    </row>
    <row r="577" spans="1:11" ht="12.75" customHeight="1" x14ac:dyDescent="0.15">
      <c r="A577" s="136" t="s">
        <v>392</v>
      </c>
      <c r="B577" s="136" t="s">
        <v>502</v>
      </c>
      <c r="C577" s="136" t="s">
        <v>503</v>
      </c>
      <c r="D577" s="136">
        <v>3</v>
      </c>
      <c r="E577" s="136" t="s">
        <v>34</v>
      </c>
      <c r="F577" s="140">
        <v>40783</v>
      </c>
      <c r="G577" s="140">
        <v>40786</v>
      </c>
      <c r="H577" s="136">
        <v>3</v>
      </c>
      <c r="I577" s="136" t="s">
        <v>35</v>
      </c>
      <c r="J577" s="136" t="s">
        <v>36</v>
      </c>
      <c r="K577" s="136" t="s">
        <v>37</v>
      </c>
    </row>
    <row r="578" spans="1:11" ht="12.75" customHeight="1" x14ac:dyDescent="0.15">
      <c r="A578" s="136" t="s">
        <v>392</v>
      </c>
      <c r="B578" s="136" t="s">
        <v>504</v>
      </c>
      <c r="C578" s="136" t="s">
        <v>505</v>
      </c>
      <c r="D578" s="136">
        <v>2</v>
      </c>
      <c r="E578" s="136" t="s">
        <v>34</v>
      </c>
      <c r="F578" s="140">
        <v>40783</v>
      </c>
      <c r="G578" s="140">
        <v>40786</v>
      </c>
      <c r="H578" s="136">
        <v>3</v>
      </c>
      <c r="I578" s="136" t="s">
        <v>35</v>
      </c>
      <c r="J578" s="136" t="s">
        <v>36</v>
      </c>
      <c r="K578" s="136" t="s">
        <v>37</v>
      </c>
    </row>
    <row r="579" spans="1:11" ht="12.75" customHeight="1" x14ac:dyDescent="0.15">
      <c r="A579" s="136" t="s">
        <v>392</v>
      </c>
      <c r="B579" s="136" t="s">
        <v>507</v>
      </c>
      <c r="C579" s="136" t="s">
        <v>843</v>
      </c>
      <c r="D579" s="136">
        <v>2</v>
      </c>
      <c r="E579" s="136" t="s">
        <v>34</v>
      </c>
      <c r="F579" s="140">
        <v>40705</v>
      </c>
      <c r="G579" s="140">
        <v>40706</v>
      </c>
      <c r="H579" s="136">
        <v>1</v>
      </c>
      <c r="I579" s="136" t="s">
        <v>35</v>
      </c>
      <c r="J579" s="136" t="s">
        <v>36</v>
      </c>
      <c r="K579" s="136" t="s">
        <v>37</v>
      </c>
    </row>
    <row r="580" spans="1:11" ht="12.75" customHeight="1" x14ac:dyDescent="0.15">
      <c r="A580" s="136" t="s">
        <v>392</v>
      </c>
      <c r="B580" s="136" t="s">
        <v>507</v>
      </c>
      <c r="C580" s="136" t="s">
        <v>843</v>
      </c>
      <c r="D580" s="136">
        <v>2</v>
      </c>
      <c r="E580" s="136" t="s">
        <v>34</v>
      </c>
      <c r="F580" s="140">
        <v>40717</v>
      </c>
      <c r="G580" s="140">
        <v>40718</v>
      </c>
      <c r="H580" s="136">
        <v>1</v>
      </c>
      <c r="I580" s="136" t="s">
        <v>35</v>
      </c>
      <c r="J580" s="136" t="s">
        <v>36</v>
      </c>
      <c r="K580" s="136" t="s">
        <v>37</v>
      </c>
    </row>
    <row r="581" spans="1:11" ht="12.75" customHeight="1" x14ac:dyDescent="0.15">
      <c r="A581" s="136" t="s">
        <v>392</v>
      </c>
      <c r="B581" s="136" t="s">
        <v>507</v>
      </c>
      <c r="C581" s="136" t="s">
        <v>843</v>
      </c>
      <c r="D581" s="136">
        <v>2</v>
      </c>
      <c r="E581" s="136" t="s">
        <v>34</v>
      </c>
      <c r="F581" s="140">
        <v>40743</v>
      </c>
      <c r="G581" s="140">
        <v>40744</v>
      </c>
      <c r="H581" s="136">
        <v>1</v>
      </c>
      <c r="I581" s="136" t="s">
        <v>35</v>
      </c>
      <c r="J581" s="136" t="s">
        <v>36</v>
      </c>
      <c r="K581" s="136" t="s">
        <v>37</v>
      </c>
    </row>
    <row r="582" spans="1:11" ht="12.75" customHeight="1" x14ac:dyDescent="0.15">
      <c r="A582" s="136" t="s">
        <v>392</v>
      </c>
      <c r="B582" s="136" t="s">
        <v>507</v>
      </c>
      <c r="C582" s="136" t="s">
        <v>843</v>
      </c>
      <c r="D582" s="136">
        <v>2</v>
      </c>
      <c r="E582" s="136" t="s">
        <v>34</v>
      </c>
      <c r="F582" s="140">
        <v>40769</v>
      </c>
      <c r="G582" s="140">
        <v>40772</v>
      </c>
      <c r="H582" s="136">
        <v>3</v>
      </c>
      <c r="I582" s="136" t="s">
        <v>35</v>
      </c>
      <c r="J582" s="136" t="s">
        <v>36</v>
      </c>
      <c r="K582" s="136" t="s">
        <v>37</v>
      </c>
    </row>
    <row r="583" spans="1:11" ht="12.75" customHeight="1" x14ac:dyDescent="0.15">
      <c r="A583" s="136" t="s">
        <v>392</v>
      </c>
      <c r="B583" s="136" t="s">
        <v>507</v>
      </c>
      <c r="C583" s="136" t="s">
        <v>843</v>
      </c>
      <c r="D583" s="136">
        <v>2</v>
      </c>
      <c r="E583" s="136" t="s">
        <v>34</v>
      </c>
      <c r="F583" s="140">
        <v>40783</v>
      </c>
      <c r="G583" s="140">
        <v>40786</v>
      </c>
      <c r="H583" s="136">
        <v>3</v>
      </c>
      <c r="I583" s="136" t="s">
        <v>35</v>
      </c>
      <c r="J583" s="136" t="s">
        <v>36</v>
      </c>
      <c r="K583" s="136" t="s">
        <v>37</v>
      </c>
    </row>
    <row r="584" spans="1:11" ht="12.75" customHeight="1" x14ac:dyDescent="0.15">
      <c r="A584" s="136" t="s">
        <v>392</v>
      </c>
      <c r="B584" s="136" t="s">
        <v>507</v>
      </c>
      <c r="C584" s="136" t="s">
        <v>843</v>
      </c>
      <c r="D584" s="136">
        <v>2</v>
      </c>
      <c r="E584" s="136" t="s">
        <v>34</v>
      </c>
      <c r="F584" s="140">
        <v>40786</v>
      </c>
      <c r="G584" s="140">
        <v>40788</v>
      </c>
      <c r="H584" s="136">
        <v>2</v>
      </c>
      <c r="I584" s="136" t="s">
        <v>38</v>
      </c>
      <c r="J584" s="136" t="s">
        <v>39</v>
      </c>
      <c r="K584" s="136" t="s">
        <v>37</v>
      </c>
    </row>
    <row r="585" spans="1:11" ht="12.75" customHeight="1" x14ac:dyDescent="0.15">
      <c r="A585" s="136" t="s">
        <v>392</v>
      </c>
      <c r="B585" s="136" t="s">
        <v>512</v>
      </c>
      <c r="C585" s="136" t="s">
        <v>513</v>
      </c>
      <c r="D585" s="136">
        <v>1</v>
      </c>
      <c r="E585" s="136" t="s">
        <v>34</v>
      </c>
      <c r="F585" s="140">
        <v>40712</v>
      </c>
      <c r="G585" s="140">
        <v>40713</v>
      </c>
      <c r="H585" s="136">
        <v>1</v>
      </c>
      <c r="I585" s="136" t="s">
        <v>35</v>
      </c>
      <c r="J585" s="136" t="s">
        <v>36</v>
      </c>
      <c r="K585" s="136" t="s">
        <v>37</v>
      </c>
    </row>
    <row r="586" spans="1:11" ht="12.75" customHeight="1" x14ac:dyDescent="0.15">
      <c r="A586" s="136" t="s">
        <v>392</v>
      </c>
      <c r="B586" s="136" t="s">
        <v>512</v>
      </c>
      <c r="C586" s="136" t="s">
        <v>513</v>
      </c>
      <c r="D586" s="136">
        <v>1</v>
      </c>
      <c r="E586" s="136" t="s">
        <v>34</v>
      </c>
      <c r="F586" s="140">
        <v>40769</v>
      </c>
      <c r="G586" s="140">
        <v>40772</v>
      </c>
      <c r="H586" s="136">
        <v>3</v>
      </c>
      <c r="I586" s="136" t="s">
        <v>35</v>
      </c>
      <c r="J586" s="136" t="s">
        <v>36</v>
      </c>
      <c r="K586" s="136" t="s">
        <v>37</v>
      </c>
    </row>
    <row r="587" spans="1:11" ht="12.75" customHeight="1" x14ac:dyDescent="0.15">
      <c r="A587" s="136" t="s">
        <v>392</v>
      </c>
      <c r="B587" s="136" t="s">
        <v>512</v>
      </c>
      <c r="C587" s="136" t="s">
        <v>513</v>
      </c>
      <c r="D587" s="136">
        <v>1</v>
      </c>
      <c r="E587" s="136" t="s">
        <v>34</v>
      </c>
      <c r="F587" s="140">
        <v>40783</v>
      </c>
      <c r="G587" s="140">
        <v>40786</v>
      </c>
      <c r="H587" s="136">
        <v>3</v>
      </c>
      <c r="I587" s="136" t="s">
        <v>35</v>
      </c>
      <c r="J587" s="136" t="s">
        <v>36</v>
      </c>
      <c r="K587" s="136" t="s">
        <v>37</v>
      </c>
    </row>
    <row r="588" spans="1:11" ht="12.75" customHeight="1" x14ac:dyDescent="0.15">
      <c r="A588" s="136" t="s">
        <v>392</v>
      </c>
      <c r="B588" s="136" t="s">
        <v>514</v>
      </c>
      <c r="C588" s="136" t="s">
        <v>515</v>
      </c>
      <c r="D588" s="136">
        <v>2</v>
      </c>
      <c r="E588" s="136" t="s">
        <v>34</v>
      </c>
      <c r="F588" s="140">
        <v>40783</v>
      </c>
      <c r="G588" s="140">
        <v>40786</v>
      </c>
      <c r="H588" s="136">
        <v>3</v>
      </c>
      <c r="I588" s="136" t="s">
        <v>35</v>
      </c>
      <c r="J588" s="136" t="s">
        <v>36</v>
      </c>
      <c r="K588" s="136" t="s">
        <v>37</v>
      </c>
    </row>
    <row r="589" spans="1:11" ht="12.75" customHeight="1" x14ac:dyDescent="0.15">
      <c r="A589" s="136" t="s">
        <v>392</v>
      </c>
      <c r="B589" s="136" t="s">
        <v>520</v>
      </c>
      <c r="C589" s="136" t="s">
        <v>844</v>
      </c>
      <c r="D589" s="136">
        <v>1</v>
      </c>
      <c r="E589" s="136" t="s">
        <v>34</v>
      </c>
      <c r="F589" s="140">
        <v>40705</v>
      </c>
      <c r="G589" s="140">
        <v>40706</v>
      </c>
      <c r="H589" s="136">
        <v>1</v>
      </c>
      <c r="I589" s="136" t="s">
        <v>35</v>
      </c>
      <c r="J589" s="136" t="s">
        <v>36</v>
      </c>
      <c r="K589" s="136" t="s">
        <v>37</v>
      </c>
    </row>
    <row r="590" spans="1:11" ht="12.75" customHeight="1" x14ac:dyDescent="0.15">
      <c r="A590" s="136" t="s">
        <v>392</v>
      </c>
      <c r="B590" s="136" t="s">
        <v>520</v>
      </c>
      <c r="C590" s="136" t="s">
        <v>844</v>
      </c>
      <c r="D590" s="136">
        <v>1</v>
      </c>
      <c r="E590" s="136" t="s">
        <v>34</v>
      </c>
      <c r="F590" s="140">
        <v>40717</v>
      </c>
      <c r="G590" s="140">
        <v>40718</v>
      </c>
      <c r="H590" s="136">
        <v>1</v>
      </c>
      <c r="I590" s="136" t="s">
        <v>35</v>
      </c>
      <c r="J590" s="136" t="s">
        <v>36</v>
      </c>
      <c r="K590" s="136" t="s">
        <v>37</v>
      </c>
    </row>
    <row r="591" spans="1:11" ht="12.75" customHeight="1" x14ac:dyDescent="0.15">
      <c r="A591" s="136" t="s">
        <v>392</v>
      </c>
      <c r="B591" s="136" t="s">
        <v>520</v>
      </c>
      <c r="C591" s="136" t="s">
        <v>844</v>
      </c>
      <c r="D591" s="136">
        <v>1</v>
      </c>
      <c r="E591" s="136" t="s">
        <v>34</v>
      </c>
      <c r="F591" s="140">
        <v>40743</v>
      </c>
      <c r="G591" s="140">
        <v>40744</v>
      </c>
      <c r="H591" s="136">
        <v>1</v>
      </c>
      <c r="I591" s="136" t="s">
        <v>35</v>
      </c>
      <c r="J591" s="136" t="s">
        <v>36</v>
      </c>
      <c r="K591" s="136" t="s">
        <v>37</v>
      </c>
    </row>
    <row r="592" spans="1:11" ht="12.75" customHeight="1" x14ac:dyDescent="0.15">
      <c r="A592" s="136" t="s">
        <v>392</v>
      </c>
      <c r="B592" s="136" t="s">
        <v>520</v>
      </c>
      <c r="C592" s="136" t="s">
        <v>844</v>
      </c>
      <c r="D592" s="136">
        <v>1</v>
      </c>
      <c r="E592" s="136" t="s">
        <v>34</v>
      </c>
      <c r="F592" s="140">
        <v>40769</v>
      </c>
      <c r="G592" s="140">
        <v>40772</v>
      </c>
      <c r="H592" s="136">
        <v>3</v>
      </c>
      <c r="I592" s="136" t="s">
        <v>35</v>
      </c>
      <c r="J592" s="136" t="s">
        <v>36</v>
      </c>
      <c r="K592" s="136" t="s">
        <v>37</v>
      </c>
    </row>
    <row r="593" spans="1:11" ht="12.75" customHeight="1" x14ac:dyDescent="0.15">
      <c r="A593" s="136" t="s">
        <v>392</v>
      </c>
      <c r="B593" s="136" t="s">
        <v>520</v>
      </c>
      <c r="C593" s="136" t="s">
        <v>844</v>
      </c>
      <c r="D593" s="136">
        <v>1</v>
      </c>
      <c r="E593" s="136" t="s">
        <v>34</v>
      </c>
      <c r="F593" s="140">
        <v>40783</v>
      </c>
      <c r="G593" s="140">
        <v>40786</v>
      </c>
      <c r="H593" s="136">
        <v>3</v>
      </c>
      <c r="I593" s="136" t="s">
        <v>35</v>
      </c>
      <c r="J593" s="136" t="s">
        <v>36</v>
      </c>
      <c r="K593" s="136" t="s">
        <v>37</v>
      </c>
    </row>
    <row r="594" spans="1:11" ht="12.75" customHeight="1" x14ac:dyDescent="0.15">
      <c r="A594" s="136" t="s">
        <v>392</v>
      </c>
      <c r="B594" s="136" t="s">
        <v>521</v>
      </c>
      <c r="C594" s="136" t="s">
        <v>522</v>
      </c>
      <c r="D594" s="136">
        <v>2</v>
      </c>
      <c r="E594" s="136" t="s">
        <v>34</v>
      </c>
      <c r="F594" s="140">
        <v>40717</v>
      </c>
      <c r="G594" s="140">
        <v>40718</v>
      </c>
      <c r="H594" s="136">
        <v>1</v>
      </c>
      <c r="I594" s="136" t="s">
        <v>35</v>
      </c>
      <c r="J594" s="136" t="s">
        <v>36</v>
      </c>
      <c r="K594" s="136" t="s">
        <v>37</v>
      </c>
    </row>
    <row r="595" spans="1:11" ht="12.75" customHeight="1" x14ac:dyDescent="0.15">
      <c r="A595" s="136" t="s">
        <v>392</v>
      </c>
      <c r="B595" s="136" t="s">
        <v>521</v>
      </c>
      <c r="C595" s="136" t="s">
        <v>522</v>
      </c>
      <c r="D595" s="136">
        <v>2</v>
      </c>
      <c r="E595" s="136" t="s">
        <v>34</v>
      </c>
      <c r="F595" s="140">
        <v>40769</v>
      </c>
      <c r="G595" s="140">
        <v>40772</v>
      </c>
      <c r="H595" s="136">
        <v>3</v>
      </c>
      <c r="I595" s="136" t="s">
        <v>35</v>
      </c>
      <c r="J595" s="136" t="s">
        <v>36</v>
      </c>
      <c r="K595" s="136" t="s">
        <v>37</v>
      </c>
    </row>
    <row r="596" spans="1:11" ht="12.75" customHeight="1" x14ac:dyDescent="0.15">
      <c r="A596" s="136" t="s">
        <v>392</v>
      </c>
      <c r="B596" s="136" t="s">
        <v>521</v>
      </c>
      <c r="C596" s="136" t="s">
        <v>522</v>
      </c>
      <c r="D596" s="136">
        <v>2</v>
      </c>
      <c r="E596" s="136" t="s">
        <v>34</v>
      </c>
      <c r="F596" s="140">
        <v>40783</v>
      </c>
      <c r="G596" s="140">
        <v>40786</v>
      </c>
      <c r="H596" s="136">
        <v>3</v>
      </c>
      <c r="I596" s="136" t="s">
        <v>35</v>
      </c>
      <c r="J596" s="136" t="s">
        <v>36</v>
      </c>
      <c r="K596" s="136" t="s">
        <v>37</v>
      </c>
    </row>
    <row r="597" spans="1:11" ht="12.75" customHeight="1" x14ac:dyDescent="0.15">
      <c r="A597" s="136" t="s">
        <v>392</v>
      </c>
      <c r="B597" s="136" t="s">
        <v>525</v>
      </c>
      <c r="C597" s="136" t="s">
        <v>526</v>
      </c>
      <c r="D597" s="136">
        <v>2</v>
      </c>
      <c r="E597" s="136" t="s">
        <v>34</v>
      </c>
      <c r="F597" s="140">
        <v>40712</v>
      </c>
      <c r="G597" s="140">
        <v>40713</v>
      </c>
      <c r="H597" s="136">
        <v>1</v>
      </c>
      <c r="I597" s="136" t="s">
        <v>35</v>
      </c>
      <c r="J597" s="136" t="s">
        <v>36</v>
      </c>
      <c r="K597" s="136" t="s">
        <v>37</v>
      </c>
    </row>
    <row r="598" spans="1:11" ht="12.75" customHeight="1" x14ac:dyDescent="0.15">
      <c r="A598" s="136" t="s">
        <v>392</v>
      </c>
      <c r="B598" s="136" t="s">
        <v>525</v>
      </c>
      <c r="C598" s="136" t="s">
        <v>526</v>
      </c>
      <c r="D598" s="136">
        <v>2</v>
      </c>
      <c r="E598" s="136" t="s">
        <v>34</v>
      </c>
      <c r="F598" s="140">
        <v>40769</v>
      </c>
      <c r="G598" s="140">
        <v>40772</v>
      </c>
      <c r="H598" s="136">
        <v>3</v>
      </c>
      <c r="I598" s="136" t="s">
        <v>35</v>
      </c>
      <c r="J598" s="136" t="s">
        <v>36</v>
      </c>
      <c r="K598" s="136" t="s">
        <v>37</v>
      </c>
    </row>
    <row r="599" spans="1:11" ht="12.75" customHeight="1" x14ac:dyDescent="0.15">
      <c r="A599" s="136" t="s">
        <v>392</v>
      </c>
      <c r="B599" s="136" t="s">
        <v>525</v>
      </c>
      <c r="C599" s="136" t="s">
        <v>526</v>
      </c>
      <c r="D599" s="136">
        <v>2</v>
      </c>
      <c r="E599" s="136" t="s">
        <v>34</v>
      </c>
      <c r="F599" s="140">
        <v>40783</v>
      </c>
      <c r="G599" s="140">
        <v>40786</v>
      </c>
      <c r="H599" s="136">
        <v>3</v>
      </c>
      <c r="I599" s="136" t="s">
        <v>35</v>
      </c>
      <c r="J599" s="136" t="s">
        <v>36</v>
      </c>
      <c r="K599" s="136" t="s">
        <v>37</v>
      </c>
    </row>
    <row r="600" spans="1:11" ht="12.75" customHeight="1" x14ac:dyDescent="0.15">
      <c r="A600" s="136" t="s">
        <v>392</v>
      </c>
      <c r="B600" s="136" t="s">
        <v>528</v>
      </c>
      <c r="C600" s="136" t="s">
        <v>846</v>
      </c>
      <c r="D600" s="136">
        <v>2</v>
      </c>
      <c r="E600" s="136" t="s">
        <v>34</v>
      </c>
      <c r="F600" s="140">
        <v>40736</v>
      </c>
      <c r="G600" s="140">
        <v>40737</v>
      </c>
      <c r="H600" s="136">
        <v>1</v>
      </c>
      <c r="I600" s="136" t="s">
        <v>38</v>
      </c>
      <c r="J600" s="136" t="s">
        <v>39</v>
      </c>
      <c r="K600" s="136" t="s">
        <v>888</v>
      </c>
    </row>
    <row r="601" spans="1:11" ht="12.75" customHeight="1" x14ac:dyDescent="0.15">
      <c r="A601" s="136" t="s">
        <v>392</v>
      </c>
      <c r="B601" s="136" t="s">
        <v>528</v>
      </c>
      <c r="C601" s="136" t="s">
        <v>846</v>
      </c>
      <c r="D601" s="136">
        <v>2</v>
      </c>
      <c r="E601" s="136" t="s">
        <v>34</v>
      </c>
      <c r="F601" s="140">
        <v>40750</v>
      </c>
      <c r="G601" s="140">
        <v>40754</v>
      </c>
      <c r="H601" s="136">
        <v>4</v>
      </c>
      <c r="I601" s="136" t="s">
        <v>38</v>
      </c>
      <c r="J601" s="136" t="s">
        <v>39</v>
      </c>
      <c r="K601" s="136" t="s">
        <v>888</v>
      </c>
    </row>
    <row r="602" spans="1:11" ht="12.75" customHeight="1" x14ac:dyDescent="0.15">
      <c r="A602" s="136" t="s">
        <v>392</v>
      </c>
      <c r="B602" s="136" t="s">
        <v>528</v>
      </c>
      <c r="C602" s="136" t="s">
        <v>846</v>
      </c>
      <c r="D602" s="136">
        <v>2</v>
      </c>
      <c r="E602" s="136" t="s">
        <v>34</v>
      </c>
      <c r="F602" s="140">
        <v>40758</v>
      </c>
      <c r="G602" s="140">
        <v>40768</v>
      </c>
      <c r="H602" s="136">
        <v>10</v>
      </c>
      <c r="I602" s="136" t="s">
        <v>38</v>
      </c>
      <c r="J602" s="136" t="s">
        <v>39</v>
      </c>
      <c r="K602" s="136" t="s">
        <v>888</v>
      </c>
    </row>
    <row r="603" spans="1:11" ht="12.75" customHeight="1" x14ac:dyDescent="0.15">
      <c r="A603" s="136" t="s">
        <v>392</v>
      </c>
      <c r="B603" s="136" t="s">
        <v>531</v>
      </c>
      <c r="C603" s="136" t="s">
        <v>532</v>
      </c>
      <c r="D603" s="136">
        <v>2</v>
      </c>
      <c r="E603" s="136" t="s">
        <v>34</v>
      </c>
      <c r="F603" s="140">
        <v>40712</v>
      </c>
      <c r="G603" s="140">
        <v>40713</v>
      </c>
      <c r="H603" s="136">
        <v>1</v>
      </c>
      <c r="I603" s="136" t="s">
        <v>35</v>
      </c>
      <c r="J603" s="136" t="s">
        <v>36</v>
      </c>
      <c r="K603" s="136" t="s">
        <v>37</v>
      </c>
    </row>
    <row r="604" spans="1:11" ht="12.75" customHeight="1" x14ac:dyDescent="0.15">
      <c r="A604" s="136" t="s">
        <v>392</v>
      </c>
      <c r="B604" s="136" t="s">
        <v>531</v>
      </c>
      <c r="C604" s="136" t="s">
        <v>532</v>
      </c>
      <c r="D604" s="136">
        <v>2</v>
      </c>
      <c r="E604" s="136" t="s">
        <v>34</v>
      </c>
      <c r="F604" s="140">
        <v>40769</v>
      </c>
      <c r="G604" s="140">
        <v>40772</v>
      </c>
      <c r="H604" s="136">
        <v>3</v>
      </c>
      <c r="I604" s="136" t="s">
        <v>35</v>
      </c>
      <c r="J604" s="136" t="s">
        <v>36</v>
      </c>
      <c r="K604" s="136" t="s">
        <v>37</v>
      </c>
    </row>
    <row r="605" spans="1:11" ht="12.75" customHeight="1" x14ac:dyDescent="0.15">
      <c r="A605" s="136" t="s">
        <v>392</v>
      </c>
      <c r="B605" s="136" t="s">
        <v>531</v>
      </c>
      <c r="C605" s="136" t="s">
        <v>532</v>
      </c>
      <c r="D605" s="136">
        <v>2</v>
      </c>
      <c r="E605" s="136" t="s">
        <v>34</v>
      </c>
      <c r="F605" s="140">
        <v>40783</v>
      </c>
      <c r="G605" s="140">
        <v>40786</v>
      </c>
      <c r="H605" s="136">
        <v>3</v>
      </c>
      <c r="I605" s="136" t="s">
        <v>35</v>
      </c>
      <c r="J605" s="136" t="s">
        <v>36</v>
      </c>
      <c r="K605" s="136" t="s">
        <v>37</v>
      </c>
    </row>
    <row r="606" spans="1:11" ht="12.75" customHeight="1" x14ac:dyDescent="0.15">
      <c r="A606" s="136" t="s">
        <v>392</v>
      </c>
      <c r="B606" s="136" t="s">
        <v>533</v>
      </c>
      <c r="C606" s="136" t="s">
        <v>847</v>
      </c>
      <c r="D606" s="136">
        <v>2</v>
      </c>
      <c r="E606" s="136" t="s">
        <v>34</v>
      </c>
      <c r="F606" s="140">
        <v>40712</v>
      </c>
      <c r="G606" s="140">
        <v>40713</v>
      </c>
      <c r="H606" s="136">
        <v>1</v>
      </c>
      <c r="I606" s="136" t="s">
        <v>35</v>
      </c>
      <c r="J606" s="136" t="s">
        <v>36</v>
      </c>
      <c r="K606" s="136" t="s">
        <v>37</v>
      </c>
    </row>
    <row r="607" spans="1:11" ht="12.75" customHeight="1" x14ac:dyDescent="0.15">
      <c r="A607" s="136" t="s">
        <v>392</v>
      </c>
      <c r="B607" s="136" t="s">
        <v>533</v>
      </c>
      <c r="C607" s="136" t="s">
        <v>847</v>
      </c>
      <c r="D607" s="136">
        <v>2</v>
      </c>
      <c r="E607" s="136" t="s">
        <v>34</v>
      </c>
      <c r="F607" s="140">
        <v>40769</v>
      </c>
      <c r="G607" s="140">
        <v>40772</v>
      </c>
      <c r="H607" s="136">
        <v>3</v>
      </c>
      <c r="I607" s="136" t="s">
        <v>35</v>
      </c>
      <c r="J607" s="136" t="s">
        <v>36</v>
      </c>
      <c r="K607" s="136" t="s">
        <v>37</v>
      </c>
    </row>
    <row r="608" spans="1:11" ht="12.75" customHeight="1" x14ac:dyDescent="0.15">
      <c r="A608" s="136" t="s">
        <v>392</v>
      </c>
      <c r="B608" s="136" t="s">
        <v>533</v>
      </c>
      <c r="C608" s="136" t="s">
        <v>847</v>
      </c>
      <c r="D608" s="136">
        <v>2</v>
      </c>
      <c r="E608" s="136" t="s">
        <v>34</v>
      </c>
      <c r="F608" s="140">
        <v>40783</v>
      </c>
      <c r="G608" s="140">
        <v>40786</v>
      </c>
      <c r="H608" s="136">
        <v>3</v>
      </c>
      <c r="I608" s="136" t="s">
        <v>35</v>
      </c>
      <c r="J608" s="136" t="s">
        <v>36</v>
      </c>
      <c r="K608" s="136" t="s">
        <v>37</v>
      </c>
    </row>
    <row r="609" spans="1:11" ht="12.75" customHeight="1" x14ac:dyDescent="0.15">
      <c r="A609" s="136" t="s">
        <v>392</v>
      </c>
      <c r="B609" s="136" t="s">
        <v>848</v>
      </c>
      <c r="C609" s="136" t="s">
        <v>849</v>
      </c>
      <c r="D609" s="136">
        <v>1</v>
      </c>
      <c r="E609" s="136" t="s">
        <v>34</v>
      </c>
      <c r="F609" s="140">
        <v>40769</v>
      </c>
      <c r="G609" s="140">
        <v>40772</v>
      </c>
      <c r="H609" s="136">
        <v>3</v>
      </c>
      <c r="I609" s="136" t="s">
        <v>35</v>
      </c>
      <c r="J609" s="136" t="s">
        <v>36</v>
      </c>
      <c r="K609" s="136" t="s">
        <v>37</v>
      </c>
    </row>
    <row r="610" spans="1:11" ht="12.75" customHeight="1" x14ac:dyDescent="0.15">
      <c r="A610" s="136" t="s">
        <v>392</v>
      </c>
      <c r="B610" s="136" t="s">
        <v>848</v>
      </c>
      <c r="C610" s="136" t="s">
        <v>849</v>
      </c>
      <c r="D610" s="136">
        <v>1</v>
      </c>
      <c r="E610" s="136" t="s">
        <v>34</v>
      </c>
      <c r="F610" s="140">
        <v>40783</v>
      </c>
      <c r="G610" s="140">
        <v>40786</v>
      </c>
      <c r="H610" s="136">
        <v>3</v>
      </c>
      <c r="I610" s="136" t="s">
        <v>35</v>
      </c>
      <c r="J610" s="136" t="s">
        <v>36</v>
      </c>
      <c r="K610" s="136" t="s">
        <v>37</v>
      </c>
    </row>
    <row r="611" spans="1:11" ht="12.75" customHeight="1" x14ac:dyDescent="0.15">
      <c r="A611" s="136" t="s">
        <v>392</v>
      </c>
      <c r="B611" s="136" t="s">
        <v>534</v>
      </c>
      <c r="C611" s="136" t="s">
        <v>850</v>
      </c>
      <c r="D611" s="136">
        <v>1</v>
      </c>
      <c r="E611" s="136" t="s">
        <v>34</v>
      </c>
      <c r="F611" s="140">
        <v>40708</v>
      </c>
      <c r="G611" s="140">
        <v>40710</v>
      </c>
      <c r="H611" s="136">
        <v>2</v>
      </c>
      <c r="I611" s="136" t="s">
        <v>38</v>
      </c>
      <c r="J611" s="136" t="s">
        <v>39</v>
      </c>
      <c r="K611" s="136" t="s">
        <v>37</v>
      </c>
    </row>
    <row r="612" spans="1:11" ht="12.75" customHeight="1" x14ac:dyDescent="0.15">
      <c r="A612" s="136" t="s">
        <v>392</v>
      </c>
      <c r="B612" s="136" t="s">
        <v>534</v>
      </c>
      <c r="C612" s="136" t="s">
        <v>850</v>
      </c>
      <c r="D612" s="136">
        <v>1</v>
      </c>
      <c r="E612" s="136" t="s">
        <v>34</v>
      </c>
      <c r="F612" s="140">
        <v>40712</v>
      </c>
      <c r="G612" s="140">
        <v>40713</v>
      </c>
      <c r="H612" s="136">
        <v>1</v>
      </c>
      <c r="I612" s="136" t="s">
        <v>35</v>
      </c>
      <c r="J612" s="136" t="s">
        <v>36</v>
      </c>
      <c r="K612" s="136" t="s">
        <v>37</v>
      </c>
    </row>
    <row r="613" spans="1:11" ht="12.75" customHeight="1" x14ac:dyDescent="0.15">
      <c r="A613" s="136" t="s">
        <v>392</v>
      </c>
      <c r="B613" s="136" t="s">
        <v>534</v>
      </c>
      <c r="C613" s="136" t="s">
        <v>850</v>
      </c>
      <c r="D613" s="136">
        <v>1</v>
      </c>
      <c r="E613" s="136" t="s">
        <v>34</v>
      </c>
      <c r="F613" s="140">
        <v>40720</v>
      </c>
      <c r="G613" s="140">
        <v>40721</v>
      </c>
      <c r="H613" s="136">
        <v>1</v>
      </c>
      <c r="I613" s="136" t="s">
        <v>38</v>
      </c>
      <c r="J613" s="136" t="s">
        <v>39</v>
      </c>
      <c r="K613" s="136" t="s">
        <v>37</v>
      </c>
    </row>
    <row r="614" spans="1:11" ht="12.75" customHeight="1" x14ac:dyDescent="0.15">
      <c r="A614" s="136" t="s">
        <v>392</v>
      </c>
      <c r="B614" s="136" t="s">
        <v>534</v>
      </c>
      <c r="C614" s="136" t="s">
        <v>850</v>
      </c>
      <c r="D614" s="136">
        <v>1</v>
      </c>
      <c r="E614" s="136" t="s">
        <v>34</v>
      </c>
      <c r="F614" s="140">
        <v>40769</v>
      </c>
      <c r="G614" s="140">
        <v>40772</v>
      </c>
      <c r="H614" s="136">
        <v>3</v>
      </c>
      <c r="I614" s="136" t="s">
        <v>35</v>
      </c>
      <c r="J614" s="136" t="s">
        <v>36</v>
      </c>
      <c r="K614" s="136" t="s">
        <v>37</v>
      </c>
    </row>
    <row r="615" spans="1:11" ht="12.75" customHeight="1" x14ac:dyDescent="0.15">
      <c r="A615" s="136" t="s">
        <v>392</v>
      </c>
      <c r="B615" s="136" t="s">
        <v>534</v>
      </c>
      <c r="C615" s="136" t="s">
        <v>850</v>
      </c>
      <c r="D615" s="136">
        <v>1</v>
      </c>
      <c r="E615" s="136" t="s">
        <v>34</v>
      </c>
      <c r="F615" s="140">
        <v>40783</v>
      </c>
      <c r="G615" s="140">
        <v>40786</v>
      </c>
      <c r="H615" s="136">
        <v>3</v>
      </c>
      <c r="I615" s="136" t="s">
        <v>35</v>
      </c>
      <c r="J615" s="136" t="s">
        <v>36</v>
      </c>
      <c r="K615" s="136" t="s">
        <v>37</v>
      </c>
    </row>
    <row r="616" spans="1:11" ht="12.75" customHeight="1" x14ac:dyDescent="0.15">
      <c r="A616" s="136" t="s">
        <v>392</v>
      </c>
      <c r="B616" s="136" t="s">
        <v>534</v>
      </c>
      <c r="C616" s="136" t="s">
        <v>850</v>
      </c>
      <c r="D616" s="136">
        <v>1</v>
      </c>
      <c r="E616" s="136" t="s">
        <v>34</v>
      </c>
      <c r="F616" s="140">
        <v>40786</v>
      </c>
      <c r="G616" s="140">
        <v>40788</v>
      </c>
      <c r="H616" s="136">
        <v>2</v>
      </c>
      <c r="I616" s="136" t="s">
        <v>38</v>
      </c>
      <c r="J616" s="136" t="s">
        <v>39</v>
      </c>
      <c r="K616" s="136" t="s">
        <v>37</v>
      </c>
    </row>
    <row r="617" spans="1:11" ht="12.75" customHeight="1" x14ac:dyDescent="0.15">
      <c r="A617" s="136" t="s">
        <v>392</v>
      </c>
      <c r="B617" s="136" t="s">
        <v>542</v>
      </c>
      <c r="C617" s="136" t="s">
        <v>851</v>
      </c>
      <c r="D617" s="136">
        <v>2</v>
      </c>
      <c r="E617" s="136" t="s">
        <v>34</v>
      </c>
      <c r="F617" s="140">
        <v>40705</v>
      </c>
      <c r="G617" s="140">
        <v>40706</v>
      </c>
      <c r="H617" s="136">
        <v>1</v>
      </c>
      <c r="I617" s="136" t="s">
        <v>35</v>
      </c>
      <c r="J617" s="136" t="s">
        <v>36</v>
      </c>
      <c r="K617" s="136" t="s">
        <v>37</v>
      </c>
    </row>
    <row r="618" spans="1:11" ht="12.75" customHeight="1" x14ac:dyDescent="0.15">
      <c r="A618" s="136" t="s">
        <v>392</v>
      </c>
      <c r="B618" s="136" t="s">
        <v>542</v>
      </c>
      <c r="C618" s="136" t="s">
        <v>851</v>
      </c>
      <c r="D618" s="136">
        <v>2</v>
      </c>
      <c r="E618" s="136" t="s">
        <v>34</v>
      </c>
      <c r="F618" s="140">
        <v>40717</v>
      </c>
      <c r="G618" s="140">
        <v>40718</v>
      </c>
      <c r="H618" s="136">
        <v>1</v>
      </c>
      <c r="I618" s="136" t="s">
        <v>35</v>
      </c>
      <c r="J618" s="136" t="s">
        <v>36</v>
      </c>
      <c r="K618" s="136" t="s">
        <v>37</v>
      </c>
    </row>
    <row r="619" spans="1:11" ht="12.75" customHeight="1" x14ac:dyDescent="0.15">
      <c r="A619" s="136" t="s">
        <v>392</v>
      </c>
      <c r="B619" s="136" t="s">
        <v>542</v>
      </c>
      <c r="C619" s="136" t="s">
        <v>851</v>
      </c>
      <c r="D619" s="136">
        <v>2</v>
      </c>
      <c r="E619" s="136" t="s">
        <v>34</v>
      </c>
      <c r="F619" s="140">
        <v>40743</v>
      </c>
      <c r="G619" s="140">
        <v>40744</v>
      </c>
      <c r="H619" s="136">
        <v>1</v>
      </c>
      <c r="I619" s="136" t="s">
        <v>35</v>
      </c>
      <c r="J619" s="136" t="s">
        <v>36</v>
      </c>
      <c r="K619" s="136" t="s">
        <v>37</v>
      </c>
    </row>
    <row r="620" spans="1:11" ht="12.75" customHeight="1" x14ac:dyDescent="0.15">
      <c r="A620" s="136" t="s">
        <v>392</v>
      </c>
      <c r="B620" s="136" t="s">
        <v>542</v>
      </c>
      <c r="C620" s="136" t="s">
        <v>851</v>
      </c>
      <c r="D620" s="136">
        <v>2</v>
      </c>
      <c r="E620" s="136" t="s">
        <v>34</v>
      </c>
      <c r="F620" s="140">
        <v>40769</v>
      </c>
      <c r="G620" s="140">
        <v>40772</v>
      </c>
      <c r="H620" s="136">
        <v>3</v>
      </c>
      <c r="I620" s="136" t="s">
        <v>35</v>
      </c>
      <c r="J620" s="136" t="s">
        <v>36</v>
      </c>
      <c r="K620" s="136" t="s">
        <v>37</v>
      </c>
    </row>
    <row r="621" spans="1:11" ht="12.75" customHeight="1" x14ac:dyDescent="0.15">
      <c r="A621" s="136" t="s">
        <v>392</v>
      </c>
      <c r="B621" s="136" t="s">
        <v>542</v>
      </c>
      <c r="C621" s="136" t="s">
        <v>851</v>
      </c>
      <c r="D621" s="136">
        <v>2</v>
      </c>
      <c r="E621" s="136" t="s">
        <v>34</v>
      </c>
      <c r="F621" s="140">
        <v>40783</v>
      </c>
      <c r="G621" s="140">
        <v>40786</v>
      </c>
      <c r="H621" s="136">
        <v>3</v>
      </c>
      <c r="I621" s="136" t="s">
        <v>35</v>
      </c>
      <c r="J621" s="136" t="s">
        <v>36</v>
      </c>
      <c r="K621" s="136" t="s">
        <v>37</v>
      </c>
    </row>
    <row r="622" spans="1:11" ht="12.75" customHeight="1" x14ac:dyDescent="0.15">
      <c r="A622" s="136" t="s">
        <v>392</v>
      </c>
      <c r="B622" s="136" t="s">
        <v>537</v>
      </c>
      <c r="C622" s="136" t="s">
        <v>538</v>
      </c>
      <c r="D622" s="136">
        <v>3</v>
      </c>
      <c r="E622" s="136" t="s">
        <v>34</v>
      </c>
      <c r="F622" s="140">
        <v>40783</v>
      </c>
      <c r="G622" s="140">
        <v>40786</v>
      </c>
      <c r="H622" s="136">
        <v>3</v>
      </c>
      <c r="I622" s="136" t="s">
        <v>35</v>
      </c>
      <c r="J622" s="136" t="s">
        <v>36</v>
      </c>
      <c r="K622" s="136" t="s">
        <v>37</v>
      </c>
    </row>
    <row r="623" spans="1:11" ht="12.75" customHeight="1" x14ac:dyDescent="0.15">
      <c r="A623" s="136" t="s">
        <v>392</v>
      </c>
      <c r="B623" s="136" t="s">
        <v>540</v>
      </c>
      <c r="C623" s="136" t="s">
        <v>541</v>
      </c>
      <c r="D623" s="136">
        <v>2</v>
      </c>
      <c r="E623" s="136" t="s">
        <v>34</v>
      </c>
      <c r="F623" s="140">
        <v>40712</v>
      </c>
      <c r="G623" s="140">
        <v>40713</v>
      </c>
      <c r="H623" s="136">
        <v>1</v>
      </c>
      <c r="I623" s="136" t="s">
        <v>35</v>
      </c>
      <c r="J623" s="136" t="s">
        <v>36</v>
      </c>
      <c r="K623" s="136" t="s">
        <v>37</v>
      </c>
    </row>
    <row r="624" spans="1:11" ht="12.75" customHeight="1" x14ac:dyDescent="0.15">
      <c r="A624" s="136" t="s">
        <v>392</v>
      </c>
      <c r="B624" s="136" t="s">
        <v>540</v>
      </c>
      <c r="C624" s="136" t="s">
        <v>541</v>
      </c>
      <c r="D624" s="136">
        <v>2</v>
      </c>
      <c r="E624" s="136" t="s">
        <v>34</v>
      </c>
      <c r="F624" s="140">
        <v>40760</v>
      </c>
      <c r="G624" s="140">
        <v>40764</v>
      </c>
      <c r="H624" s="136">
        <v>4</v>
      </c>
      <c r="I624" s="136" t="s">
        <v>38</v>
      </c>
      <c r="J624" s="136" t="s">
        <v>39</v>
      </c>
      <c r="K624" s="136" t="s">
        <v>37</v>
      </c>
    </row>
    <row r="625" spans="1:11" ht="12.75" customHeight="1" x14ac:dyDescent="0.15">
      <c r="A625" s="136" t="s">
        <v>392</v>
      </c>
      <c r="B625" s="136" t="s">
        <v>540</v>
      </c>
      <c r="C625" s="136" t="s">
        <v>541</v>
      </c>
      <c r="D625" s="136">
        <v>2</v>
      </c>
      <c r="E625" s="136" t="s">
        <v>34</v>
      </c>
      <c r="F625" s="140">
        <v>40769</v>
      </c>
      <c r="G625" s="140">
        <v>40772</v>
      </c>
      <c r="H625" s="136">
        <v>3</v>
      </c>
      <c r="I625" s="136" t="s">
        <v>35</v>
      </c>
      <c r="J625" s="136" t="s">
        <v>36</v>
      </c>
      <c r="K625" s="136" t="s">
        <v>37</v>
      </c>
    </row>
    <row r="626" spans="1:11" ht="12.75" customHeight="1" x14ac:dyDescent="0.15">
      <c r="A626" s="136" t="s">
        <v>392</v>
      </c>
      <c r="B626" s="136" t="s">
        <v>540</v>
      </c>
      <c r="C626" s="136" t="s">
        <v>541</v>
      </c>
      <c r="D626" s="136">
        <v>2</v>
      </c>
      <c r="E626" s="136" t="s">
        <v>34</v>
      </c>
      <c r="F626" s="140">
        <v>40783</v>
      </c>
      <c r="G626" s="140">
        <v>40786</v>
      </c>
      <c r="H626" s="136">
        <v>3</v>
      </c>
      <c r="I626" s="136" t="s">
        <v>35</v>
      </c>
      <c r="J626" s="136" t="s">
        <v>36</v>
      </c>
      <c r="K626" s="136" t="s">
        <v>37</v>
      </c>
    </row>
    <row r="627" spans="1:11" ht="12.75" customHeight="1" x14ac:dyDescent="0.15">
      <c r="A627" s="136" t="s">
        <v>392</v>
      </c>
      <c r="B627" s="136" t="s">
        <v>543</v>
      </c>
      <c r="C627" s="136" t="s">
        <v>544</v>
      </c>
      <c r="D627" s="136">
        <v>3</v>
      </c>
      <c r="E627" s="136" t="s">
        <v>34</v>
      </c>
      <c r="F627" s="140">
        <v>40783</v>
      </c>
      <c r="G627" s="140">
        <v>40786</v>
      </c>
      <c r="H627" s="136">
        <v>3</v>
      </c>
      <c r="I627" s="136" t="s">
        <v>35</v>
      </c>
      <c r="J627" s="136" t="s">
        <v>36</v>
      </c>
      <c r="K627" s="136" t="s">
        <v>37</v>
      </c>
    </row>
    <row r="628" spans="1:11" ht="12.75" customHeight="1" x14ac:dyDescent="0.15">
      <c r="A628" s="136" t="s">
        <v>392</v>
      </c>
      <c r="B628" s="136" t="s">
        <v>549</v>
      </c>
      <c r="C628" s="136" t="s">
        <v>853</v>
      </c>
      <c r="D628" s="136">
        <v>1</v>
      </c>
      <c r="E628" s="136" t="s">
        <v>34</v>
      </c>
      <c r="F628" s="140">
        <v>40712</v>
      </c>
      <c r="G628" s="140">
        <v>40713</v>
      </c>
      <c r="H628" s="136">
        <v>1</v>
      </c>
      <c r="I628" s="136" t="s">
        <v>35</v>
      </c>
      <c r="J628" s="136" t="s">
        <v>36</v>
      </c>
      <c r="K628" s="136" t="s">
        <v>37</v>
      </c>
    </row>
    <row r="629" spans="1:11" ht="12.75" customHeight="1" x14ac:dyDescent="0.15">
      <c r="A629" s="136" t="s">
        <v>392</v>
      </c>
      <c r="B629" s="136" t="s">
        <v>549</v>
      </c>
      <c r="C629" s="136" t="s">
        <v>853</v>
      </c>
      <c r="D629" s="136">
        <v>1</v>
      </c>
      <c r="E629" s="136" t="s">
        <v>34</v>
      </c>
      <c r="F629" s="140">
        <v>40769</v>
      </c>
      <c r="G629" s="140">
        <v>40772</v>
      </c>
      <c r="H629" s="136">
        <v>3</v>
      </c>
      <c r="I629" s="136" t="s">
        <v>35</v>
      </c>
      <c r="J629" s="136" t="s">
        <v>36</v>
      </c>
      <c r="K629" s="136" t="s">
        <v>37</v>
      </c>
    </row>
    <row r="630" spans="1:11" ht="12.75" customHeight="1" x14ac:dyDescent="0.15">
      <c r="A630" s="136" t="s">
        <v>392</v>
      </c>
      <c r="B630" s="136" t="s">
        <v>549</v>
      </c>
      <c r="C630" s="136" t="s">
        <v>853</v>
      </c>
      <c r="D630" s="136">
        <v>1</v>
      </c>
      <c r="E630" s="136" t="s">
        <v>34</v>
      </c>
      <c r="F630" s="140">
        <v>40783</v>
      </c>
      <c r="G630" s="140">
        <v>40786</v>
      </c>
      <c r="H630" s="136">
        <v>3</v>
      </c>
      <c r="I630" s="136" t="s">
        <v>35</v>
      </c>
      <c r="J630" s="136" t="s">
        <v>36</v>
      </c>
      <c r="K630" s="136" t="s">
        <v>37</v>
      </c>
    </row>
    <row r="631" spans="1:11" ht="12.75" customHeight="1" x14ac:dyDescent="0.15">
      <c r="A631" s="136" t="s">
        <v>392</v>
      </c>
      <c r="B631" s="136" t="s">
        <v>560</v>
      </c>
      <c r="C631" s="136" t="s">
        <v>854</v>
      </c>
      <c r="D631" s="136">
        <v>2</v>
      </c>
      <c r="E631" s="136" t="s">
        <v>34</v>
      </c>
      <c r="F631" s="140">
        <v>40705</v>
      </c>
      <c r="G631" s="140">
        <v>40706</v>
      </c>
      <c r="H631" s="136">
        <v>1</v>
      </c>
      <c r="I631" s="136" t="s">
        <v>35</v>
      </c>
      <c r="J631" s="136" t="s">
        <v>36</v>
      </c>
      <c r="K631" s="136" t="s">
        <v>37</v>
      </c>
    </row>
    <row r="632" spans="1:11" ht="12.75" customHeight="1" x14ac:dyDescent="0.15">
      <c r="A632" s="136" t="s">
        <v>392</v>
      </c>
      <c r="B632" s="136" t="s">
        <v>560</v>
      </c>
      <c r="C632" s="136" t="s">
        <v>854</v>
      </c>
      <c r="D632" s="136">
        <v>2</v>
      </c>
      <c r="E632" s="136" t="s">
        <v>34</v>
      </c>
      <c r="F632" s="140">
        <v>40717</v>
      </c>
      <c r="G632" s="140">
        <v>40718</v>
      </c>
      <c r="H632" s="136">
        <v>1</v>
      </c>
      <c r="I632" s="136" t="s">
        <v>35</v>
      </c>
      <c r="J632" s="136" t="s">
        <v>36</v>
      </c>
      <c r="K632" s="136" t="s">
        <v>37</v>
      </c>
    </row>
    <row r="633" spans="1:11" ht="12.75" customHeight="1" x14ac:dyDescent="0.15">
      <c r="A633" s="136" t="s">
        <v>392</v>
      </c>
      <c r="B633" s="136" t="s">
        <v>560</v>
      </c>
      <c r="C633" s="136" t="s">
        <v>854</v>
      </c>
      <c r="D633" s="136">
        <v>2</v>
      </c>
      <c r="E633" s="136" t="s">
        <v>34</v>
      </c>
      <c r="F633" s="140">
        <v>40743</v>
      </c>
      <c r="G633" s="140">
        <v>40744</v>
      </c>
      <c r="H633" s="136">
        <v>1</v>
      </c>
      <c r="I633" s="136" t="s">
        <v>35</v>
      </c>
      <c r="J633" s="136" t="s">
        <v>36</v>
      </c>
      <c r="K633" s="136" t="s">
        <v>37</v>
      </c>
    </row>
    <row r="634" spans="1:11" ht="12.75" customHeight="1" x14ac:dyDescent="0.15">
      <c r="A634" s="136" t="s">
        <v>392</v>
      </c>
      <c r="B634" s="136" t="s">
        <v>560</v>
      </c>
      <c r="C634" s="136" t="s">
        <v>854</v>
      </c>
      <c r="D634" s="136">
        <v>2</v>
      </c>
      <c r="E634" s="136" t="s">
        <v>34</v>
      </c>
      <c r="F634" s="140">
        <v>40769</v>
      </c>
      <c r="G634" s="140">
        <v>40772</v>
      </c>
      <c r="H634" s="136">
        <v>3</v>
      </c>
      <c r="I634" s="136" t="s">
        <v>35</v>
      </c>
      <c r="J634" s="136" t="s">
        <v>36</v>
      </c>
      <c r="K634" s="136" t="s">
        <v>37</v>
      </c>
    </row>
    <row r="635" spans="1:11" ht="12.75" customHeight="1" x14ac:dyDescent="0.15">
      <c r="A635" s="136" t="s">
        <v>392</v>
      </c>
      <c r="B635" s="136" t="s">
        <v>560</v>
      </c>
      <c r="C635" s="136" t="s">
        <v>854</v>
      </c>
      <c r="D635" s="136">
        <v>2</v>
      </c>
      <c r="E635" s="136" t="s">
        <v>34</v>
      </c>
      <c r="F635" s="140">
        <v>40783</v>
      </c>
      <c r="G635" s="140">
        <v>40786</v>
      </c>
      <c r="H635" s="136">
        <v>3</v>
      </c>
      <c r="I635" s="136" t="s">
        <v>35</v>
      </c>
      <c r="J635" s="136" t="s">
        <v>36</v>
      </c>
      <c r="K635" s="136" t="s">
        <v>37</v>
      </c>
    </row>
    <row r="636" spans="1:11" ht="12.75" customHeight="1" x14ac:dyDescent="0.15">
      <c r="A636" s="136" t="s">
        <v>392</v>
      </c>
      <c r="B636" s="136" t="s">
        <v>561</v>
      </c>
      <c r="C636" s="136" t="s">
        <v>855</v>
      </c>
      <c r="D636" s="136">
        <v>3</v>
      </c>
      <c r="E636" s="136" t="s">
        <v>34</v>
      </c>
      <c r="F636" s="140">
        <v>40783</v>
      </c>
      <c r="G636" s="140">
        <v>40786</v>
      </c>
      <c r="H636" s="136">
        <v>3</v>
      </c>
      <c r="I636" s="136" t="s">
        <v>35</v>
      </c>
      <c r="J636" s="136" t="s">
        <v>36</v>
      </c>
      <c r="K636" s="136" t="s">
        <v>37</v>
      </c>
    </row>
    <row r="637" spans="1:11" ht="12.75" customHeight="1" x14ac:dyDescent="0.15">
      <c r="A637" s="136" t="s">
        <v>392</v>
      </c>
      <c r="B637" s="136" t="s">
        <v>554</v>
      </c>
      <c r="C637" s="136" t="s">
        <v>555</v>
      </c>
      <c r="D637" s="136">
        <v>2</v>
      </c>
      <c r="E637" s="136" t="s">
        <v>34</v>
      </c>
      <c r="F637" s="140">
        <v>40712</v>
      </c>
      <c r="G637" s="140">
        <v>40713</v>
      </c>
      <c r="H637" s="136">
        <v>1</v>
      </c>
      <c r="I637" s="136" t="s">
        <v>35</v>
      </c>
      <c r="J637" s="136" t="s">
        <v>36</v>
      </c>
      <c r="K637" s="136" t="s">
        <v>37</v>
      </c>
    </row>
    <row r="638" spans="1:11" ht="12.75" customHeight="1" x14ac:dyDescent="0.15">
      <c r="A638" s="136" t="s">
        <v>392</v>
      </c>
      <c r="B638" s="136" t="s">
        <v>554</v>
      </c>
      <c r="C638" s="136" t="s">
        <v>555</v>
      </c>
      <c r="D638" s="136">
        <v>2</v>
      </c>
      <c r="E638" s="136" t="s">
        <v>34</v>
      </c>
      <c r="F638" s="140">
        <v>40769</v>
      </c>
      <c r="G638" s="140">
        <v>40772</v>
      </c>
      <c r="H638" s="136">
        <v>3</v>
      </c>
      <c r="I638" s="136" t="s">
        <v>35</v>
      </c>
      <c r="J638" s="136" t="s">
        <v>36</v>
      </c>
      <c r="K638" s="136" t="s">
        <v>37</v>
      </c>
    </row>
    <row r="639" spans="1:11" ht="12.75" customHeight="1" x14ac:dyDescent="0.15">
      <c r="A639" s="136" t="s">
        <v>392</v>
      </c>
      <c r="B639" s="136" t="s">
        <v>554</v>
      </c>
      <c r="C639" s="136" t="s">
        <v>555</v>
      </c>
      <c r="D639" s="136">
        <v>2</v>
      </c>
      <c r="E639" s="136" t="s">
        <v>34</v>
      </c>
      <c r="F639" s="140">
        <v>40783</v>
      </c>
      <c r="G639" s="140">
        <v>40786</v>
      </c>
      <c r="H639" s="136">
        <v>3</v>
      </c>
      <c r="I639" s="136" t="s">
        <v>35</v>
      </c>
      <c r="J639" s="136" t="s">
        <v>36</v>
      </c>
      <c r="K639" s="136" t="s">
        <v>37</v>
      </c>
    </row>
    <row r="640" spans="1:11" ht="12.75" customHeight="1" x14ac:dyDescent="0.15">
      <c r="A640" s="136" t="s">
        <v>392</v>
      </c>
      <c r="B640" s="136" t="s">
        <v>556</v>
      </c>
      <c r="C640" s="136" t="s">
        <v>557</v>
      </c>
      <c r="D640" s="136">
        <v>2</v>
      </c>
      <c r="E640" s="136" t="s">
        <v>34</v>
      </c>
      <c r="F640" s="140">
        <v>40783</v>
      </c>
      <c r="G640" s="140">
        <v>40786</v>
      </c>
      <c r="H640" s="136">
        <v>3</v>
      </c>
      <c r="I640" s="136" t="s">
        <v>35</v>
      </c>
      <c r="J640" s="136" t="s">
        <v>36</v>
      </c>
      <c r="K640" s="136" t="s">
        <v>37</v>
      </c>
    </row>
    <row r="641" spans="1:11" ht="12.75" customHeight="1" x14ac:dyDescent="0.15">
      <c r="A641" s="136" t="s">
        <v>392</v>
      </c>
      <c r="B641" s="136" t="s">
        <v>558</v>
      </c>
      <c r="C641" s="136" t="s">
        <v>559</v>
      </c>
      <c r="D641" s="136">
        <v>2</v>
      </c>
      <c r="E641" s="136" t="s">
        <v>34</v>
      </c>
      <c r="F641" s="140">
        <v>40769</v>
      </c>
      <c r="G641" s="140">
        <v>40772</v>
      </c>
      <c r="H641" s="136">
        <v>3</v>
      </c>
      <c r="I641" s="136" t="s">
        <v>35</v>
      </c>
      <c r="J641" s="136" t="s">
        <v>36</v>
      </c>
      <c r="K641" s="136" t="s">
        <v>37</v>
      </c>
    </row>
    <row r="642" spans="1:11" ht="12.75" customHeight="1" x14ac:dyDescent="0.15">
      <c r="A642" s="136" t="s">
        <v>392</v>
      </c>
      <c r="B642" s="136" t="s">
        <v>558</v>
      </c>
      <c r="C642" s="136" t="s">
        <v>559</v>
      </c>
      <c r="D642" s="136">
        <v>2</v>
      </c>
      <c r="E642" s="136" t="s">
        <v>34</v>
      </c>
      <c r="F642" s="140">
        <v>40783</v>
      </c>
      <c r="G642" s="140">
        <v>40786</v>
      </c>
      <c r="H642" s="136">
        <v>3</v>
      </c>
      <c r="I642" s="136" t="s">
        <v>35</v>
      </c>
      <c r="J642" s="136" t="s">
        <v>36</v>
      </c>
      <c r="K642" s="136" t="s">
        <v>37</v>
      </c>
    </row>
    <row r="643" spans="1:11" ht="12.75" customHeight="1" x14ac:dyDescent="0.15">
      <c r="A643" s="136" t="s">
        <v>392</v>
      </c>
      <c r="B643" s="136" t="s">
        <v>564</v>
      </c>
      <c r="C643" s="136" t="s">
        <v>565</v>
      </c>
      <c r="D643" s="136">
        <v>3</v>
      </c>
      <c r="E643" s="136" t="s">
        <v>34</v>
      </c>
      <c r="F643" s="140">
        <v>40783</v>
      </c>
      <c r="G643" s="140">
        <v>40786</v>
      </c>
      <c r="H643" s="136">
        <v>3</v>
      </c>
      <c r="I643" s="136" t="s">
        <v>35</v>
      </c>
      <c r="J643" s="136" t="s">
        <v>36</v>
      </c>
      <c r="K643" s="136" t="s">
        <v>37</v>
      </c>
    </row>
    <row r="644" spans="1:11" ht="12.75" customHeight="1" x14ac:dyDescent="0.15">
      <c r="A644" s="136" t="s">
        <v>392</v>
      </c>
      <c r="B644" s="136" t="s">
        <v>568</v>
      </c>
      <c r="C644" s="136" t="s">
        <v>569</v>
      </c>
      <c r="D644" s="136">
        <v>2</v>
      </c>
      <c r="E644" s="136" t="s">
        <v>34</v>
      </c>
      <c r="F644" s="140">
        <v>40783</v>
      </c>
      <c r="G644" s="140">
        <v>40786</v>
      </c>
      <c r="H644" s="136">
        <v>3</v>
      </c>
      <c r="I644" s="136" t="s">
        <v>35</v>
      </c>
      <c r="J644" s="136" t="s">
        <v>36</v>
      </c>
      <c r="K644" s="136" t="s">
        <v>37</v>
      </c>
    </row>
    <row r="645" spans="1:11" ht="12.75" customHeight="1" x14ac:dyDescent="0.15">
      <c r="A645" s="136" t="s">
        <v>392</v>
      </c>
      <c r="B645" s="136" t="s">
        <v>570</v>
      </c>
      <c r="C645" s="136" t="s">
        <v>571</v>
      </c>
      <c r="D645" s="136">
        <v>3</v>
      </c>
      <c r="E645" s="136" t="s">
        <v>34</v>
      </c>
      <c r="F645" s="140">
        <v>40783</v>
      </c>
      <c r="G645" s="140">
        <v>40786</v>
      </c>
      <c r="H645" s="136">
        <v>3</v>
      </c>
      <c r="I645" s="136" t="s">
        <v>35</v>
      </c>
      <c r="J645" s="136" t="s">
        <v>36</v>
      </c>
      <c r="K645" s="136" t="s">
        <v>37</v>
      </c>
    </row>
    <row r="646" spans="1:11" ht="12.75" customHeight="1" x14ac:dyDescent="0.15">
      <c r="A646" s="136" t="s">
        <v>392</v>
      </c>
      <c r="B646" s="136" t="s">
        <v>573</v>
      </c>
      <c r="C646" s="136" t="s">
        <v>574</v>
      </c>
      <c r="D646" s="136">
        <v>3</v>
      </c>
      <c r="E646" s="136" t="s">
        <v>34</v>
      </c>
      <c r="F646" s="140">
        <v>40783</v>
      </c>
      <c r="G646" s="140">
        <v>40786</v>
      </c>
      <c r="H646" s="136">
        <v>3</v>
      </c>
      <c r="I646" s="136" t="s">
        <v>35</v>
      </c>
      <c r="J646" s="136" t="s">
        <v>36</v>
      </c>
      <c r="K646" s="136" t="s">
        <v>37</v>
      </c>
    </row>
    <row r="647" spans="1:11" ht="12.75" customHeight="1" x14ac:dyDescent="0.15">
      <c r="A647" s="136" t="s">
        <v>392</v>
      </c>
      <c r="B647" s="136" t="s">
        <v>575</v>
      </c>
      <c r="C647" s="136" t="s">
        <v>576</v>
      </c>
      <c r="D647" s="136">
        <v>2</v>
      </c>
      <c r="E647" s="136" t="s">
        <v>34</v>
      </c>
      <c r="F647" s="140">
        <v>40705</v>
      </c>
      <c r="G647" s="140">
        <v>40706</v>
      </c>
      <c r="H647" s="136">
        <v>1</v>
      </c>
      <c r="I647" s="136" t="s">
        <v>35</v>
      </c>
      <c r="J647" s="136" t="s">
        <v>36</v>
      </c>
      <c r="K647" s="136" t="s">
        <v>37</v>
      </c>
    </row>
    <row r="648" spans="1:11" ht="12.75" customHeight="1" x14ac:dyDescent="0.15">
      <c r="A648" s="136" t="s">
        <v>392</v>
      </c>
      <c r="B648" s="136" t="s">
        <v>575</v>
      </c>
      <c r="C648" s="136" t="s">
        <v>576</v>
      </c>
      <c r="D648" s="136">
        <v>2</v>
      </c>
      <c r="E648" s="136" t="s">
        <v>34</v>
      </c>
      <c r="F648" s="140">
        <v>40783</v>
      </c>
      <c r="G648" s="140">
        <v>40786</v>
      </c>
      <c r="H648" s="136">
        <v>3</v>
      </c>
      <c r="I648" s="136" t="s">
        <v>35</v>
      </c>
      <c r="J648" s="136" t="s">
        <v>36</v>
      </c>
      <c r="K648" s="136" t="s">
        <v>37</v>
      </c>
    </row>
    <row r="649" spans="1:11" ht="12.75" customHeight="1" x14ac:dyDescent="0.15">
      <c r="A649" s="136" t="s">
        <v>392</v>
      </c>
      <c r="B649" s="136" t="s">
        <v>857</v>
      </c>
      <c r="C649" s="136" t="s">
        <v>858</v>
      </c>
      <c r="D649" s="136">
        <v>2</v>
      </c>
      <c r="E649" s="136" t="s">
        <v>34</v>
      </c>
      <c r="F649" s="140">
        <v>40705</v>
      </c>
      <c r="G649" s="140">
        <v>40706</v>
      </c>
      <c r="H649" s="136">
        <v>1</v>
      </c>
      <c r="I649" s="136" t="s">
        <v>35</v>
      </c>
      <c r="J649" s="136" t="s">
        <v>36</v>
      </c>
      <c r="K649" s="136" t="s">
        <v>37</v>
      </c>
    </row>
    <row r="650" spans="1:11" ht="12.75" customHeight="1" x14ac:dyDescent="0.15">
      <c r="A650" s="136" t="s">
        <v>392</v>
      </c>
      <c r="B650" s="136" t="s">
        <v>857</v>
      </c>
      <c r="C650" s="136" t="s">
        <v>858</v>
      </c>
      <c r="D650" s="136">
        <v>2</v>
      </c>
      <c r="E650" s="136" t="s">
        <v>34</v>
      </c>
      <c r="F650" s="140">
        <v>40717</v>
      </c>
      <c r="G650" s="140">
        <v>40718</v>
      </c>
      <c r="H650" s="136">
        <v>1</v>
      </c>
      <c r="I650" s="136" t="s">
        <v>35</v>
      </c>
      <c r="J650" s="136" t="s">
        <v>36</v>
      </c>
      <c r="K650" s="136" t="s">
        <v>37</v>
      </c>
    </row>
    <row r="651" spans="1:11" ht="12.75" customHeight="1" x14ac:dyDescent="0.15">
      <c r="A651" s="136" t="s">
        <v>392</v>
      </c>
      <c r="B651" s="136" t="s">
        <v>857</v>
      </c>
      <c r="C651" s="136" t="s">
        <v>858</v>
      </c>
      <c r="D651" s="136">
        <v>2</v>
      </c>
      <c r="E651" s="136" t="s">
        <v>34</v>
      </c>
      <c r="F651" s="140">
        <v>40743</v>
      </c>
      <c r="G651" s="140">
        <v>40744</v>
      </c>
      <c r="H651" s="136">
        <v>1</v>
      </c>
      <c r="I651" s="136" t="s">
        <v>35</v>
      </c>
      <c r="J651" s="136" t="s">
        <v>36</v>
      </c>
      <c r="K651" s="136" t="s">
        <v>37</v>
      </c>
    </row>
    <row r="652" spans="1:11" ht="12.75" customHeight="1" x14ac:dyDescent="0.15">
      <c r="A652" s="136" t="s">
        <v>392</v>
      </c>
      <c r="B652" s="136" t="s">
        <v>857</v>
      </c>
      <c r="C652" s="136" t="s">
        <v>858</v>
      </c>
      <c r="D652" s="136">
        <v>2</v>
      </c>
      <c r="E652" s="136" t="s">
        <v>34</v>
      </c>
      <c r="F652" s="140">
        <v>40769</v>
      </c>
      <c r="G652" s="140">
        <v>40772</v>
      </c>
      <c r="H652" s="136">
        <v>3</v>
      </c>
      <c r="I652" s="136" t="s">
        <v>35</v>
      </c>
      <c r="J652" s="136" t="s">
        <v>36</v>
      </c>
      <c r="K652" s="136" t="s">
        <v>37</v>
      </c>
    </row>
    <row r="653" spans="1:11" ht="12.75" customHeight="1" x14ac:dyDescent="0.15">
      <c r="A653" s="136" t="s">
        <v>392</v>
      </c>
      <c r="B653" s="136" t="s">
        <v>857</v>
      </c>
      <c r="C653" s="136" t="s">
        <v>858</v>
      </c>
      <c r="D653" s="136">
        <v>2</v>
      </c>
      <c r="E653" s="136" t="s">
        <v>34</v>
      </c>
      <c r="F653" s="140">
        <v>40783</v>
      </c>
      <c r="G653" s="140">
        <v>40786</v>
      </c>
      <c r="H653" s="136">
        <v>3</v>
      </c>
      <c r="I653" s="136" t="s">
        <v>35</v>
      </c>
      <c r="J653" s="136" t="s">
        <v>36</v>
      </c>
      <c r="K653" s="136" t="s">
        <v>37</v>
      </c>
    </row>
    <row r="654" spans="1:11" ht="12.75" customHeight="1" x14ac:dyDescent="0.15">
      <c r="A654" s="136" t="s">
        <v>392</v>
      </c>
      <c r="B654" s="136" t="s">
        <v>577</v>
      </c>
      <c r="C654" s="136" t="s">
        <v>578</v>
      </c>
      <c r="D654" s="136">
        <v>3</v>
      </c>
      <c r="E654" s="136" t="s">
        <v>34</v>
      </c>
      <c r="F654" s="140">
        <v>40783</v>
      </c>
      <c r="G654" s="140">
        <v>40786</v>
      </c>
      <c r="H654" s="136">
        <v>3</v>
      </c>
      <c r="I654" s="136" t="s">
        <v>35</v>
      </c>
      <c r="J654" s="136" t="s">
        <v>36</v>
      </c>
      <c r="K654" s="136" t="s">
        <v>37</v>
      </c>
    </row>
    <row r="655" spans="1:11" ht="12.75" customHeight="1" x14ac:dyDescent="0.15">
      <c r="A655" s="136" t="s">
        <v>392</v>
      </c>
      <c r="B655" s="136" t="s">
        <v>585</v>
      </c>
      <c r="C655" s="136" t="s">
        <v>859</v>
      </c>
      <c r="D655" s="136">
        <v>2</v>
      </c>
      <c r="E655" s="136" t="s">
        <v>34</v>
      </c>
      <c r="F655" s="140">
        <v>40712</v>
      </c>
      <c r="G655" s="140">
        <v>40713</v>
      </c>
      <c r="H655" s="136">
        <v>1</v>
      </c>
      <c r="I655" s="136" t="s">
        <v>35</v>
      </c>
      <c r="J655" s="136" t="s">
        <v>36</v>
      </c>
      <c r="K655" s="136" t="s">
        <v>37</v>
      </c>
    </row>
    <row r="656" spans="1:11" ht="12.75" customHeight="1" x14ac:dyDescent="0.15">
      <c r="A656" s="136" t="s">
        <v>392</v>
      </c>
      <c r="B656" s="136" t="s">
        <v>585</v>
      </c>
      <c r="C656" s="136" t="s">
        <v>859</v>
      </c>
      <c r="D656" s="136">
        <v>2</v>
      </c>
      <c r="E656" s="136" t="s">
        <v>34</v>
      </c>
      <c r="F656" s="140">
        <v>40769</v>
      </c>
      <c r="G656" s="140">
        <v>40772</v>
      </c>
      <c r="H656" s="136">
        <v>3</v>
      </c>
      <c r="I656" s="136" t="s">
        <v>35</v>
      </c>
      <c r="J656" s="136" t="s">
        <v>36</v>
      </c>
      <c r="K656" s="136" t="s">
        <v>37</v>
      </c>
    </row>
    <row r="657" spans="1:11" ht="12.75" customHeight="1" x14ac:dyDescent="0.15">
      <c r="A657" s="136" t="s">
        <v>392</v>
      </c>
      <c r="B657" s="136" t="s">
        <v>585</v>
      </c>
      <c r="C657" s="136" t="s">
        <v>859</v>
      </c>
      <c r="D657" s="136">
        <v>2</v>
      </c>
      <c r="E657" s="136" t="s">
        <v>34</v>
      </c>
      <c r="F657" s="140">
        <v>40783</v>
      </c>
      <c r="G657" s="140">
        <v>40786</v>
      </c>
      <c r="H657" s="136">
        <v>3</v>
      </c>
      <c r="I657" s="136" t="s">
        <v>35</v>
      </c>
      <c r="J657" s="136" t="s">
        <v>36</v>
      </c>
      <c r="K657" s="136" t="s">
        <v>37</v>
      </c>
    </row>
    <row r="658" spans="1:11" ht="12.75" customHeight="1" x14ac:dyDescent="0.15">
      <c r="A658" s="136" t="s">
        <v>392</v>
      </c>
      <c r="B658" s="136" t="s">
        <v>579</v>
      </c>
      <c r="C658" s="136" t="s">
        <v>580</v>
      </c>
      <c r="D658" s="136">
        <v>3</v>
      </c>
      <c r="E658" s="136" t="s">
        <v>34</v>
      </c>
      <c r="F658" s="140">
        <v>40783</v>
      </c>
      <c r="G658" s="140">
        <v>40786</v>
      </c>
      <c r="H658" s="136">
        <v>3</v>
      </c>
      <c r="I658" s="136" t="s">
        <v>35</v>
      </c>
      <c r="J658" s="136" t="s">
        <v>36</v>
      </c>
      <c r="K658" s="136" t="s">
        <v>37</v>
      </c>
    </row>
    <row r="659" spans="1:11" ht="12.75" customHeight="1" x14ac:dyDescent="0.15">
      <c r="A659" s="136" t="s">
        <v>392</v>
      </c>
      <c r="B659" s="136" t="s">
        <v>581</v>
      </c>
      <c r="C659" s="136" t="s">
        <v>582</v>
      </c>
      <c r="D659" s="136">
        <v>2</v>
      </c>
      <c r="E659" s="136" t="s">
        <v>34</v>
      </c>
      <c r="F659" s="140">
        <v>40769</v>
      </c>
      <c r="G659" s="140">
        <v>40772</v>
      </c>
      <c r="H659" s="136">
        <v>3</v>
      </c>
      <c r="I659" s="136" t="s">
        <v>35</v>
      </c>
      <c r="J659" s="136" t="s">
        <v>36</v>
      </c>
      <c r="K659" s="136" t="s">
        <v>37</v>
      </c>
    </row>
    <row r="660" spans="1:11" ht="12.75" customHeight="1" x14ac:dyDescent="0.15">
      <c r="A660" s="136" t="s">
        <v>392</v>
      </c>
      <c r="B660" s="136" t="s">
        <v>581</v>
      </c>
      <c r="C660" s="136" t="s">
        <v>582</v>
      </c>
      <c r="D660" s="136">
        <v>2</v>
      </c>
      <c r="E660" s="136" t="s">
        <v>34</v>
      </c>
      <c r="F660" s="140">
        <v>40783</v>
      </c>
      <c r="G660" s="140">
        <v>40786</v>
      </c>
      <c r="H660" s="136">
        <v>3</v>
      </c>
      <c r="I660" s="136" t="s">
        <v>35</v>
      </c>
      <c r="J660" s="136" t="s">
        <v>36</v>
      </c>
      <c r="K660" s="136" t="s">
        <v>37</v>
      </c>
    </row>
    <row r="661" spans="1:11" ht="12.75" customHeight="1" x14ac:dyDescent="0.15">
      <c r="A661" s="136" t="s">
        <v>392</v>
      </c>
      <c r="B661" s="136" t="s">
        <v>583</v>
      </c>
      <c r="C661" s="136" t="s">
        <v>584</v>
      </c>
      <c r="D661" s="136">
        <v>3</v>
      </c>
      <c r="E661" s="136" t="s">
        <v>34</v>
      </c>
      <c r="F661" s="140">
        <v>40783</v>
      </c>
      <c r="G661" s="140">
        <v>40786</v>
      </c>
      <c r="H661" s="136">
        <v>3</v>
      </c>
      <c r="I661" s="136" t="s">
        <v>35</v>
      </c>
      <c r="J661" s="136" t="s">
        <v>36</v>
      </c>
      <c r="K661" s="136" t="s">
        <v>37</v>
      </c>
    </row>
    <row r="662" spans="1:11" ht="12.75" customHeight="1" x14ac:dyDescent="0.15">
      <c r="A662" s="136" t="s">
        <v>392</v>
      </c>
      <c r="B662" s="136" t="s">
        <v>587</v>
      </c>
      <c r="C662" s="136" t="s">
        <v>588</v>
      </c>
      <c r="D662" s="136">
        <v>2</v>
      </c>
      <c r="E662" s="136" t="s">
        <v>34</v>
      </c>
      <c r="F662" s="140">
        <v>40783</v>
      </c>
      <c r="G662" s="140">
        <v>40786</v>
      </c>
      <c r="H662" s="136">
        <v>3</v>
      </c>
      <c r="I662" s="136" t="s">
        <v>35</v>
      </c>
      <c r="J662" s="136" t="s">
        <v>36</v>
      </c>
      <c r="K662" s="136" t="s">
        <v>37</v>
      </c>
    </row>
    <row r="663" spans="1:11" ht="12.75" customHeight="1" x14ac:dyDescent="0.15">
      <c r="A663" s="136" t="s">
        <v>392</v>
      </c>
      <c r="B663" s="136" t="s">
        <v>591</v>
      </c>
      <c r="C663" s="136" t="s">
        <v>592</v>
      </c>
      <c r="D663" s="136">
        <v>2</v>
      </c>
      <c r="E663" s="136" t="s">
        <v>34</v>
      </c>
      <c r="F663" s="140">
        <v>40783</v>
      </c>
      <c r="G663" s="140">
        <v>40786</v>
      </c>
      <c r="H663" s="136">
        <v>3</v>
      </c>
      <c r="I663" s="136" t="s">
        <v>35</v>
      </c>
      <c r="J663" s="136" t="s">
        <v>36</v>
      </c>
      <c r="K663" s="136" t="s">
        <v>37</v>
      </c>
    </row>
    <row r="664" spans="1:11" ht="12.75" customHeight="1" x14ac:dyDescent="0.15">
      <c r="A664" s="136" t="s">
        <v>392</v>
      </c>
      <c r="B664" s="136" t="s">
        <v>597</v>
      </c>
      <c r="C664" s="136" t="s">
        <v>598</v>
      </c>
      <c r="D664" s="136">
        <v>2</v>
      </c>
      <c r="E664" s="136" t="s">
        <v>34</v>
      </c>
      <c r="F664" s="140">
        <v>40712</v>
      </c>
      <c r="G664" s="140">
        <v>40713</v>
      </c>
      <c r="H664" s="136">
        <v>1</v>
      </c>
      <c r="I664" s="136" t="s">
        <v>35</v>
      </c>
      <c r="J664" s="136" t="s">
        <v>36</v>
      </c>
      <c r="K664" s="136" t="s">
        <v>37</v>
      </c>
    </row>
    <row r="665" spans="1:11" ht="12.75" customHeight="1" x14ac:dyDescent="0.15">
      <c r="A665" s="136" t="s">
        <v>392</v>
      </c>
      <c r="B665" s="136" t="s">
        <v>597</v>
      </c>
      <c r="C665" s="136" t="s">
        <v>598</v>
      </c>
      <c r="D665" s="136">
        <v>2</v>
      </c>
      <c r="E665" s="136" t="s">
        <v>34</v>
      </c>
      <c r="F665" s="140">
        <v>40769</v>
      </c>
      <c r="G665" s="140">
        <v>40772</v>
      </c>
      <c r="H665" s="136">
        <v>3</v>
      </c>
      <c r="I665" s="136" t="s">
        <v>35</v>
      </c>
      <c r="J665" s="136" t="s">
        <v>36</v>
      </c>
      <c r="K665" s="136" t="s">
        <v>37</v>
      </c>
    </row>
    <row r="666" spans="1:11" ht="12.75" customHeight="1" x14ac:dyDescent="0.15">
      <c r="A666" s="136" t="s">
        <v>392</v>
      </c>
      <c r="B666" s="136" t="s">
        <v>597</v>
      </c>
      <c r="C666" s="136" t="s">
        <v>598</v>
      </c>
      <c r="D666" s="136">
        <v>2</v>
      </c>
      <c r="E666" s="136" t="s">
        <v>34</v>
      </c>
      <c r="F666" s="140">
        <v>40783</v>
      </c>
      <c r="G666" s="140">
        <v>40786</v>
      </c>
      <c r="H666" s="136">
        <v>3</v>
      </c>
      <c r="I666" s="136" t="s">
        <v>35</v>
      </c>
      <c r="J666" s="136" t="s">
        <v>36</v>
      </c>
      <c r="K666" s="136" t="s">
        <v>37</v>
      </c>
    </row>
    <row r="667" spans="1:11" ht="12.75" customHeight="1" x14ac:dyDescent="0.15">
      <c r="A667" s="136" t="s">
        <v>392</v>
      </c>
      <c r="B667" s="136" t="s">
        <v>599</v>
      </c>
      <c r="C667" s="136" t="s">
        <v>600</v>
      </c>
      <c r="D667" s="136">
        <v>3</v>
      </c>
      <c r="E667" s="136" t="s">
        <v>34</v>
      </c>
      <c r="F667" s="140">
        <v>40783</v>
      </c>
      <c r="G667" s="140">
        <v>40786</v>
      </c>
      <c r="H667" s="136">
        <v>3</v>
      </c>
      <c r="I667" s="136" t="s">
        <v>35</v>
      </c>
      <c r="J667" s="136" t="s">
        <v>36</v>
      </c>
      <c r="K667" s="136" t="s">
        <v>37</v>
      </c>
    </row>
    <row r="668" spans="1:11" ht="12.75" customHeight="1" x14ac:dyDescent="0.15">
      <c r="A668" s="136" t="s">
        <v>392</v>
      </c>
      <c r="B668" s="136" t="s">
        <v>601</v>
      </c>
      <c r="C668" s="136" t="s">
        <v>602</v>
      </c>
      <c r="D668" s="136">
        <v>3</v>
      </c>
      <c r="E668" s="136" t="s">
        <v>34</v>
      </c>
      <c r="F668" s="140">
        <v>40783</v>
      </c>
      <c r="G668" s="140">
        <v>40786</v>
      </c>
      <c r="H668" s="136">
        <v>3</v>
      </c>
      <c r="I668" s="136" t="s">
        <v>35</v>
      </c>
      <c r="J668" s="136" t="s">
        <v>36</v>
      </c>
      <c r="K668" s="136" t="s">
        <v>37</v>
      </c>
    </row>
    <row r="669" spans="1:11" ht="12.75" customHeight="1" x14ac:dyDescent="0.15">
      <c r="A669" s="136" t="s">
        <v>392</v>
      </c>
      <c r="B669" s="136" t="s">
        <v>605</v>
      </c>
      <c r="C669" s="136" t="s">
        <v>606</v>
      </c>
      <c r="D669" s="136">
        <v>2</v>
      </c>
      <c r="E669" s="136" t="s">
        <v>34</v>
      </c>
      <c r="F669" s="140">
        <v>40783</v>
      </c>
      <c r="G669" s="140">
        <v>40786</v>
      </c>
      <c r="H669" s="136">
        <v>3</v>
      </c>
      <c r="I669" s="136" t="s">
        <v>35</v>
      </c>
      <c r="J669" s="136" t="s">
        <v>36</v>
      </c>
      <c r="K669" s="136" t="s">
        <v>37</v>
      </c>
    </row>
    <row r="670" spans="1:11" ht="12.75" customHeight="1" x14ac:dyDescent="0.15">
      <c r="A670" s="136" t="s">
        <v>392</v>
      </c>
      <c r="B670" s="136" t="s">
        <v>609</v>
      </c>
      <c r="C670" s="136" t="s">
        <v>861</v>
      </c>
      <c r="D670" s="136">
        <v>2</v>
      </c>
      <c r="E670" s="136" t="s">
        <v>34</v>
      </c>
      <c r="F670" s="140">
        <v>40705</v>
      </c>
      <c r="G670" s="140">
        <v>40706</v>
      </c>
      <c r="H670" s="136">
        <v>1</v>
      </c>
      <c r="I670" s="136" t="s">
        <v>35</v>
      </c>
      <c r="J670" s="136" t="s">
        <v>36</v>
      </c>
      <c r="K670" s="136" t="s">
        <v>37</v>
      </c>
    </row>
    <row r="671" spans="1:11" ht="12.75" customHeight="1" x14ac:dyDescent="0.15">
      <c r="A671" s="136" t="s">
        <v>392</v>
      </c>
      <c r="B671" s="136" t="s">
        <v>609</v>
      </c>
      <c r="C671" s="136" t="s">
        <v>861</v>
      </c>
      <c r="D671" s="136">
        <v>2</v>
      </c>
      <c r="E671" s="136" t="s">
        <v>34</v>
      </c>
      <c r="F671" s="140">
        <v>40783</v>
      </c>
      <c r="G671" s="140">
        <v>40786</v>
      </c>
      <c r="H671" s="136">
        <v>3</v>
      </c>
      <c r="I671" s="136" t="s">
        <v>35</v>
      </c>
      <c r="J671" s="136" t="s">
        <v>36</v>
      </c>
      <c r="K671" s="136" t="s">
        <v>37</v>
      </c>
    </row>
    <row r="672" spans="1:11" ht="12.75" customHeight="1" x14ac:dyDescent="0.15">
      <c r="A672" s="136" t="s">
        <v>392</v>
      </c>
      <c r="B672" s="136" t="s">
        <v>610</v>
      </c>
      <c r="C672" s="136" t="s">
        <v>862</v>
      </c>
      <c r="D672" s="136">
        <v>2</v>
      </c>
      <c r="E672" s="136" t="s">
        <v>34</v>
      </c>
      <c r="F672" s="140">
        <v>40705</v>
      </c>
      <c r="G672" s="140">
        <v>40706</v>
      </c>
      <c r="H672" s="136">
        <v>1</v>
      </c>
      <c r="I672" s="136" t="s">
        <v>35</v>
      </c>
      <c r="J672" s="136" t="s">
        <v>36</v>
      </c>
      <c r="K672" s="136" t="s">
        <v>37</v>
      </c>
    </row>
    <row r="673" spans="1:11" ht="12.75" customHeight="1" x14ac:dyDescent="0.15">
      <c r="A673" s="136" t="s">
        <v>392</v>
      </c>
      <c r="B673" s="136" t="s">
        <v>610</v>
      </c>
      <c r="C673" s="136" t="s">
        <v>862</v>
      </c>
      <c r="D673" s="136">
        <v>2</v>
      </c>
      <c r="E673" s="136" t="s">
        <v>34</v>
      </c>
      <c r="F673" s="140">
        <v>40783</v>
      </c>
      <c r="G673" s="140">
        <v>40786</v>
      </c>
      <c r="H673" s="136">
        <v>3</v>
      </c>
      <c r="I673" s="136" t="s">
        <v>35</v>
      </c>
      <c r="J673" s="136" t="s">
        <v>36</v>
      </c>
      <c r="K673" s="136" t="s">
        <v>37</v>
      </c>
    </row>
    <row r="674" spans="1:11" ht="12.75" customHeight="1" x14ac:dyDescent="0.15">
      <c r="A674" s="136" t="s">
        <v>392</v>
      </c>
      <c r="B674" s="136" t="s">
        <v>613</v>
      </c>
      <c r="C674" s="136" t="s">
        <v>863</v>
      </c>
      <c r="D674" s="136">
        <v>2</v>
      </c>
      <c r="E674" s="136" t="s">
        <v>34</v>
      </c>
      <c r="F674" s="140">
        <v>40712</v>
      </c>
      <c r="G674" s="140">
        <v>40713</v>
      </c>
      <c r="H674" s="136">
        <v>1</v>
      </c>
      <c r="I674" s="136" t="s">
        <v>35</v>
      </c>
      <c r="J674" s="136" t="s">
        <v>36</v>
      </c>
      <c r="K674" s="136" t="s">
        <v>37</v>
      </c>
    </row>
    <row r="675" spans="1:11" ht="12.75" customHeight="1" x14ac:dyDescent="0.15">
      <c r="A675" s="136" t="s">
        <v>392</v>
      </c>
      <c r="B675" s="136" t="s">
        <v>613</v>
      </c>
      <c r="C675" s="136" t="s">
        <v>863</v>
      </c>
      <c r="D675" s="136">
        <v>2</v>
      </c>
      <c r="E675" s="136" t="s">
        <v>34</v>
      </c>
      <c r="F675" s="140">
        <v>40756</v>
      </c>
      <c r="G675" s="140">
        <v>40757</v>
      </c>
      <c r="H675" s="136">
        <v>1</v>
      </c>
      <c r="I675" s="136" t="s">
        <v>38</v>
      </c>
      <c r="J675" s="136" t="s">
        <v>39</v>
      </c>
      <c r="K675" s="136" t="s">
        <v>37</v>
      </c>
    </row>
    <row r="676" spans="1:11" ht="12.75" customHeight="1" x14ac:dyDescent="0.15">
      <c r="A676" s="136" t="s">
        <v>392</v>
      </c>
      <c r="B676" s="136" t="s">
        <v>613</v>
      </c>
      <c r="C676" s="136" t="s">
        <v>863</v>
      </c>
      <c r="D676" s="136">
        <v>2</v>
      </c>
      <c r="E676" s="136" t="s">
        <v>34</v>
      </c>
      <c r="F676" s="140">
        <v>40769</v>
      </c>
      <c r="G676" s="140">
        <v>40772</v>
      </c>
      <c r="H676" s="136">
        <v>3</v>
      </c>
      <c r="I676" s="136" t="s">
        <v>35</v>
      </c>
      <c r="J676" s="136" t="s">
        <v>36</v>
      </c>
      <c r="K676" s="136" t="s">
        <v>37</v>
      </c>
    </row>
    <row r="677" spans="1:11" ht="12.75" customHeight="1" x14ac:dyDescent="0.15">
      <c r="A677" s="136" t="s">
        <v>392</v>
      </c>
      <c r="B677" s="136" t="s">
        <v>613</v>
      </c>
      <c r="C677" s="136" t="s">
        <v>863</v>
      </c>
      <c r="D677" s="136">
        <v>2</v>
      </c>
      <c r="E677" s="136" t="s">
        <v>34</v>
      </c>
      <c r="F677" s="140">
        <v>40783</v>
      </c>
      <c r="G677" s="140">
        <v>40786</v>
      </c>
      <c r="H677" s="136">
        <v>3</v>
      </c>
      <c r="I677" s="136" t="s">
        <v>35</v>
      </c>
      <c r="J677" s="136" t="s">
        <v>36</v>
      </c>
      <c r="K677" s="136" t="s">
        <v>37</v>
      </c>
    </row>
    <row r="678" spans="1:11" ht="12.75" customHeight="1" x14ac:dyDescent="0.15">
      <c r="A678" s="136" t="s">
        <v>392</v>
      </c>
      <c r="B678" s="136" t="s">
        <v>611</v>
      </c>
      <c r="C678" s="136" t="s">
        <v>612</v>
      </c>
      <c r="D678" s="136">
        <v>3</v>
      </c>
      <c r="E678" s="136" t="s">
        <v>34</v>
      </c>
      <c r="F678" s="140">
        <v>40783</v>
      </c>
      <c r="G678" s="140">
        <v>40786</v>
      </c>
      <c r="H678" s="136">
        <v>3</v>
      </c>
      <c r="I678" s="136" t="s">
        <v>35</v>
      </c>
      <c r="J678" s="136" t="s">
        <v>36</v>
      </c>
      <c r="K678" s="136" t="s">
        <v>37</v>
      </c>
    </row>
    <row r="679" spans="1:11" ht="12.75" customHeight="1" x14ac:dyDescent="0.15">
      <c r="A679" s="136" t="s">
        <v>392</v>
      </c>
      <c r="B679" s="136" t="s">
        <v>620</v>
      </c>
      <c r="C679" s="136" t="s">
        <v>621</v>
      </c>
      <c r="D679" s="136">
        <v>3</v>
      </c>
      <c r="E679" s="136" t="s">
        <v>34</v>
      </c>
      <c r="F679" s="140">
        <v>40783</v>
      </c>
      <c r="G679" s="140">
        <v>40786</v>
      </c>
      <c r="H679" s="136">
        <v>3</v>
      </c>
      <c r="I679" s="136" t="s">
        <v>35</v>
      </c>
      <c r="J679" s="136" t="s">
        <v>36</v>
      </c>
      <c r="K679" s="136" t="s">
        <v>37</v>
      </c>
    </row>
    <row r="680" spans="1:11" ht="12.75" customHeight="1" x14ac:dyDescent="0.15">
      <c r="A680" s="136" t="s">
        <v>392</v>
      </c>
      <c r="B680" s="136" t="s">
        <v>628</v>
      </c>
      <c r="C680" s="136" t="s">
        <v>629</v>
      </c>
      <c r="D680" s="136">
        <v>2</v>
      </c>
      <c r="E680" s="136" t="s">
        <v>34</v>
      </c>
      <c r="F680" s="140">
        <v>40783</v>
      </c>
      <c r="G680" s="140">
        <v>40786</v>
      </c>
      <c r="H680" s="136">
        <v>3</v>
      </c>
      <c r="I680" s="136" t="s">
        <v>35</v>
      </c>
      <c r="J680" s="136" t="s">
        <v>36</v>
      </c>
      <c r="K680" s="136" t="s">
        <v>37</v>
      </c>
    </row>
    <row r="681" spans="1:11" ht="12.75" customHeight="1" x14ac:dyDescent="0.15">
      <c r="A681" s="136" t="s">
        <v>392</v>
      </c>
      <c r="B681" s="136" t="s">
        <v>632</v>
      </c>
      <c r="C681" s="136" t="s">
        <v>633</v>
      </c>
      <c r="D681" s="136">
        <v>1</v>
      </c>
      <c r="E681" s="136" t="s">
        <v>34</v>
      </c>
      <c r="F681" s="140">
        <v>40712</v>
      </c>
      <c r="G681" s="140">
        <v>40713</v>
      </c>
      <c r="H681" s="136">
        <v>1</v>
      </c>
      <c r="I681" s="136" t="s">
        <v>35</v>
      </c>
      <c r="J681" s="136" t="s">
        <v>36</v>
      </c>
      <c r="K681" s="136" t="s">
        <v>37</v>
      </c>
    </row>
    <row r="682" spans="1:11" ht="12.75" customHeight="1" x14ac:dyDescent="0.15">
      <c r="A682" s="136" t="s">
        <v>392</v>
      </c>
      <c r="B682" s="136" t="s">
        <v>632</v>
      </c>
      <c r="C682" s="136" t="s">
        <v>633</v>
      </c>
      <c r="D682" s="136">
        <v>1</v>
      </c>
      <c r="E682" s="136" t="s">
        <v>34</v>
      </c>
      <c r="F682" s="140">
        <v>40748</v>
      </c>
      <c r="G682" s="140">
        <v>40749</v>
      </c>
      <c r="H682" s="136">
        <v>1</v>
      </c>
      <c r="I682" s="136" t="s">
        <v>38</v>
      </c>
      <c r="J682" s="136" t="s">
        <v>39</v>
      </c>
      <c r="K682" s="136" t="s">
        <v>37</v>
      </c>
    </row>
    <row r="683" spans="1:11" ht="12.75" customHeight="1" x14ac:dyDescent="0.15">
      <c r="A683" s="136" t="s">
        <v>392</v>
      </c>
      <c r="B683" s="136" t="s">
        <v>632</v>
      </c>
      <c r="C683" s="136" t="s">
        <v>633</v>
      </c>
      <c r="D683" s="136">
        <v>1</v>
      </c>
      <c r="E683" s="136" t="s">
        <v>34</v>
      </c>
      <c r="F683" s="140">
        <v>40752</v>
      </c>
      <c r="G683" s="140">
        <v>40760</v>
      </c>
      <c r="H683" s="136">
        <v>8</v>
      </c>
      <c r="I683" s="136" t="s">
        <v>38</v>
      </c>
      <c r="J683" s="136" t="s">
        <v>39</v>
      </c>
      <c r="K683" s="136" t="s">
        <v>37</v>
      </c>
    </row>
    <row r="684" spans="1:11" ht="12.75" customHeight="1" x14ac:dyDescent="0.15">
      <c r="A684" s="136" t="s">
        <v>392</v>
      </c>
      <c r="B684" s="136" t="s">
        <v>632</v>
      </c>
      <c r="C684" s="136" t="s">
        <v>633</v>
      </c>
      <c r="D684" s="136">
        <v>1</v>
      </c>
      <c r="E684" s="136" t="s">
        <v>34</v>
      </c>
      <c r="F684" s="140">
        <v>40769</v>
      </c>
      <c r="G684" s="140">
        <v>40772</v>
      </c>
      <c r="H684" s="136">
        <v>3</v>
      </c>
      <c r="I684" s="136" t="s">
        <v>35</v>
      </c>
      <c r="J684" s="136" t="s">
        <v>36</v>
      </c>
      <c r="K684" s="136" t="s">
        <v>37</v>
      </c>
    </row>
    <row r="685" spans="1:11" ht="12.75" customHeight="1" x14ac:dyDescent="0.15">
      <c r="A685" s="136" t="s">
        <v>392</v>
      </c>
      <c r="B685" s="136" t="s">
        <v>632</v>
      </c>
      <c r="C685" s="136" t="s">
        <v>633</v>
      </c>
      <c r="D685" s="136">
        <v>1</v>
      </c>
      <c r="E685" s="136" t="s">
        <v>34</v>
      </c>
      <c r="F685" s="140">
        <v>40783</v>
      </c>
      <c r="G685" s="140">
        <v>40786</v>
      </c>
      <c r="H685" s="136">
        <v>3</v>
      </c>
      <c r="I685" s="136" t="s">
        <v>35</v>
      </c>
      <c r="J685" s="136" t="s">
        <v>36</v>
      </c>
      <c r="K685" s="136" t="s">
        <v>37</v>
      </c>
    </row>
    <row r="686" spans="1:11" ht="12.75" customHeight="1" x14ac:dyDescent="0.15">
      <c r="A686" s="136" t="s">
        <v>392</v>
      </c>
      <c r="B686" s="136" t="s">
        <v>634</v>
      </c>
      <c r="C686" s="136" t="s">
        <v>635</v>
      </c>
      <c r="D686" s="136">
        <v>1</v>
      </c>
      <c r="E686" s="136" t="s">
        <v>34</v>
      </c>
      <c r="F686" s="140">
        <v>40712</v>
      </c>
      <c r="G686" s="140">
        <v>40713</v>
      </c>
      <c r="H686" s="136">
        <v>1</v>
      </c>
      <c r="I686" s="136" t="s">
        <v>35</v>
      </c>
      <c r="J686" s="136" t="s">
        <v>36</v>
      </c>
      <c r="K686" s="136" t="s">
        <v>37</v>
      </c>
    </row>
    <row r="687" spans="1:11" ht="12.75" customHeight="1" x14ac:dyDescent="0.15">
      <c r="A687" s="136" t="s">
        <v>392</v>
      </c>
      <c r="B687" s="136" t="s">
        <v>634</v>
      </c>
      <c r="C687" s="136" t="s">
        <v>635</v>
      </c>
      <c r="D687" s="136">
        <v>1</v>
      </c>
      <c r="E687" s="136" t="s">
        <v>34</v>
      </c>
      <c r="F687" s="140">
        <v>40769</v>
      </c>
      <c r="G687" s="140">
        <v>40772</v>
      </c>
      <c r="H687" s="136">
        <v>3</v>
      </c>
      <c r="I687" s="136" t="s">
        <v>35</v>
      </c>
      <c r="J687" s="136" t="s">
        <v>36</v>
      </c>
      <c r="K687" s="136" t="s">
        <v>37</v>
      </c>
    </row>
    <row r="688" spans="1:11" ht="12.75" customHeight="1" x14ac:dyDescent="0.15">
      <c r="A688" s="136" t="s">
        <v>392</v>
      </c>
      <c r="B688" s="136" t="s">
        <v>634</v>
      </c>
      <c r="C688" s="136" t="s">
        <v>635</v>
      </c>
      <c r="D688" s="136">
        <v>1</v>
      </c>
      <c r="E688" s="136" t="s">
        <v>34</v>
      </c>
      <c r="F688" s="140">
        <v>40783</v>
      </c>
      <c r="G688" s="140">
        <v>40786</v>
      </c>
      <c r="H688" s="136">
        <v>3</v>
      </c>
      <c r="I688" s="136" t="s">
        <v>35</v>
      </c>
      <c r="J688" s="136" t="s">
        <v>36</v>
      </c>
      <c r="K688" s="136" t="s">
        <v>37</v>
      </c>
    </row>
    <row r="689" spans="1:11" ht="12.75" customHeight="1" x14ac:dyDescent="0.15">
      <c r="A689" s="136" t="s">
        <v>392</v>
      </c>
      <c r="B689" s="136" t="s">
        <v>636</v>
      </c>
      <c r="C689" s="136" t="s">
        <v>637</v>
      </c>
      <c r="D689" s="136">
        <v>2</v>
      </c>
      <c r="E689" s="136" t="s">
        <v>34</v>
      </c>
      <c r="F689" s="140">
        <v>40769</v>
      </c>
      <c r="G689" s="140">
        <v>40772</v>
      </c>
      <c r="H689" s="136">
        <v>3</v>
      </c>
      <c r="I689" s="136" t="s">
        <v>35</v>
      </c>
      <c r="J689" s="136" t="s">
        <v>36</v>
      </c>
      <c r="K689" s="136" t="s">
        <v>37</v>
      </c>
    </row>
    <row r="690" spans="1:11" ht="12.75" customHeight="1" x14ac:dyDescent="0.15">
      <c r="A690" s="136" t="s">
        <v>392</v>
      </c>
      <c r="B690" s="136" t="s">
        <v>636</v>
      </c>
      <c r="C690" s="136" t="s">
        <v>637</v>
      </c>
      <c r="D690" s="136">
        <v>2</v>
      </c>
      <c r="E690" s="136" t="s">
        <v>34</v>
      </c>
      <c r="F690" s="140">
        <v>40783</v>
      </c>
      <c r="G690" s="140">
        <v>40786</v>
      </c>
      <c r="H690" s="136">
        <v>3</v>
      </c>
      <c r="I690" s="136" t="s">
        <v>35</v>
      </c>
      <c r="J690" s="136" t="s">
        <v>36</v>
      </c>
      <c r="K690" s="136" t="s">
        <v>37</v>
      </c>
    </row>
    <row r="691" spans="1:11" ht="12.75" customHeight="1" x14ac:dyDescent="0.15">
      <c r="A691" s="136" t="s">
        <v>392</v>
      </c>
      <c r="B691" s="136" t="s">
        <v>671</v>
      </c>
      <c r="C691" s="136" t="s">
        <v>864</v>
      </c>
      <c r="D691" s="136">
        <v>2</v>
      </c>
      <c r="E691" s="136" t="s">
        <v>34</v>
      </c>
      <c r="F691" s="140">
        <v>40705</v>
      </c>
      <c r="G691" s="140">
        <v>40706</v>
      </c>
      <c r="H691" s="136">
        <v>1</v>
      </c>
      <c r="I691" s="136" t="s">
        <v>35</v>
      </c>
      <c r="J691" s="136" t="s">
        <v>36</v>
      </c>
      <c r="K691" s="136" t="s">
        <v>37</v>
      </c>
    </row>
    <row r="692" spans="1:11" ht="12.75" customHeight="1" x14ac:dyDescent="0.15">
      <c r="A692" s="136" t="s">
        <v>392</v>
      </c>
      <c r="B692" s="136" t="s">
        <v>671</v>
      </c>
      <c r="C692" s="136" t="s">
        <v>864</v>
      </c>
      <c r="D692" s="136">
        <v>2</v>
      </c>
      <c r="E692" s="136" t="s">
        <v>34</v>
      </c>
      <c r="F692" s="140">
        <v>40717</v>
      </c>
      <c r="G692" s="140">
        <v>40718</v>
      </c>
      <c r="H692" s="136">
        <v>1</v>
      </c>
      <c r="I692" s="136" t="s">
        <v>35</v>
      </c>
      <c r="J692" s="136" t="s">
        <v>36</v>
      </c>
      <c r="K692" s="136" t="s">
        <v>37</v>
      </c>
    </row>
    <row r="693" spans="1:11" ht="12.75" customHeight="1" x14ac:dyDescent="0.15">
      <c r="A693" s="136" t="s">
        <v>392</v>
      </c>
      <c r="B693" s="136" t="s">
        <v>671</v>
      </c>
      <c r="C693" s="136" t="s">
        <v>864</v>
      </c>
      <c r="D693" s="136">
        <v>2</v>
      </c>
      <c r="E693" s="136" t="s">
        <v>34</v>
      </c>
      <c r="F693" s="140">
        <v>40743</v>
      </c>
      <c r="G693" s="140">
        <v>40744</v>
      </c>
      <c r="H693" s="136">
        <v>1</v>
      </c>
      <c r="I693" s="136" t="s">
        <v>35</v>
      </c>
      <c r="J693" s="136" t="s">
        <v>36</v>
      </c>
      <c r="K693" s="136" t="s">
        <v>37</v>
      </c>
    </row>
    <row r="694" spans="1:11" ht="12.75" customHeight="1" x14ac:dyDescent="0.15">
      <c r="A694" s="136" t="s">
        <v>392</v>
      </c>
      <c r="B694" s="136" t="s">
        <v>671</v>
      </c>
      <c r="C694" s="136" t="s">
        <v>864</v>
      </c>
      <c r="D694" s="136">
        <v>2</v>
      </c>
      <c r="E694" s="136" t="s">
        <v>34</v>
      </c>
      <c r="F694" s="140">
        <v>40769</v>
      </c>
      <c r="G694" s="140">
        <v>40772</v>
      </c>
      <c r="H694" s="136">
        <v>3</v>
      </c>
      <c r="I694" s="136" t="s">
        <v>35</v>
      </c>
      <c r="J694" s="136" t="s">
        <v>36</v>
      </c>
      <c r="K694" s="136" t="s">
        <v>37</v>
      </c>
    </row>
    <row r="695" spans="1:11" ht="12.75" customHeight="1" x14ac:dyDescent="0.15">
      <c r="A695" s="136" t="s">
        <v>392</v>
      </c>
      <c r="B695" s="136" t="s">
        <v>671</v>
      </c>
      <c r="C695" s="136" t="s">
        <v>864</v>
      </c>
      <c r="D695" s="136">
        <v>2</v>
      </c>
      <c r="E695" s="136" t="s">
        <v>34</v>
      </c>
      <c r="F695" s="140">
        <v>40773</v>
      </c>
      <c r="G695" s="140">
        <v>40776</v>
      </c>
      <c r="H695" s="136">
        <v>3</v>
      </c>
      <c r="I695" s="136" t="s">
        <v>38</v>
      </c>
      <c r="J695" s="136" t="s">
        <v>39</v>
      </c>
      <c r="K695" s="136" t="s">
        <v>37</v>
      </c>
    </row>
    <row r="696" spans="1:11" ht="12.75" customHeight="1" x14ac:dyDescent="0.15">
      <c r="A696" s="136" t="s">
        <v>392</v>
      </c>
      <c r="B696" s="136" t="s">
        <v>671</v>
      </c>
      <c r="C696" s="136" t="s">
        <v>864</v>
      </c>
      <c r="D696" s="136">
        <v>2</v>
      </c>
      <c r="E696" s="136" t="s">
        <v>34</v>
      </c>
      <c r="F696" s="140">
        <v>40783</v>
      </c>
      <c r="G696" s="140">
        <v>40786</v>
      </c>
      <c r="H696" s="136">
        <v>3</v>
      </c>
      <c r="I696" s="136" t="s">
        <v>35</v>
      </c>
      <c r="J696" s="136" t="s">
        <v>36</v>
      </c>
      <c r="K696" s="136" t="s">
        <v>37</v>
      </c>
    </row>
    <row r="697" spans="1:11" ht="12.75" customHeight="1" x14ac:dyDescent="0.15">
      <c r="A697" s="136" t="s">
        <v>392</v>
      </c>
      <c r="B697" s="136" t="s">
        <v>672</v>
      </c>
      <c r="C697" s="136" t="s">
        <v>865</v>
      </c>
      <c r="D697" s="136">
        <v>2</v>
      </c>
      <c r="E697" s="136" t="s">
        <v>34</v>
      </c>
      <c r="F697" s="140">
        <v>40783</v>
      </c>
      <c r="G697" s="140">
        <v>40786</v>
      </c>
      <c r="H697" s="136">
        <v>3</v>
      </c>
      <c r="I697" s="136" t="s">
        <v>35</v>
      </c>
      <c r="J697" s="136" t="s">
        <v>36</v>
      </c>
      <c r="K697" s="136" t="s">
        <v>37</v>
      </c>
    </row>
    <row r="698" spans="1:11" ht="12.75" customHeight="1" x14ac:dyDescent="0.15">
      <c r="A698" s="136" t="s">
        <v>392</v>
      </c>
      <c r="B698" s="136" t="s">
        <v>640</v>
      </c>
      <c r="C698" s="136" t="s">
        <v>641</v>
      </c>
      <c r="D698" s="136">
        <v>2</v>
      </c>
      <c r="E698" s="136" t="s">
        <v>34</v>
      </c>
      <c r="F698" s="140">
        <v>40783</v>
      </c>
      <c r="G698" s="140">
        <v>40786</v>
      </c>
      <c r="H698" s="136">
        <v>3</v>
      </c>
      <c r="I698" s="136" t="s">
        <v>35</v>
      </c>
      <c r="J698" s="136" t="s">
        <v>36</v>
      </c>
      <c r="K698" s="136" t="s">
        <v>37</v>
      </c>
    </row>
    <row r="699" spans="1:11" ht="12.75" customHeight="1" x14ac:dyDescent="0.15">
      <c r="A699" s="136" t="s">
        <v>392</v>
      </c>
      <c r="B699" s="136" t="s">
        <v>642</v>
      </c>
      <c r="C699" s="136" t="s">
        <v>643</v>
      </c>
      <c r="D699" s="136">
        <v>2</v>
      </c>
      <c r="E699" s="136" t="s">
        <v>34</v>
      </c>
      <c r="F699" s="140">
        <v>40712</v>
      </c>
      <c r="G699" s="140">
        <v>40713</v>
      </c>
      <c r="H699" s="136">
        <v>1</v>
      </c>
      <c r="I699" s="136" t="s">
        <v>35</v>
      </c>
      <c r="J699" s="136" t="s">
        <v>36</v>
      </c>
      <c r="K699" s="136" t="s">
        <v>37</v>
      </c>
    </row>
    <row r="700" spans="1:11" ht="12.75" customHeight="1" x14ac:dyDescent="0.15">
      <c r="A700" s="136" t="s">
        <v>392</v>
      </c>
      <c r="B700" s="136" t="s">
        <v>642</v>
      </c>
      <c r="C700" s="136" t="s">
        <v>643</v>
      </c>
      <c r="D700" s="136">
        <v>2</v>
      </c>
      <c r="E700" s="136" t="s">
        <v>34</v>
      </c>
      <c r="F700" s="140">
        <v>40769</v>
      </c>
      <c r="G700" s="140">
        <v>40772</v>
      </c>
      <c r="H700" s="136">
        <v>3</v>
      </c>
      <c r="I700" s="136" t="s">
        <v>35</v>
      </c>
      <c r="J700" s="136" t="s">
        <v>36</v>
      </c>
      <c r="K700" s="136" t="s">
        <v>37</v>
      </c>
    </row>
    <row r="701" spans="1:11" ht="12.75" customHeight="1" x14ac:dyDescent="0.15">
      <c r="A701" s="136" t="s">
        <v>392</v>
      </c>
      <c r="B701" s="136" t="s">
        <v>642</v>
      </c>
      <c r="C701" s="136" t="s">
        <v>643</v>
      </c>
      <c r="D701" s="136">
        <v>2</v>
      </c>
      <c r="E701" s="136" t="s">
        <v>34</v>
      </c>
      <c r="F701" s="140">
        <v>40783</v>
      </c>
      <c r="G701" s="140">
        <v>40786</v>
      </c>
      <c r="H701" s="136">
        <v>3</v>
      </c>
      <c r="I701" s="136" t="s">
        <v>35</v>
      </c>
      <c r="J701" s="136" t="s">
        <v>36</v>
      </c>
      <c r="K701" s="136" t="s">
        <v>37</v>
      </c>
    </row>
    <row r="702" spans="1:11" ht="12.75" customHeight="1" x14ac:dyDescent="0.15">
      <c r="A702" s="136" t="s">
        <v>392</v>
      </c>
      <c r="B702" s="136" t="s">
        <v>644</v>
      </c>
      <c r="C702" s="136" t="s">
        <v>645</v>
      </c>
      <c r="D702" s="136">
        <v>2</v>
      </c>
      <c r="E702" s="136" t="s">
        <v>34</v>
      </c>
      <c r="F702" s="140">
        <v>40717</v>
      </c>
      <c r="G702" s="140">
        <v>40718</v>
      </c>
      <c r="H702" s="136">
        <v>1</v>
      </c>
      <c r="I702" s="136" t="s">
        <v>35</v>
      </c>
      <c r="J702" s="136" t="s">
        <v>36</v>
      </c>
      <c r="K702" s="136" t="s">
        <v>37</v>
      </c>
    </row>
    <row r="703" spans="1:11" ht="12.75" customHeight="1" x14ac:dyDescent="0.15">
      <c r="A703" s="136" t="s">
        <v>392</v>
      </c>
      <c r="B703" s="136" t="s">
        <v>644</v>
      </c>
      <c r="C703" s="136" t="s">
        <v>645</v>
      </c>
      <c r="D703" s="136">
        <v>2</v>
      </c>
      <c r="E703" s="136" t="s">
        <v>34</v>
      </c>
      <c r="F703" s="140">
        <v>40743</v>
      </c>
      <c r="G703" s="140">
        <v>40744</v>
      </c>
      <c r="H703" s="136">
        <v>1</v>
      </c>
      <c r="I703" s="136" t="s">
        <v>35</v>
      </c>
      <c r="J703" s="136" t="s">
        <v>36</v>
      </c>
      <c r="K703" s="136" t="s">
        <v>37</v>
      </c>
    </row>
    <row r="704" spans="1:11" ht="12.75" customHeight="1" x14ac:dyDescent="0.15">
      <c r="A704" s="136" t="s">
        <v>392</v>
      </c>
      <c r="B704" s="136" t="s">
        <v>644</v>
      </c>
      <c r="C704" s="136" t="s">
        <v>645</v>
      </c>
      <c r="D704" s="136">
        <v>2</v>
      </c>
      <c r="E704" s="136" t="s">
        <v>34</v>
      </c>
      <c r="F704" s="140">
        <v>40769</v>
      </c>
      <c r="G704" s="140">
        <v>40772</v>
      </c>
      <c r="H704" s="136">
        <v>3</v>
      </c>
      <c r="I704" s="136" t="s">
        <v>35</v>
      </c>
      <c r="J704" s="136" t="s">
        <v>36</v>
      </c>
      <c r="K704" s="136" t="s">
        <v>37</v>
      </c>
    </row>
    <row r="705" spans="1:11" ht="12.75" customHeight="1" x14ac:dyDescent="0.15">
      <c r="A705" s="136" t="s">
        <v>392</v>
      </c>
      <c r="B705" s="136" t="s">
        <v>644</v>
      </c>
      <c r="C705" s="136" t="s">
        <v>645</v>
      </c>
      <c r="D705" s="136">
        <v>2</v>
      </c>
      <c r="E705" s="136" t="s">
        <v>34</v>
      </c>
      <c r="F705" s="140">
        <v>40783</v>
      </c>
      <c r="G705" s="140">
        <v>40786</v>
      </c>
      <c r="H705" s="136">
        <v>3</v>
      </c>
      <c r="I705" s="136" t="s">
        <v>35</v>
      </c>
      <c r="J705" s="136" t="s">
        <v>36</v>
      </c>
      <c r="K705" s="136" t="s">
        <v>37</v>
      </c>
    </row>
    <row r="706" spans="1:11" ht="12.75" customHeight="1" x14ac:dyDescent="0.15">
      <c r="A706" s="136" t="s">
        <v>392</v>
      </c>
      <c r="B706" s="136" t="s">
        <v>646</v>
      </c>
      <c r="C706" s="136" t="s">
        <v>647</v>
      </c>
      <c r="D706" s="136">
        <v>2</v>
      </c>
      <c r="E706" s="136" t="s">
        <v>34</v>
      </c>
      <c r="F706" s="140">
        <v>40717</v>
      </c>
      <c r="G706" s="140">
        <v>40718</v>
      </c>
      <c r="H706" s="136">
        <v>1</v>
      </c>
      <c r="I706" s="136" t="s">
        <v>35</v>
      </c>
      <c r="J706" s="136" t="s">
        <v>36</v>
      </c>
      <c r="K706" s="136" t="s">
        <v>37</v>
      </c>
    </row>
    <row r="707" spans="1:11" ht="12.75" customHeight="1" x14ac:dyDescent="0.15">
      <c r="A707" s="136" t="s">
        <v>392</v>
      </c>
      <c r="B707" s="136" t="s">
        <v>646</v>
      </c>
      <c r="C707" s="136" t="s">
        <v>647</v>
      </c>
      <c r="D707" s="136">
        <v>2</v>
      </c>
      <c r="E707" s="136" t="s">
        <v>34</v>
      </c>
      <c r="F707" s="140">
        <v>40743</v>
      </c>
      <c r="G707" s="140">
        <v>40744</v>
      </c>
      <c r="H707" s="136">
        <v>1</v>
      </c>
      <c r="I707" s="136" t="s">
        <v>35</v>
      </c>
      <c r="J707" s="136" t="s">
        <v>36</v>
      </c>
      <c r="K707" s="136" t="s">
        <v>37</v>
      </c>
    </row>
    <row r="708" spans="1:11" ht="12.75" customHeight="1" x14ac:dyDescent="0.15">
      <c r="A708" s="136" t="s">
        <v>392</v>
      </c>
      <c r="B708" s="136" t="s">
        <v>646</v>
      </c>
      <c r="C708" s="136" t="s">
        <v>647</v>
      </c>
      <c r="D708" s="136">
        <v>2</v>
      </c>
      <c r="E708" s="136" t="s">
        <v>34</v>
      </c>
      <c r="F708" s="140">
        <v>40769</v>
      </c>
      <c r="G708" s="140">
        <v>40772</v>
      </c>
      <c r="H708" s="136">
        <v>3</v>
      </c>
      <c r="I708" s="136" t="s">
        <v>35</v>
      </c>
      <c r="J708" s="136" t="s">
        <v>36</v>
      </c>
      <c r="K708" s="136" t="s">
        <v>37</v>
      </c>
    </row>
    <row r="709" spans="1:11" ht="12.75" customHeight="1" x14ac:dyDescent="0.15">
      <c r="A709" s="136" t="s">
        <v>392</v>
      </c>
      <c r="B709" s="136" t="s">
        <v>646</v>
      </c>
      <c r="C709" s="136" t="s">
        <v>647</v>
      </c>
      <c r="D709" s="136">
        <v>2</v>
      </c>
      <c r="E709" s="136" t="s">
        <v>34</v>
      </c>
      <c r="F709" s="140">
        <v>40783</v>
      </c>
      <c r="G709" s="140">
        <v>40786</v>
      </c>
      <c r="H709" s="136">
        <v>3</v>
      </c>
      <c r="I709" s="136" t="s">
        <v>35</v>
      </c>
      <c r="J709" s="136" t="s">
        <v>36</v>
      </c>
      <c r="K709" s="136" t="s">
        <v>37</v>
      </c>
    </row>
    <row r="710" spans="1:11" ht="12.75" customHeight="1" x14ac:dyDescent="0.15">
      <c r="A710" s="136" t="s">
        <v>392</v>
      </c>
      <c r="B710" s="136" t="s">
        <v>648</v>
      </c>
      <c r="C710" s="136" t="s">
        <v>649</v>
      </c>
      <c r="D710" s="136">
        <v>2</v>
      </c>
      <c r="E710" s="136" t="s">
        <v>34</v>
      </c>
      <c r="F710" s="140">
        <v>40717</v>
      </c>
      <c r="G710" s="140">
        <v>40718</v>
      </c>
      <c r="H710" s="136">
        <v>1</v>
      </c>
      <c r="I710" s="136" t="s">
        <v>35</v>
      </c>
      <c r="J710" s="136" t="s">
        <v>36</v>
      </c>
      <c r="K710" s="136" t="s">
        <v>37</v>
      </c>
    </row>
    <row r="711" spans="1:11" ht="12.75" customHeight="1" x14ac:dyDescent="0.15">
      <c r="A711" s="136" t="s">
        <v>392</v>
      </c>
      <c r="B711" s="136" t="s">
        <v>648</v>
      </c>
      <c r="C711" s="136" t="s">
        <v>649</v>
      </c>
      <c r="D711" s="136">
        <v>2</v>
      </c>
      <c r="E711" s="136" t="s">
        <v>34</v>
      </c>
      <c r="F711" s="140">
        <v>40743</v>
      </c>
      <c r="G711" s="140">
        <v>40744</v>
      </c>
      <c r="H711" s="136">
        <v>1</v>
      </c>
      <c r="I711" s="136" t="s">
        <v>35</v>
      </c>
      <c r="J711" s="136" t="s">
        <v>36</v>
      </c>
      <c r="K711" s="136" t="s">
        <v>37</v>
      </c>
    </row>
    <row r="712" spans="1:11" ht="12.75" customHeight="1" x14ac:dyDescent="0.15">
      <c r="A712" s="136" t="s">
        <v>392</v>
      </c>
      <c r="B712" s="136" t="s">
        <v>648</v>
      </c>
      <c r="C712" s="136" t="s">
        <v>649</v>
      </c>
      <c r="D712" s="136">
        <v>2</v>
      </c>
      <c r="E712" s="136" t="s">
        <v>34</v>
      </c>
      <c r="F712" s="140">
        <v>40769</v>
      </c>
      <c r="G712" s="140">
        <v>40772</v>
      </c>
      <c r="H712" s="136">
        <v>3</v>
      </c>
      <c r="I712" s="136" t="s">
        <v>35</v>
      </c>
      <c r="J712" s="136" t="s">
        <v>36</v>
      </c>
      <c r="K712" s="136" t="s">
        <v>37</v>
      </c>
    </row>
    <row r="713" spans="1:11" ht="12.75" customHeight="1" x14ac:dyDescent="0.15">
      <c r="A713" s="136" t="s">
        <v>392</v>
      </c>
      <c r="B713" s="136" t="s">
        <v>648</v>
      </c>
      <c r="C713" s="136" t="s">
        <v>649</v>
      </c>
      <c r="D713" s="136">
        <v>2</v>
      </c>
      <c r="E713" s="136" t="s">
        <v>34</v>
      </c>
      <c r="F713" s="140">
        <v>40783</v>
      </c>
      <c r="G713" s="140">
        <v>40786</v>
      </c>
      <c r="H713" s="136">
        <v>3</v>
      </c>
      <c r="I713" s="136" t="s">
        <v>35</v>
      </c>
      <c r="J713" s="136" t="s">
        <v>36</v>
      </c>
      <c r="K713" s="136" t="s">
        <v>37</v>
      </c>
    </row>
    <row r="714" spans="1:11" ht="12.75" customHeight="1" x14ac:dyDescent="0.15">
      <c r="A714" s="136" t="s">
        <v>392</v>
      </c>
      <c r="B714" s="136" t="s">
        <v>650</v>
      </c>
      <c r="C714" s="136" t="s">
        <v>31</v>
      </c>
      <c r="D714" s="136">
        <v>2</v>
      </c>
      <c r="E714" s="136" t="s">
        <v>34</v>
      </c>
      <c r="F714" s="140">
        <v>40769</v>
      </c>
      <c r="G714" s="140">
        <v>40772</v>
      </c>
      <c r="H714" s="136">
        <v>3</v>
      </c>
      <c r="I714" s="136" t="s">
        <v>35</v>
      </c>
      <c r="J714" s="136" t="s">
        <v>36</v>
      </c>
      <c r="K714" s="136" t="s">
        <v>37</v>
      </c>
    </row>
    <row r="715" spans="1:11" ht="12.75" customHeight="1" x14ac:dyDescent="0.15">
      <c r="A715" s="136" t="s">
        <v>392</v>
      </c>
      <c r="B715" s="136" t="s">
        <v>650</v>
      </c>
      <c r="C715" s="136" t="s">
        <v>31</v>
      </c>
      <c r="D715" s="136">
        <v>2</v>
      </c>
      <c r="E715" s="136" t="s">
        <v>34</v>
      </c>
      <c r="F715" s="140">
        <v>40783</v>
      </c>
      <c r="G715" s="140">
        <v>40786</v>
      </c>
      <c r="H715" s="136">
        <v>3</v>
      </c>
      <c r="I715" s="136" t="s">
        <v>35</v>
      </c>
      <c r="J715" s="136" t="s">
        <v>36</v>
      </c>
      <c r="K715" s="136" t="s">
        <v>37</v>
      </c>
    </row>
    <row r="716" spans="1:11" ht="12.75" customHeight="1" x14ac:dyDescent="0.15">
      <c r="A716" s="136" t="s">
        <v>392</v>
      </c>
      <c r="B716" s="136" t="s">
        <v>673</v>
      </c>
      <c r="C716" s="136" t="s">
        <v>866</v>
      </c>
      <c r="D716" s="136">
        <v>2</v>
      </c>
      <c r="E716" s="136" t="s">
        <v>34</v>
      </c>
      <c r="F716" s="140">
        <v>40783</v>
      </c>
      <c r="G716" s="140">
        <v>40786</v>
      </c>
      <c r="H716" s="136">
        <v>3</v>
      </c>
      <c r="I716" s="136" t="s">
        <v>35</v>
      </c>
      <c r="J716" s="136" t="s">
        <v>36</v>
      </c>
      <c r="K716" s="136" t="s">
        <v>37</v>
      </c>
    </row>
    <row r="717" spans="1:11" ht="12.75" customHeight="1" x14ac:dyDescent="0.15">
      <c r="A717" s="136" t="s">
        <v>392</v>
      </c>
      <c r="B717" s="136" t="s">
        <v>674</v>
      </c>
      <c r="C717" s="136" t="s">
        <v>867</v>
      </c>
      <c r="D717" s="136">
        <v>1</v>
      </c>
      <c r="E717" s="136" t="s">
        <v>34</v>
      </c>
      <c r="F717" s="140">
        <v>40705</v>
      </c>
      <c r="G717" s="140">
        <v>40706</v>
      </c>
      <c r="H717" s="136">
        <v>1</v>
      </c>
      <c r="I717" s="136" t="s">
        <v>35</v>
      </c>
      <c r="J717" s="136" t="s">
        <v>36</v>
      </c>
      <c r="K717" s="136" t="s">
        <v>37</v>
      </c>
    </row>
    <row r="718" spans="1:11" ht="12.75" customHeight="1" x14ac:dyDescent="0.15">
      <c r="A718" s="136" t="s">
        <v>392</v>
      </c>
      <c r="B718" s="136" t="s">
        <v>674</v>
      </c>
      <c r="C718" s="136" t="s">
        <v>867</v>
      </c>
      <c r="D718" s="136">
        <v>1</v>
      </c>
      <c r="E718" s="136" t="s">
        <v>34</v>
      </c>
      <c r="F718" s="140">
        <v>40717</v>
      </c>
      <c r="G718" s="140">
        <v>40718</v>
      </c>
      <c r="H718" s="136">
        <v>1</v>
      </c>
      <c r="I718" s="136" t="s">
        <v>35</v>
      </c>
      <c r="J718" s="136" t="s">
        <v>36</v>
      </c>
      <c r="K718" s="136" t="s">
        <v>37</v>
      </c>
    </row>
    <row r="719" spans="1:11" ht="12.75" customHeight="1" x14ac:dyDescent="0.15">
      <c r="A719" s="136" t="s">
        <v>392</v>
      </c>
      <c r="B719" s="136" t="s">
        <v>674</v>
      </c>
      <c r="C719" s="136" t="s">
        <v>867</v>
      </c>
      <c r="D719" s="136">
        <v>1</v>
      </c>
      <c r="E719" s="136" t="s">
        <v>34</v>
      </c>
      <c r="F719" s="140">
        <v>40743</v>
      </c>
      <c r="G719" s="140">
        <v>40744</v>
      </c>
      <c r="H719" s="136">
        <v>1</v>
      </c>
      <c r="I719" s="136" t="s">
        <v>35</v>
      </c>
      <c r="J719" s="136" t="s">
        <v>36</v>
      </c>
      <c r="K719" s="136" t="s">
        <v>37</v>
      </c>
    </row>
    <row r="720" spans="1:11" ht="12.75" customHeight="1" x14ac:dyDescent="0.15">
      <c r="A720" s="136" t="s">
        <v>392</v>
      </c>
      <c r="B720" s="136" t="s">
        <v>674</v>
      </c>
      <c r="C720" s="136" t="s">
        <v>867</v>
      </c>
      <c r="D720" s="136">
        <v>1</v>
      </c>
      <c r="E720" s="136" t="s">
        <v>34</v>
      </c>
      <c r="F720" s="140">
        <v>40769</v>
      </c>
      <c r="G720" s="140">
        <v>40772</v>
      </c>
      <c r="H720" s="136">
        <v>3</v>
      </c>
      <c r="I720" s="136" t="s">
        <v>35</v>
      </c>
      <c r="J720" s="136" t="s">
        <v>36</v>
      </c>
      <c r="K720" s="136" t="s">
        <v>37</v>
      </c>
    </row>
    <row r="721" spans="1:11" ht="12.75" customHeight="1" x14ac:dyDescent="0.15">
      <c r="A721" s="136" t="s">
        <v>392</v>
      </c>
      <c r="B721" s="136" t="s">
        <v>674</v>
      </c>
      <c r="C721" s="136" t="s">
        <v>867</v>
      </c>
      <c r="D721" s="136">
        <v>1</v>
      </c>
      <c r="E721" s="136" t="s">
        <v>34</v>
      </c>
      <c r="F721" s="140">
        <v>40783</v>
      </c>
      <c r="G721" s="140">
        <v>40786</v>
      </c>
      <c r="H721" s="136">
        <v>3</v>
      </c>
      <c r="I721" s="136" t="s">
        <v>35</v>
      </c>
      <c r="J721" s="136" t="s">
        <v>36</v>
      </c>
      <c r="K721" s="136" t="s">
        <v>37</v>
      </c>
    </row>
    <row r="722" spans="1:11" ht="12.75" customHeight="1" x14ac:dyDescent="0.15">
      <c r="A722" s="136" t="s">
        <v>392</v>
      </c>
      <c r="B722" s="136" t="s">
        <v>675</v>
      </c>
      <c r="C722" s="136" t="s">
        <v>868</v>
      </c>
      <c r="D722" s="136">
        <v>2</v>
      </c>
      <c r="E722" s="136" t="s">
        <v>34</v>
      </c>
      <c r="F722" s="140">
        <v>40712</v>
      </c>
      <c r="G722" s="140">
        <v>40713</v>
      </c>
      <c r="H722" s="136">
        <v>1</v>
      </c>
      <c r="I722" s="136" t="s">
        <v>35</v>
      </c>
      <c r="J722" s="136" t="s">
        <v>36</v>
      </c>
      <c r="K722" s="136" t="s">
        <v>37</v>
      </c>
    </row>
    <row r="723" spans="1:11" ht="12.75" customHeight="1" x14ac:dyDescent="0.15">
      <c r="A723" s="136" t="s">
        <v>392</v>
      </c>
      <c r="B723" s="136" t="s">
        <v>675</v>
      </c>
      <c r="C723" s="136" t="s">
        <v>868</v>
      </c>
      <c r="D723" s="136">
        <v>2</v>
      </c>
      <c r="E723" s="136" t="s">
        <v>34</v>
      </c>
      <c r="F723" s="140">
        <v>40717</v>
      </c>
      <c r="G723" s="140">
        <v>40718</v>
      </c>
      <c r="H723" s="136">
        <v>1</v>
      </c>
      <c r="I723" s="136" t="s">
        <v>35</v>
      </c>
      <c r="J723" s="136" t="s">
        <v>36</v>
      </c>
      <c r="K723" s="136" t="s">
        <v>37</v>
      </c>
    </row>
    <row r="724" spans="1:11" ht="12.75" customHeight="1" x14ac:dyDescent="0.15">
      <c r="A724" s="136" t="s">
        <v>392</v>
      </c>
      <c r="B724" s="136" t="s">
        <v>675</v>
      </c>
      <c r="C724" s="136" t="s">
        <v>868</v>
      </c>
      <c r="D724" s="136">
        <v>2</v>
      </c>
      <c r="E724" s="136" t="s">
        <v>34</v>
      </c>
      <c r="F724" s="140">
        <v>40743</v>
      </c>
      <c r="G724" s="140">
        <v>40744</v>
      </c>
      <c r="H724" s="136">
        <v>1</v>
      </c>
      <c r="I724" s="136" t="s">
        <v>35</v>
      </c>
      <c r="J724" s="136" t="s">
        <v>36</v>
      </c>
      <c r="K724" s="136" t="s">
        <v>37</v>
      </c>
    </row>
    <row r="725" spans="1:11" ht="12.75" customHeight="1" x14ac:dyDescent="0.15">
      <c r="A725" s="136" t="s">
        <v>392</v>
      </c>
      <c r="B725" s="136" t="s">
        <v>675</v>
      </c>
      <c r="C725" s="136" t="s">
        <v>868</v>
      </c>
      <c r="D725" s="136">
        <v>2</v>
      </c>
      <c r="E725" s="136" t="s">
        <v>34</v>
      </c>
      <c r="F725" s="140">
        <v>40769</v>
      </c>
      <c r="G725" s="140">
        <v>40772</v>
      </c>
      <c r="H725" s="136">
        <v>3</v>
      </c>
      <c r="I725" s="136" t="s">
        <v>35</v>
      </c>
      <c r="J725" s="136" t="s">
        <v>36</v>
      </c>
      <c r="K725" s="136" t="s">
        <v>37</v>
      </c>
    </row>
    <row r="726" spans="1:11" ht="12.75" customHeight="1" x14ac:dyDescent="0.15">
      <c r="A726" s="136" t="s">
        <v>392</v>
      </c>
      <c r="B726" s="136" t="s">
        <v>675</v>
      </c>
      <c r="C726" s="136" t="s">
        <v>868</v>
      </c>
      <c r="D726" s="136">
        <v>2</v>
      </c>
      <c r="E726" s="136" t="s">
        <v>34</v>
      </c>
      <c r="F726" s="140">
        <v>40783</v>
      </c>
      <c r="G726" s="140">
        <v>40786</v>
      </c>
      <c r="H726" s="136">
        <v>3</v>
      </c>
      <c r="I726" s="136" t="s">
        <v>35</v>
      </c>
      <c r="J726" s="136" t="s">
        <v>36</v>
      </c>
      <c r="K726" s="136" t="s">
        <v>37</v>
      </c>
    </row>
    <row r="727" spans="1:11" ht="12.75" customHeight="1" x14ac:dyDescent="0.15">
      <c r="A727" s="136" t="s">
        <v>392</v>
      </c>
      <c r="B727" s="136" t="s">
        <v>653</v>
      </c>
      <c r="C727" s="136" t="s">
        <v>654</v>
      </c>
      <c r="D727" s="136">
        <v>3</v>
      </c>
      <c r="E727" s="136" t="s">
        <v>34</v>
      </c>
      <c r="F727" s="140">
        <v>40783</v>
      </c>
      <c r="G727" s="140">
        <v>40786</v>
      </c>
      <c r="H727" s="136">
        <v>3</v>
      </c>
      <c r="I727" s="136" t="s">
        <v>35</v>
      </c>
      <c r="J727" s="136" t="s">
        <v>36</v>
      </c>
      <c r="K727" s="136" t="s">
        <v>37</v>
      </c>
    </row>
    <row r="728" spans="1:11" ht="12.75" customHeight="1" x14ac:dyDescent="0.15">
      <c r="A728" s="136" t="s">
        <v>392</v>
      </c>
      <c r="B728" s="136" t="s">
        <v>657</v>
      </c>
      <c r="C728" s="136" t="s">
        <v>658</v>
      </c>
      <c r="D728" s="136">
        <v>3</v>
      </c>
      <c r="E728" s="136" t="s">
        <v>34</v>
      </c>
      <c r="F728" s="140">
        <v>40783</v>
      </c>
      <c r="G728" s="140">
        <v>40786</v>
      </c>
      <c r="H728" s="136">
        <v>3</v>
      </c>
      <c r="I728" s="136" t="s">
        <v>35</v>
      </c>
      <c r="J728" s="136" t="s">
        <v>36</v>
      </c>
      <c r="K728" s="136" t="s">
        <v>37</v>
      </c>
    </row>
    <row r="729" spans="1:11" ht="12.75" customHeight="1" x14ac:dyDescent="0.15">
      <c r="A729" s="136" t="s">
        <v>392</v>
      </c>
      <c r="B729" s="136" t="s">
        <v>659</v>
      </c>
      <c r="C729" s="136" t="s">
        <v>660</v>
      </c>
      <c r="D729" s="136">
        <v>3</v>
      </c>
      <c r="E729" s="136" t="s">
        <v>34</v>
      </c>
      <c r="F729" s="140">
        <v>40783</v>
      </c>
      <c r="G729" s="140">
        <v>40786</v>
      </c>
      <c r="H729" s="136">
        <v>3</v>
      </c>
      <c r="I729" s="136" t="s">
        <v>35</v>
      </c>
      <c r="J729" s="136" t="s">
        <v>36</v>
      </c>
      <c r="K729" s="136" t="s">
        <v>37</v>
      </c>
    </row>
    <row r="730" spans="1:11" ht="12.75" customHeight="1" x14ac:dyDescent="0.15">
      <c r="A730" s="136" t="s">
        <v>392</v>
      </c>
      <c r="B730" s="136" t="s">
        <v>661</v>
      </c>
      <c r="C730" s="136" t="s">
        <v>662</v>
      </c>
      <c r="D730" s="136">
        <v>2</v>
      </c>
      <c r="E730" s="136" t="s">
        <v>34</v>
      </c>
      <c r="F730" s="140">
        <v>40710</v>
      </c>
      <c r="G730" s="140">
        <v>40718</v>
      </c>
      <c r="H730" s="136">
        <v>8</v>
      </c>
      <c r="I730" s="136" t="s">
        <v>38</v>
      </c>
      <c r="J730" s="136" t="s">
        <v>39</v>
      </c>
      <c r="K730" s="136" t="s">
        <v>37</v>
      </c>
    </row>
    <row r="731" spans="1:11" ht="12.75" customHeight="1" x14ac:dyDescent="0.15">
      <c r="A731" s="136" t="s">
        <v>392</v>
      </c>
      <c r="B731" s="136" t="s">
        <v>661</v>
      </c>
      <c r="C731" s="136" t="s">
        <v>662</v>
      </c>
      <c r="D731" s="136">
        <v>2</v>
      </c>
      <c r="E731" s="136" t="s">
        <v>34</v>
      </c>
      <c r="F731" s="140">
        <v>40756</v>
      </c>
      <c r="G731" s="140">
        <v>40757</v>
      </c>
      <c r="H731" s="136">
        <v>1</v>
      </c>
      <c r="I731" s="136" t="s">
        <v>38</v>
      </c>
      <c r="J731" s="136" t="s">
        <v>39</v>
      </c>
      <c r="K731" s="136" t="s">
        <v>37</v>
      </c>
    </row>
    <row r="732" spans="1:11" ht="12.75" customHeight="1" x14ac:dyDescent="0.15">
      <c r="A732" s="136" t="s">
        <v>392</v>
      </c>
      <c r="B732" s="136" t="s">
        <v>661</v>
      </c>
      <c r="C732" s="136" t="s">
        <v>662</v>
      </c>
      <c r="D732" s="136">
        <v>2</v>
      </c>
      <c r="E732" s="136" t="s">
        <v>34</v>
      </c>
      <c r="F732" s="140">
        <v>40769</v>
      </c>
      <c r="G732" s="140">
        <v>40772</v>
      </c>
      <c r="H732" s="136">
        <v>3</v>
      </c>
      <c r="I732" s="136" t="s">
        <v>35</v>
      </c>
      <c r="J732" s="136" t="s">
        <v>36</v>
      </c>
      <c r="K732" s="136" t="s">
        <v>37</v>
      </c>
    </row>
    <row r="733" spans="1:11" ht="12.75" customHeight="1" x14ac:dyDescent="0.15">
      <c r="A733" s="136" t="s">
        <v>392</v>
      </c>
      <c r="B733" s="136" t="s">
        <v>661</v>
      </c>
      <c r="C733" s="136" t="s">
        <v>662</v>
      </c>
      <c r="D733" s="136">
        <v>2</v>
      </c>
      <c r="E733" s="136" t="s">
        <v>34</v>
      </c>
      <c r="F733" s="140">
        <v>40783</v>
      </c>
      <c r="G733" s="140">
        <v>40786</v>
      </c>
      <c r="H733" s="136">
        <v>3</v>
      </c>
      <c r="I733" s="136" t="s">
        <v>35</v>
      </c>
      <c r="J733" s="136" t="s">
        <v>36</v>
      </c>
      <c r="K733" s="136" t="s">
        <v>37</v>
      </c>
    </row>
    <row r="734" spans="1:11" ht="12.75" customHeight="1" x14ac:dyDescent="0.15">
      <c r="A734" s="136" t="s">
        <v>392</v>
      </c>
      <c r="B734" s="136" t="s">
        <v>869</v>
      </c>
      <c r="C734" s="136" t="s">
        <v>870</v>
      </c>
      <c r="D734" s="136">
        <v>2</v>
      </c>
      <c r="E734" s="136" t="s">
        <v>34</v>
      </c>
      <c r="F734" s="140">
        <v>40712</v>
      </c>
      <c r="G734" s="140">
        <v>40713</v>
      </c>
      <c r="H734" s="136">
        <v>1</v>
      </c>
      <c r="I734" s="136" t="s">
        <v>35</v>
      </c>
      <c r="J734" s="136" t="s">
        <v>36</v>
      </c>
      <c r="K734" s="136" t="s">
        <v>37</v>
      </c>
    </row>
    <row r="735" spans="1:11" ht="12.75" customHeight="1" x14ac:dyDescent="0.15">
      <c r="A735" s="136" t="s">
        <v>392</v>
      </c>
      <c r="B735" s="136" t="s">
        <v>869</v>
      </c>
      <c r="C735" s="136" t="s">
        <v>870</v>
      </c>
      <c r="D735" s="136">
        <v>2</v>
      </c>
      <c r="E735" s="136" t="s">
        <v>34</v>
      </c>
      <c r="F735" s="140">
        <v>40717</v>
      </c>
      <c r="G735" s="140">
        <v>40718</v>
      </c>
      <c r="H735" s="136">
        <v>1</v>
      </c>
      <c r="I735" s="136" t="s">
        <v>35</v>
      </c>
      <c r="J735" s="136" t="s">
        <v>36</v>
      </c>
      <c r="K735" s="136" t="s">
        <v>37</v>
      </c>
    </row>
    <row r="736" spans="1:11" ht="12.75" customHeight="1" x14ac:dyDescent="0.15">
      <c r="A736" s="136" t="s">
        <v>392</v>
      </c>
      <c r="B736" s="136" t="s">
        <v>869</v>
      </c>
      <c r="C736" s="136" t="s">
        <v>870</v>
      </c>
      <c r="D736" s="136">
        <v>2</v>
      </c>
      <c r="E736" s="136" t="s">
        <v>34</v>
      </c>
      <c r="F736" s="140">
        <v>40743</v>
      </c>
      <c r="G736" s="140">
        <v>40744</v>
      </c>
      <c r="H736" s="136">
        <v>1</v>
      </c>
      <c r="I736" s="136" t="s">
        <v>35</v>
      </c>
      <c r="J736" s="136" t="s">
        <v>36</v>
      </c>
      <c r="K736" s="136" t="s">
        <v>37</v>
      </c>
    </row>
    <row r="737" spans="1:11" ht="12.75" customHeight="1" x14ac:dyDescent="0.15">
      <c r="A737" s="136" t="s">
        <v>392</v>
      </c>
      <c r="B737" s="136" t="s">
        <v>869</v>
      </c>
      <c r="C737" s="136" t="s">
        <v>870</v>
      </c>
      <c r="D737" s="136">
        <v>2</v>
      </c>
      <c r="E737" s="136" t="s">
        <v>34</v>
      </c>
      <c r="F737" s="140">
        <v>40769</v>
      </c>
      <c r="G737" s="140">
        <v>40772</v>
      </c>
      <c r="H737" s="136">
        <v>3</v>
      </c>
      <c r="I737" s="136" t="s">
        <v>35</v>
      </c>
      <c r="J737" s="136" t="s">
        <v>36</v>
      </c>
      <c r="K737" s="136" t="s">
        <v>37</v>
      </c>
    </row>
    <row r="738" spans="1:11" ht="12.75" customHeight="1" x14ac:dyDescent="0.15">
      <c r="A738" s="136" t="s">
        <v>392</v>
      </c>
      <c r="B738" s="136" t="s">
        <v>869</v>
      </c>
      <c r="C738" s="136" t="s">
        <v>870</v>
      </c>
      <c r="D738" s="136">
        <v>2</v>
      </c>
      <c r="E738" s="136" t="s">
        <v>34</v>
      </c>
      <c r="F738" s="140">
        <v>40783</v>
      </c>
      <c r="G738" s="140">
        <v>40786</v>
      </c>
      <c r="H738" s="136">
        <v>3</v>
      </c>
      <c r="I738" s="136" t="s">
        <v>35</v>
      </c>
      <c r="J738" s="136" t="s">
        <v>36</v>
      </c>
      <c r="K738" s="136" t="s">
        <v>37</v>
      </c>
    </row>
    <row r="739" spans="1:11" ht="12.75" customHeight="1" x14ac:dyDescent="0.15">
      <c r="A739" s="136" t="s">
        <v>392</v>
      </c>
      <c r="B739" s="136" t="s">
        <v>663</v>
      </c>
      <c r="C739" s="136" t="s">
        <v>664</v>
      </c>
      <c r="D739" s="136">
        <v>1</v>
      </c>
      <c r="E739" s="136" t="s">
        <v>34</v>
      </c>
      <c r="F739" s="140">
        <v>40712</v>
      </c>
      <c r="G739" s="140">
        <v>40713</v>
      </c>
      <c r="H739" s="136">
        <v>1</v>
      </c>
      <c r="I739" s="136" t="s">
        <v>35</v>
      </c>
      <c r="J739" s="136" t="s">
        <v>36</v>
      </c>
      <c r="K739" s="136" t="s">
        <v>37</v>
      </c>
    </row>
    <row r="740" spans="1:11" ht="12.75" customHeight="1" x14ac:dyDescent="0.15">
      <c r="A740" s="136" t="s">
        <v>392</v>
      </c>
      <c r="B740" s="136" t="s">
        <v>663</v>
      </c>
      <c r="C740" s="136" t="s">
        <v>664</v>
      </c>
      <c r="D740" s="136">
        <v>1</v>
      </c>
      <c r="E740" s="136" t="s">
        <v>34</v>
      </c>
      <c r="F740" s="140">
        <v>40717</v>
      </c>
      <c r="G740" s="140">
        <v>40718</v>
      </c>
      <c r="H740" s="136">
        <v>1</v>
      </c>
      <c r="I740" s="136" t="s">
        <v>35</v>
      </c>
      <c r="J740" s="136" t="s">
        <v>36</v>
      </c>
      <c r="K740" s="136" t="s">
        <v>37</v>
      </c>
    </row>
    <row r="741" spans="1:11" ht="12.75" customHeight="1" x14ac:dyDescent="0.15">
      <c r="A741" s="136" t="s">
        <v>392</v>
      </c>
      <c r="B741" s="136" t="s">
        <v>663</v>
      </c>
      <c r="C741" s="136" t="s">
        <v>664</v>
      </c>
      <c r="D741" s="136">
        <v>1</v>
      </c>
      <c r="E741" s="136" t="s">
        <v>34</v>
      </c>
      <c r="F741" s="140">
        <v>40743</v>
      </c>
      <c r="G741" s="140">
        <v>40744</v>
      </c>
      <c r="H741" s="136">
        <v>1</v>
      </c>
      <c r="I741" s="136" t="s">
        <v>35</v>
      </c>
      <c r="J741" s="136" t="s">
        <v>36</v>
      </c>
      <c r="K741" s="136" t="s">
        <v>37</v>
      </c>
    </row>
    <row r="742" spans="1:11" ht="12.75" customHeight="1" x14ac:dyDescent="0.15">
      <c r="A742" s="136" t="s">
        <v>392</v>
      </c>
      <c r="B742" s="136" t="s">
        <v>663</v>
      </c>
      <c r="C742" s="136" t="s">
        <v>664</v>
      </c>
      <c r="D742" s="136">
        <v>1</v>
      </c>
      <c r="E742" s="136" t="s">
        <v>34</v>
      </c>
      <c r="F742" s="140">
        <v>40769</v>
      </c>
      <c r="G742" s="140">
        <v>40772</v>
      </c>
      <c r="H742" s="136">
        <v>3</v>
      </c>
      <c r="I742" s="136" t="s">
        <v>35</v>
      </c>
      <c r="J742" s="136" t="s">
        <v>36</v>
      </c>
      <c r="K742" s="136" t="s">
        <v>37</v>
      </c>
    </row>
    <row r="743" spans="1:11" ht="12.75" customHeight="1" x14ac:dyDescent="0.15">
      <c r="A743" s="136" t="s">
        <v>392</v>
      </c>
      <c r="B743" s="136" t="s">
        <v>663</v>
      </c>
      <c r="C743" s="136" t="s">
        <v>664</v>
      </c>
      <c r="D743" s="136">
        <v>1</v>
      </c>
      <c r="E743" s="136" t="s">
        <v>34</v>
      </c>
      <c r="F743" s="140">
        <v>40783</v>
      </c>
      <c r="G743" s="140">
        <v>40786</v>
      </c>
      <c r="H743" s="136">
        <v>3</v>
      </c>
      <c r="I743" s="136" t="s">
        <v>35</v>
      </c>
      <c r="J743" s="136" t="s">
        <v>36</v>
      </c>
      <c r="K743" s="136" t="s">
        <v>37</v>
      </c>
    </row>
    <row r="744" spans="1:11" ht="12.75" customHeight="1" x14ac:dyDescent="0.15">
      <c r="A744" s="136" t="s">
        <v>392</v>
      </c>
      <c r="B744" s="136" t="s">
        <v>676</v>
      </c>
      <c r="C744" s="136" t="s">
        <v>677</v>
      </c>
      <c r="D744" s="136">
        <v>1</v>
      </c>
      <c r="E744" s="136" t="s">
        <v>34</v>
      </c>
      <c r="F744" s="140">
        <v>40712</v>
      </c>
      <c r="G744" s="140">
        <v>40713</v>
      </c>
      <c r="H744" s="136">
        <v>1</v>
      </c>
      <c r="I744" s="136" t="s">
        <v>35</v>
      </c>
      <c r="J744" s="136" t="s">
        <v>36</v>
      </c>
      <c r="K744" s="136" t="s">
        <v>37</v>
      </c>
    </row>
    <row r="745" spans="1:11" ht="12.75" customHeight="1" x14ac:dyDescent="0.15">
      <c r="A745" s="136" t="s">
        <v>392</v>
      </c>
      <c r="B745" s="136" t="s">
        <v>676</v>
      </c>
      <c r="C745" s="136" t="s">
        <v>677</v>
      </c>
      <c r="D745" s="136">
        <v>1</v>
      </c>
      <c r="E745" s="136" t="s">
        <v>34</v>
      </c>
      <c r="F745" s="140">
        <v>40752</v>
      </c>
      <c r="G745" s="140">
        <v>40791</v>
      </c>
      <c r="H745" s="136">
        <v>39</v>
      </c>
      <c r="I745" s="136" t="s">
        <v>38</v>
      </c>
      <c r="J745" s="136" t="s">
        <v>39</v>
      </c>
      <c r="K745" s="136" t="s">
        <v>37</v>
      </c>
    </row>
    <row r="746" spans="1:11" ht="12.75" customHeight="1" x14ac:dyDescent="0.15">
      <c r="A746" s="136" t="s">
        <v>392</v>
      </c>
      <c r="B746" s="136" t="s">
        <v>678</v>
      </c>
      <c r="C746" s="136" t="s">
        <v>679</v>
      </c>
      <c r="D746" s="136">
        <v>1</v>
      </c>
      <c r="E746" s="136" t="s">
        <v>34</v>
      </c>
      <c r="F746" s="140">
        <v>40705</v>
      </c>
      <c r="G746" s="140">
        <v>40706</v>
      </c>
      <c r="H746" s="136">
        <v>1</v>
      </c>
      <c r="I746" s="136" t="s">
        <v>35</v>
      </c>
      <c r="J746" s="136" t="s">
        <v>36</v>
      </c>
      <c r="K746" s="136" t="s">
        <v>37</v>
      </c>
    </row>
    <row r="747" spans="1:11" ht="12.75" customHeight="1" x14ac:dyDescent="0.15">
      <c r="A747" s="136" t="s">
        <v>392</v>
      </c>
      <c r="B747" s="136" t="s">
        <v>678</v>
      </c>
      <c r="C747" s="136" t="s">
        <v>679</v>
      </c>
      <c r="D747" s="136">
        <v>1</v>
      </c>
      <c r="E747" s="136" t="s">
        <v>34</v>
      </c>
      <c r="F747" s="140">
        <v>40717</v>
      </c>
      <c r="G747" s="140">
        <v>40718</v>
      </c>
      <c r="H747" s="136">
        <v>1</v>
      </c>
      <c r="I747" s="136" t="s">
        <v>35</v>
      </c>
      <c r="J747" s="136" t="s">
        <v>36</v>
      </c>
      <c r="K747" s="136" t="s">
        <v>37</v>
      </c>
    </row>
    <row r="748" spans="1:11" ht="12.75" customHeight="1" x14ac:dyDescent="0.15">
      <c r="A748" s="136" t="s">
        <v>392</v>
      </c>
      <c r="B748" s="136" t="s">
        <v>678</v>
      </c>
      <c r="C748" s="136" t="s">
        <v>679</v>
      </c>
      <c r="D748" s="136">
        <v>1</v>
      </c>
      <c r="E748" s="136" t="s">
        <v>34</v>
      </c>
      <c r="F748" s="140">
        <v>40743</v>
      </c>
      <c r="G748" s="140">
        <v>40744</v>
      </c>
      <c r="H748" s="136">
        <v>1</v>
      </c>
      <c r="I748" s="136" t="s">
        <v>35</v>
      </c>
      <c r="J748" s="136" t="s">
        <v>36</v>
      </c>
      <c r="K748" s="136" t="s">
        <v>37</v>
      </c>
    </row>
    <row r="749" spans="1:11" ht="12.75" customHeight="1" x14ac:dyDescent="0.15">
      <c r="A749" s="136" t="s">
        <v>392</v>
      </c>
      <c r="B749" s="136" t="s">
        <v>678</v>
      </c>
      <c r="C749" s="136" t="s">
        <v>679</v>
      </c>
      <c r="D749" s="136">
        <v>1</v>
      </c>
      <c r="E749" s="136" t="s">
        <v>34</v>
      </c>
      <c r="F749" s="140">
        <v>40769</v>
      </c>
      <c r="G749" s="140">
        <v>40772</v>
      </c>
      <c r="H749" s="136">
        <v>3</v>
      </c>
      <c r="I749" s="136" t="s">
        <v>35</v>
      </c>
      <c r="J749" s="136" t="s">
        <v>36</v>
      </c>
      <c r="K749" s="136" t="s">
        <v>37</v>
      </c>
    </row>
    <row r="750" spans="1:11" ht="12.75" customHeight="1" x14ac:dyDescent="0.15">
      <c r="A750" s="136" t="s">
        <v>392</v>
      </c>
      <c r="B750" s="136" t="s">
        <v>678</v>
      </c>
      <c r="C750" s="136" t="s">
        <v>679</v>
      </c>
      <c r="D750" s="136">
        <v>1</v>
      </c>
      <c r="E750" s="136" t="s">
        <v>34</v>
      </c>
      <c r="F750" s="140">
        <v>40783</v>
      </c>
      <c r="G750" s="140">
        <v>40786</v>
      </c>
      <c r="H750" s="136">
        <v>3</v>
      </c>
      <c r="I750" s="136" t="s">
        <v>35</v>
      </c>
      <c r="J750" s="136" t="s">
        <v>36</v>
      </c>
      <c r="K750" s="136" t="s">
        <v>37</v>
      </c>
    </row>
    <row r="751" spans="1:11" ht="12.75" customHeight="1" x14ac:dyDescent="0.15">
      <c r="A751" s="136" t="s">
        <v>392</v>
      </c>
      <c r="B751" s="136" t="s">
        <v>684</v>
      </c>
      <c r="C751" s="136" t="s">
        <v>871</v>
      </c>
      <c r="D751" s="136">
        <v>2</v>
      </c>
      <c r="E751" s="136" t="s">
        <v>34</v>
      </c>
      <c r="F751" s="140">
        <v>40783</v>
      </c>
      <c r="G751" s="140">
        <v>40786</v>
      </c>
      <c r="H751" s="136">
        <v>3</v>
      </c>
      <c r="I751" s="136" t="s">
        <v>35</v>
      </c>
      <c r="J751" s="136" t="s">
        <v>36</v>
      </c>
      <c r="K751" s="136" t="s">
        <v>37</v>
      </c>
    </row>
    <row r="752" spans="1:11" ht="12.75" customHeight="1" x14ac:dyDescent="0.15">
      <c r="A752" s="136" t="s">
        <v>392</v>
      </c>
      <c r="B752" s="136" t="s">
        <v>682</v>
      </c>
      <c r="C752" s="136" t="s">
        <v>683</v>
      </c>
      <c r="D752" s="136">
        <v>1</v>
      </c>
      <c r="E752" s="136" t="s">
        <v>34</v>
      </c>
      <c r="F752" s="140">
        <v>40705</v>
      </c>
      <c r="G752" s="140">
        <v>40706</v>
      </c>
      <c r="H752" s="136">
        <v>1</v>
      </c>
      <c r="I752" s="136" t="s">
        <v>35</v>
      </c>
      <c r="J752" s="136" t="s">
        <v>36</v>
      </c>
      <c r="K752" s="136" t="s">
        <v>37</v>
      </c>
    </row>
    <row r="753" spans="1:11" ht="12.75" customHeight="1" x14ac:dyDescent="0.15">
      <c r="A753" s="136" t="s">
        <v>392</v>
      </c>
      <c r="B753" s="136" t="s">
        <v>682</v>
      </c>
      <c r="C753" s="136" t="s">
        <v>683</v>
      </c>
      <c r="D753" s="136">
        <v>1</v>
      </c>
      <c r="E753" s="136" t="s">
        <v>34</v>
      </c>
      <c r="F753" s="140">
        <v>40717</v>
      </c>
      <c r="G753" s="140">
        <v>40718</v>
      </c>
      <c r="H753" s="136">
        <v>1</v>
      </c>
      <c r="I753" s="136" t="s">
        <v>35</v>
      </c>
      <c r="J753" s="136" t="s">
        <v>36</v>
      </c>
      <c r="K753" s="136" t="s">
        <v>37</v>
      </c>
    </row>
    <row r="754" spans="1:11" ht="12.75" customHeight="1" x14ac:dyDescent="0.15">
      <c r="A754" s="136" t="s">
        <v>392</v>
      </c>
      <c r="B754" s="136" t="s">
        <v>682</v>
      </c>
      <c r="C754" s="136" t="s">
        <v>683</v>
      </c>
      <c r="D754" s="136">
        <v>1</v>
      </c>
      <c r="E754" s="136" t="s">
        <v>34</v>
      </c>
      <c r="F754" s="140">
        <v>40743</v>
      </c>
      <c r="G754" s="140">
        <v>40744</v>
      </c>
      <c r="H754" s="136">
        <v>1</v>
      </c>
      <c r="I754" s="136" t="s">
        <v>35</v>
      </c>
      <c r="J754" s="136" t="s">
        <v>36</v>
      </c>
      <c r="K754" s="136" t="s">
        <v>37</v>
      </c>
    </row>
    <row r="755" spans="1:11" ht="12.75" customHeight="1" x14ac:dyDescent="0.15">
      <c r="A755" s="136" t="s">
        <v>392</v>
      </c>
      <c r="B755" s="136" t="s">
        <v>682</v>
      </c>
      <c r="C755" s="136" t="s">
        <v>683</v>
      </c>
      <c r="D755" s="136">
        <v>1</v>
      </c>
      <c r="E755" s="136" t="s">
        <v>34</v>
      </c>
      <c r="F755" s="140">
        <v>40769</v>
      </c>
      <c r="G755" s="140">
        <v>40772</v>
      </c>
      <c r="H755" s="136">
        <v>3</v>
      </c>
      <c r="I755" s="136" t="s">
        <v>35</v>
      </c>
      <c r="J755" s="136" t="s">
        <v>36</v>
      </c>
      <c r="K755" s="136" t="s">
        <v>37</v>
      </c>
    </row>
    <row r="756" spans="1:11" ht="12.75" customHeight="1" x14ac:dyDescent="0.15">
      <c r="A756" s="136" t="s">
        <v>392</v>
      </c>
      <c r="B756" s="136" t="s">
        <v>682</v>
      </c>
      <c r="C756" s="136" t="s">
        <v>683</v>
      </c>
      <c r="D756" s="136">
        <v>1</v>
      </c>
      <c r="E756" s="136" t="s">
        <v>34</v>
      </c>
      <c r="F756" s="140">
        <v>40783</v>
      </c>
      <c r="G756" s="140">
        <v>40786</v>
      </c>
      <c r="H756" s="136">
        <v>3</v>
      </c>
      <c r="I756" s="136" t="s">
        <v>35</v>
      </c>
      <c r="J756" s="136" t="s">
        <v>36</v>
      </c>
      <c r="K756" s="136" t="s">
        <v>37</v>
      </c>
    </row>
    <row r="757" spans="1:11" ht="12.75" customHeight="1" x14ac:dyDescent="0.15">
      <c r="A757" s="136" t="s">
        <v>392</v>
      </c>
      <c r="B757" s="136" t="s">
        <v>690</v>
      </c>
      <c r="C757" s="136" t="s">
        <v>873</v>
      </c>
      <c r="D757" s="136">
        <v>1</v>
      </c>
      <c r="E757" s="136" t="s">
        <v>34</v>
      </c>
      <c r="F757" s="140">
        <v>40714</v>
      </c>
      <c r="G757" s="140">
        <v>40725</v>
      </c>
      <c r="H757" s="136">
        <v>11</v>
      </c>
      <c r="I757" s="136" t="s">
        <v>38</v>
      </c>
      <c r="J757" s="136" t="s">
        <v>39</v>
      </c>
      <c r="K757" s="136" t="s">
        <v>37</v>
      </c>
    </row>
    <row r="758" spans="1:11" ht="12.75" customHeight="1" x14ac:dyDescent="0.15">
      <c r="A758" s="136" t="s">
        <v>392</v>
      </c>
      <c r="B758" s="136" t="s">
        <v>690</v>
      </c>
      <c r="C758" s="136" t="s">
        <v>873</v>
      </c>
      <c r="D758" s="136">
        <v>1</v>
      </c>
      <c r="E758" s="136" t="s">
        <v>34</v>
      </c>
      <c r="F758" s="140">
        <v>40769</v>
      </c>
      <c r="G758" s="140">
        <v>40772</v>
      </c>
      <c r="H758" s="136">
        <v>3</v>
      </c>
      <c r="I758" s="136" t="s">
        <v>35</v>
      </c>
      <c r="J758" s="136" t="s">
        <v>36</v>
      </c>
      <c r="K758" s="136" t="s">
        <v>37</v>
      </c>
    </row>
    <row r="759" spans="1:11" ht="12.75" customHeight="1" x14ac:dyDescent="0.15">
      <c r="A759" s="136" t="s">
        <v>392</v>
      </c>
      <c r="B759" s="136" t="s">
        <v>690</v>
      </c>
      <c r="C759" s="136" t="s">
        <v>873</v>
      </c>
      <c r="D759" s="136">
        <v>1</v>
      </c>
      <c r="E759" s="136" t="s">
        <v>34</v>
      </c>
      <c r="F759" s="140">
        <v>40783</v>
      </c>
      <c r="G759" s="140">
        <v>40786</v>
      </c>
      <c r="H759" s="136">
        <v>3</v>
      </c>
      <c r="I759" s="136" t="s">
        <v>35</v>
      </c>
      <c r="J759" s="136" t="s">
        <v>36</v>
      </c>
      <c r="K759" s="136" t="s">
        <v>37</v>
      </c>
    </row>
    <row r="760" spans="1:11" ht="12.75" customHeight="1" x14ac:dyDescent="0.15">
      <c r="A760" s="136" t="s">
        <v>392</v>
      </c>
      <c r="B760" s="136" t="s">
        <v>686</v>
      </c>
      <c r="C760" s="136" t="s">
        <v>687</v>
      </c>
      <c r="D760" s="136">
        <v>1</v>
      </c>
      <c r="E760" s="136" t="s">
        <v>34</v>
      </c>
      <c r="F760" s="140">
        <v>40712</v>
      </c>
      <c r="G760" s="140">
        <v>40713</v>
      </c>
      <c r="H760" s="136">
        <v>1</v>
      </c>
      <c r="I760" s="136" t="s">
        <v>35</v>
      </c>
      <c r="J760" s="136" t="s">
        <v>36</v>
      </c>
      <c r="K760" s="136" t="s">
        <v>37</v>
      </c>
    </row>
    <row r="761" spans="1:11" ht="12.75" customHeight="1" x14ac:dyDescent="0.15">
      <c r="A761" s="136" t="s">
        <v>392</v>
      </c>
      <c r="B761" s="136" t="s">
        <v>686</v>
      </c>
      <c r="C761" s="136" t="s">
        <v>687</v>
      </c>
      <c r="D761" s="136">
        <v>1</v>
      </c>
      <c r="E761" s="136" t="s">
        <v>34</v>
      </c>
      <c r="F761" s="140">
        <v>40769</v>
      </c>
      <c r="G761" s="140">
        <v>40772</v>
      </c>
      <c r="H761" s="136">
        <v>3</v>
      </c>
      <c r="I761" s="136" t="s">
        <v>35</v>
      </c>
      <c r="J761" s="136" t="s">
        <v>36</v>
      </c>
      <c r="K761" s="136" t="s">
        <v>37</v>
      </c>
    </row>
    <row r="762" spans="1:11" ht="12.75" customHeight="1" x14ac:dyDescent="0.15">
      <c r="A762" s="136" t="s">
        <v>392</v>
      </c>
      <c r="B762" s="136" t="s">
        <v>686</v>
      </c>
      <c r="C762" s="136" t="s">
        <v>687</v>
      </c>
      <c r="D762" s="136">
        <v>1</v>
      </c>
      <c r="E762" s="136" t="s">
        <v>34</v>
      </c>
      <c r="F762" s="140">
        <v>40783</v>
      </c>
      <c r="G762" s="140">
        <v>40786</v>
      </c>
      <c r="H762" s="136">
        <v>3</v>
      </c>
      <c r="I762" s="136" t="s">
        <v>35</v>
      </c>
      <c r="J762" s="136" t="s">
        <v>36</v>
      </c>
      <c r="K762" s="136" t="s">
        <v>37</v>
      </c>
    </row>
    <row r="763" spans="1:11" ht="12.75" customHeight="1" x14ac:dyDescent="0.15">
      <c r="A763" s="136" t="s">
        <v>392</v>
      </c>
      <c r="B763" s="136" t="s">
        <v>688</v>
      </c>
      <c r="C763" s="136" t="s">
        <v>689</v>
      </c>
      <c r="D763" s="136">
        <v>3</v>
      </c>
      <c r="E763" s="136" t="s">
        <v>34</v>
      </c>
      <c r="F763" s="140">
        <v>40783</v>
      </c>
      <c r="G763" s="140">
        <v>40786</v>
      </c>
      <c r="H763" s="136">
        <v>3</v>
      </c>
      <c r="I763" s="136" t="s">
        <v>35</v>
      </c>
      <c r="J763" s="136" t="s">
        <v>36</v>
      </c>
      <c r="K763" s="136" t="s">
        <v>37</v>
      </c>
    </row>
    <row r="764" spans="1:11" ht="12.75" customHeight="1" x14ac:dyDescent="0.15">
      <c r="A764" s="136" t="s">
        <v>392</v>
      </c>
      <c r="B764" s="136" t="s">
        <v>693</v>
      </c>
      <c r="C764" s="136" t="s">
        <v>694</v>
      </c>
      <c r="D764" s="136">
        <v>3</v>
      </c>
      <c r="E764" s="136" t="s">
        <v>34</v>
      </c>
      <c r="F764" s="140">
        <v>40783</v>
      </c>
      <c r="G764" s="140">
        <v>40786</v>
      </c>
      <c r="H764" s="136">
        <v>3</v>
      </c>
      <c r="I764" s="136" t="s">
        <v>35</v>
      </c>
      <c r="J764" s="136" t="s">
        <v>36</v>
      </c>
      <c r="K764" s="136" t="s">
        <v>37</v>
      </c>
    </row>
    <row r="765" spans="1:11" ht="12.75" customHeight="1" x14ac:dyDescent="0.15">
      <c r="A765" s="136" t="s">
        <v>392</v>
      </c>
      <c r="B765" s="136" t="s">
        <v>695</v>
      </c>
      <c r="C765" s="136" t="s">
        <v>696</v>
      </c>
      <c r="D765" s="136">
        <v>3</v>
      </c>
      <c r="E765" s="136" t="s">
        <v>34</v>
      </c>
      <c r="F765" s="140">
        <v>40783</v>
      </c>
      <c r="G765" s="140">
        <v>40786</v>
      </c>
      <c r="H765" s="136">
        <v>3</v>
      </c>
      <c r="I765" s="136" t="s">
        <v>35</v>
      </c>
      <c r="J765" s="136" t="s">
        <v>36</v>
      </c>
      <c r="K765" s="136" t="s">
        <v>37</v>
      </c>
    </row>
    <row r="766" spans="1:11" ht="12.75" customHeight="1" x14ac:dyDescent="0.15">
      <c r="A766" s="136" t="s">
        <v>392</v>
      </c>
      <c r="B766" s="136" t="s">
        <v>699</v>
      </c>
      <c r="C766" s="136" t="s">
        <v>700</v>
      </c>
      <c r="D766" s="136">
        <v>1</v>
      </c>
      <c r="E766" s="136" t="s">
        <v>34</v>
      </c>
      <c r="F766" s="140">
        <v>40712</v>
      </c>
      <c r="G766" s="140">
        <v>40713</v>
      </c>
      <c r="H766" s="136">
        <v>1</v>
      </c>
      <c r="I766" s="136" t="s">
        <v>35</v>
      </c>
      <c r="J766" s="136" t="s">
        <v>36</v>
      </c>
      <c r="K766" s="136" t="s">
        <v>37</v>
      </c>
    </row>
    <row r="767" spans="1:11" ht="12.75" customHeight="1" x14ac:dyDescent="0.15">
      <c r="A767" s="136" t="s">
        <v>392</v>
      </c>
      <c r="B767" s="136" t="s">
        <v>699</v>
      </c>
      <c r="C767" s="136" t="s">
        <v>700</v>
      </c>
      <c r="D767" s="136">
        <v>1</v>
      </c>
      <c r="E767" s="136" t="s">
        <v>34</v>
      </c>
      <c r="F767" s="140">
        <v>40769</v>
      </c>
      <c r="G767" s="140">
        <v>40772</v>
      </c>
      <c r="H767" s="136">
        <v>3</v>
      </c>
      <c r="I767" s="136" t="s">
        <v>35</v>
      </c>
      <c r="J767" s="136" t="s">
        <v>36</v>
      </c>
      <c r="K767" s="136" t="s">
        <v>37</v>
      </c>
    </row>
    <row r="768" spans="1:11" ht="12.75" customHeight="1" x14ac:dyDescent="0.15">
      <c r="A768" s="136" t="s">
        <v>392</v>
      </c>
      <c r="B768" s="136" t="s">
        <v>699</v>
      </c>
      <c r="C768" s="136" t="s">
        <v>700</v>
      </c>
      <c r="D768" s="136">
        <v>1</v>
      </c>
      <c r="E768" s="136" t="s">
        <v>34</v>
      </c>
      <c r="F768" s="140">
        <v>40783</v>
      </c>
      <c r="G768" s="140">
        <v>40786</v>
      </c>
      <c r="H768" s="136">
        <v>3</v>
      </c>
      <c r="I768" s="136" t="s">
        <v>35</v>
      </c>
      <c r="J768" s="136" t="s">
        <v>36</v>
      </c>
      <c r="K768" s="136" t="s">
        <v>37</v>
      </c>
    </row>
    <row r="769" spans="1:11" ht="12.75" customHeight="1" x14ac:dyDescent="0.15">
      <c r="A769" s="136" t="s">
        <v>392</v>
      </c>
      <c r="B769" s="136" t="s">
        <v>701</v>
      </c>
      <c r="C769" s="136" t="s">
        <v>702</v>
      </c>
      <c r="D769" s="136">
        <v>2</v>
      </c>
      <c r="E769" s="136" t="s">
        <v>34</v>
      </c>
      <c r="F769" s="140">
        <v>40783</v>
      </c>
      <c r="G769" s="140">
        <v>40786</v>
      </c>
      <c r="H769" s="136">
        <v>3</v>
      </c>
      <c r="I769" s="136" t="s">
        <v>35</v>
      </c>
      <c r="J769" s="136" t="s">
        <v>36</v>
      </c>
      <c r="K769" s="136" t="s">
        <v>37</v>
      </c>
    </row>
    <row r="770" spans="1:11" ht="12.75" customHeight="1" x14ac:dyDescent="0.15">
      <c r="A770" s="136" t="s">
        <v>392</v>
      </c>
      <c r="B770" s="136" t="s">
        <v>703</v>
      </c>
      <c r="C770" s="136" t="s">
        <v>704</v>
      </c>
      <c r="D770" s="136">
        <v>2</v>
      </c>
      <c r="E770" s="136" t="s">
        <v>34</v>
      </c>
      <c r="F770" s="140">
        <v>40783</v>
      </c>
      <c r="G770" s="140">
        <v>40786</v>
      </c>
      <c r="H770" s="136">
        <v>3</v>
      </c>
      <c r="I770" s="136" t="s">
        <v>35</v>
      </c>
      <c r="J770" s="136" t="s">
        <v>36</v>
      </c>
      <c r="K770" s="136" t="s">
        <v>37</v>
      </c>
    </row>
    <row r="771" spans="1:11" ht="12.75" customHeight="1" x14ac:dyDescent="0.15">
      <c r="A771" s="136" t="s">
        <v>392</v>
      </c>
      <c r="B771" s="136" t="s">
        <v>707</v>
      </c>
      <c r="C771" s="136" t="s">
        <v>874</v>
      </c>
      <c r="D771" s="136">
        <v>2</v>
      </c>
      <c r="E771" s="136" t="s">
        <v>34</v>
      </c>
      <c r="F771" s="140">
        <v>40712</v>
      </c>
      <c r="G771" s="140">
        <v>40713</v>
      </c>
      <c r="H771" s="136">
        <v>1</v>
      </c>
      <c r="I771" s="136" t="s">
        <v>35</v>
      </c>
      <c r="J771" s="136" t="s">
        <v>36</v>
      </c>
      <c r="K771" s="136" t="s">
        <v>37</v>
      </c>
    </row>
    <row r="772" spans="1:11" ht="12.75" customHeight="1" x14ac:dyDescent="0.15">
      <c r="A772" s="136" t="s">
        <v>392</v>
      </c>
      <c r="B772" s="136" t="s">
        <v>707</v>
      </c>
      <c r="C772" s="136" t="s">
        <v>874</v>
      </c>
      <c r="D772" s="136">
        <v>2</v>
      </c>
      <c r="E772" s="136" t="s">
        <v>34</v>
      </c>
      <c r="F772" s="140">
        <v>40769</v>
      </c>
      <c r="G772" s="140">
        <v>40772</v>
      </c>
      <c r="H772" s="136">
        <v>3</v>
      </c>
      <c r="I772" s="136" t="s">
        <v>35</v>
      </c>
      <c r="J772" s="136" t="s">
        <v>36</v>
      </c>
      <c r="K772" s="136" t="s">
        <v>37</v>
      </c>
    </row>
    <row r="773" spans="1:11" ht="12.75" customHeight="1" x14ac:dyDescent="0.15">
      <c r="A773" s="136" t="s">
        <v>392</v>
      </c>
      <c r="B773" s="136" t="s">
        <v>707</v>
      </c>
      <c r="C773" s="136" t="s">
        <v>874</v>
      </c>
      <c r="D773" s="136">
        <v>2</v>
      </c>
      <c r="E773" s="136" t="s">
        <v>34</v>
      </c>
      <c r="F773" s="140">
        <v>40783</v>
      </c>
      <c r="G773" s="140">
        <v>40786</v>
      </c>
      <c r="H773" s="136">
        <v>3</v>
      </c>
      <c r="I773" s="136" t="s">
        <v>35</v>
      </c>
      <c r="J773" s="136" t="s">
        <v>36</v>
      </c>
      <c r="K773" s="136" t="s">
        <v>37</v>
      </c>
    </row>
    <row r="774" spans="1:11" ht="12.75" customHeight="1" x14ac:dyDescent="0.15">
      <c r="A774" s="136" t="s">
        <v>392</v>
      </c>
      <c r="B774" s="136" t="s">
        <v>705</v>
      </c>
      <c r="C774" s="136" t="s">
        <v>706</v>
      </c>
      <c r="D774" s="136">
        <v>2</v>
      </c>
      <c r="E774" s="136" t="s">
        <v>34</v>
      </c>
      <c r="F774" s="140">
        <v>40771</v>
      </c>
      <c r="G774" s="140">
        <v>40773</v>
      </c>
      <c r="H774" s="136">
        <v>2</v>
      </c>
      <c r="I774" s="136" t="s">
        <v>38</v>
      </c>
      <c r="J774" s="136" t="s">
        <v>39</v>
      </c>
      <c r="K774" s="136" t="s">
        <v>37</v>
      </c>
    </row>
    <row r="775" spans="1:11" ht="12.75" customHeight="1" x14ac:dyDescent="0.15">
      <c r="A775" s="136" t="s">
        <v>392</v>
      </c>
      <c r="B775" s="136" t="s">
        <v>709</v>
      </c>
      <c r="C775" s="136" t="s">
        <v>876</v>
      </c>
      <c r="D775" s="136">
        <v>2</v>
      </c>
      <c r="E775" s="136" t="s">
        <v>34</v>
      </c>
      <c r="F775" s="140">
        <v>40712</v>
      </c>
      <c r="G775" s="140">
        <v>40713</v>
      </c>
      <c r="H775" s="136">
        <v>1</v>
      </c>
      <c r="I775" s="136" t="s">
        <v>35</v>
      </c>
      <c r="J775" s="136" t="s">
        <v>36</v>
      </c>
      <c r="K775" s="136" t="s">
        <v>37</v>
      </c>
    </row>
    <row r="776" spans="1:11" ht="12.75" customHeight="1" x14ac:dyDescent="0.15">
      <c r="A776" s="136" t="s">
        <v>392</v>
      </c>
      <c r="B776" s="136" t="s">
        <v>709</v>
      </c>
      <c r="C776" s="136" t="s">
        <v>876</v>
      </c>
      <c r="D776" s="136">
        <v>2</v>
      </c>
      <c r="E776" s="136" t="s">
        <v>34</v>
      </c>
      <c r="F776" s="140">
        <v>40769</v>
      </c>
      <c r="G776" s="140">
        <v>40772</v>
      </c>
      <c r="H776" s="136">
        <v>3</v>
      </c>
      <c r="I776" s="136" t="s">
        <v>35</v>
      </c>
      <c r="J776" s="136" t="s">
        <v>36</v>
      </c>
      <c r="K776" s="136" t="s">
        <v>37</v>
      </c>
    </row>
    <row r="777" spans="1:11" ht="12.75" customHeight="1" x14ac:dyDescent="0.15">
      <c r="A777" s="136" t="s">
        <v>392</v>
      </c>
      <c r="B777" s="136" t="s">
        <v>709</v>
      </c>
      <c r="C777" s="136" t="s">
        <v>876</v>
      </c>
      <c r="D777" s="136">
        <v>2</v>
      </c>
      <c r="E777" s="136" t="s">
        <v>34</v>
      </c>
      <c r="F777" s="140">
        <v>40783</v>
      </c>
      <c r="G777" s="140">
        <v>40786</v>
      </c>
      <c r="H777" s="136">
        <v>3</v>
      </c>
      <c r="I777" s="136" t="s">
        <v>35</v>
      </c>
      <c r="J777" s="136" t="s">
        <v>36</v>
      </c>
      <c r="K777" s="136" t="s">
        <v>37</v>
      </c>
    </row>
    <row r="778" spans="1:11" ht="12.75" customHeight="1" x14ac:dyDescent="0.15">
      <c r="A778" s="136" t="s">
        <v>392</v>
      </c>
      <c r="B778" s="136" t="s">
        <v>710</v>
      </c>
      <c r="C778" s="136" t="s">
        <v>877</v>
      </c>
      <c r="D778" s="136">
        <v>3</v>
      </c>
      <c r="E778" s="136" t="s">
        <v>34</v>
      </c>
      <c r="F778" s="140">
        <v>40783</v>
      </c>
      <c r="G778" s="140">
        <v>40786</v>
      </c>
      <c r="H778" s="136">
        <v>3</v>
      </c>
      <c r="I778" s="136" t="s">
        <v>35</v>
      </c>
      <c r="J778" s="136" t="s">
        <v>36</v>
      </c>
      <c r="K778" s="136" t="s">
        <v>37</v>
      </c>
    </row>
    <row r="779" spans="1:11" ht="12.75" customHeight="1" x14ac:dyDescent="0.15">
      <c r="A779" s="136" t="s">
        <v>392</v>
      </c>
      <c r="B779" s="136" t="s">
        <v>878</v>
      </c>
      <c r="C779" s="136" t="s">
        <v>879</v>
      </c>
      <c r="D779" s="136">
        <v>2</v>
      </c>
      <c r="E779" s="136" t="s">
        <v>34</v>
      </c>
      <c r="F779" s="140">
        <v>40705</v>
      </c>
      <c r="G779" s="140">
        <v>40706</v>
      </c>
      <c r="H779" s="136">
        <v>1</v>
      </c>
      <c r="I779" s="136" t="s">
        <v>35</v>
      </c>
      <c r="J779" s="136" t="s">
        <v>36</v>
      </c>
      <c r="K779" s="136" t="s">
        <v>37</v>
      </c>
    </row>
    <row r="780" spans="1:11" ht="12.75" customHeight="1" x14ac:dyDescent="0.15">
      <c r="A780" s="136" t="s">
        <v>392</v>
      </c>
      <c r="B780" s="136" t="s">
        <v>878</v>
      </c>
      <c r="C780" s="136" t="s">
        <v>879</v>
      </c>
      <c r="D780" s="136">
        <v>2</v>
      </c>
      <c r="E780" s="136" t="s">
        <v>34</v>
      </c>
      <c r="F780" s="140">
        <v>40717</v>
      </c>
      <c r="G780" s="140">
        <v>40718</v>
      </c>
      <c r="H780" s="136">
        <v>1</v>
      </c>
      <c r="I780" s="136" t="s">
        <v>35</v>
      </c>
      <c r="J780" s="136" t="s">
        <v>36</v>
      </c>
      <c r="K780" s="136" t="s">
        <v>37</v>
      </c>
    </row>
    <row r="781" spans="1:11" ht="12.75" customHeight="1" x14ac:dyDescent="0.15">
      <c r="A781" s="136" t="s">
        <v>392</v>
      </c>
      <c r="B781" s="136" t="s">
        <v>878</v>
      </c>
      <c r="C781" s="136" t="s">
        <v>879</v>
      </c>
      <c r="D781" s="136">
        <v>2</v>
      </c>
      <c r="E781" s="136" t="s">
        <v>34</v>
      </c>
      <c r="F781" s="140">
        <v>40743</v>
      </c>
      <c r="G781" s="140">
        <v>40744</v>
      </c>
      <c r="H781" s="136">
        <v>1</v>
      </c>
      <c r="I781" s="136" t="s">
        <v>35</v>
      </c>
      <c r="J781" s="136" t="s">
        <v>36</v>
      </c>
      <c r="K781" s="136" t="s">
        <v>37</v>
      </c>
    </row>
    <row r="782" spans="1:11" ht="12.75" customHeight="1" x14ac:dyDescent="0.15">
      <c r="A782" s="136" t="s">
        <v>392</v>
      </c>
      <c r="B782" s="136" t="s">
        <v>878</v>
      </c>
      <c r="C782" s="136" t="s">
        <v>879</v>
      </c>
      <c r="D782" s="136">
        <v>2</v>
      </c>
      <c r="E782" s="136" t="s">
        <v>34</v>
      </c>
      <c r="F782" s="140">
        <v>40769</v>
      </c>
      <c r="G782" s="140">
        <v>40772</v>
      </c>
      <c r="H782" s="136">
        <v>3</v>
      </c>
      <c r="I782" s="136" t="s">
        <v>35</v>
      </c>
      <c r="J782" s="136" t="s">
        <v>36</v>
      </c>
      <c r="K782" s="136" t="s">
        <v>37</v>
      </c>
    </row>
    <row r="783" spans="1:11" ht="12.75" customHeight="1" x14ac:dyDescent="0.15">
      <c r="A783" s="137" t="s">
        <v>392</v>
      </c>
      <c r="B783" s="137" t="s">
        <v>878</v>
      </c>
      <c r="C783" s="137" t="s">
        <v>879</v>
      </c>
      <c r="D783" s="137">
        <v>2</v>
      </c>
      <c r="E783" s="137" t="s">
        <v>34</v>
      </c>
      <c r="F783" s="141">
        <v>40783</v>
      </c>
      <c r="G783" s="141">
        <v>40786</v>
      </c>
      <c r="H783" s="137">
        <v>3</v>
      </c>
      <c r="I783" s="137" t="s">
        <v>35</v>
      </c>
      <c r="J783" s="137" t="s">
        <v>36</v>
      </c>
      <c r="K783" s="137" t="s">
        <v>37</v>
      </c>
    </row>
    <row r="784" spans="1:11" ht="12.75" customHeight="1" x14ac:dyDescent="0.15">
      <c r="A784" s="33"/>
      <c r="B784" s="159">
        <f>SUM(IF(FREQUENCY(MATCH(B476:B783,B476:B783,0),MATCH(B476:B783,B476:B783,0))&gt;0,1))</f>
        <v>126</v>
      </c>
      <c r="C784" s="34"/>
      <c r="D784" s="34"/>
      <c r="E784" s="34">
        <f>COUNTA(E476:E783)</f>
        <v>308</v>
      </c>
      <c r="F784" s="34"/>
      <c r="G784" s="34"/>
      <c r="H784" s="34">
        <f>SUM(H476:H783)</f>
        <v>769</v>
      </c>
      <c r="I784" s="33"/>
      <c r="J784" s="33"/>
      <c r="K784" s="33"/>
    </row>
    <row r="785" spans="1:11" ht="12.75" customHeight="1" x14ac:dyDescent="0.15">
      <c r="A785" s="33"/>
      <c r="B785" s="159"/>
      <c r="C785" s="34"/>
      <c r="D785" s="34"/>
      <c r="E785" s="34"/>
      <c r="F785" s="34"/>
      <c r="G785" s="34"/>
      <c r="H785" s="34"/>
      <c r="I785" s="33"/>
      <c r="J785" s="33"/>
      <c r="K785" s="33"/>
    </row>
    <row r="786" spans="1:11" ht="12.75" customHeight="1" x14ac:dyDescent="0.15">
      <c r="A786" s="136" t="s">
        <v>715</v>
      </c>
      <c r="B786" s="136" t="s">
        <v>718</v>
      </c>
      <c r="C786" s="136" t="s">
        <v>719</v>
      </c>
      <c r="D786" s="136">
        <v>1</v>
      </c>
      <c r="E786" s="136" t="s">
        <v>34</v>
      </c>
      <c r="F786" s="140">
        <v>40704</v>
      </c>
      <c r="G786" s="140">
        <v>40706</v>
      </c>
      <c r="H786" s="136">
        <v>2</v>
      </c>
      <c r="I786" s="136" t="s">
        <v>35</v>
      </c>
      <c r="J786" s="136" t="s">
        <v>36</v>
      </c>
      <c r="K786" s="136" t="s">
        <v>37</v>
      </c>
    </row>
    <row r="787" spans="1:11" ht="12.75" customHeight="1" x14ac:dyDescent="0.15">
      <c r="A787" s="136" t="s">
        <v>715</v>
      </c>
      <c r="B787" s="136" t="s">
        <v>718</v>
      </c>
      <c r="C787" s="136" t="s">
        <v>719</v>
      </c>
      <c r="D787" s="136">
        <v>1</v>
      </c>
      <c r="E787" s="136" t="s">
        <v>34</v>
      </c>
      <c r="F787" s="140">
        <v>40711</v>
      </c>
      <c r="G787" s="140">
        <v>40713</v>
      </c>
      <c r="H787" s="136">
        <v>2</v>
      </c>
      <c r="I787" s="136" t="s">
        <v>35</v>
      </c>
      <c r="J787" s="136" t="s">
        <v>36</v>
      </c>
      <c r="K787" s="136" t="s">
        <v>37</v>
      </c>
    </row>
    <row r="788" spans="1:11" ht="12.75" customHeight="1" x14ac:dyDescent="0.15">
      <c r="A788" s="136" t="s">
        <v>715</v>
      </c>
      <c r="B788" s="136" t="s">
        <v>718</v>
      </c>
      <c r="C788" s="136" t="s">
        <v>719</v>
      </c>
      <c r="D788" s="136">
        <v>1</v>
      </c>
      <c r="E788" s="136" t="s">
        <v>34</v>
      </c>
      <c r="F788" s="140">
        <v>40718</v>
      </c>
      <c r="G788" s="140">
        <v>40719</v>
      </c>
      <c r="H788" s="136">
        <v>1</v>
      </c>
      <c r="I788" s="136" t="s">
        <v>35</v>
      </c>
      <c r="J788" s="136" t="s">
        <v>36</v>
      </c>
      <c r="K788" s="136" t="s">
        <v>37</v>
      </c>
    </row>
    <row r="789" spans="1:11" ht="12.75" customHeight="1" x14ac:dyDescent="0.15">
      <c r="A789" s="136" t="s">
        <v>715</v>
      </c>
      <c r="B789" s="136" t="s">
        <v>718</v>
      </c>
      <c r="C789" s="136" t="s">
        <v>719</v>
      </c>
      <c r="D789" s="136">
        <v>1</v>
      </c>
      <c r="E789" s="136" t="s">
        <v>34</v>
      </c>
      <c r="F789" s="140">
        <v>40757</v>
      </c>
      <c r="G789" s="140">
        <v>40759</v>
      </c>
      <c r="H789" s="136">
        <v>2</v>
      </c>
      <c r="I789" s="136" t="s">
        <v>35</v>
      </c>
      <c r="J789" s="136" t="s">
        <v>36</v>
      </c>
      <c r="K789" s="136" t="s">
        <v>37</v>
      </c>
    </row>
    <row r="790" spans="1:11" ht="12.75" customHeight="1" x14ac:dyDescent="0.15">
      <c r="A790" s="136" t="s">
        <v>715</v>
      </c>
      <c r="B790" s="136" t="s">
        <v>718</v>
      </c>
      <c r="C790" s="136" t="s">
        <v>719</v>
      </c>
      <c r="D790" s="136">
        <v>1</v>
      </c>
      <c r="E790" s="136" t="s">
        <v>34</v>
      </c>
      <c r="F790" s="140">
        <v>40763</v>
      </c>
      <c r="G790" s="140">
        <v>40764</v>
      </c>
      <c r="H790" s="136">
        <v>1</v>
      </c>
      <c r="I790" s="136" t="s">
        <v>35</v>
      </c>
      <c r="J790" s="136" t="s">
        <v>36</v>
      </c>
      <c r="K790" s="136" t="s">
        <v>37</v>
      </c>
    </row>
    <row r="791" spans="1:11" ht="12.75" customHeight="1" x14ac:dyDescent="0.15">
      <c r="A791" s="136" t="s">
        <v>715</v>
      </c>
      <c r="B791" s="136" t="s">
        <v>718</v>
      </c>
      <c r="C791" s="136" t="s">
        <v>719</v>
      </c>
      <c r="D791" s="136">
        <v>1</v>
      </c>
      <c r="E791" s="136" t="s">
        <v>34</v>
      </c>
      <c r="F791" s="140">
        <v>40765</v>
      </c>
      <c r="G791" s="140">
        <v>40766</v>
      </c>
      <c r="H791" s="136">
        <v>1</v>
      </c>
      <c r="I791" s="136" t="s">
        <v>35</v>
      </c>
      <c r="J791" s="136" t="s">
        <v>36</v>
      </c>
      <c r="K791" s="136" t="s">
        <v>37</v>
      </c>
    </row>
    <row r="792" spans="1:11" ht="12.75" customHeight="1" x14ac:dyDescent="0.15">
      <c r="A792" s="136" t="s">
        <v>715</v>
      </c>
      <c r="B792" s="136" t="s">
        <v>718</v>
      </c>
      <c r="C792" s="136" t="s">
        <v>719</v>
      </c>
      <c r="D792" s="136">
        <v>1</v>
      </c>
      <c r="E792" s="136" t="s">
        <v>34</v>
      </c>
      <c r="F792" s="140">
        <v>40770</v>
      </c>
      <c r="G792" s="140">
        <v>40772</v>
      </c>
      <c r="H792" s="136">
        <v>2</v>
      </c>
      <c r="I792" s="136" t="s">
        <v>35</v>
      </c>
      <c r="J792" s="136" t="s">
        <v>36</v>
      </c>
      <c r="K792" s="136" t="s">
        <v>37</v>
      </c>
    </row>
    <row r="793" spans="1:11" ht="18" customHeight="1" x14ac:dyDescent="0.15">
      <c r="A793" s="136" t="s">
        <v>715</v>
      </c>
      <c r="B793" s="136" t="s">
        <v>718</v>
      </c>
      <c r="C793" s="136" t="s">
        <v>719</v>
      </c>
      <c r="D793" s="136">
        <v>1</v>
      </c>
      <c r="E793" s="136" t="s">
        <v>34</v>
      </c>
      <c r="F793" s="140">
        <v>40772</v>
      </c>
      <c r="G793" s="140">
        <v>40773</v>
      </c>
      <c r="H793" s="136">
        <v>1</v>
      </c>
      <c r="I793" s="136" t="s">
        <v>12</v>
      </c>
      <c r="J793" s="136" t="s">
        <v>36</v>
      </c>
      <c r="K793" s="136" t="s">
        <v>889</v>
      </c>
    </row>
    <row r="794" spans="1:11" ht="12.75" customHeight="1" x14ac:dyDescent="0.15">
      <c r="A794" s="136" t="s">
        <v>715</v>
      </c>
      <c r="B794" s="136" t="s">
        <v>718</v>
      </c>
      <c r="C794" s="136" t="s">
        <v>719</v>
      </c>
      <c r="D794" s="136">
        <v>1</v>
      </c>
      <c r="E794" s="136" t="s">
        <v>34</v>
      </c>
      <c r="F794" s="140">
        <v>40784</v>
      </c>
      <c r="G794" s="140">
        <v>40786</v>
      </c>
      <c r="H794" s="136">
        <v>2</v>
      </c>
      <c r="I794" s="136" t="s">
        <v>35</v>
      </c>
      <c r="J794" s="136" t="s">
        <v>36</v>
      </c>
      <c r="K794" s="136" t="s">
        <v>37</v>
      </c>
    </row>
    <row r="795" spans="1:11" ht="17.25" customHeight="1" x14ac:dyDescent="0.15">
      <c r="A795" s="136" t="s">
        <v>715</v>
      </c>
      <c r="B795" s="136" t="s">
        <v>720</v>
      </c>
      <c r="C795" s="136" t="s">
        <v>721</v>
      </c>
      <c r="D795" s="136">
        <v>1</v>
      </c>
      <c r="E795" s="136" t="s">
        <v>34</v>
      </c>
      <c r="F795" s="140">
        <v>40721</v>
      </c>
      <c r="G795" s="140">
        <v>40723</v>
      </c>
      <c r="H795" s="136">
        <v>2</v>
      </c>
      <c r="I795" s="136" t="s">
        <v>791</v>
      </c>
      <c r="J795" s="136" t="s">
        <v>36</v>
      </c>
      <c r="K795" s="136" t="s">
        <v>890</v>
      </c>
    </row>
    <row r="796" spans="1:11" ht="12.75" customHeight="1" x14ac:dyDescent="0.15">
      <c r="A796" s="136" t="s">
        <v>715</v>
      </c>
      <c r="B796" s="136" t="s">
        <v>722</v>
      </c>
      <c r="C796" s="136" t="s">
        <v>723</v>
      </c>
      <c r="D796" s="136">
        <v>2</v>
      </c>
      <c r="E796" s="136" t="s">
        <v>34</v>
      </c>
      <c r="F796" s="140">
        <v>40704</v>
      </c>
      <c r="G796" s="140">
        <v>40706</v>
      </c>
      <c r="H796" s="136">
        <v>2</v>
      </c>
      <c r="I796" s="136" t="s">
        <v>35</v>
      </c>
      <c r="J796" s="136" t="s">
        <v>36</v>
      </c>
      <c r="K796" s="136" t="s">
        <v>37</v>
      </c>
    </row>
    <row r="797" spans="1:11" ht="12.75" customHeight="1" x14ac:dyDescent="0.15">
      <c r="A797" s="136" t="s">
        <v>715</v>
      </c>
      <c r="B797" s="136" t="s">
        <v>722</v>
      </c>
      <c r="C797" s="136" t="s">
        <v>723</v>
      </c>
      <c r="D797" s="136">
        <v>2</v>
      </c>
      <c r="E797" s="136" t="s">
        <v>34</v>
      </c>
      <c r="F797" s="140">
        <v>40711</v>
      </c>
      <c r="G797" s="140">
        <v>40713</v>
      </c>
      <c r="H797" s="136">
        <v>2</v>
      </c>
      <c r="I797" s="136" t="s">
        <v>35</v>
      </c>
      <c r="J797" s="136" t="s">
        <v>36</v>
      </c>
      <c r="K797" s="136" t="s">
        <v>37</v>
      </c>
    </row>
    <row r="798" spans="1:11" ht="12.75" customHeight="1" x14ac:dyDescent="0.15">
      <c r="A798" s="136" t="s">
        <v>715</v>
      </c>
      <c r="B798" s="136" t="s">
        <v>722</v>
      </c>
      <c r="C798" s="136" t="s">
        <v>723</v>
      </c>
      <c r="D798" s="136">
        <v>2</v>
      </c>
      <c r="E798" s="136" t="s">
        <v>34</v>
      </c>
      <c r="F798" s="140">
        <v>40718</v>
      </c>
      <c r="G798" s="140">
        <v>40719</v>
      </c>
      <c r="H798" s="136">
        <v>1</v>
      </c>
      <c r="I798" s="136" t="s">
        <v>35</v>
      </c>
      <c r="J798" s="136" t="s">
        <v>36</v>
      </c>
      <c r="K798" s="136" t="s">
        <v>37</v>
      </c>
    </row>
    <row r="799" spans="1:11" ht="12.75" customHeight="1" x14ac:dyDescent="0.15">
      <c r="A799" s="136" t="s">
        <v>715</v>
      </c>
      <c r="B799" s="136" t="s">
        <v>722</v>
      </c>
      <c r="C799" s="136" t="s">
        <v>723</v>
      </c>
      <c r="D799" s="136">
        <v>2</v>
      </c>
      <c r="E799" s="136" t="s">
        <v>34</v>
      </c>
      <c r="F799" s="140">
        <v>40757</v>
      </c>
      <c r="G799" s="140">
        <v>40759</v>
      </c>
      <c r="H799" s="136">
        <v>2</v>
      </c>
      <c r="I799" s="136" t="s">
        <v>35</v>
      </c>
      <c r="J799" s="136" t="s">
        <v>36</v>
      </c>
      <c r="K799" s="136" t="s">
        <v>37</v>
      </c>
    </row>
    <row r="800" spans="1:11" ht="12.75" customHeight="1" x14ac:dyDescent="0.15">
      <c r="A800" s="136" t="s">
        <v>715</v>
      </c>
      <c r="B800" s="136" t="s">
        <v>722</v>
      </c>
      <c r="C800" s="136" t="s">
        <v>723</v>
      </c>
      <c r="D800" s="136">
        <v>2</v>
      </c>
      <c r="E800" s="136" t="s">
        <v>34</v>
      </c>
      <c r="F800" s="140">
        <v>40763</v>
      </c>
      <c r="G800" s="140">
        <v>40764</v>
      </c>
      <c r="H800" s="136">
        <v>1</v>
      </c>
      <c r="I800" s="136" t="s">
        <v>35</v>
      </c>
      <c r="J800" s="136" t="s">
        <v>36</v>
      </c>
      <c r="K800" s="136" t="s">
        <v>37</v>
      </c>
    </row>
    <row r="801" spans="1:11" ht="12.75" customHeight="1" x14ac:dyDescent="0.15">
      <c r="A801" s="136" t="s">
        <v>715</v>
      </c>
      <c r="B801" s="136" t="s">
        <v>722</v>
      </c>
      <c r="C801" s="136" t="s">
        <v>723</v>
      </c>
      <c r="D801" s="136">
        <v>2</v>
      </c>
      <c r="E801" s="136" t="s">
        <v>34</v>
      </c>
      <c r="F801" s="140">
        <v>40765</v>
      </c>
      <c r="G801" s="140">
        <v>40766</v>
      </c>
      <c r="H801" s="136">
        <v>1</v>
      </c>
      <c r="I801" s="136" t="s">
        <v>35</v>
      </c>
      <c r="J801" s="136" t="s">
        <v>36</v>
      </c>
      <c r="K801" s="136" t="s">
        <v>37</v>
      </c>
    </row>
    <row r="802" spans="1:11" ht="12.75" customHeight="1" x14ac:dyDescent="0.15">
      <c r="A802" s="136" t="s">
        <v>715</v>
      </c>
      <c r="B802" s="136" t="s">
        <v>722</v>
      </c>
      <c r="C802" s="136" t="s">
        <v>723</v>
      </c>
      <c r="D802" s="136">
        <v>2</v>
      </c>
      <c r="E802" s="136" t="s">
        <v>34</v>
      </c>
      <c r="F802" s="140">
        <v>40770</v>
      </c>
      <c r="G802" s="140">
        <v>40772</v>
      </c>
      <c r="H802" s="136">
        <v>2</v>
      </c>
      <c r="I802" s="136" t="s">
        <v>35</v>
      </c>
      <c r="J802" s="136" t="s">
        <v>36</v>
      </c>
      <c r="K802" s="136" t="s">
        <v>37</v>
      </c>
    </row>
    <row r="803" spans="1:11" ht="12.75" customHeight="1" x14ac:dyDescent="0.15">
      <c r="A803" s="136" t="s">
        <v>715</v>
      </c>
      <c r="B803" s="136" t="s">
        <v>722</v>
      </c>
      <c r="C803" s="136" t="s">
        <v>723</v>
      </c>
      <c r="D803" s="136">
        <v>2</v>
      </c>
      <c r="E803" s="136" t="s">
        <v>34</v>
      </c>
      <c r="F803" s="140">
        <v>40784</v>
      </c>
      <c r="G803" s="140">
        <v>40786</v>
      </c>
      <c r="H803" s="136">
        <v>2</v>
      </c>
      <c r="I803" s="136" t="s">
        <v>35</v>
      </c>
      <c r="J803" s="136" t="s">
        <v>36</v>
      </c>
      <c r="K803" s="136" t="s">
        <v>37</v>
      </c>
    </row>
    <row r="804" spans="1:11" ht="12.75" customHeight="1" x14ac:dyDescent="0.15">
      <c r="A804" s="136" t="s">
        <v>715</v>
      </c>
      <c r="B804" s="136" t="s">
        <v>724</v>
      </c>
      <c r="C804" s="136" t="s">
        <v>725</v>
      </c>
      <c r="D804" s="136">
        <v>2</v>
      </c>
      <c r="E804" s="136" t="s">
        <v>34</v>
      </c>
      <c r="F804" s="140">
        <v>40704</v>
      </c>
      <c r="G804" s="140">
        <v>40706</v>
      </c>
      <c r="H804" s="136">
        <v>2</v>
      </c>
      <c r="I804" s="136" t="s">
        <v>35</v>
      </c>
      <c r="J804" s="136" t="s">
        <v>36</v>
      </c>
      <c r="K804" s="136" t="s">
        <v>37</v>
      </c>
    </row>
    <row r="805" spans="1:11" ht="12.75" customHeight="1" x14ac:dyDescent="0.15">
      <c r="A805" s="136" t="s">
        <v>715</v>
      </c>
      <c r="B805" s="136" t="s">
        <v>724</v>
      </c>
      <c r="C805" s="136" t="s">
        <v>725</v>
      </c>
      <c r="D805" s="136">
        <v>2</v>
      </c>
      <c r="E805" s="136" t="s">
        <v>34</v>
      </c>
      <c r="F805" s="140">
        <v>40711</v>
      </c>
      <c r="G805" s="140">
        <v>40713</v>
      </c>
      <c r="H805" s="136">
        <v>2</v>
      </c>
      <c r="I805" s="136" t="s">
        <v>35</v>
      </c>
      <c r="J805" s="136" t="s">
        <v>36</v>
      </c>
      <c r="K805" s="136" t="s">
        <v>37</v>
      </c>
    </row>
    <row r="806" spans="1:11" ht="12.75" customHeight="1" x14ac:dyDescent="0.15">
      <c r="A806" s="136" t="s">
        <v>715</v>
      </c>
      <c r="B806" s="136" t="s">
        <v>724</v>
      </c>
      <c r="C806" s="136" t="s">
        <v>725</v>
      </c>
      <c r="D806" s="136">
        <v>2</v>
      </c>
      <c r="E806" s="136" t="s">
        <v>34</v>
      </c>
      <c r="F806" s="140">
        <v>40718</v>
      </c>
      <c r="G806" s="140">
        <v>40719</v>
      </c>
      <c r="H806" s="136">
        <v>1</v>
      </c>
      <c r="I806" s="136" t="s">
        <v>35</v>
      </c>
      <c r="J806" s="136" t="s">
        <v>36</v>
      </c>
      <c r="K806" s="136" t="s">
        <v>37</v>
      </c>
    </row>
    <row r="807" spans="1:11" ht="12.75" customHeight="1" x14ac:dyDescent="0.15">
      <c r="A807" s="136" t="s">
        <v>715</v>
      </c>
      <c r="B807" s="136" t="s">
        <v>724</v>
      </c>
      <c r="C807" s="136" t="s">
        <v>725</v>
      </c>
      <c r="D807" s="136">
        <v>2</v>
      </c>
      <c r="E807" s="136" t="s">
        <v>34</v>
      </c>
      <c r="F807" s="140">
        <v>40757</v>
      </c>
      <c r="G807" s="140">
        <v>40759</v>
      </c>
      <c r="H807" s="136">
        <v>2</v>
      </c>
      <c r="I807" s="136" t="s">
        <v>35</v>
      </c>
      <c r="J807" s="136" t="s">
        <v>36</v>
      </c>
      <c r="K807" s="136" t="s">
        <v>37</v>
      </c>
    </row>
    <row r="808" spans="1:11" ht="12.75" customHeight="1" x14ac:dyDescent="0.15">
      <c r="A808" s="136" t="s">
        <v>715</v>
      </c>
      <c r="B808" s="136" t="s">
        <v>724</v>
      </c>
      <c r="C808" s="136" t="s">
        <v>725</v>
      </c>
      <c r="D808" s="136">
        <v>2</v>
      </c>
      <c r="E808" s="136" t="s">
        <v>34</v>
      </c>
      <c r="F808" s="140">
        <v>40763</v>
      </c>
      <c r="G808" s="140">
        <v>40764</v>
      </c>
      <c r="H808" s="136">
        <v>1</v>
      </c>
      <c r="I808" s="136" t="s">
        <v>35</v>
      </c>
      <c r="J808" s="136" t="s">
        <v>36</v>
      </c>
      <c r="K808" s="136" t="s">
        <v>37</v>
      </c>
    </row>
    <row r="809" spans="1:11" ht="12.75" customHeight="1" x14ac:dyDescent="0.15">
      <c r="A809" s="136" t="s">
        <v>715</v>
      </c>
      <c r="B809" s="136" t="s">
        <v>724</v>
      </c>
      <c r="C809" s="136" t="s">
        <v>725</v>
      </c>
      <c r="D809" s="136">
        <v>2</v>
      </c>
      <c r="E809" s="136" t="s">
        <v>34</v>
      </c>
      <c r="F809" s="140">
        <v>40765</v>
      </c>
      <c r="G809" s="140">
        <v>40766</v>
      </c>
      <c r="H809" s="136">
        <v>1</v>
      </c>
      <c r="I809" s="136" t="s">
        <v>35</v>
      </c>
      <c r="J809" s="136" t="s">
        <v>36</v>
      </c>
      <c r="K809" s="136" t="s">
        <v>37</v>
      </c>
    </row>
    <row r="810" spans="1:11" ht="12.75" customHeight="1" x14ac:dyDescent="0.15">
      <c r="A810" s="136" t="s">
        <v>715</v>
      </c>
      <c r="B810" s="136" t="s">
        <v>724</v>
      </c>
      <c r="C810" s="136" t="s">
        <v>725</v>
      </c>
      <c r="D810" s="136">
        <v>2</v>
      </c>
      <c r="E810" s="136" t="s">
        <v>34</v>
      </c>
      <c r="F810" s="140">
        <v>40770</v>
      </c>
      <c r="G810" s="140">
        <v>40772</v>
      </c>
      <c r="H810" s="136">
        <v>2</v>
      </c>
      <c r="I810" s="136" t="s">
        <v>35</v>
      </c>
      <c r="J810" s="136" t="s">
        <v>36</v>
      </c>
      <c r="K810" s="136" t="s">
        <v>37</v>
      </c>
    </row>
    <row r="811" spans="1:11" ht="12.75" customHeight="1" x14ac:dyDescent="0.15">
      <c r="A811" s="136" t="s">
        <v>715</v>
      </c>
      <c r="B811" s="136" t="s">
        <v>724</v>
      </c>
      <c r="C811" s="136" t="s">
        <v>725</v>
      </c>
      <c r="D811" s="136">
        <v>2</v>
      </c>
      <c r="E811" s="136" t="s">
        <v>34</v>
      </c>
      <c r="F811" s="140">
        <v>40784</v>
      </c>
      <c r="G811" s="140">
        <v>40786</v>
      </c>
      <c r="H811" s="136">
        <v>2</v>
      </c>
      <c r="I811" s="136" t="s">
        <v>35</v>
      </c>
      <c r="J811" s="136" t="s">
        <v>36</v>
      </c>
      <c r="K811" s="136" t="s">
        <v>37</v>
      </c>
    </row>
    <row r="812" spans="1:11" ht="12.75" customHeight="1" x14ac:dyDescent="0.15">
      <c r="A812" s="136" t="s">
        <v>715</v>
      </c>
      <c r="B812" s="136" t="s">
        <v>726</v>
      </c>
      <c r="C812" s="136" t="s">
        <v>727</v>
      </c>
      <c r="D812" s="136">
        <v>1</v>
      </c>
      <c r="E812" s="136" t="s">
        <v>34</v>
      </c>
      <c r="F812" s="140">
        <v>40704</v>
      </c>
      <c r="G812" s="140">
        <v>40706</v>
      </c>
      <c r="H812" s="136">
        <v>2</v>
      </c>
      <c r="I812" s="136" t="s">
        <v>35</v>
      </c>
      <c r="J812" s="136" t="s">
        <v>36</v>
      </c>
      <c r="K812" s="136" t="s">
        <v>37</v>
      </c>
    </row>
    <row r="813" spans="1:11" ht="12.75" customHeight="1" x14ac:dyDescent="0.15">
      <c r="A813" s="136" t="s">
        <v>715</v>
      </c>
      <c r="B813" s="136" t="s">
        <v>726</v>
      </c>
      <c r="C813" s="136" t="s">
        <v>727</v>
      </c>
      <c r="D813" s="136">
        <v>1</v>
      </c>
      <c r="E813" s="136" t="s">
        <v>34</v>
      </c>
      <c r="F813" s="140">
        <v>40711</v>
      </c>
      <c r="G813" s="140">
        <v>40713</v>
      </c>
      <c r="H813" s="136">
        <v>2</v>
      </c>
      <c r="I813" s="136" t="s">
        <v>35</v>
      </c>
      <c r="J813" s="136" t="s">
        <v>36</v>
      </c>
      <c r="K813" s="136" t="s">
        <v>37</v>
      </c>
    </row>
    <row r="814" spans="1:11" ht="12.75" customHeight="1" x14ac:dyDescent="0.15">
      <c r="A814" s="136" t="s">
        <v>715</v>
      </c>
      <c r="B814" s="136" t="s">
        <v>726</v>
      </c>
      <c r="C814" s="136" t="s">
        <v>727</v>
      </c>
      <c r="D814" s="136">
        <v>1</v>
      </c>
      <c r="E814" s="136" t="s">
        <v>34</v>
      </c>
      <c r="F814" s="140">
        <v>40718</v>
      </c>
      <c r="G814" s="140">
        <v>40719</v>
      </c>
      <c r="H814" s="136">
        <v>1</v>
      </c>
      <c r="I814" s="136" t="s">
        <v>35</v>
      </c>
      <c r="J814" s="136" t="s">
        <v>36</v>
      </c>
      <c r="K814" s="136" t="s">
        <v>37</v>
      </c>
    </row>
    <row r="815" spans="1:11" ht="12.75" customHeight="1" x14ac:dyDescent="0.15">
      <c r="A815" s="136" t="s">
        <v>715</v>
      </c>
      <c r="B815" s="136" t="s">
        <v>726</v>
      </c>
      <c r="C815" s="136" t="s">
        <v>727</v>
      </c>
      <c r="D815" s="136">
        <v>1</v>
      </c>
      <c r="E815" s="136" t="s">
        <v>34</v>
      </c>
      <c r="F815" s="140">
        <v>40757</v>
      </c>
      <c r="G815" s="140">
        <v>40759</v>
      </c>
      <c r="H815" s="136">
        <v>2</v>
      </c>
      <c r="I815" s="136" t="s">
        <v>35</v>
      </c>
      <c r="J815" s="136" t="s">
        <v>36</v>
      </c>
      <c r="K815" s="136" t="s">
        <v>37</v>
      </c>
    </row>
    <row r="816" spans="1:11" ht="12.75" customHeight="1" x14ac:dyDescent="0.15">
      <c r="A816" s="136" t="s">
        <v>715</v>
      </c>
      <c r="B816" s="136" t="s">
        <v>726</v>
      </c>
      <c r="C816" s="136" t="s">
        <v>727</v>
      </c>
      <c r="D816" s="136">
        <v>1</v>
      </c>
      <c r="E816" s="136" t="s">
        <v>34</v>
      </c>
      <c r="F816" s="140">
        <v>40763</v>
      </c>
      <c r="G816" s="140">
        <v>40764</v>
      </c>
      <c r="H816" s="136">
        <v>1</v>
      </c>
      <c r="I816" s="136" t="s">
        <v>35</v>
      </c>
      <c r="J816" s="136" t="s">
        <v>36</v>
      </c>
      <c r="K816" s="136" t="s">
        <v>37</v>
      </c>
    </row>
    <row r="817" spans="1:11" ht="12.75" customHeight="1" x14ac:dyDescent="0.15">
      <c r="A817" s="136" t="s">
        <v>715</v>
      </c>
      <c r="B817" s="136" t="s">
        <v>726</v>
      </c>
      <c r="C817" s="136" t="s">
        <v>727</v>
      </c>
      <c r="D817" s="136">
        <v>1</v>
      </c>
      <c r="E817" s="136" t="s">
        <v>34</v>
      </c>
      <c r="F817" s="140">
        <v>40765</v>
      </c>
      <c r="G817" s="140">
        <v>40766</v>
      </c>
      <c r="H817" s="136">
        <v>1</v>
      </c>
      <c r="I817" s="136" t="s">
        <v>35</v>
      </c>
      <c r="J817" s="136" t="s">
        <v>36</v>
      </c>
      <c r="K817" s="136" t="s">
        <v>37</v>
      </c>
    </row>
    <row r="818" spans="1:11" ht="12.75" customHeight="1" x14ac:dyDescent="0.15">
      <c r="A818" s="136" t="s">
        <v>715</v>
      </c>
      <c r="B818" s="136" t="s">
        <v>726</v>
      </c>
      <c r="C818" s="136" t="s">
        <v>727</v>
      </c>
      <c r="D818" s="136">
        <v>1</v>
      </c>
      <c r="E818" s="136" t="s">
        <v>34</v>
      </c>
      <c r="F818" s="140">
        <v>40770</v>
      </c>
      <c r="G818" s="140">
        <v>40772</v>
      </c>
      <c r="H818" s="136">
        <v>2</v>
      </c>
      <c r="I818" s="136" t="s">
        <v>35</v>
      </c>
      <c r="J818" s="136" t="s">
        <v>36</v>
      </c>
      <c r="K818" s="136" t="s">
        <v>37</v>
      </c>
    </row>
    <row r="819" spans="1:11" ht="12.75" customHeight="1" x14ac:dyDescent="0.15">
      <c r="A819" s="136" t="s">
        <v>715</v>
      </c>
      <c r="B819" s="136" t="s">
        <v>726</v>
      </c>
      <c r="C819" s="136" t="s">
        <v>727</v>
      </c>
      <c r="D819" s="136">
        <v>1</v>
      </c>
      <c r="E819" s="136" t="s">
        <v>34</v>
      </c>
      <c r="F819" s="140">
        <v>40784</v>
      </c>
      <c r="G819" s="140">
        <v>40786</v>
      </c>
      <c r="H819" s="136">
        <v>2</v>
      </c>
      <c r="I819" s="136" t="s">
        <v>35</v>
      </c>
      <c r="J819" s="136" t="s">
        <v>36</v>
      </c>
      <c r="K819" s="136" t="s">
        <v>37</v>
      </c>
    </row>
    <row r="820" spans="1:11" ht="12.75" customHeight="1" x14ac:dyDescent="0.15">
      <c r="A820" s="136" t="s">
        <v>715</v>
      </c>
      <c r="B820" s="136" t="s">
        <v>728</v>
      </c>
      <c r="C820" s="136" t="s">
        <v>729</v>
      </c>
      <c r="D820" s="136">
        <v>1</v>
      </c>
      <c r="E820" s="136" t="s">
        <v>34</v>
      </c>
      <c r="F820" s="140">
        <v>40721</v>
      </c>
      <c r="G820" s="140">
        <v>40723</v>
      </c>
      <c r="H820" s="136">
        <v>2</v>
      </c>
      <c r="I820" s="136" t="s">
        <v>791</v>
      </c>
      <c r="J820" s="136" t="s">
        <v>36</v>
      </c>
      <c r="K820" s="136" t="s">
        <v>890</v>
      </c>
    </row>
    <row r="821" spans="1:11" ht="12.75" customHeight="1" x14ac:dyDescent="0.15">
      <c r="A821" s="136" t="s">
        <v>715</v>
      </c>
      <c r="B821" s="136" t="s">
        <v>730</v>
      </c>
      <c r="C821" s="136" t="s">
        <v>731</v>
      </c>
      <c r="D821" s="136">
        <v>1</v>
      </c>
      <c r="E821" s="136" t="s">
        <v>34</v>
      </c>
      <c r="F821" s="140">
        <v>40704</v>
      </c>
      <c r="G821" s="140">
        <v>40706</v>
      </c>
      <c r="H821" s="136">
        <v>2</v>
      </c>
      <c r="I821" s="136" t="s">
        <v>35</v>
      </c>
      <c r="J821" s="136" t="s">
        <v>36</v>
      </c>
      <c r="K821" s="136" t="s">
        <v>37</v>
      </c>
    </row>
    <row r="822" spans="1:11" ht="12.75" customHeight="1" x14ac:dyDescent="0.15">
      <c r="A822" s="136" t="s">
        <v>715</v>
      </c>
      <c r="B822" s="136" t="s">
        <v>730</v>
      </c>
      <c r="C822" s="136" t="s">
        <v>731</v>
      </c>
      <c r="D822" s="136">
        <v>1</v>
      </c>
      <c r="E822" s="136" t="s">
        <v>34</v>
      </c>
      <c r="F822" s="140">
        <v>40711</v>
      </c>
      <c r="G822" s="140">
        <v>40713</v>
      </c>
      <c r="H822" s="136">
        <v>2</v>
      </c>
      <c r="I822" s="136" t="s">
        <v>35</v>
      </c>
      <c r="J822" s="136" t="s">
        <v>36</v>
      </c>
      <c r="K822" s="136" t="s">
        <v>37</v>
      </c>
    </row>
    <row r="823" spans="1:11" ht="12.75" customHeight="1" x14ac:dyDescent="0.15">
      <c r="A823" s="136" t="s">
        <v>715</v>
      </c>
      <c r="B823" s="136" t="s">
        <v>730</v>
      </c>
      <c r="C823" s="136" t="s">
        <v>731</v>
      </c>
      <c r="D823" s="136">
        <v>1</v>
      </c>
      <c r="E823" s="136" t="s">
        <v>34</v>
      </c>
      <c r="F823" s="140">
        <v>40718</v>
      </c>
      <c r="G823" s="140">
        <v>40719</v>
      </c>
      <c r="H823" s="136">
        <v>1</v>
      </c>
      <c r="I823" s="136" t="s">
        <v>35</v>
      </c>
      <c r="J823" s="136" t="s">
        <v>36</v>
      </c>
      <c r="K823" s="136" t="s">
        <v>37</v>
      </c>
    </row>
    <row r="824" spans="1:11" ht="12.75" customHeight="1" x14ac:dyDescent="0.15">
      <c r="A824" s="136" t="s">
        <v>715</v>
      </c>
      <c r="B824" s="136" t="s">
        <v>730</v>
      </c>
      <c r="C824" s="136" t="s">
        <v>731</v>
      </c>
      <c r="D824" s="136">
        <v>1</v>
      </c>
      <c r="E824" s="136" t="s">
        <v>34</v>
      </c>
      <c r="F824" s="140">
        <v>40757</v>
      </c>
      <c r="G824" s="140">
        <v>40759</v>
      </c>
      <c r="H824" s="136">
        <v>2</v>
      </c>
      <c r="I824" s="136" t="s">
        <v>35</v>
      </c>
      <c r="J824" s="136" t="s">
        <v>36</v>
      </c>
      <c r="K824" s="136" t="s">
        <v>37</v>
      </c>
    </row>
    <row r="825" spans="1:11" ht="12.75" customHeight="1" x14ac:dyDescent="0.15">
      <c r="A825" s="136" t="s">
        <v>715</v>
      </c>
      <c r="B825" s="136" t="s">
        <v>730</v>
      </c>
      <c r="C825" s="136" t="s">
        <v>731</v>
      </c>
      <c r="D825" s="136">
        <v>1</v>
      </c>
      <c r="E825" s="136" t="s">
        <v>34</v>
      </c>
      <c r="F825" s="140">
        <v>40763</v>
      </c>
      <c r="G825" s="140">
        <v>40764</v>
      </c>
      <c r="H825" s="136">
        <v>1</v>
      </c>
      <c r="I825" s="136" t="s">
        <v>35</v>
      </c>
      <c r="J825" s="136" t="s">
        <v>36</v>
      </c>
      <c r="K825" s="136" t="s">
        <v>37</v>
      </c>
    </row>
    <row r="826" spans="1:11" ht="12.75" customHeight="1" x14ac:dyDescent="0.15">
      <c r="A826" s="136" t="s">
        <v>715</v>
      </c>
      <c r="B826" s="136" t="s">
        <v>730</v>
      </c>
      <c r="C826" s="136" t="s">
        <v>731</v>
      </c>
      <c r="D826" s="136">
        <v>1</v>
      </c>
      <c r="E826" s="136" t="s">
        <v>34</v>
      </c>
      <c r="F826" s="140">
        <v>40765</v>
      </c>
      <c r="G826" s="140">
        <v>40766</v>
      </c>
      <c r="H826" s="136">
        <v>1</v>
      </c>
      <c r="I826" s="136" t="s">
        <v>35</v>
      </c>
      <c r="J826" s="136" t="s">
        <v>36</v>
      </c>
      <c r="K826" s="136" t="s">
        <v>37</v>
      </c>
    </row>
    <row r="827" spans="1:11" ht="12.75" customHeight="1" x14ac:dyDescent="0.15">
      <c r="A827" s="136" t="s">
        <v>715</v>
      </c>
      <c r="B827" s="136" t="s">
        <v>730</v>
      </c>
      <c r="C827" s="136" t="s">
        <v>731</v>
      </c>
      <c r="D827" s="136">
        <v>1</v>
      </c>
      <c r="E827" s="136" t="s">
        <v>34</v>
      </c>
      <c r="F827" s="140">
        <v>40770</v>
      </c>
      <c r="G827" s="140">
        <v>40772</v>
      </c>
      <c r="H827" s="136">
        <v>2</v>
      </c>
      <c r="I827" s="136" t="s">
        <v>35</v>
      </c>
      <c r="J827" s="136" t="s">
        <v>36</v>
      </c>
      <c r="K827" s="136" t="s">
        <v>37</v>
      </c>
    </row>
    <row r="828" spans="1:11" ht="12.75" customHeight="1" x14ac:dyDescent="0.15">
      <c r="A828" s="136" t="s">
        <v>715</v>
      </c>
      <c r="B828" s="136" t="s">
        <v>730</v>
      </c>
      <c r="C828" s="136" t="s">
        <v>731</v>
      </c>
      <c r="D828" s="136">
        <v>1</v>
      </c>
      <c r="E828" s="136" t="s">
        <v>34</v>
      </c>
      <c r="F828" s="140">
        <v>40784</v>
      </c>
      <c r="G828" s="140">
        <v>40786</v>
      </c>
      <c r="H828" s="136">
        <v>2</v>
      </c>
      <c r="I828" s="136" t="s">
        <v>35</v>
      </c>
      <c r="J828" s="136" t="s">
        <v>36</v>
      </c>
      <c r="K828" s="136" t="s">
        <v>37</v>
      </c>
    </row>
    <row r="829" spans="1:11" ht="12.75" customHeight="1" x14ac:dyDescent="0.15">
      <c r="A829" s="136" t="s">
        <v>715</v>
      </c>
      <c r="B829" s="136" t="s">
        <v>732</v>
      </c>
      <c r="C829" s="136" t="s">
        <v>733</v>
      </c>
      <c r="D829" s="136">
        <v>1</v>
      </c>
      <c r="E829" s="136" t="s">
        <v>34</v>
      </c>
      <c r="F829" s="140">
        <v>40704</v>
      </c>
      <c r="G829" s="140">
        <v>40706</v>
      </c>
      <c r="H829" s="136">
        <v>2</v>
      </c>
      <c r="I829" s="136" t="s">
        <v>35</v>
      </c>
      <c r="J829" s="136" t="s">
        <v>36</v>
      </c>
      <c r="K829" s="136" t="s">
        <v>37</v>
      </c>
    </row>
    <row r="830" spans="1:11" ht="12.75" customHeight="1" x14ac:dyDescent="0.15">
      <c r="A830" s="136" t="s">
        <v>715</v>
      </c>
      <c r="B830" s="136" t="s">
        <v>732</v>
      </c>
      <c r="C830" s="136" t="s">
        <v>733</v>
      </c>
      <c r="D830" s="136">
        <v>1</v>
      </c>
      <c r="E830" s="136" t="s">
        <v>34</v>
      </c>
      <c r="F830" s="140">
        <v>40711</v>
      </c>
      <c r="G830" s="140">
        <v>40713</v>
      </c>
      <c r="H830" s="136">
        <v>2</v>
      </c>
      <c r="I830" s="136" t="s">
        <v>35</v>
      </c>
      <c r="J830" s="136" t="s">
        <v>36</v>
      </c>
      <c r="K830" s="136" t="s">
        <v>37</v>
      </c>
    </row>
    <row r="831" spans="1:11" ht="12.75" customHeight="1" x14ac:dyDescent="0.15">
      <c r="A831" s="136" t="s">
        <v>715</v>
      </c>
      <c r="B831" s="136" t="s">
        <v>732</v>
      </c>
      <c r="C831" s="136" t="s">
        <v>733</v>
      </c>
      <c r="D831" s="136">
        <v>1</v>
      </c>
      <c r="E831" s="136" t="s">
        <v>34</v>
      </c>
      <c r="F831" s="140">
        <v>40718</v>
      </c>
      <c r="G831" s="140">
        <v>40719</v>
      </c>
      <c r="H831" s="136">
        <v>1</v>
      </c>
      <c r="I831" s="136" t="s">
        <v>35</v>
      </c>
      <c r="J831" s="136" t="s">
        <v>36</v>
      </c>
      <c r="K831" s="136" t="s">
        <v>37</v>
      </c>
    </row>
    <row r="832" spans="1:11" ht="12.75" customHeight="1" x14ac:dyDescent="0.15">
      <c r="A832" s="136" t="s">
        <v>715</v>
      </c>
      <c r="B832" s="136" t="s">
        <v>732</v>
      </c>
      <c r="C832" s="136" t="s">
        <v>733</v>
      </c>
      <c r="D832" s="136">
        <v>1</v>
      </c>
      <c r="E832" s="136" t="s">
        <v>34</v>
      </c>
      <c r="F832" s="140">
        <v>40757</v>
      </c>
      <c r="G832" s="140">
        <v>40759</v>
      </c>
      <c r="H832" s="136">
        <v>2</v>
      </c>
      <c r="I832" s="136" t="s">
        <v>35</v>
      </c>
      <c r="J832" s="136" t="s">
        <v>36</v>
      </c>
      <c r="K832" s="136" t="s">
        <v>37</v>
      </c>
    </row>
    <row r="833" spans="1:11" ht="12.75" customHeight="1" x14ac:dyDescent="0.15">
      <c r="A833" s="136" t="s">
        <v>715</v>
      </c>
      <c r="B833" s="136" t="s">
        <v>732</v>
      </c>
      <c r="C833" s="136" t="s">
        <v>733</v>
      </c>
      <c r="D833" s="136">
        <v>1</v>
      </c>
      <c r="E833" s="136" t="s">
        <v>34</v>
      </c>
      <c r="F833" s="140">
        <v>40763</v>
      </c>
      <c r="G833" s="140">
        <v>40764</v>
      </c>
      <c r="H833" s="136">
        <v>1</v>
      </c>
      <c r="I833" s="136" t="s">
        <v>35</v>
      </c>
      <c r="J833" s="136" t="s">
        <v>36</v>
      </c>
      <c r="K833" s="136" t="s">
        <v>37</v>
      </c>
    </row>
    <row r="834" spans="1:11" ht="12.75" customHeight="1" x14ac:dyDescent="0.15">
      <c r="A834" s="136" t="s">
        <v>715</v>
      </c>
      <c r="B834" s="136" t="s">
        <v>732</v>
      </c>
      <c r="C834" s="136" t="s">
        <v>733</v>
      </c>
      <c r="D834" s="136">
        <v>1</v>
      </c>
      <c r="E834" s="136" t="s">
        <v>34</v>
      </c>
      <c r="F834" s="140">
        <v>40765</v>
      </c>
      <c r="G834" s="140">
        <v>40766</v>
      </c>
      <c r="H834" s="136">
        <v>1</v>
      </c>
      <c r="I834" s="136" t="s">
        <v>35</v>
      </c>
      <c r="J834" s="136" t="s">
        <v>36</v>
      </c>
      <c r="K834" s="136" t="s">
        <v>37</v>
      </c>
    </row>
    <row r="835" spans="1:11" ht="12.75" customHeight="1" x14ac:dyDescent="0.15">
      <c r="A835" s="136" t="s">
        <v>715</v>
      </c>
      <c r="B835" s="136" t="s">
        <v>732</v>
      </c>
      <c r="C835" s="136" t="s">
        <v>733</v>
      </c>
      <c r="D835" s="136">
        <v>1</v>
      </c>
      <c r="E835" s="136" t="s">
        <v>34</v>
      </c>
      <c r="F835" s="140">
        <v>40770</v>
      </c>
      <c r="G835" s="140">
        <v>40772</v>
      </c>
      <c r="H835" s="136">
        <v>2</v>
      </c>
      <c r="I835" s="136" t="s">
        <v>35</v>
      </c>
      <c r="J835" s="136" t="s">
        <v>36</v>
      </c>
      <c r="K835" s="136" t="s">
        <v>37</v>
      </c>
    </row>
    <row r="836" spans="1:11" ht="12.75" customHeight="1" x14ac:dyDescent="0.15">
      <c r="A836" s="136" t="s">
        <v>715</v>
      </c>
      <c r="B836" s="136" t="s">
        <v>732</v>
      </c>
      <c r="C836" s="136" t="s">
        <v>733</v>
      </c>
      <c r="D836" s="136">
        <v>1</v>
      </c>
      <c r="E836" s="136" t="s">
        <v>34</v>
      </c>
      <c r="F836" s="140">
        <v>40784</v>
      </c>
      <c r="G836" s="140">
        <v>40786</v>
      </c>
      <c r="H836" s="136">
        <v>2</v>
      </c>
      <c r="I836" s="136" t="s">
        <v>35</v>
      </c>
      <c r="J836" s="136" t="s">
        <v>36</v>
      </c>
      <c r="K836" s="136" t="s">
        <v>37</v>
      </c>
    </row>
    <row r="837" spans="1:11" ht="18" customHeight="1" x14ac:dyDescent="0.15">
      <c r="A837" s="136" t="s">
        <v>715</v>
      </c>
      <c r="B837" s="136" t="s">
        <v>732</v>
      </c>
      <c r="C837" s="136" t="s">
        <v>733</v>
      </c>
      <c r="D837" s="136">
        <v>1</v>
      </c>
      <c r="E837" s="136" t="s">
        <v>34</v>
      </c>
      <c r="F837" s="140">
        <v>40786</v>
      </c>
      <c r="G837" s="140">
        <v>40787</v>
      </c>
      <c r="H837" s="136">
        <v>1</v>
      </c>
      <c r="I837" s="136" t="s">
        <v>12</v>
      </c>
      <c r="J837" s="136" t="s">
        <v>36</v>
      </c>
      <c r="K837" s="136" t="s">
        <v>889</v>
      </c>
    </row>
    <row r="838" spans="1:11" ht="12.75" customHeight="1" x14ac:dyDescent="0.15">
      <c r="A838" s="136" t="s">
        <v>715</v>
      </c>
      <c r="B838" s="136" t="s">
        <v>734</v>
      </c>
      <c r="C838" s="136" t="s">
        <v>735</v>
      </c>
      <c r="D838" s="136">
        <v>1</v>
      </c>
      <c r="E838" s="136" t="s">
        <v>34</v>
      </c>
      <c r="F838" s="140">
        <v>40704</v>
      </c>
      <c r="G838" s="140">
        <v>40706</v>
      </c>
      <c r="H838" s="136">
        <v>2</v>
      </c>
      <c r="I838" s="136" t="s">
        <v>35</v>
      </c>
      <c r="J838" s="136" t="s">
        <v>36</v>
      </c>
      <c r="K838" s="136" t="s">
        <v>37</v>
      </c>
    </row>
    <row r="839" spans="1:11" ht="12.75" customHeight="1" x14ac:dyDescent="0.15">
      <c r="A839" s="136" t="s">
        <v>715</v>
      </c>
      <c r="B839" s="136" t="s">
        <v>734</v>
      </c>
      <c r="C839" s="136" t="s">
        <v>735</v>
      </c>
      <c r="D839" s="136">
        <v>1</v>
      </c>
      <c r="E839" s="136" t="s">
        <v>34</v>
      </c>
      <c r="F839" s="140">
        <v>40711</v>
      </c>
      <c r="G839" s="140">
        <v>40713</v>
      </c>
      <c r="H839" s="136">
        <v>2</v>
      </c>
      <c r="I839" s="136" t="s">
        <v>35</v>
      </c>
      <c r="J839" s="136" t="s">
        <v>36</v>
      </c>
      <c r="K839" s="136" t="s">
        <v>37</v>
      </c>
    </row>
    <row r="840" spans="1:11" ht="12.75" customHeight="1" x14ac:dyDescent="0.15">
      <c r="A840" s="136" t="s">
        <v>715</v>
      </c>
      <c r="B840" s="136" t="s">
        <v>734</v>
      </c>
      <c r="C840" s="136" t="s">
        <v>735</v>
      </c>
      <c r="D840" s="136">
        <v>1</v>
      </c>
      <c r="E840" s="136" t="s">
        <v>34</v>
      </c>
      <c r="F840" s="140">
        <v>40718</v>
      </c>
      <c r="G840" s="140">
        <v>40719</v>
      </c>
      <c r="H840" s="136">
        <v>1</v>
      </c>
      <c r="I840" s="136" t="s">
        <v>35</v>
      </c>
      <c r="J840" s="136" t="s">
        <v>36</v>
      </c>
      <c r="K840" s="136" t="s">
        <v>37</v>
      </c>
    </row>
    <row r="841" spans="1:11" ht="12.75" customHeight="1" x14ac:dyDescent="0.15">
      <c r="A841" s="136" t="s">
        <v>715</v>
      </c>
      <c r="B841" s="136" t="s">
        <v>734</v>
      </c>
      <c r="C841" s="136" t="s">
        <v>735</v>
      </c>
      <c r="D841" s="136">
        <v>1</v>
      </c>
      <c r="E841" s="136" t="s">
        <v>34</v>
      </c>
      <c r="F841" s="140">
        <v>40757</v>
      </c>
      <c r="G841" s="140">
        <v>40759</v>
      </c>
      <c r="H841" s="136">
        <v>2</v>
      </c>
      <c r="I841" s="136" t="s">
        <v>35</v>
      </c>
      <c r="J841" s="136" t="s">
        <v>36</v>
      </c>
      <c r="K841" s="136" t="s">
        <v>37</v>
      </c>
    </row>
    <row r="842" spans="1:11" ht="12.75" customHeight="1" x14ac:dyDescent="0.15">
      <c r="A842" s="136" t="s">
        <v>715</v>
      </c>
      <c r="B842" s="136" t="s">
        <v>734</v>
      </c>
      <c r="C842" s="136" t="s">
        <v>735</v>
      </c>
      <c r="D842" s="136">
        <v>1</v>
      </c>
      <c r="E842" s="136" t="s">
        <v>34</v>
      </c>
      <c r="F842" s="140">
        <v>40763</v>
      </c>
      <c r="G842" s="140">
        <v>40764</v>
      </c>
      <c r="H842" s="136">
        <v>1</v>
      </c>
      <c r="I842" s="136" t="s">
        <v>35</v>
      </c>
      <c r="J842" s="136" t="s">
        <v>36</v>
      </c>
      <c r="K842" s="136" t="s">
        <v>37</v>
      </c>
    </row>
    <row r="843" spans="1:11" ht="12.75" customHeight="1" x14ac:dyDescent="0.15">
      <c r="A843" s="136" t="s">
        <v>715</v>
      </c>
      <c r="B843" s="136" t="s">
        <v>734</v>
      </c>
      <c r="C843" s="136" t="s">
        <v>735</v>
      </c>
      <c r="D843" s="136">
        <v>1</v>
      </c>
      <c r="E843" s="136" t="s">
        <v>34</v>
      </c>
      <c r="F843" s="140">
        <v>40765</v>
      </c>
      <c r="G843" s="140">
        <v>40766</v>
      </c>
      <c r="H843" s="136">
        <v>1</v>
      </c>
      <c r="I843" s="136" t="s">
        <v>35</v>
      </c>
      <c r="J843" s="136" t="s">
        <v>36</v>
      </c>
      <c r="K843" s="136" t="s">
        <v>37</v>
      </c>
    </row>
    <row r="844" spans="1:11" ht="12.75" customHeight="1" x14ac:dyDescent="0.15">
      <c r="A844" s="136" t="s">
        <v>715</v>
      </c>
      <c r="B844" s="136" t="s">
        <v>734</v>
      </c>
      <c r="C844" s="136" t="s">
        <v>735</v>
      </c>
      <c r="D844" s="136">
        <v>1</v>
      </c>
      <c r="E844" s="136" t="s">
        <v>34</v>
      </c>
      <c r="F844" s="140">
        <v>40770</v>
      </c>
      <c r="G844" s="140">
        <v>40772</v>
      </c>
      <c r="H844" s="136">
        <v>2</v>
      </c>
      <c r="I844" s="136" t="s">
        <v>35</v>
      </c>
      <c r="J844" s="136" t="s">
        <v>36</v>
      </c>
      <c r="K844" s="136" t="s">
        <v>37</v>
      </c>
    </row>
    <row r="845" spans="1:11" ht="12.75" customHeight="1" x14ac:dyDescent="0.15">
      <c r="A845" s="136" t="s">
        <v>715</v>
      </c>
      <c r="B845" s="136" t="s">
        <v>734</v>
      </c>
      <c r="C845" s="136" t="s">
        <v>735</v>
      </c>
      <c r="D845" s="136">
        <v>1</v>
      </c>
      <c r="E845" s="136" t="s">
        <v>34</v>
      </c>
      <c r="F845" s="140">
        <v>40784</v>
      </c>
      <c r="G845" s="140">
        <v>40786</v>
      </c>
      <c r="H845" s="136">
        <v>2</v>
      </c>
      <c r="I845" s="136" t="s">
        <v>35</v>
      </c>
      <c r="J845" s="136" t="s">
        <v>36</v>
      </c>
      <c r="K845" s="136" t="s">
        <v>37</v>
      </c>
    </row>
    <row r="846" spans="1:11" ht="12.75" customHeight="1" x14ac:dyDescent="0.15">
      <c r="A846" s="136" t="s">
        <v>715</v>
      </c>
      <c r="B846" s="136" t="s">
        <v>740</v>
      </c>
      <c r="C846" s="136" t="s">
        <v>741</v>
      </c>
      <c r="D846" s="136">
        <v>1</v>
      </c>
      <c r="E846" s="136" t="s">
        <v>34</v>
      </c>
      <c r="F846" s="140">
        <v>40704</v>
      </c>
      <c r="G846" s="140">
        <v>40706</v>
      </c>
      <c r="H846" s="136">
        <v>2</v>
      </c>
      <c r="I846" s="136" t="s">
        <v>35</v>
      </c>
      <c r="J846" s="136" t="s">
        <v>36</v>
      </c>
      <c r="K846" s="136" t="s">
        <v>37</v>
      </c>
    </row>
    <row r="847" spans="1:11" ht="12.75" customHeight="1" x14ac:dyDescent="0.15">
      <c r="A847" s="136" t="s">
        <v>715</v>
      </c>
      <c r="B847" s="136" t="s">
        <v>740</v>
      </c>
      <c r="C847" s="136" t="s">
        <v>741</v>
      </c>
      <c r="D847" s="136">
        <v>1</v>
      </c>
      <c r="E847" s="136" t="s">
        <v>34</v>
      </c>
      <c r="F847" s="140">
        <v>40711</v>
      </c>
      <c r="G847" s="140">
        <v>40713</v>
      </c>
      <c r="H847" s="136">
        <v>2</v>
      </c>
      <c r="I847" s="136" t="s">
        <v>35</v>
      </c>
      <c r="J847" s="136" t="s">
        <v>36</v>
      </c>
      <c r="K847" s="136" t="s">
        <v>37</v>
      </c>
    </row>
    <row r="848" spans="1:11" ht="12.75" customHeight="1" x14ac:dyDescent="0.15">
      <c r="A848" s="136" t="s">
        <v>715</v>
      </c>
      <c r="B848" s="136" t="s">
        <v>740</v>
      </c>
      <c r="C848" s="136" t="s">
        <v>741</v>
      </c>
      <c r="D848" s="136">
        <v>1</v>
      </c>
      <c r="E848" s="136" t="s">
        <v>34</v>
      </c>
      <c r="F848" s="140">
        <v>40718</v>
      </c>
      <c r="G848" s="140">
        <v>40719</v>
      </c>
      <c r="H848" s="136">
        <v>1</v>
      </c>
      <c r="I848" s="136" t="s">
        <v>35</v>
      </c>
      <c r="J848" s="136" t="s">
        <v>36</v>
      </c>
      <c r="K848" s="136" t="s">
        <v>37</v>
      </c>
    </row>
    <row r="849" spans="1:11" ht="12.75" customHeight="1" x14ac:dyDescent="0.15">
      <c r="A849" s="136" t="s">
        <v>715</v>
      </c>
      <c r="B849" s="136" t="s">
        <v>740</v>
      </c>
      <c r="C849" s="136" t="s">
        <v>741</v>
      </c>
      <c r="D849" s="136">
        <v>1</v>
      </c>
      <c r="E849" s="136" t="s">
        <v>34</v>
      </c>
      <c r="F849" s="140">
        <v>40724</v>
      </c>
      <c r="G849" s="140">
        <v>40725</v>
      </c>
      <c r="H849" s="136">
        <v>1</v>
      </c>
      <c r="I849" s="136" t="s">
        <v>38</v>
      </c>
      <c r="J849" s="136" t="s">
        <v>39</v>
      </c>
      <c r="K849" s="136" t="s">
        <v>24</v>
      </c>
    </row>
    <row r="850" spans="1:11" ht="12.75" customHeight="1" x14ac:dyDescent="0.15">
      <c r="A850" s="136" t="s">
        <v>715</v>
      </c>
      <c r="B850" s="136" t="s">
        <v>740</v>
      </c>
      <c r="C850" s="136" t="s">
        <v>741</v>
      </c>
      <c r="D850" s="136">
        <v>1</v>
      </c>
      <c r="E850" s="136" t="s">
        <v>34</v>
      </c>
      <c r="F850" s="140">
        <v>40757</v>
      </c>
      <c r="G850" s="140">
        <v>40759</v>
      </c>
      <c r="H850" s="136">
        <v>2</v>
      </c>
      <c r="I850" s="136" t="s">
        <v>35</v>
      </c>
      <c r="J850" s="136" t="s">
        <v>36</v>
      </c>
      <c r="K850" s="136" t="s">
        <v>37</v>
      </c>
    </row>
    <row r="851" spans="1:11" ht="12.75" customHeight="1" x14ac:dyDescent="0.15">
      <c r="A851" s="136" t="s">
        <v>715</v>
      </c>
      <c r="B851" s="136" t="s">
        <v>740</v>
      </c>
      <c r="C851" s="136" t="s">
        <v>741</v>
      </c>
      <c r="D851" s="136">
        <v>1</v>
      </c>
      <c r="E851" s="136" t="s">
        <v>34</v>
      </c>
      <c r="F851" s="140">
        <v>40763</v>
      </c>
      <c r="G851" s="140">
        <v>40764</v>
      </c>
      <c r="H851" s="136">
        <v>1</v>
      </c>
      <c r="I851" s="136" t="s">
        <v>35</v>
      </c>
      <c r="J851" s="136" t="s">
        <v>36</v>
      </c>
      <c r="K851" s="136" t="s">
        <v>37</v>
      </c>
    </row>
    <row r="852" spans="1:11" ht="12.75" customHeight="1" x14ac:dyDescent="0.15">
      <c r="A852" s="136" t="s">
        <v>715</v>
      </c>
      <c r="B852" s="136" t="s">
        <v>740</v>
      </c>
      <c r="C852" s="136" t="s">
        <v>741</v>
      </c>
      <c r="D852" s="136">
        <v>1</v>
      </c>
      <c r="E852" s="136" t="s">
        <v>34</v>
      </c>
      <c r="F852" s="140">
        <v>40765</v>
      </c>
      <c r="G852" s="140">
        <v>40766</v>
      </c>
      <c r="H852" s="136">
        <v>1</v>
      </c>
      <c r="I852" s="136" t="s">
        <v>35</v>
      </c>
      <c r="J852" s="136" t="s">
        <v>36</v>
      </c>
      <c r="K852" s="136" t="s">
        <v>37</v>
      </c>
    </row>
    <row r="853" spans="1:11" ht="12.75" customHeight="1" x14ac:dyDescent="0.15">
      <c r="A853" s="136" t="s">
        <v>715</v>
      </c>
      <c r="B853" s="136" t="s">
        <v>740</v>
      </c>
      <c r="C853" s="136" t="s">
        <v>741</v>
      </c>
      <c r="D853" s="136">
        <v>1</v>
      </c>
      <c r="E853" s="136" t="s">
        <v>34</v>
      </c>
      <c r="F853" s="140">
        <v>40770</v>
      </c>
      <c r="G853" s="140">
        <v>40772</v>
      </c>
      <c r="H853" s="136">
        <v>2</v>
      </c>
      <c r="I853" s="136" t="s">
        <v>35</v>
      </c>
      <c r="J853" s="136" t="s">
        <v>36</v>
      </c>
      <c r="K853" s="136" t="s">
        <v>37</v>
      </c>
    </row>
    <row r="854" spans="1:11" ht="12.75" customHeight="1" x14ac:dyDescent="0.15">
      <c r="A854" s="136" t="s">
        <v>715</v>
      </c>
      <c r="B854" s="136" t="s">
        <v>740</v>
      </c>
      <c r="C854" s="136" t="s">
        <v>741</v>
      </c>
      <c r="D854" s="136">
        <v>1</v>
      </c>
      <c r="E854" s="136" t="s">
        <v>34</v>
      </c>
      <c r="F854" s="140">
        <v>40784</v>
      </c>
      <c r="G854" s="140">
        <v>40786</v>
      </c>
      <c r="H854" s="136">
        <v>2</v>
      </c>
      <c r="I854" s="136" t="s">
        <v>35</v>
      </c>
      <c r="J854" s="136" t="s">
        <v>36</v>
      </c>
      <c r="K854" s="136" t="s">
        <v>37</v>
      </c>
    </row>
    <row r="855" spans="1:11" ht="12.75" customHeight="1" x14ac:dyDescent="0.15">
      <c r="A855" s="136" t="s">
        <v>715</v>
      </c>
      <c r="B855" s="136" t="s">
        <v>746</v>
      </c>
      <c r="C855" s="136" t="s">
        <v>747</v>
      </c>
      <c r="D855" s="136">
        <v>1</v>
      </c>
      <c r="E855" s="136" t="s">
        <v>34</v>
      </c>
      <c r="F855" s="140">
        <v>40704</v>
      </c>
      <c r="G855" s="140">
        <v>40706</v>
      </c>
      <c r="H855" s="136">
        <v>2</v>
      </c>
      <c r="I855" s="136" t="s">
        <v>35</v>
      </c>
      <c r="J855" s="136" t="s">
        <v>36</v>
      </c>
      <c r="K855" s="136" t="s">
        <v>37</v>
      </c>
    </row>
    <row r="856" spans="1:11" ht="12.75" customHeight="1" x14ac:dyDescent="0.15">
      <c r="A856" s="136" t="s">
        <v>715</v>
      </c>
      <c r="B856" s="136" t="s">
        <v>746</v>
      </c>
      <c r="C856" s="136" t="s">
        <v>747</v>
      </c>
      <c r="D856" s="136">
        <v>1</v>
      </c>
      <c r="E856" s="136" t="s">
        <v>34</v>
      </c>
      <c r="F856" s="140">
        <v>40711</v>
      </c>
      <c r="G856" s="140">
        <v>40713</v>
      </c>
      <c r="H856" s="136">
        <v>2</v>
      </c>
      <c r="I856" s="136" t="s">
        <v>35</v>
      </c>
      <c r="J856" s="136" t="s">
        <v>36</v>
      </c>
      <c r="K856" s="136" t="s">
        <v>37</v>
      </c>
    </row>
    <row r="857" spans="1:11" ht="12.75" customHeight="1" x14ac:dyDescent="0.15">
      <c r="A857" s="136" t="s">
        <v>715</v>
      </c>
      <c r="B857" s="136" t="s">
        <v>746</v>
      </c>
      <c r="C857" s="136" t="s">
        <v>747</v>
      </c>
      <c r="D857" s="136">
        <v>1</v>
      </c>
      <c r="E857" s="136" t="s">
        <v>34</v>
      </c>
      <c r="F857" s="140">
        <v>40718</v>
      </c>
      <c r="G857" s="140">
        <v>40719</v>
      </c>
      <c r="H857" s="136">
        <v>1</v>
      </c>
      <c r="I857" s="136" t="s">
        <v>35</v>
      </c>
      <c r="J857" s="136" t="s">
        <v>36</v>
      </c>
      <c r="K857" s="136" t="s">
        <v>37</v>
      </c>
    </row>
    <row r="858" spans="1:11" ht="12.75" customHeight="1" x14ac:dyDescent="0.15">
      <c r="A858" s="136" t="s">
        <v>715</v>
      </c>
      <c r="B858" s="136" t="s">
        <v>746</v>
      </c>
      <c r="C858" s="136" t="s">
        <v>747</v>
      </c>
      <c r="D858" s="136">
        <v>1</v>
      </c>
      <c r="E858" s="136" t="s">
        <v>34</v>
      </c>
      <c r="F858" s="140">
        <v>40757</v>
      </c>
      <c r="G858" s="140">
        <v>40759</v>
      </c>
      <c r="H858" s="136">
        <v>2</v>
      </c>
      <c r="I858" s="136" t="s">
        <v>35</v>
      </c>
      <c r="J858" s="136" t="s">
        <v>36</v>
      </c>
      <c r="K858" s="136" t="s">
        <v>37</v>
      </c>
    </row>
    <row r="859" spans="1:11" ht="12.75" customHeight="1" x14ac:dyDescent="0.15">
      <c r="A859" s="136" t="s">
        <v>715</v>
      </c>
      <c r="B859" s="136" t="s">
        <v>746</v>
      </c>
      <c r="C859" s="136" t="s">
        <v>747</v>
      </c>
      <c r="D859" s="136">
        <v>1</v>
      </c>
      <c r="E859" s="136" t="s">
        <v>34</v>
      </c>
      <c r="F859" s="140">
        <v>40763</v>
      </c>
      <c r="G859" s="140">
        <v>40764</v>
      </c>
      <c r="H859" s="136">
        <v>1</v>
      </c>
      <c r="I859" s="136" t="s">
        <v>35</v>
      </c>
      <c r="J859" s="136" t="s">
        <v>36</v>
      </c>
      <c r="K859" s="136" t="s">
        <v>37</v>
      </c>
    </row>
    <row r="860" spans="1:11" ht="12.75" customHeight="1" x14ac:dyDescent="0.15">
      <c r="A860" s="136" t="s">
        <v>715</v>
      </c>
      <c r="B860" s="136" t="s">
        <v>746</v>
      </c>
      <c r="C860" s="136" t="s">
        <v>747</v>
      </c>
      <c r="D860" s="136">
        <v>1</v>
      </c>
      <c r="E860" s="136" t="s">
        <v>34</v>
      </c>
      <c r="F860" s="140">
        <v>40765</v>
      </c>
      <c r="G860" s="140">
        <v>40766</v>
      </c>
      <c r="H860" s="136">
        <v>1</v>
      </c>
      <c r="I860" s="136" t="s">
        <v>35</v>
      </c>
      <c r="J860" s="136" t="s">
        <v>36</v>
      </c>
      <c r="K860" s="136" t="s">
        <v>37</v>
      </c>
    </row>
    <row r="861" spans="1:11" ht="12.75" customHeight="1" x14ac:dyDescent="0.15">
      <c r="A861" s="136" t="s">
        <v>715</v>
      </c>
      <c r="B861" s="136" t="s">
        <v>746</v>
      </c>
      <c r="C861" s="136" t="s">
        <v>747</v>
      </c>
      <c r="D861" s="136">
        <v>1</v>
      </c>
      <c r="E861" s="136" t="s">
        <v>34</v>
      </c>
      <c r="F861" s="140">
        <v>40770</v>
      </c>
      <c r="G861" s="140">
        <v>40772</v>
      </c>
      <c r="H861" s="136">
        <v>2</v>
      </c>
      <c r="I861" s="136" t="s">
        <v>35</v>
      </c>
      <c r="J861" s="136" t="s">
        <v>36</v>
      </c>
      <c r="K861" s="136" t="s">
        <v>37</v>
      </c>
    </row>
    <row r="862" spans="1:11" ht="17.25" customHeight="1" x14ac:dyDescent="0.15">
      <c r="A862" s="136" t="s">
        <v>715</v>
      </c>
      <c r="B862" s="136" t="s">
        <v>746</v>
      </c>
      <c r="C862" s="136" t="s">
        <v>747</v>
      </c>
      <c r="D862" s="136">
        <v>1</v>
      </c>
      <c r="E862" s="136" t="s">
        <v>34</v>
      </c>
      <c r="F862" s="140">
        <v>40772</v>
      </c>
      <c r="G862" s="140">
        <v>40773</v>
      </c>
      <c r="H862" s="136">
        <v>1</v>
      </c>
      <c r="I862" s="136" t="s">
        <v>12</v>
      </c>
      <c r="J862" s="136" t="s">
        <v>36</v>
      </c>
      <c r="K862" s="136" t="s">
        <v>889</v>
      </c>
    </row>
    <row r="863" spans="1:11" ht="12.75" customHeight="1" x14ac:dyDescent="0.15">
      <c r="A863" s="136" t="s">
        <v>715</v>
      </c>
      <c r="B863" s="136" t="s">
        <v>746</v>
      </c>
      <c r="C863" s="136" t="s">
        <v>747</v>
      </c>
      <c r="D863" s="136">
        <v>1</v>
      </c>
      <c r="E863" s="136" t="s">
        <v>34</v>
      </c>
      <c r="F863" s="140">
        <v>40784</v>
      </c>
      <c r="G863" s="140">
        <v>40786</v>
      </c>
      <c r="H863" s="136">
        <v>2</v>
      </c>
      <c r="I863" s="136" t="s">
        <v>35</v>
      </c>
      <c r="J863" s="136" t="s">
        <v>36</v>
      </c>
      <c r="K863" s="136" t="s">
        <v>37</v>
      </c>
    </row>
    <row r="864" spans="1:11" ht="12.75" customHeight="1" x14ac:dyDescent="0.15">
      <c r="A864" s="136" t="s">
        <v>715</v>
      </c>
      <c r="B864" s="136" t="s">
        <v>753</v>
      </c>
      <c r="C864" s="136" t="s">
        <v>754</v>
      </c>
      <c r="D864" s="136">
        <v>1</v>
      </c>
      <c r="E864" s="136" t="s">
        <v>34</v>
      </c>
      <c r="F864" s="140">
        <v>40704</v>
      </c>
      <c r="G864" s="140">
        <v>40706</v>
      </c>
      <c r="H864" s="136">
        <v>2</v>
      </c>
      <c r="I864" s="136" t="s">
        <v>35</v>
      </c>
      <c r="J864" s="136" t="s">
        <v>36</v>
      </c>
      <c r="K864" s="136" t="s">
        <v>37</v>
      </c>
    </row>
    <row r="865" spans="1:11" ht="12.75" customHeight="1" x14ac:dyDescent="0.15">
      <c r="A865" s="136" t="s">
        <v>715</v>
      </c>
      <c r="B865" s="136" t="s">
        <v>753</v>
      </c>
      <c r="C865" s="136" t="s">
        <v>754</v>
      </c>
      <c r="D865" s="136">
        <v>1</v>
      </c>
      <c r="E865" s="136" t="s">
        <v>34</v>
      </c>
      <c r="F865" s="140">
        <v>40711</v>
      </c>
      <c r="G865" s="140">
        <v>40713</v>
      </c>
      <c r="H865" s="136">
        <v>2</v>
      </c>
      <c r="I865" s="136" t="s">
        <v>35</v>
      </c>
      <c r="J865" s="136" t="s">
        <v>36</v>
      </c>
      <c r="K865" s="136" t="s">
        <v>37</v>
      </c>
    </row>
    <row r="866" spans="1:11" ht="12.75" customHeight="1" x14ac:dyDescent="0.15">
      <c r="A866" s="136" t="s">
        <v>715</v>
      </c>
      <c r="B866" s="136" t="s">
        <v>753</v>
      </c>
      <c r="C866" s="136" t="s">
        <v>754</v>
      </c>
      <c r="D866" s="136">
        <v>1</v>
      </c>
      <c r="E866" s="136" t="s">
        <v>34</v>
      </c>
      <c r="F866" s="140">
        <v>40718</v>
      </c>
      <c r="G866" s="140">
        <v>40719</v>
      </c>
      <c r="H866" s="136">
        <v>1</v>
      </c>
      <c r="I866" s="136" t="s">
        <v>35</v>
      </c>
      <c r="J866" s="136" t="s">
        <v>36</v>
      </c>
      <c r="K866" s="136" t="s">
        <v>37</v>
      </c>
    </row>
    <row r="867" spans="1:11" ht="12.75" customHeight="1" x14ac:dyDescent="0.15">
      <c r="A867" s="136" t="s">
        <v>715</v>
      </c>
      <c r="B867" s="136" t="s">
        <v>753</v>
      </c>
      <c r="C867" s="136" t="s">
        <v>754</v>
      </c>
      <c r="D867" s="136">
        <v>1</v>
      </c>
      <c r="E867" s="136" t="s">
        <v>34</v>
      </c>
      <c r="F867" s="140">
        <v>40757</v>
      </c>
      <c r="G867" s="140">
        <v>40759</v>
      </c>
      <c r="H867" s="136">
        <v>2</v>
      </c>
      <c r="I867" s="136" t="s">
        <v>35</v>
      </c>
      <c r="J867" s="136" t="s">
        <v>36</v>
      </c>
      <c r="K867" s="136" t="s">
        <v>37</v>
      </c>
    </row>
    <row r="868" spans="1:11" ht="12.75" customHeight="1" x14ac:dyDescent="0.15">
      <c r="A868" s="136" t="s">
        <v>715</v>
      </c>
      <c r="B868" s="136" t="s">
        <v>753</v>
      </c>
      <c r="C868" s="136" t="s">
        <v>754</v>
      </c>
      <c r="D868" s="136">
        <v>1</v>
      </c>
      <c r="E868" s="136" t="s">
        <v>34</v>
      </c>
      <c r="F868" s="140">
        <v>40763</v>
      </c>
      <c r="G868" s="140">
        <v>40764</v>
      </c>
      <c r="H868" s="136">
        <v>1</v>
      </c>
      <c r="I868" s="136" t="s">
        <v>35</v>
      </c>
      <c r="J868" s="136" t="s">
        <v>36</v>
      </c>
      <c r="K868" s="136" t="s">
        <v>37</v>
      </c>
    </row>
    <row r="869" spans="1:11" ht="12.75" customHeight="1" x14ac:dyDescent="0.15">
      <c r="A869" s="136" t="s">
        <v>715</v>
      </c>
      <c r="B869" s="136" t="s">
        <v>753</v>
      </c>
      <c r="C869" s="136" t="s">
        <v>754</v>
      </c>
      <c r="D869" s="136">
        <v>1</v>
      </c>
      <c r="E869" s="136" t="s">
        <v>34</v>
      </c>
      <c r="F869" s="140">
        <v>40765</v>
      </c>
      <c r="G869" s="140">
        <v>40766</v>
      </c>
      <c r="H869" s="136">
        <v>1</v>
      </c>
      <c r="I869" s="136" t="s">
        <v>35</v>
      </c>
      <c r="J869" s="136" t="s">
        <v>36</v>
      </c>
      <c r="K869" s="136" t="s">
        <v>37</v>
      </c>
    </row>
    <row r="870" spans="1:11" ht="12.75" customHeight="1" x14ac:dyDescent="0.15">
      <c r="A870" s="136" t="s">
        <v>715</v>
      </c>
      <c r="B870" s="136" t="s">
        <v>753</v>
      </c>
      <c r="C870" s="136" t="s">
        <v>754</v>
      </c>
      <c r="D870" s="136">
        <v>1</v>
      </c>
      <c r="E870" s="136" t="s">
        <v>34</v>
      </c>
      <c r="F870" s="140">
        <v>40770</v>
      </c>
      <c r="G870" s="140">
        <v>40772</v>
      </c>
      <c r="H870" s="136">
        <v>2</v>
      </c>
      <c r="I870" s="136" t="s">
        <v>35</v>
      </c>
      <c r="J870" s="136" t="s">
        <v>36</v>
      </c>
      <c r="K870" s="136" t="s">
        <v>37</v>
      </c>
    </row>
    <row r="871" spans="1:11" ht="12.75" customHeight="1" x14ac:dyDescent="0.15">
      <c r="A871" s="136" t="s">
        <v>715</v>
      </c>
      <c r="B871" s="136" t="s">
        <v>753</v>
      </c>
      <c r="C871" s="136" t="s">
        <v>754</v>
      </c>
      <c r="D871" s="136">
        <v>1</v>
      </c>
      <c r="E871" s="136" t="s">
        <v>34</v>
      </c>
      <c r="F871" s="140">
        <v>40784</v>
      </c>
      <c r="G871" s="140">
        <v>40786</v>
      </c>
      <c r="H871" s="136">
        <v>2</v>
      </c>
      <c r="I871" s="136" t="s">
        <v>35</v>
      </c>
      <c r="J871" s="136" t="s">
        <v>36</v>
      </c>
      <c r="K871" s="136" t="s">
        <v>37</v>
      </c>
    </row>
    <row r="872" spans="1:11" ht="12.75" customHeight="1" x14ac:dyDescent="0.15">
      <c r="A872" s="137" t="s">
        <v>715</v>
      </c>
      <c r="B872" s="137" t="s">
        <v>757</v>
      </c>
      <c r="C872" s="137" t="s">
        <v>758</v>
      </c>
      <c r="D872" s="137">
        <v>2</v>
      </c>
      <c r="E872" s="137" t="s">
        <v>34</v>
      </c>
      <c r="F872" s="141">
        <v>40721</v>
      </c>
      <c r="G872" s="141">
        <v>40723</v>
      </c>
      <c r="H872" s="137">
        <v>2</v>
      </c>
      <c r="I872" s="137" t="s">
        <v>791</v>
      </c>
      <c r="J872" s="137" t="s">
        <v>36</v>
      </c>
      <c r="K872" s="137" t="s">
        <v>890</v>
      </c>
    </row>
    <row r="873" spans="1:11" ht="12.75" customHeight="1" x14ac:dyDescent="0.15">
      <c r="A873" s="33"/>
      <c r="B873" s="159">
        <f>SUM(IF(FREQUENCY(MATCH(B786:B872,B786:B872,0),MATCH(B786:B872,B786:B872,0))&gt;0,1))</f>
        <v>13</v>
      </c>
      <c r="C873" s="34"/>
      <c r="D873" s="34"/>
      <c r="E873" s="34">
        <f>COUNTA(E786:E872)</f>
        <v>87</v>
      </c>
      <c r="F873" s="34"/>
      <c r="G873" s="34"/>
      <c r="H873" s="34">
        <f>SUM(H786:H872)</f>
        <v>140</v>
      </c>
      <c r="I873" s="33"/>
      <c r="J873" s="33"/>
      <c r="K873" s="33"/>
    </row>
    <row r="874" spans="1:11" ht="12.75" customHeight="1" x14ac:dyDescent="0.15">
      <c r="A874" s="33"/>
      <c r="B874" s="63"/>
      <c r="C874" s="34"/>
      <c r="D874" s="34"/>
      <c r="E874" s="29"/>
      <c r="F874" s="29"/>
      <c r="G874" s="29"/>
      <c r="H874" s="29"/>
      <c r="I874" s="33"/>
      <c r="J874" s="33"/>
      <c r="K874" s="33"/>
    </row>
    <row r="875" spans="1:11" ht="12.75" customHeight="1" x14ac:dyDescent="0.15">
      <c r="A875" s="33"/>
      <c r="B875" s="63"/>
      <c r="C875" s="34"/>
      <c r="D875" s="34"/>
      <c r="E875" s="29"/>
      <c r="F875" s="29"/>
      <c r="G875" s="29"/>
      <c r="H875" s="29"/>
      <c r="I875" s="33"/>
      <c r="J875" s="33"/>
      <c r="K875" s="33"/>
    </row>
    <row r="876" spans="1:11" ht="12.75" customHeight="1" x14ac:dyDescent="0.2">
      <c r="A876" s="33"/>
      <c r="C876" s="119"/>
      <c r="D876" s="123" t="s">
        <v>916</v>
      </c>
      <c r="E876" s="120"/>
      <c r="F876" s="120"/>
      <c r="G876" s="29"/>
      <c r="H876" s="29"/>
      <c r="I876" s="33"/>
      <c r="J876" s="33"/>
      <c r="K876" s="33"/>
    </row>
    <row r="877" spans="1:11" ht="12.75" customHeight="1" x14ac:dyDescent="0.2">
      <c r="A877" s="33"/>
      <c r="B877" s="121"/>
      <c r="D877" s="122" t="s">
        <v>140</v>
      </c>
      <c r="E877" s="102">
        <f>SUM(B94+B119+B198+B227+B285+B414+B424+B427+B454+B474+B784+B873)</f>
        <v>212</v>
      </c>
      <c r="F877" s="120"/>
      <c r="G877" s="29"/>
      <c r="H877" s="29"/>
      <c r="I877" s="33"/>
      <c r="J877" s="33"/>
      <c r="K877" s="33"/>
    </row>
    <row r="878" spans="1:11" ht="12.75" customHeight="1" x14ac:dyDescent="0.2">
      <c r="A878" s="33"/>
      <c r="B878" s="121"/>
      <c r="D878" s="122" t="s">
        <v>141</v>
      </c>
      <c r="E878" s="102">
        <f>SUM(E94+E119+E198+E227+E285+E414+E424+E427+E454+E474+E784+E873)</f>
        <v>849</v>
      </c>
      <c r="F878" s="120"/>
      <c r="G878" s="29"/>
      <c r="H878" s="29"/>
      <c r="I878" s="33"/>
      <c r="J878" s="33"/>
      <c r="K878" s="33"/>
    </row>
    <row r="879" spans="1:11" ht="12.75" customHeight="1" x14ac:dyDescent="0.2">
      <c r="A879" s="33"/>
      <c r="B879" s="121"/>
      <c r="D879" s="122" t="s">
        <v>142</v>
      </c>
      <c r="E879" s="101">
        <f>SUM(H94+H119+H198+H227+H285+H414+H424+H427+H454+H474+H784+H873)</f>
        <v>1997</v>
      </c>
      <c r="F879" s="120"/>
      <c r="G879" s="29"/>
      <c r="H879" s="29"/>
      <c r="I879" s="33"/>
      <c r="J879" s="33"/>
      <c r="K879" s="33"/>
    </row>
    <row r="880" spans="1:11" ht="12.75" customHeight="1" x14ac:dyDescent="0.2">
      <c r="A880" s="33"/>
      <c r="B880" s="121"/>
      <c r="C880" s="119"/>
      <c r="D880" s="119"/>
      <c r="E880" s="120"/>
      <c r="F880" s="120"/>
      <c r="G880" s="29"/>
      <c r="H880" s="29"/>
      <c r="I880" s="33"/>
      <c r="J880" s="33"/>
      <c r="K880" s="33"/>
    </row>
    <row r="881" spans="1:11" ht="12.75" customHeight="1" x14ac:dyDescent="0.2">
      <c r="A881" s="33"/>
      <c r="B881" s="108"/>
      <c r="D881" s="123" t="s">
        <v>119</v>
      </c>
      <c r="E881" s="120"/>
      <c r="F881" s="120"/>
      <c r="G881" s="29"/>
      <c r="H881" s="29"/>
      <c r="I881" s="33"/>
      <c r="J881" s="33"/>
      <c r="K881" s="33"/>
    </row>
    <row r="882" spans="1:11" ht="12.75" customHeight="1" x14ac:dyDescent="0.2">
      <c r="A882" s="33"/>
      <c r="B882" s="121"/>
      <c r="D882" s="104"/>
      <c r="E882" s="113" t="s">
        <v>104</v>
      </c>
      <c r="F882" s="113" t="s">
        <v>105</v>
      </c>
      <c r="G882" s="29"/>
      <c r="H882" s="29"/>
      <c r="I882" s="33"/>
      <c r="J882" s="33"/>
      <c r="K882" s="33"/>
    </row>
    <row r="883" spans="1:11" ht="12.75" customHeight="1" x14ac:dyDescent="0.2">
      <c r="A883" s="87"/>
      <c r="B883" s="108"/>
      <c r="D883" s="124" t="s">
        <v>137</v>
      </c>
      <c r="E883" s="104"/>
      <c r="F883" s="104"/>
      <c r="G883" s="30"/>
      <c r="H883" s="88"/>
      <c r="I883" s="33"/>
      <c r="J883" s="33"/>
      <c r="K883" s="56"/>
    </row>
    <row r="884" spans="1:11" ht="12.75" customHeight="1" x14ac:dyDescent="0.15">
      <c r="A884" s="29"/>
      <c r="B884" s="115"/>
      <c r="C884" s="1"/>
      <c r="D884" s="160" t="s">
        <v>100</v>
      </c>
      <c r="E884" s="125">
        <f>COUNTIF(I2:I872, "*ELEV_BACT*")</f>
        <v>176</v>
      </c>
      <c r="F884" s="116">
        <f>E884/E888</f>
        <v>0.20137299771167047</v>
      </c>
      <c r="G884" s="33"/>
      <c r="H884" s="48"/>
      <c r="I884" s="33"/>
      <c r="J884" s="33"/>
      <c r="K884" s="33"/>
    </row>
    <row r="885" spans="1:11" ht="12.75" customHeight="1" x14ac:dyDescent="0.15">
      <c r="A885" s="29"/>
      <c r="B885" s="115"/>
      <c r="C885" s="1"/>
      <c r="D885" s="160" t="s">
        <v>791</v>
      </c>
      <c r="E885" s="125">
        <f>COUNTIF(I1:I871, "*SEWAGE*")</f>
        <v>9</v>
      </c>
      <c r="F885" s="116">
        <f>E885/E888</f>
        <v>1.0297482837528604E-2</v>
      </c>
      <c r="G885" s="33"/>
      <c r="H885" s="48"/>
      <c r="I885" s="33"/>
      <c r="J885" s="33"/>
      <c r="K885" s="33"/>
    </row>
    <row r="886" spans="1:11" ht="12.75" customHeight="1" x14ac:dyDescent="0.15">
      <c r="A886" s="29"/>
      <c r="B886" s="115"/>
      <c r="C886" s="1"/>
      <c r="D886" s="160" t="s">
        <v>122</v>
      </c>
      <c r="E886" s="125">
        <f>COUNTIF(I2:I872, "*OTHER*")</f>
        <v>56</v>
      </c>
      <c r="F886" s="116">
        <f>E886/E888</f>
        <v>6.4073226544622428E-2</v>
      </c>
      <c r="G886" s="33"/>
      <c r="H886" s="48"/>
      <c r="I886" s="33"/>
      <c r="J886" s="33"/>
      <c r="K886" s="33"/>
    </row>
    <row r="887" spans="1:11" ht="12.75" customHeight="1" x14ac:dyDescent="0.15">
      <c r="A887" s="29"/>
      <c r="B887" s="115"/>
      <c r="C887" s="1"/>
      <c r="D887" s="126" t="s">
        <v>101</v>
      </c>
      <c r="E887" s="127">
        <f>COUNTIF(I2:I872, "*RAINFALL*")</f>
        <v>633</v>
      </c>
      <c r="F887" s="118">
        <f>E887/E888</f>
        <v>0.72425629290617854</v>
      </c>
      <c r="G887" s="33"/>
      <c r="H887" s="48"/>
      <c r="I887" s="33"/>
      <c r="J887" s="20"/>
      <c r="K887" s="20"/>
    </row>
    <row r="888" spans="1:11" ht="12.75" customHeight="1" x14ac:dyDescent="0.2">
      <c r="B888" s="108"/>
      <c r="C888" s="1"/>
      <c r="D888" s="126"/>
      <c r="E888" s="129">
        <f>SUM(E884:E887)</f>
        <v>874</v>
      </c>
      <c r="F888" s="116">
        <f>SUM(F884:F887)</f>
        <v>1</v>
      </c>
      <c r="G888" s="33"/>
      <c r="I888" s="86"/>
      <c r="J888" s="33"/>
      <c r="K888" s="33"/>
    </row>
    <row r="889" spans="1:11" ht="12.75" customHeight="1" x14ac:dyDescent="0.2">
      <c r="B889" s="108"/>
      <c r="C889" s="1"/>
      <c r="D889" s="124" t="s">
        <v>138</v>
      </c>
      <c r="E889" s="104"/>
      <c r="F889" s="125"/>
      <c r="H889" s="84"/>
      <c r="I889" s="85"/>
      <c r="J889" s="47"/>
      <c r="K889" s="92"/>
    </row>
    <row r="890" spans="1:11" ht="12.75" customHeight="1" x14ac:dyDescent="0.2">
      <c r="B890" s="108"/>
      <c r="C890" s="1"/>
      <c r="D890" s="160" t="s">
        <v>767</v>
      </c>
      <c r="E890" s="125">
        <f>COUNTIF(J2:J872, "*ECOLI*")</f>
        <v>110</v>
      </c>
      <c r="F890" s="116">
        <f>E890/E894</f>
        <v>0.12790697674418605</v>
      </c>
      <c r="H890" s="84"/>
      <c r="I890" s="85"/>
      <c r="J890" s="47"/>
      <c r="K890" s="92"/>
    </row>
    <row r="891" spans="1:11" ht="12.75" customHeight="1" x14ac:dyDescent="0.2">
      <c r="B891" s="108"/>
      <c r="C891" s="1"/>
      <c r="D891" s="160" t="s">
        <v>103</v>
      </c>
      <c r="E891" s="125">
        <f>COUNTIF(J2:J872, "*ENTERO*")</f>
        <v>66</v>
      </c>
      <c r="F891" s="116">
        <f>E891/E894</f>
        <v>7.6744186046511634E-2</v>
      </c>
      <c r="I891" s="93"/>
      <c r="J891" s="47"/>
      <c r="K891" s="92"/>
    </row>
    <row r="892" spans="1:11" ht="12.75" customHeight="1" x14ac:dyDescent="0.2">
      <c r="B892" s="108"/>
      <c r="C892" s="1"/>
      <c r="D892" s="160" t="s">
        <v>122</v>
      </c>
      <c r="E892" s="125">
        <f>COUNTIF(J2:J872, "*OTHER*")</f>
        <v>0</v>
      </c>
      <c r="F892" s="116">
        <f>E892/E894</f>
        <v>0</v>
      </c>
      <c r="I892" s="93"/>
      <c r="J892" s="47"/>
      <c r="K892" s="92"/>
    </row>
    <row r="893" spans="1:11" ht="12.75" customHeight="1" x14ac:dyDescent="0.2">
      <c r="B893" s="108"/>
      <c r="C893" s="1"/>
      <c r="D893" s="160" t="s">
        <v>102</v>
      </c>
      <c r="E893" s="127">
        <f>COUNTIF(J2:J872, "*PREEMPT*")</f>
        <v>684</v>
      </c>
      <c r="F893" s="118">
        <f>E893/E894</f>
        <v>0.79534883720930227</v>
      </c>
      <c r="I893" s="94"/>
      <c r="J893" s="95"/>
      <c r="K893" s="92"/>
    </row>
    <row r="894" spans="1:11" ht="12.75" customHeight="1" x14ac:dyDescent="0.2">
      <c r="B894" s="108"/>
      <c r="C894" s="1"/>
      <c r="D894" s="126"/>
      <c r="E894" s="129">
        <f>SUM(E890:E893)</f>
        <v>860</v>
      </c>
      <c r="F894" s="116">
        <f>SUM(F890:F893)</f>
        <v>1</v>
      </c>
      <c r="I894" s="86"/>
      <c r="J894" s="33"/>
      <c r="K894" s="47"/>
    </row>
    <row r="895" spans="1:11" ht="12.75" customHeight="1" x14ac:dyDescent="0.2">
      <c r="B895" s="108"/>
      <c r="C895" s="1"/>
      <c r="D895" s="124" t="s">
        <v>139</v>
      </c>
      <c r="E895" s="104"/>
      <c r="F895" s="125"/>
      <c r="I895" s="85"/>
      <c r="J895" s="47"/>
      <c r="K895" s="92"/>
    </row>
    <row r="896" spans="1:11" ht="12.75" customHeight="1" x14ac:dyDescent="0.2">
      <c r="B896" s="108"/>
      <c r="C896" s="1"/>
      <c r="D896" s="160" t="s">
        <v>768</v>
      </c>
      <c r="E896" s="125">
        <f>COUNTIF(K2:K872, "*CSO*")</f>
        <v>118</v>
      </c>
      <c r="F896" s="116">
        <f>E896/E904</f>
        <v>0.11979695431472082</v>
      </c>
      <c r="I896" s="85"/>
      <c r="J896" s="47"/>
      <c r="K896" s="92"/>
    </row>
    <row r="897" spans="2:11" ht="12.75" customHeight="1" x14ac:dyDescent="0.2">
      <c r="B897" s="108"/>
      <c r="C897" s="1"/>
      <c r="D897" s="160" t="s">
        <v>891</v>
      </c>
      <c r="E897" s="125">
        <f>COUNTIF(K2:K872, "*POTW*")</f>
        <v>13</v>
      </c>
      <c r="F897" s="116">
        <f>E897/E904</f>
        <v>1.3197969543147208E-2</v>
      </c>
      <c r="I897" s="85"/>
      <c r="J897" s="47"/>
      <c r="K897" s="92"/>
    </row>
    <row r="898" spans="2:11" ht="12.75" customHeight="1" x14ac:dyDescent="0.2">
      <c r="B898" s="108"/>
      <c r="C898" s="1"/>
      <c r="D898" s="160" t="s">
        <v>892</v>
      </c>
      <c r="E898" s="125">
        <f>COUNTIF(K2:K872, "*SEWER_LINE*")</f>
        <v>3</v>
      </c>
      <c r="F898" s="116">
        <f>E898/E904</f>
        <v>3.0456852791878172E-3</v>
      </c>
      <c r="I898" s="85"/>
      <c r="J898" s="47"/>
      <c r="K898" s="92"/>
    </row>
    <row r="899" spans="2:11" ht="12.75" customHeight="1" x14ac:dyDescent="0.2">
      <c r="B899" s="108"/>
      <c r="C899" s="1"/>
      <c r="D899" s="160" t="s">
        <v>769</v>
      </c>
      <c r="E899" s="125">
        <f>COUNTIF(K2:K872, "*SEPTIC*")</f>
        <v>9</v>
      </c>
      <c r="F899" s="116">
        <f>E899/E904</f>
        <v>9.1370558375634525E-3</v>
      </c>
      <c r="I899" s="85"/>
      <c r="J899" s="47"/>
      <c r="K899" s="92"/>
    </row>
    <row r="900" spans="2:11" ht="12.75" customHeight="1" x14ac:dyDescent="0.2">
      <c r="B900" s="108"/>
      <c r="C900" s="1"/>
      <c r="D900" s="160" t="s">
        <v>120</v>
      </c>
      <c r="E900" s="125">
        <f>COUNTIF(K2:K872, "*STORM*")</f>
        <v>749</v>
      </c>
      <c r="F900" s="116">
        <f>E900/E904</f>
        <v>0.76040609137055837</v>
      </c>
      <c r="I900" s="94"/>
      <c r="J900" s="95"/>
      <c r="K900" s="92"/>
    </row>
    <row r="901" spans="2:11" ht="12.75" customHeight="1" x14ac:dyDescent="0.2">
      <c r="B901" s="108"/>
      <c r="C901" s="1"/>
      <c r="D901" s="160" t="s">
        <v>121</v>
      </c>
      <c r="E901" s="125">
        <f>COUNTIF(K2:K872, "*WILDLIFE*")</f>
        <v>3</v>
      </c>
      <c r="F901" s="116">
        <f>E901/E904</f>
        <v>3.0456852791878172E-3</v>
      </c>
      <c r="I901" s="86"/>
      <c r="J901" s="33"/>
      <c r="K901" s="47"/>
    </row>
    <row r="902" spans="2:11" ht="12.75" customHeight="1" x14ac:dyDescent="0.2">
      <c r="B902" s="108"/>
      <c r="C902" s="1"/>
      <c r="D902" s="160" t="s">
        <v>122</v>
      </c>
      <c r="E902" s="125">
        <f>COUNTIF(K2:K872, "*OTHER*")</f>
        <v>18</v>
      </c>
      <c r="F902" s="116">
        <f>E902/E904</f>
        <v>1.8274111675126905E-2</v>
      </c>
      <c r="I902" s="73"/>
      <c r="J902" s="47"/>
      <c r="K902" s="92"/>
    </row>
    <row r="903" spans="2:11" ht="12.75" customHeight="1" x14ac:dyDescent="0.2">
      <c r="B903" s="108"/>
      <c r="C903" s="1"/>
      <c r="D903" s="160" t="s">
        <v>123</v>
      </c>
      <c r="E903" s="127">
        <f>COUNTIF(K2:K872, "*UNKNOWN*")</f>
        <v>72</v>
      </c>
      <c r="F903" s="118">
        <f>E903/E904</f>
        <v>7.309644670050762E-2</v>
      </c>
      <c r="I903" s="73"/>
      <c r="J903" s="47"/>
      <c r="K903" s="92"/>
    </row>
    <row r="904" spans="2:11" ht="12.75" customHeight="1" x14ac:dyDescent="0.2">
      <c r="B904" s="108"/>
      <c r="C904" s="108"/>
      <c r="D904" s="108"/>
      <c r="E904" s="129">
        <f>SUM(E896:E903)</f>
        <v>985</v>
      </c>
      <c r="F904" s="116">
        <f>SUM(F896:F903)</f>
        <v>1</v>
      </c>
      <c r="I904" s="73"/>
      <c r="J904" s="47"/>
      <c r="K904" s="92"/>
    </row>
    <row r="905" spans="2:11" ht="12.75" customHeight="1" x14ac:dyDescent="0.15">
      <c r="I905" s="73"/>
      <c r="J905" s="47"/>
      <c r="K905" s="92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New York Beach Actions</oddHeader>
    <oddFooter>&amp;R&amp;P of &amp;N</oddFooter>
  </headerFooter>
  <rowBreaks count="1" manualBreakCount="1">
    <brk id="87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R252"/>
  <sheetViews>
    <sheetView workbookViewId="0">
      <pane ySplit="2" topLeftCell="A3" activePane="bottomLeft" state="frozen"/>
      <selection pane="bottomLeft"/>
    </sheetView>
  </sheetViews>
  <sheetFormatPr defaultRowHeight="9" customHeight="1" x14ac:dyDescent="0.2"/>
  <cols>
    <col min="1" max="1" width="10.85546875" style="5" customWidth="1"/>
    <col min="2" max="2" width="9.140625" style="5"/>
    <col min="3" max="3" width="39.28515625" style="35" customWidth="1"/>
    <col min="4" max="4" width="5.5703125" style="35" customWidth="1"/>
    <col min="5" max="6" width="9.140625" style="6"/>
    <col min="7" max="7" width="0.5703125" style="6" customWidth="1"/>
    <col min="8" max="12" width="9.140625" style="6"/>
    <col min="13" max="16384" width="9.140625" style="5"/>
  </cols>
  <sheetData>
    <row r="1" spans="1:148" s="2" customFormat="1" ht="12" customHeight="1" x14ac:dyDescent="0.2">
      <c r="A1" s="9"/>
      <c r="B1" s="180" t="s">
        <v>26</v>
      </c>
      <c r="C1" s="181"/>
      <c r="D1" s="181"/>
      <c r="E1" s="181"/>
      <c r="F1" s="181"/>
      <c r="G1" s="32"/>
      <c r="H1" s="178" t="s">
        <v>25</v>
      </c>
      <c r="I1" s="179"/>
      <c r="J1" s="179"/>
      <c r="K1" s="179"/>
      <c r="L1" s="179"/>
    </row>
    <row r="2" spans="1:148" s="8" customFormat="1" ht="48" customHeight="1" x14ac:dyDescent="0.2">
      <c r="A2" s="4" t="s">
        <v>13</v>
      </c>
      <c r="B2" s="3" t="s">
        <v>14</v>
      </c>
      <c r="C2" s="3" t="s">
        <v>11</v>
      </c>
      <c r="D2" s="3" t="s">
        <v>77</v>
      </c>
      <c r="E2" s="3" t="s">
        <v>3</v>
      </c>
      <c r="F2" s="3" t="s">
        <v>19</v>
      </c>
      <c r="G2" s="32"/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</row>
    <row r="3" spans="1:148" ht="12.75" customHeight="1" x14ac:dyDescent="0.2">
      <c r="A3" s="73" t="s">
        <v>156</v>
      </c>
      <c r="B3" s="73" t="s">
        <v>157</v>
      </c>
      <c r="C3" s="73" t="s">
        <v>158</v>
      </c>
      <c r="D3" s="73">
        <v>1</v>
      </c>
      <c r="E3" s="60">
        <v>11</v>
      </c>
      <c r="F3" s="60">
        <v>27</v>
      </c>
      <c r="G3" s="60"/>
      <c r="H3" s="60">
        <v>5</v>
      </c>
      <c r="I3" s="60">
        <v>3</v>
      </c>
      <c r="J3" s="60">
        <v>3</v>
      </c>
      <c r="K3" s="60"/>
      <c r="L3" s="60"/>
    </row>
    <row r="4" spans="1:148" ht="12.75" customHeight="1" x14ac:dyDescent="0.2">
      <c r="A4" s="73" t="s">
        <v>156</v>
      </c>
      <c r="B4" s="73" t="s">
        <v>160</v>
      </c>
      <c r="C4" s="73" t="s">
        <v>161</v>
      </c>
      <c r="D4" s="73">
        <v>1</v>
      </c>
      <c r="E4" s="72">
        <v>10</v>
      </c>
      <c r="F4" s="72">
        <v>16</v>
      </c>
      <c r="G4" s="72"/>
      <c r="H4" s="72">
        <v>7</v>
      </c>
      <c r="I4" s="72">
        <v>2</v>
      </c>
      <c r="J4" s="72">
        <v>1</v>
      </c>
      <c r="K4" s="72"/>
      <c r="L4" s="72"/>
    </row>
    <row r="5" spans="1:148" ht="12.75" customHeight="1" x14ac:dyDescent="0.2">
      <c r="A5" s="73" t="s">
        <v>156</v>
      </c>
      <c r="B5" s="73" t="s">
        <v>162</v>
      </c>
      <c r="C5" s="73" t="s">
        <v>163</v>
      </c>
      <c r="D5" s="73">
        <v>1</v>
      </c>
      <c r="E5" s="60">
        <v>9</v>
      </c>
      <c r="F5" s="60">
        <v>21</v>
      </c>
      <c r="G5" s="60"/>
      <c r="H5" s="60">
        <v>4</v>
      </c>
      <c r="I5" s="60">
        <v>3</v>
      </c>
      <c r="J5" s="60">
        <v>2</v>
      </c>
      <c r="K5" s="60"/>
      <c r="L5" s="60"/>
    </row>
    <row r="6" spans="1:148" ht="12.75" customHeight="1" x14ac:dyDescent="0.2">
      <c r="A6" s="73" t="s">
        <v>156</v>
      </c>
      <c r="B6" s="73" t="s">
        <v>164</v>
      </c>
      <c r="C6" s="73" t="s">
        <v>165</v>
      </c>
      <c r="D6" s="73">
        <v>1</v>
      </c>
      <c r="E6" s="60">
        <v>10</v>
      </c>
      <c r="F6" s="60">
        <v>23</v>
      </c>
      <c r="G6" s="60"/>
      <c r="H6" s="60">
        <v>5</v>
      </c>
      <c r="I6" s="60">
        <v>3</v>
      </c>
      <c r="J6" s="60">
        <v>2</v>
      </c>
      <c r="K6" s="60"/>
      <c r="L6" s="60"/>
    </row>
    <row r="7" spans="1:148" ht="12.75" customHeight="1" x14ac:dyDescent="0.2">
      <c r="A7" s="73" t="s">
        <v>156</v>
      </c>
      <c r="B7" s="73" t="s">
        <v>166</v>
      </c>
      <c r="C7" s="73" t="s">
        <v>167</v>
      </c>
      <c r="D7" s="73">
        <v>1</v>
      </c>
      <c r="E7" s="60">
        <v>9</v>
      </c>
      <c r="F7" s="60">
        <v>16</v>
      </c>
      <c r="G7" s="60"/>
      <c r="H7" s="60">
        <v>5</v>
      </c>
      <c r="I7" s="60">
        <v>3</v>
      </c>
      <c r="J7" s="60">
        <v>1</v>
      </c>
      <c r="K7" s="60"/>
      <c r="L7" s="60"/>
    </row>
    <row r="8" spans="1:148" ht="12.75" customHeight="1" x14ac:dyDescent="0.2">
      <c r="A8" s="73" t="s">
        <v>156</v>
      </c>
      <c r="B8" s="73" t="s">
        <v>168</v>
      </c>
      <c r="C8" s="73" t="s">
        <v>169</v>
      </c>
      <c r="D8" s="73">
        <v>1</v>
      </c>
      <c r="E8" s="161">
        <v>2</v>
      </c>
      <c r="F8" s="161">
        <v>5</v>
      </c>
      <c r="G8" s="161"/>
      <c r="H8" s="161">
        <v>1</v>
      </c>
      <c r="I8" s="161"/>
      <c r="J8" s="161">
        <v>1</v>
      </c>
      <c r="K8" s="161"/>
      <c r="L8" s="161"/>
    </row>
    <row r="9" spans="1:148" ht="12.75" customHeight="1" x14ac:dyDescent="0.2">
      <c r="A9" s="73" t="s">
        <v>156</v>
      </c>
      <c r="B9" s="73" t="s">
        <v>170</v>
      </c>
      <c r="C9" s="73" t="s">
        <v>171</v>
      </c>
      <c r="D9" s="73">
        <v>1</v>
      </c>
      <c r="E9" s="60">
        <v>11</v>
      </c>
      <c r="F9" s="60">
        <v>19</v>
      </c>
      <c r="G9" s="60"/>
      <c r="H9" s="60">
        <v>6</v>
      </c>
      <c r="I9" s="60">
        <v>4</v>
      </c>
      <c r="J9" s="60">
        <v>1</v>
      </c>
      <c r="K9" s="60"/>
      <c r="L9" s="60"/>
    </row>
    <row r="10" spans="1:148" ht="12.75" customHeight="1" x14ac:dyDescent="0.2">
      <c r="A10" s="73" t="s">
        <v>156</v>
      </c>
      <c r="B10" s="73" t="s">
        <v>172</v>
      </c>
      <c r="C10" s="73" t="s">
        <v>173</v>
      </c>
      <c r="D10" s="73">
        <v>1</v>
      </c>
      <c r="E10" s="60">
        <v>10</v>
      </c>
      <c r="F10" s="60">
        <v>28</v>
      </c>
      <c r="G10" s="60"/>
      <c r="H10" s="60">
        <v>5</v>
      </c>
      <c r="I10" s="60">
        <v>2</v>
      </c>
      <c r="J10" s="60">
        <v>3</v>
      </c>
      <c r="K10" s="60"/>
      <c r="L10" s="60"/>
    </row>
    <row r="11" spans="1:148" ht="12.75" customHeight="1" x14ac:dyDescent="0.2">
      <c r="A11" s="136" t="s">
        <v>156</v>
      </c>
      <c r="B11" s="136" t="s">
        <v>771</v>
      </c>
      <c r="C11" s="136" t="s">
        <v>772</v>
      </c>
      <c r="D11" s="73">
        <v>1</v>
      </c>
      <c r="E11" s="155">
        <v>10</v>
      </c>
      <c r="F11" s="155">
        <v>17</v>
      </c>
      <c r="G11" s="155"/>
      <c r="H11" s="155">
        <v>6</v>
      </c>
      <c r="I11" s="155">
        <v>3</v>
      </c>
      <c r="J11" s="155">
        <v>1</v>
      </c>
      <c r="K11" s="155"/>
      <c r="L11" s="155"/>
    </row>
    <row r="12" spans="1:148" ht="12.75" customHeight="1" x14ac:dyDescent="0.2">
      <c r="A12" s="74" t="s">
        <v>156</v>
      </c>
      <c r="B12" s="74" t="s">
        <v>174</v>
      </c>
      <c r="C12" s="74" t="s">
        <v>175</v>
      </c>
      <c r="D12" s="74">
        <v>1</v>
      </c>
      <c r="E12" s="68">
        <v>10</v>
      </c>
      <c r="F12" s="68">
        <v>25</v>
      </c>
      <c r="G12" s="68"/>
      <c r="H12" s="68">
        <v>5</v>
      </c>
      <c r="I12" s="68">
        <v>2</v>
      </c>
      <c r="J12" s="68">
        <v>2</v>
      </c>
      <c r="K12" s="68">
        <v>1</v>
      </c>
      <c r="L12" s="68"/>
    </row>
    <row r="13" spans="1:148" ht="12.75" customHeight="1" x14ac:dyDescent="0.2">
      <c r="A13" s="33"/>
      <c r="B13" s="34">
        <f>COUNTA(B3:B12)</f>
        <v>10</v>
      </c>
      <c r="C13" s="34"/>
      <c r="D13" s="34"/>
      <c r="E13" s="46">
        <f>SUM(E3:E12)</f>
        <v>92</v>
      </c>
      <c r="F13" s="46">
        <f>SUM(F3:F12)</f>
        <v>197</v>
      </c>
      <c r="G13" s="46"/>
      <c r="H13" s="46">
        <f>SUM(H3:H12)</f>
        <v>49</v>
      </c>
      <c r="I13" s="46">
        <f>SUM(I3:I12)</f>
        <v>25</v>
      </c>
      <c r="J13" s="46">
        <f>SUM(J3:J12)</f>
        <v>17</v>
      </c>
      <c r="K13" s="46">
        <f>SUM(K3:K12)</f>
        <v>1</v>
      </c>
      <c r="L13" s="46">
        <f>SUM(L3:L12)</f>
        <v>0</v>
      </c>
    </row>
    <row r="14" spans="1:148" ht="12.75" customHeight="1" x14ac:dyDescent="0.2">
      <c r="A14" s="33"/>
      <c r="B14" s="33"/>
      <c r="C14" s="33"/>
      <c r="D14" s="33"/>
      <c r="E14" s="36"/>
      <c r="F14" s="36"/>
      <c r="G14" s="36"/>
      <c r="H14" s="36"/>
      <c r="I14" s="36"/>
      <c r="J14" s="36"/>
      <c r="K14" s="36"/>
      <c r="L14" s="36"/>
    </row>
    <row r="15" spans="1:148" ht="12.75" customHeight="1" x14ac:dyDescent="0.2">
      <c r="A15" s="73" t="s">
        <v>180</v>
      </c>
      <c r="B15" s="73" t="s">
        <v>181</v>
      </c>
      <c r="C15" s="73" t="s">
        <v>182</v>
      </c>
      <c r="D15" s="73">
        <v>3</v>
      </c>
      <c r="E15" s="60">
        <v>1</v>
      </c>
      <c r="F15" s="60">
        <v>2</v>
      </c>
      <c r="G15" s="60"/>
      <c r="H15" s="60"/>
      <c r="I15" s="60">
        <v>1</v>
      </c>
      <c r="J15" s="60"/>
      <c r="K15" s="60"/>
      <c r="L15" s="60"/>
    </row>
    <row r="16" spans="1:148" ht="12.75" customHeight="1" x14ac:dyDescent="0.2">
      <c r="A16" s="73" t="s">
        <v>180</v>
      </c>
      <c r="B16" s="73" t="s">
        <v>183</v>
      </c>
      <c r="C16" s="73" t="s">
        <v>184</v>
      </c>
      <c r="D16" s="73">
        <v>2</v>
      </c>
      <c r="E16" s="139">
        <v>5</v>
      </c>
      <c r="F16" s="139">
        <v>10</v>
      </c>
      <c r="G16" s="139"/>
      <c r="H16" s="139"/>
      <c r="I16" s="139">
        <v>5</v>
      </c>
      <c r="J16" s="139"/>
      <c r="K16" s="139"/>
      <c r="L16" s="139"/>
    </row>
    <row r="17" spans="1:12" ht="12.75" customHeight="1" x14ac:dyDescent="0.2">
      <c r="A17" s="73" t="s">
        <v>180</v>
      </c>
      <c r="B17" s="73" t="s">
        <v>185</v>
      </c>
      <c r="C17" s="73" t="s">
        <v>186</v>
      </c>
      <c r="D17" s="73">
        <v>2</v>
      </c>
      <c r="E17" s="139">
        <v>6</v>
      </c>
      <c r="F17" s="139">
        <v>25</v>
      </c>
      <c r="G17" s="139"/>
      <c r="H17" s="139"/>
      <c r="I17" s="139">
        <v>4</v>
      </c>
      <c r="J17" s="139"/>
      <c r="K17" s="139">
        <v>2</v>
      </c>
      <c r="L17" s="139"/>
    </row>
    <row r="18" spans="1:12" ht="12.75" customHeight="1" x14ac:dyDescent="0.2">
      <c r="A18" s="73" t="s">
        <v>180</v>
      </c>
      <c r="B18" s="73" t="s">
        <v>187</v>
      </c>
      <c r="C18" s="73" t="s">
        <v>188</v>
      </c>
      <c r="D18" s="73">
        <v>3</v>
      </c>
      <c r="E18" s="139">
        <v>2</v>
      </c>
      <c r="F18" s="139">
        <v>4</v>
      </c>
      <c r="G18" s="139"/>
      <c r="H18" s="139">
        <v>1</v>
      </c>
      <c r="I18" s="139"/>
      <c r="J18" s="139">
        <v>1</v>
      </c>
      <c r="K18" s="139"/>
      <c r="L18" s="139"/>
    </row>
    <row r="19" spans="1:12" ht="12.75" customHeight="1" x14ac:dyDescent="0.2">
      <c r="A19" s="73" t="s">
        <v>180</v>
      </c>
      <c r="B19" s="73" t="s">
        <v>189</v>
      </c>
      <c r="C19" s="73" t="s">
        <v>190</v>
      </c>
      <c r="D19" s="73">
        <v>3</v>
      </c>
      <c r="E19" s="139">
        <v>3</v>
      </c>
      <c r="F19" s="139">
        <v>6</v>
      </c>
      <c r="G19" s="139"/>
      <c r="H19" s="139">
        <v>1</v>
      </c>
      <c r="I19" s="139">
        <v>1</v>
      </c>
      <c r="J19" s="139">
        <v>1</v>
      </c>
      <c r="K19" s="139"/>
      <c r="L19" s="139"/>
    </row>
    <row r="20" spans="1:12" ht="12.75" customHeight="1" x14ac:dyDescent="0.2">
      <c r="A20" s="74" t="s">
        <v>180</v>
      </c>
      <c r="B20" s="74" t="s">
        <v>191</v>
      </c>
      <c r="C20" s="74" t="s">
        <v>192</v>
      </c>
      <c r="D20" s="74">
        <v>1</v>
      </c>
      <c r="E20" s="68">
        <v>6</v>
      </c>
      <c r="F20" s="68">
        <v>25</v>
      </c>
      <c r="G20" s="68"/>
      <c r="H20" s="68"/>
      <c r="I20" s="68">
        <v>4</v>
      </c>
      <c r="J20" s="68"/>
      <c r="K20" s="68">
        <v>2</v>
      </c>
      <c r="L20" s="68"/>
    </row>
    <row r="21" spans="1:12" ht="12.75" customHeight="1" x14ac:dyDescent="0.2">
      <c r="A21" s="33"/>
      <c r="B21" s="34">
        <f>COUNTA(B15:B20)</f>
        <v>6</v>
      </c>
      <c r="C21" s="34"/>
      <c r="D21" s="34"/>
      <c r="E21" s="29">
        <f>SUM(E15:E20)</f>
        <v>23</v>
      </c>
      <c r="F21" s="29">
        <f>SUM(F15:F20)</f>
        <v>72</v>
      </c>
      <c r="G21" s="36"/>
      <c r="H21" s="29">
        <f>SUM(H15:H20)</f>
        <v>2</v>
      </c>
      <c r="I21" s="29">
        <f>SUM(I15:I20)</f>
        <v>15</v>
      </c>
      <c r="J21" s="29">
        <f>SUM(J15:J20)</f>
        <v>2</v>
      </c>
      <c r="K21" s="29">
        <f>SUM(K15:K20)</f>
        <v>4</v>
      </c>
      <c r="L21" s="29">
        <f>SUM(L15:L20)</f>
        <v>0</v>
      </c>
    </row>
    <row r="22" spans="1:12" ht="12.75" customHeight="1" x14ac:dyDescent="0.2">
      <c r="A22" s="33"/>
      <c r="B22" s="33"/>
      <c r="C22" s="33"/>
      <c r="D22" s="33"/>
      <c r="E22" s="36"/>
      <c r="F22" s="36"/>
      <c r="G22" s="36"/>
      <c r="H22" s="36"/>
      <c r="I22" s="36"/>
      <c r="J22" s="36"/>
      <c r="K22" s="36"/>
      <c r="L22" s="36"/>
    </row>
    <row r="23" spans="1:12" ht="12.75" customHeight="1" x14ac:dyDescent="0.2">
      <c r="A23" s="73" t="s">
        <v>193</v>
      </c>
      <c r="B23" s="73" t="s">
        <v>194</v>
      </c>
      <c r="C23" s="73" t="s">
        <v>195</v>
      </c>
      <c r="D23" s="73">
        <v>1</v>
      </c>
      <c r="E23" s="72">
        <v>5</v>
      </c>
      <c r="F23" s="72">
        <v>8</v>
      </c>
      <c r="G23" s="72"/>
      <c r="H23" s="72">
        <v>3</v>
      </c>
      <c r="I23" s="72">
        <v>1</v>
      </c>
      <c r="J23" s="60">
        <v>1</v>
      </c>
      <c r="K23" s="60"/>
      <c r="L23" s="60"/>
    </row>
    <row r="24" spans="1:12" ht="12.75" customHeight="1" x14ac:dyDescent="0.2">
      <c r="A24" s="73" t="s">
        <v>193</v>
      </c>
      <c r="B24" s="73" t="s">
        <v>198</v>
      </c>
      <c r="C24" s="73" t="s">
        <v>199</v>
      </c>
      <c r="D24" s="73">
        <v>1</v>
      </c>
      <c r="E24" s="139">
        <v>11</v>
      </c>
      <c r="F24" s="139">
        <v>13</v>
      </c>
      <c r="G24" s="139"/>
      <c r="H24" s="139">
        <v>9</v>
      </c>
      <c r="I24" s="139">
        <v>2</v>
      </c>
      <c r="J24" s="139"/>
      <c r="K24" s="139"/>
      <c r="L24" s="139"/>
    </row>
    <row r="25" spans="1:12" ht="12.75" customHeight="1" x14ac:dyDescent="0.2">
      <c r="A25" s="73" t="s">
        <v>193</v>
      </c>
      <c r="B25" s="73" t="s">
        <v>200</v>
      </c>
      <c r="C25" s="73" t="s">
        <v>201</v>
      </c>
      <c r="D25" s="73">
        <v>1</v>
      </c>
      <c r="E25" s="72">
        <v>14</v>
      </c>
      <c r="F25" s="72">
        <v>23</v>
      </c>
      <c r="G25" s="72"/>
      <c r="H25" s="72">
        <v>11</v>
      </c>
      <c r="I25" s="72">
        <v>1</v>
      </c>
      <c r="J25" s="72">
        <v>2</v>
      </c>
      <c r="K25" s="72"/>
      <c r="L25" s="72"/>
    </row>
    <row r="26" spans="1:12" ht="12.75" customHeight="1" x14ac:dyDescent="0.2">
      <c r="A26" s="73" t="s">
        <v>193</v>
      </c>
      <c r="B26" s="73" t="s">
        <v>202</v>
      </c>
      <c r="C26" s="73" t="s">
        <v>203</v>
      </c>
      <c r="D26" s="73">
        <v>1</v>
      </c>
      <c r="E26" s="72">
        <v>12</v>
      </c>
      <c r="F26" s="72">
        <v>18</v>
      </c>
      <c r="G26" s="72"/>
      <c r="H26" s="72">
        <v>8</v>
      </c>
      <c r="I26" s="72">
        <v>3</v>
      </c>
      <c r="J26" s="72">
        <v>1</v>
      </c>
      <c r="K26" s="72"/>
      <c r="L26" s="72"/>
    </row>
    <row r="27" spans="1:12" ht="12.75" customHeight="1" x14ac:dyDescent="0.2">
      <c r="A27" s="73" t="s">
        <v>193</v>
      </c>
      <c r="B27" s="73" t="s">
        <v>204</v>
      </c>
      <c r="C27" s="73" t="s">
        <v>205</v>
      </c>
      <c r="D27" s="73">
        <v>2</v>
      </c>
      <c r="E27" s="72">
        <v>5</v>
      </c>
      <c r="F27" s="72">
        <v>7</v>
      </c>
      <c r="G27" s="72"/>
      <c r="H27" s="72">
        <v>3</v>
      </c>
      <c r="I27" s="72">
        <v>2</v>
      </c>
      <c r="J27" s="72"/>
      <c r="K27" s="72"/>
      <c r="L27" s="72"/>
    </row>
    <row r="28" spans="1:12" ht="12.75" customHeight="1" x14ac:dyDescent="0.2">
      <c r="A28" s="73" t="s">
        <v>193</v>
      </c>
      <c r="B28" s="73" t="s">
        <v>206</v>
      </c>
      <c r="C28" s="73" t="s">
        <v>207</v>
      </c>
      <c r="D28" s="73">
        <v>2</v>
      </c>
      <c r="E28" s="72">
        <v>8</v>
      </c>
      <c r="F28" s="72">
        <v>9</v>
      </c>
      <c r="G28" s="72"/>
      <c r="H28" s="72">
        <v>7</v>
      </c>
      <c r="I28" s="72">
        <v>1</v>
      </c>
      <c r="J28" s="72"/>
      <c r="K28" s="72"/>
      <c r="L28" s="72"/>
    </row>
    <row r="29" spans="1:12" ht="12.75" customHeight="1" x14ac:dyDescent="0.2">
      <c r="A29" s="73" t="s">
        <v>193</v>
      </c>
      <c r="B29" s="73" t="s">
        <v>208</v>
      </c>
      <c r="C29" s="73" t="s">
        <v>209</v>
      </c>
      <c r="D29" s="73">
        <v>1</v>
      </c>
      <c r="E29" s="161">
        <v>8</v>
      </c>
      <c r="F29" s="161">
        <v>9</v>
      </c>
      <c r="G29" s="161"/>
      <c r="H29" s="161">
        <v>7</v>
      </c>
      <c r="I29" s="161">
        <v>1</v>
      </c>
      <c r="J29" s="161"/>
      <c r="K29" s="161"/>
      <c r="L29" s="161"/>
    </row>
    <row r="30" spans="1:12" ht="12.75" customHeight="1" x14ac:dyDescent="0.2">
      <c r="A30" s="74" t="s">
        <v>193</v>
      </c>
      <c r="B30" s="74" t="s">
        <v>787</v>
      </c>
      <c r="C30" s="74" t="s">
        <v>788</v>
      </c>
      <c r="D30" s="74">
        <v>1</v>
      </c>
      <c r="E30" s="68">
        <v>14</v>
      </c>
      <c r="F30" s="68">
        <v>26</v>
      </c>
      <c r="G30" s="68"/>
      <c r="H30" s="68">
        <v>7</v>
      </c>
      <c r="I30" s="68">
        <v>5</v>
      </c>
      <c r="J30" s="68">
        <v>2</v>
      </c>
      <c r="K30" s="68"/>
      <c r="L30" s="68"/>
    </row>
    <row r="31" spans="1:12" ht="12.75" customHeight="1" x14ac:dyDescent="0.2">
      <c r="A31" s="33"/>
      <c r="B31" s="34">
        <f>COUNTA(B23:B30)</f>
        <v>8</v>
      </c>
      <c r="C31" s="34"/>
      <c r="D31" s="34"/>
      <c r="E31" s="29">
        <f>SUM(E23:E30)</f>
        <v>77</v>
      </c>
      <c r="F31" s="29">
        <f>SUM(F23:F30)</f>
        <v>113</v>
      </c>
      <c r="G31" s="36"/>
      <c r="H31" s="29">
        <f>SUM(H23:H30)</f>
        <v>55</v>
      </c>
      <c r="I31" s="29">
        <f>SUM(I23:I30)</f>
        <v>16</v>
      </c>
      <c r="J31" s="29">
        <f>SUM(J23:J30)</f>
        <v>6</v>
      </c>
      <c r="K31" s="29">
        <f>SUM(K23:K30)</f>
        <v>0</v>
      </c>
      <c r="L31" s="29">
        <f>SUM(L23:L30)</f>
        <v>0</v>
      </c>
    </row>
    <row r="32" spans="1:12" ht="12.75" customHeight="1" x14ac:dyDescent="0.2">
      <c r="A32" s="33"/>
      <c r="B32" s="34"/>
      <c r="C32" s="34"/>
      <c r="D32" s="34"/>
      <c r="E32" s="29"/>
      <c r="F32" s="29"/>
      <c r="G32" s="36"/>
      <c r="H32" s="29"/>
      <c r="I32" s="29"/>
      <c r="J32" s="29"/>
      <c r="K32" s="29"/>
      <c r="L32" s="29"/>
    </row>
    <row r="33" spans="1:16" ht="12.75" customHeight="1" x14ac:dyDescent="0.2">
      <c r="A33" s="73" t="s">
        <v>215</v>
      </c>
      <c r="B33" s="73" t="s">
        <v>789</v>
      </c>
      <c r="C33" s="73" t="s">
        <v>790</v>
      </c>
      <c r="D33" s="73">
        <v>2</v>
      </c>
      <c r="E33" s="30">
        <v>2</v>
      </c>
      <c r="F33" s="30">
        <v>5</v>
      </c>
      <c r="G33" s="161"/>
      <c r="H33" s="30">
        <v>1</v>
      </c>
      <c r="I33" s="30"/>
      <c r="J33" s="30">
        <v>1</v>
      </c>
      <c r="K33" s="30"/>
      <c r="L33" s="30"/>
    </row>
    <row r="34" spans="1:16" ht="12.75" customHeight="1" x14ac:dyDescent="0.2">
      <c r="A34" s="73" t="s">
        <v>215</v>
      </c>
      <c r="B34" s="73" t="s">
        <v>216</v>
      </c>
      <c r="C34" s="73" t="s">
        <v>217</v>
      </c>
      <c r="D34" s="73">
        <v>1</v>
      </c>
      <c r="E34" s="30">
        <v>11</v>
      </c>
      <c r="F34" s="30">
        <v>35</v>
      </c>
      <c r="G34" s="161"/>
      <c r="H34" s="30">
        <v>3</v>
      </c>
      <c r="I34" s="30">
        <v>3</v>
      </c>
      <c r="J34" s="30">
        <v>4</v>
      </c>
      <c r="K34" s="30">
        <v>1</v>
      </c>
      <c r="L34" s="30"/>
    </row>
    <row r="35" spans="1:16" ht="12.75" customHeight="1" x14ac:dyDescent="0.2">
      <c r="A35" s="73" t="s">
        <v>215</v>
      </c>
      <c r="B35" s="73" t="s">
        <v>218</v>
      </c>
      <c r="C35" s="73" t="s">
        <v>219</v>
      </c>
      <c r="D35" s="73">
        <v>1</v>
      </c>
      <c r="E35" s="30">
        <v>3</v>
      </c>
      <c r="F35" s="30">
        <v>8</v>
      </c>
      <c r="G35" s="161"/>
      <c r="H35" s="30">
        <v>1</v>
      </c>
      <c r="I35" s="30">
        <v>1</v>
      </c>
      <c r="J35" s="30">
        <v>1</v>
      </c>
      <c r="K35" s="30"/>
      <c r="L35" s="30"/>
    </row>
    <row r="36" spans="1:16" ht="12.75" customHeight="1" x14ac:dyDescent="0.2">
      <c r="A36" s="73" t="s">
        <v>215</v>
      </c>
      <c r="B36" s="73" t="s">
        <v>220</v>
      </c>
      <c r="C36" s="73" t="s">
        <v>221</v>
      </c>
      <c r="D36" s="73">
        <v>1</v>
      </c>
      <c r="E36" s="30">
        <v>3</v>
      </c>
      <c r="F36" s="30">
        <v>7</v>
      </c>
      <c r="G36" s="161"/>
      <c r="H36" s="30">
        <v>1</v>
      </c>
      <c r="I36" s="30">
        <v>1</v>
      </c>
      <c r="J36" s="30">
        <v>1</v>
      </c>
      <c r="K36" s="30"/>
      <c r="L36" s="30"/>
    </row>
    <row r="37" spans="1:16" ht="12.75" customHeight="1" x14ac:dyDescent="0.2">
      <c r="A37" s="73" t="s">
        <v>215</v>
      </c>
      <c r="B37" s="73" t="s">
        <v>222</v>
      </c>
      <c r="C37" s="73" t="s">
        <v>223</v>
      </c>
      <c r="D37" s="73">
        <v>2</v>
      </c>
      <c r="E37" s="30">
        <v>4</v>
      </c>
      <c r="F37" s="30">
        <v>12</v>
      </c>
      <c r="G37" s="161"/>
      <c r="H37" s="30">
        <v>1</v>
      </c>
      <c r="I37" s="30">
        <v>1</v>
      </c>
      <c r="J37" s="30">
        <v>2</v>
      </c>
      <c r="K37" s="30"/>
      <c r="L37" s="30"/>
    </row>
    <row r="38" spans="1:16" ht="12.75" customHeight="1" x14ac:dyDescent="0.2">
      <c r="A38" s="74" t="s">
        <v>215</v>
      </c>
      <c r="B38" s="74" t="s">
        <v>224</v>
      </c>
      <c r="C38" s="74" t="s">
        <v>225</v>
      </c>
      <c r="D38" s="74">
        <v>2</v>
      </c>
      <c r="E38" s="68">
        <v>4</v>
      </c>
      <c r="F38" s="68">
        <v>12</v>
      </c>
      <c r="G38" s="68"/>
      <c r="H38" s="68">
        <v>1</v>
      </c>
      <c r="I38" s="68">
        <v>1</v>
      </c>
      <c r="J38" s="68">
        <v>2</v>
      </c>
      <c r="K38" s="68"/>
      <c r="L38" s="68"/>
    </row>
    <row r="39" spans="1:16" ht="12.75" customHeight="1" x14ac:dyDescent="0.2">
      <c r="A39" s="33"/>
      <c r="B39" s="34">
        <f>COUNTA(B33:B38)</f>
        <v>6</v>
      </c>
      <c r="C39" s="34"/>
      <c r="D39" s="34"/>
      <c r="E39" s="29">
        <f>SUM(E33:E38)</f>
        <v>27</v>
      </c>
      <c r="F39" s="29">
        <f>SUM(F33:F38)</f>
        <v>79</v>
      </c>
      <c r="G39" s="36"/>
      <c r="H39" s="29">
        <f>SUM(H33:H38)</f>
        <v>8</v>
      </c>
      <c r="I39" s="29">
        <f>SUM(I33:I38)</f>
        <v>7</v>
      </c>
      <c r="J39" s="29">
        <f>SUM(J33:J38)</f>
        <v>11</v>
      </c>
      <c r="K39" s="29">
        <f>SUM(K33:K38)</f>
        <v>1</v>
      </c>
      <c r="L39" s="29">
        <f>SUM(L33:L38)</f>
        <v>0</v>
      </c>
    </row>
    <row r="40" spans="1:16" ht="12.75" customHeight="1" x14ac:dyDescent="0.2">
      <c r="A40" s="33"/>
      <c r="B40" s="34"/>
      <c r="C40" s="34"/>
      <c r="D40" s="34"/>
      <c r="E40" s="29"/>
      <c r="F40" s="29"/>
      <c r="G40" s="36"/>
      <c r="H40" s="29"/>
      <c r="I40" s="29"/>
      <c r="J40" s="29"/>
      <c r="K40" s="29"/>
      <c r="L40" s="29"/>
    </row>
    <row r="41" spans="1:16" ht="12.75" customHeight="1" x14ac:dyDescent="0.2">
      <c r="A41" s="73" t="s">
        <v>226</v>
      </c>
      <c r="B41" s="73" t="s">
        <v>227</v>
      </c>
      <c r="C41" s="73" t="s">
        <v>792</v>
      </c>
      <c r="D41" s="73">
        <v>1</v>
      </c>
      <c r="E41" s="139">
        <v>21</v>
      </c>
      <c r="F41" s="139">
        <v>28</v>
      </c>
      <c r="G41" s="139"/>
      <c r="H41" s="139">
        <v>19</v>
      </c>
      <c r="I41" s="139"/>
      <c r="J41" s="139">
        <v>2</v>
      </c>
      <c r="K41" s="139"/>
      <c r="L41" s="139"/>
    </row>
    <row r="42" spans="1:16" ht="12.75" customHeight="1" x14ac:dyDescent="0.2">
      <c r="A42" s="73" t="s">
        <v>226</v>
      </c>
      <c r="B42" s="73" t="s">
        <v>228</v>
      </c>
      <c r="C42" s="73" t="s">
        <v>799</v>
      </c>
      <c r="D42" s="73">
        <v>1</v>
      </c>
      <c r="E42" s="139">
        <v>3</v>
      </c>
      <c r="F42" s="139">
        <v>3</v>
      </c>
      <c r="G42" s="139"/>
      <c r="H42" s="139">
        <v>3</v>
      </c>
      <c r="I42" s="139"/>
      <c r="J42" s="139"/>
      <c r="K42" s="139"/>
      <c r="L42" s="139"/>
    </row>
    <row r="43" spans="1:16" ht="12.75" customHeight="1" x14ac:dyDescent="0.2">
      <c r="A43" s="73" t="s">
        <v>226</v>
      </c>
      <c r="B43" s="73" t="s">
        <v>229</v>
      </c>
      <c r="C43" s="73" t="s">
        <v>230</v>
      </c>
      <c r="D43" s="73">
        <v>1</v>
      </c>
      <c r="E43" s="139">
        <v>8</v>
      </c>
      <c r="F43" s="139">
        <v>9</v>
      </c>
      <c r="G43" s="139"/>
      <c r="H43" s="139">
        <v>7</v>
      </c>
      <c r="I43" s="139">
        <v>1</v>
      </c>
      <c r="J43" s="139"/>
      <c r="K43" s="139"/>
      <c r="L43" s="139"/>
    </row>
    <row r="44" spans="1:16" ht="12.75" customHeight="1" x14ac:dyDescent="0.2">
      <c r="A44" s="74" t="s">
        <v>226</v>
      </c>
      <c r="B44" s="74" t="s">
        <v>231</v>
      </c>
      <c r="C44" s="74" t="s">
        <v>232</v>
      </c>
      <c r="D44" s="74">
        <v>1</v>
      </c>
      <c r="E44" s="68">
        <v>24</v>
      </c>
      <c r="F44" s="68">
        <v>38</v>
      </c>
      <c r="G44" s="68"/>
      <c r="H44" s="68">
        <v>19</v>
      </c>
      <c r="I44" s="68">
        <v>2</v>
      </c>
      <c r="J44" s="68">
        <v>3</v>
      </c>
      <c r="K44" s="68"/>
      <c r="L44" s="68"/>
    </row>
    <row r="45" spans="1:16" ht="12.75" customHeight="1" x14ac:dyDescent="0.2">
      <c r="A45" s="33"/>
      <c r="B45" s="34">
        <f>COUNTA(B41:B44)</f>
        <v>4</v>
      </c>
      <c r="C45" s="34"/>
      <c r="D45" s="34"/>
      <c r="E45" s="29">
        <f>SUM(E41:E44)</f>
        <v>56</v>
      </c>
      <c r="F45" s="29">
        <f>SUM(F41:F44)</f>
        <v>78</v>
      </c>
      <c r="G45" s="36"/>
      <c r="H45" s="29">
        <f>SUM(H41:H44)</f>
        <v>48</v>
      </c>
      <c r="I45" s="29">
        <f>SUM(I41:I44)</f>
        <v>3</v>
      </c>
      <c r="J45" s="29">
        <f>SUM(J41:J44)</f>
        <v>5</v>
      </c>
      <c r="K45" s="29">
        <f>SUM(K41:K44)</f>
        <v>0</v>
      </c>
      <c r="L45" s="29">
        <f>SUM(L41:L44)</f>
        <v>0</v>
      </c>
      <c r="O45" s="73"/>
      <c r="P45" s="73"/>
    </row>
    <row r="46" spans="1:16" ht="12.75" customHeight="1" x14ac:dyDescent="0.2">
      <c r="A46" s="33"/>
      <c r="B46" s="34"/>
      <c r="C46" s="34"/>
      <c r="D46" s="34"/>
      <c r="E46" s="29"/>
      <c r="F46" s="29"/>
      <c r="G46" s="36"/>
      <c r="H46" s="29"/>
      <c r="I46" s="29"/>
      <c r="J46" s="29"/>
      <c r="K46" s="29"/>
      <c r="L46" s="29"/>
      <c r="O46" s="73"/>
      <c r="P46" s="73"/>
    </row>
    <row r="47" spans="1:16" ht="12.75" customHeight="1" x14ac:dyDescent="0.2">
      <c r="A47" s="73" t="s">
        <v>233</v>
      </c>
      <c r="B47" s="73" t="s">
        <v>236</v>
      </c>
      <c r="C47" s="73" t="s">
        <v>237</v>
      </c>
      <c r="D47" s="73">
        <v>3</v>
      </c>
      <c r="E47" s="139">
        <v>1</v>
      </c>
      <c r="F47" s="139">
        <v>1</v>
      </c>
      <c r="G47" s="139"/>
      <c r="H47" s="139">
        <v>1</v>
      </c>
      <c r="I47" s="139"/>
      <c r="J47" s="139"/>
      <c r="K47" s="139"/>
      <c r="L47" s="139"/>
      <c r="O47" s="73"/>
      <c r="P47" s="73"/>
    </row>
    <row r="48" spans="1:16" ht="12.75" customHeight="1" x14ac:dyDescent="0.2">
      <c r="A48" s="73" t="s">
        <v>233</v>
      </c>
      <c r="B48" s="73" t="s">
        <v>238</v>
      </c>
      <c r="C48" s="73" t="s">
        <v>239</v>
      </c>
      <c r="D48" s="73">
        <v>1</v>
      </c>
      <c r="E48" s="142">
        <v>8</v>
      </c>
      <c r="F48" s="142">
        <v>11</v>
      </c>
      <c r="G48" s="142"/>
      <c r="H48" s="142">
        <v>5</v>
      </c>
      <c r="I48" s="142">
        <v>3</v>
      </c>
      <c r="J48" s="142"/>
      <c r="K48" s="142"/>
      <c r="L48" s="142"/>
      <c r="O48" s="73"/>
      <c r="P48" s="73"/>
    </row>
    <row r="49" spans="1:16" ht="12.75" customHeight="1" x14ac:dyDescent="0.2">
      <c r="A49" s="73" t="s">
        <v>233</v>
      </c>
      <c r="B49" s="73" t="s">
        <v>240</v>
      </c>
      <c r="C49" s="73" t="s">
        <v>241</v>
      </c>
      <c r="D49" s="73">
        <v>1</v>
      </c>
      <c r="E49" s="142">
        <v>7</v>
      </c>
      <c r="F49" s="142">
        <v>13</v>
      </c>
      <c r="G49" s="142"/>
      <c r="H49" s="142">
        <v>4</v>
      </c>
      <c r="I49" s="142">
        <v>2</v>
      </c>
      <c r="J49" s="142">
        <v>1</v>
      </c>
      <c r="K49" s="142"/>
      <c r="L49" s="142"/>
      <c r="O49" s="73"/>
      <c r="P49" s="73"/>
    </row>
    <row r="50" spans="1:16" ht="12.75" customHeight="1" x14ac:dyDescent="0.2">
      <c r="A50" s="73" t="s">
        <v>233</v>
      </c>
      <c r="B50" s="73" t="s">
        <v>242</v>
      </c>
      <c r="C50" s="73" t="s">
        <v>243</v>
      </c>
      <c r="D50" s="73">
        <v>3</v>
      </c>
      <c r="E50" s="161">
        <v>1</v>
      </c>
      <c r="F50" s="161">
        <v>1</v>
      </c>
      <c r="G50" s="161"/>
      <c r="H50" s="161">
        <v>1</v>
      </c>
      <c r="I50" s="161"/>
      <c r="J50" s="161"/>
      <c r="K50" s="161"/>
      <c r="L50" s="161"/>
      <c r="O50" s="73"/>
      <c r="P50" s="73"/>
    </row>
    <row r="51" spans="1:16" ht="12.75" customHeight="1" x14ac:dyDescent="0.2">
      <c r="A51" s="73" t="s">
        <v>233</v>
      </c>
      <c r="B51" s="73" t="s">
        <v>246</v>
      </c>
      <c r="C51" s="73" t="s">
        <v>806</v>
      </c>
      <c r="D51" s="73">
        <v>2</v>
      </c>
      <c r="E51" s="161">
        <v>6</v>
      </c>
      <c r="F51" s="161">
        <v>8</v>
      </c>
      <c r="G51" s="161"/>
      <c r="H51" s="161">
        <v>4</v>
      </c>
      <c r="I51" s="161">
        <v>2</v>
      </c>
      <c r="J51" s="161"/>
      <c r="K51" s="161"/>
      <c r="L51" s="161"/>
      <c r="O51" s="73"/>
      <c r="P51" s="73"/>
    </row>
    <row r="52" spans="1:16" ht="12.75" customHeight="1" x14ac:dyDescent="0.2">
      <c r="A52" s="73" t="s">
        <v>233</v>
      </c>
      <c r="B52" s="73" t="s">
        <v>250</v>
      </c>
      <c r="C52" s="73" t="s">
        <v>251</v>
      </c>
      <c r="D52" s="73">
        <v>2</v>
      </c>
      <c r="E52" s="161">
        <v>1</v>
      </c>
      <c r="F52" s="161">
        <v>101</v>
      </c>
      <c r="G52" s="161"/>
      <c r="H52" s="161"/>
      <c r="I52" s="161"/>
      <c r="J52" s="161"/>
      <c r="K52" s="161"/>
      <c r="L52" s="161">
        <v>1</v>
      </c>
      <c r="O52" s="73"/>
      <c r="P52" s="73"/>
    </row>
    <row r="53" spans="1:16" ht="12.75" customHeight="1" x14ac:dyDescent="0.2">
      <c r="A53" s="73" t="s">
        <v>233</v>
      </c>
      <c r="B53" s="73" t="s">
        <v>252</v>
      </c>
      <c r="C53" s="73" t="s">
        <v>253</v>
      </c>
      <c r="D53" s="73">
        <v>3</v>
      </c>
      <c r="E53" s="161">
        <v>1</v>
      </c>
      <c r="F53" s="161">
        <v>1</v>
      </c>
      <c r="G53" s="161"/>
      <c r="H53" s="161">
        <v>1</v>
      </c>
      <c r="I53" s="161"/>
      <c r="J53" s="161"/>
      <c r="K53" s="161"/>
      <c r="L53" s="161"/>
      <c r="O53" s="73"/>
      <c r="P53" s="73"/>
    </row>
    <row r="54" spans="1:16" ht="12.75" customHeight="1" x14ac:dyDescent="0.2">
      <c r="A54" s="73" t="s">
        <v>233</v>
      </c>
      <c r="B54" s="73" t="s">
        <v>256</v>
      </c>
      <c r="C54" s="73" t="s">
        <v>257</v>
      </c>
      <c r="D54" s="73">
        <v>3</v>
      </c>
      <c r="E54" s="161">
        <v>1</v>
      </c>
      <c r="F54" s="161">
        <v>1</v>
      </c>
      <c r="G54" s="161"/>
      <c r="H54" s="161">
        <v>1</v>
      </c>
      <c r="I54" s="161"/>
      <c r="J54" s="161"/>
      <c r="K54" s="161"/>
      <c r="L54" s="161"/>
      <c r="O54" s="73"/>
      <c r="P54" s="73"/>
    </row>
    <row r="55" spans="1:16" ht="12.75" customHeight="1" x14ac:dyDescent="0.2">
      <c r="A55" s="73" t="s">
        <v>233</v>
      </c>
      <c r="B55" s="73" t="s">
        <v>258</v>
      </c>
      <c r="C55" s="73" t="s">
        <v>259</v>
      </c>
      <c r="D55" s="73">
        <v>3</v>
      </c>
      <c r="E55" s="161">
        <v>1</v>
      </c>
      <c r="F55" s="161">
        <v>1</v>
      </c>
      <c r="G55" s="161"/>
      <c r="H55" s="161">
        <v>1</v>
      </c>
      <c r="I55" s="161"/>
      <c r="J55" s="161"/>
      <c r="K55" s="161"/>
      <c r="L55" s="161"/>
      <c r="O55" s="73"/>
      <c r="P55" s="73"/>
    </row>
    <row r="56" spans="1:16" ht="12.75" customHeight="1" x14ac:dyDescent="0.2">
      <c r="A56" s="73" t="s">
        <v>233</v>
      </c>
      <c r="B56" s="73" t="s">
        <v>264</v>
      </c>
      <c r="C56" s="73" t="s">
        <v>265</v>
      </c>
      <c r="D56" s="73">
        <v>1</v>
      </c>
      <c r="E56" s="161">
        <v>6</v>
      </c>
      <c r="F56" s="161">
        <v>8</v>
      </c>
      <c r="G56" s="161"/>
      <c r="H56" s="161">
        <v>4</v>
      </c>
      <c r="I56" s="161">
        <v>2</v>
      </c>
      <c r="J56" s="161"/>
      <c r="K56" s="161"/>
      <c r="L56" s="161"/>
      <c r="O56" s="73"/>
      <c r="P56" s="73"/>
    </row>
    <row r="57" spans="1:16" ht="12.75" customHeight="1" x14ac:dyDescent="0.2">
      <c r="A57" s="73" t="s">
        <v>233</v>
      </c>
      <c r="B57" s="73" t="s">
        <v>266</v>
      </c>
      <c r="C57" s="73" t="s">
        <v>267</v>
      </c>
      <c r="D57" s="73">
        <v>1</v>
      </c>
      <c r="E57" s="161">
        <v>5</v>
      </c>
      <c r="F57" s="161">
        <v>27</v>
      </c>
      <c r="G57" s="161"/>
      <c r="H57" s="161">
        <v>2</v>
      </c>
      <c r="I57" s="161">
        <v>2</v>
      </c>
      <c r="J57" s="161"/>
      <c r="K57" s="161">
        <v>1</v>
      </c>
      <c r="L57" s="161"/>
      <c r="O57" s="73"/>
      <c r="P57" s="73"/>
    </row>
    <row r="58" spans="1:16" ht="12.75" customHeight="1" x14ac:dyDescent="0.2">
      <c r="A58" s="73" t="s">
        <v>233</v>
      </c>
      <c r="B58" s="73" t="s">
        <v>270</v>
      </c>
      <c r="C58" s="73" t="s">
        <v>271</v>
      </c>
      <c r="D58" s="73">
        <v>1</v>
      </c>
      <c r="E58" s="142">
        <v>6</v>
      </c>
      <c r="F58" s="142">
        <v>8</v>
      </c>
      <c r="G58" s="142"/>
      <c r="H58" s="142">
        <v>4</v>
      </c>
      <c r="I58" s="142">
        <v>2</v>
      </c>
      <c r="J58" s="142"/>
      <c r="K58" s="142"/>
      <c r="L58" s="142"/>
      <c r="O58" s="73"/>
      <c r="P58" s="73"/>
    </row>
    <row r="59" spans="1:16" ht="12.75" customHeight="1" x14ac:dyDescent="0.2">
      <c r="A59" s="73" t="s">
        <v>233</v>
      </c>
      <c r="B59" s="73" t="s">
        <v>272</v>
      </c>
      <c r="C59" s="73" t="s">
        <v>273</v>
      </c>
      <c r="D59" s="73">
        <v>3</v>
      </c>
      <c r="E59" s="142">
        <v>1</v>
      </c>
      <c r="F59" s="142">
        <v>1</v>
      </c>
      <c r="G59" s="142"/>
      <c r="H59" s="142">
        <v>1</v>
      </c>
      <c r="I59" s="142"/>
      <c r="J59" s="142"/>
      <c r="K59" s="142"/>
      <c r="L59" s="142"/>
      <c r="O59" s="73"/>
      <c r="P59" s="73"/>
    </row>
    <row r="60" spans="1:16" ht="12.75" customHeight="1" x14ac:dyDescent="0.2">
      <c r="A60" s="73" t="s">
        <v>233</v>
      </c>
      <c r="B60" s="73" t="s">
        <v>278</v>
      </c>
      <c r="C60" s="73" t="s">
        <v>807</v>
      </c>
      <c r="D60" s="73">
        <v>2</v>
      </c>
      <c r="E60" s="161">
        <v>6</v>
      </c>
      <c r="F60" s="161">
        <v>8</v>
      </c>
      <c r="G60" s="161"/>
      <c r="H60" s="161">
        <v>4</v>
      </c>
      <c r="I60" s="161">
        <v>2</v>
      </c>
      <c r="J60" s="142"/>
      <c r="K60" s="142"/>
      <c r="L60" s="142"/>
      <c r="O60" s="73"/>
      <c r="P60" s="73"/>
    </row>
    <row r="61" spans="1:16" ht="12.75" customHeight="1" x14ac:dyDescent="0.2">
      <c r="A61" s="73" t="s">
        <v>233</v>
      </c>
      <c r="B61" s="73" t="s">
        <v>294</v>
      </c>
      <c r="C61" s="73" t="s">
        <v>808</v>
      </c>
      <c r="D61" s="73">
        <v>2</v>
      </c>
      <c r="E61" s="142">
        <v>5</v>
      </c>
      <c r="F61" s="142">
        <v>7</v>
      </c>
      <c r="G61" s="142"/>
      <c r="H61" s="142">
        <v>3</v>
      </c>
      <c r="I61" s="142">
        <v>2</v>
      </c>
      <c r="J61" s="142"/>
      <c r="K61" s="142"/>
      <c r="L61" s="142"/>
      <c r="O61" s="73"/>
      <c r="P61" s="73"/>
    </row>
    <row r="62" spans="1:16" ht="12.75" customHeight="1" x14ac:dyDescent="0.2">
      <c r="A62" s="73" t="s">
        <v>233</v>
      </c>
      <c r="B62" s="73" t="s">
        <v>290</v>
      </c>
      <c r="C62" s="73" t="s">
        <v>291</v>
      </c>
      <c r="D62" s="73">
        <v>3</v>
      </c>
      <c r="E62" s="142">
        <v>1</v>
      </c>
      <c r="F62" s="142">
        <v>1</v>
      </c>
      <c r="G62" s="142"/>
      <c r="H62" s="142">
        <v>1</v>
      </c>
      <c r="I62" s="142"/>
      <c r="J62" s="142"/>
      <c r="K62" s="142"/>
      <c r="L62" s="142"/>
      <c r="O62" s="73"/>
      <c r="P62" s="73"/>
    </row>
    <row r="63" spans="1:16" ht="12.75" customHeight="1" x14ac:dyDescent="0.2">
      <c r="A63" s="73" t="s">
        <v>233</v>
      </c>
      <c r="B63" s="73" t="s">
        <v>292</v>
      </c>
      <c r="C63" s="73" t="s">
        <v>293</v>
      </c>
      <c r="D63" s="73">
        <v>1</v>
      </c>
      <c r="E63" s="142">
        <v>7</v>
      </c>
      <c r="F63" s="142">
        <v>13</v>
      </c>
      <c r="G63" s="142"/>
      <c r="H63" s="142">
        <v>4</v>
      </c>
      <c r="I63" s="142">
        <v>2</v>
      </c>
      <c r="J63" s="142">
        <v>1</v>
      </c>
      <c r="K63" s="142"/>
      <c r="L63" s="142"/>
      <c r="O63" s="73"/>
      <c r="P63" s="73"/>
    </row>
    <row r="64" spans="1:16" ht="12.75" customHeight="1" x14ac:dyDescent="0.2">
      <c r="A64" s="73" t="s">
        <v>233</v>
      </c>
      <c r="B64" s="73" t="s">
        <v>306</v>
      </c>
      <c r="C64" s="73" t="s">
        <v>809</v>
      </c>
      <c r="D64" s="73">
        <v>1</v>
      </c>
      <c r="E64" s="161">
        <v>6</v>
      </c>
      <c r="F64" s="161">
        <v>8</v>
      </c>
      <c r="G64" s="161"/>
      <c r="H64" s="161">
        <v>4</v>
      </c>
      <c r="I64" s="161">
        <v>2</v>
      </c>
      <c r="J64" s="142"/>
      <c r="K64" s="142"/>
      <c r="L64" s="142"/>
      <c r="O64" s="73"/>
      <c r="P64" s="73"/>
    </row>
    <row r="65" spans="1:16" ht="12.75" customHeight="1" x14ac:dyDescent="0.2">
      <c r="A65" s="73" t="s">
        <v>233</v>
      </c>
      <c r="B65" s="73" t="s">
        <v>308</v>
      </c>
      <c r="C65" s="73" t="s">
        <v>309</v>
      </c>
      <c r="D65" s="73">
        <v>2</v>
      </c>
      <c r="E65" s="142">
        <v>7</v>
      </c>
      <c r="F65" s="142">
        <v>16</v>
      </c>
      <c r="G65" s="142"/>
      <c r="H65" s="142">
        <v>3</v>
      </c>
      <c r="I65" s="142">
        <v>3</v>
      </c>
      <c r="J65" s="142">
        <v>1</v>
      </c>
      <c r="K65" s="142"/>
      <c r="L65" s="142"/>
      <c r="O65" s="73"/>
      <c r="P65" s="73"/>
    </row>
    <row r="66" spans="1:16" ht="12.75" customHeight="1" x14ac:dyDescent="0.2">
      <c r="A66" s="73" t="s">
        <v>233</v>
      </c>
      <c r="B66" s="73" t="s">
        <v>316</v>
      </c>
      <c r="C66" s="73" t="s">
        <v>317</v>
      </c>
      <c r="D66" s="73">
        <v>2</v>
      </c>
      <c r="E66" s="142">
        <v>6</v>
      </c>
      <c r="F66" s="142">
        <v>8</v>
      </c>
      <c r="G66" s="142"/>
      <c r="H66" s="142">
        <v>4</v>
      </c>
      <c r="I66" s="142">
        <v>2</v>
      </c>
      <c r="J66" s="142"/>
      <c r="K66" s="142"/>
      <c r="L66" s="142"/>
      <c r="O66" s="73"/>
      <c r="P66" s="73"/>
    </row>
    <row r="67" spans="1:16" ht="12.75" customHeight="1" x14ac:dyDescent="0.2">
      <c r="A67" s="73" t="s">
        <v>233</v>
      </c>
      <c r="B67" s="73" t="s">
        <v>318</v>
      </c>
      <c r="C67" s="73" t="s">
        <v>319</v>
      </c>
      <c r="D67" s="73">
        <v>3</v>
      </c>
      <c r="E67" s="142">
        <v>1</v>
      </c>
      <c r="F67" s="142">
        <v>1</v>
      </c>
      <c r="G67" s="142"/>
      <c r="H67" s="142">
        <v>1</v>
      </c>
      <c r="I67" s="142"/>
      <c r="J67" s="142"/>
      <c r="K67" s="142"/>
      <c r="L67" s="142"/>
      <c r="O67" s="73"/>
      <c r="P67" s="73"/>
    </row>
    <row r="68" spans="1:16" ht="12.75" customHeight="1" x14ac:dyDescent="0.2">
      <c r="A68" s="73" t="s">
        <v>233</v>
      </c>
      <c r="B68" s="73" t="s">
        <v>320</v>
      </c>
      <c r="C68" s="73" t="s">
        <v>321</v>
      </c>
      <c r="D68" s="73">
        <v>2</v>
      </c>
      <c r="E68" s="142">
        <v>6</v>
      </c>
      <c r="F68" s="142">
        <v>8</v>
      </c>
      <c r="G68" s="142"/>
      <c r="H68" s="142">
        <v>4</v>
      </c>
      <c r="I68" s="142">
        <v>2</v>
      </c>
      <c r="J68" s="142"/>
      <c r="K68" s="142"/>
      <c r="L68" s="142"/>
      <c r="O68" s="73"/>
      <c r="P68" s="73"/>
    </row>
    <row r="69" spans="1:16" ht="12.75" customHeight="1" x14ac:dyDescent="0.2">
      <c r="A69" s="73" t="s">
        <v>233</v>
      </c>
      <c r="B69" s="73" t="s">
        <v>324</v>
      </c>
      <c r="C69" s="73" t="s">
        <v>325</v>
      </c>
      <c r="D69" s="73">
        <v>1</v>
      </c>
      <c r="E69" s="142">
        <v>7</v>
      </c>
      <c r="F69" s="142">
        <v>13</v>
      </c>
      <c r="G69" s="142"/>
      <c r="H69" s="142">
        <v>4</v>
      </c>
      <c r="I69" s="142">
        <v>2</v>
      </c>
      <c r="J69" s="142">
        <v>1</v>
      </c>
      <c r="K69" s="142"/>
      <c r="L69" s="142"/>
      <c r="O69" s="73"/>
      <c r="P69" s="73"/>
    </row>
    <row r="70" spans="1:16" ht="12.75" customHeight="1" x14ac:dyDescent="0.2">
      <c r="A70" s="73" t="s">
        <v>233</v>
      </c>
      <c r="B70" s="73" t="s">
        <v>328</v>
      </c>
      <c r="C70" s="73" t="s">
        <v>329</v>
      </c>
      <c r="D70" s="73">
        <v>2</v>
      </c>
      <c r="E70" s="161">
        <v>6</v>
      </c>
      <c r="F70" s="161">
        <v>8</v>
      </c>
      <c r="G70" s="161"/>
      <c r="H70" s="161">
        <v>4</v>
      </c>
      <c r="I70" s="161">
        <v>2</v>
      </c>
      <c r="J70" s="142"/>
      <c r="K70" s="142"/>
      <c r="L70" s="142"/>
      <c r="O70" s="73"/>
      <c r="P70" s="73"/>
    </row>
    <row r="71" spans="1:16" ht="12.75" customHeight="1" x14ac:dyDescent="0.2">
      <c r="A71" s="73" t="s">
        <v>233</v>
      </c>
      <c r="B71" s="73" t="s">
        <v>330</v>
      </c>
      <c r="C71" s="73" t="s">
        <v>331</v>
      </c>
      <c r="D71" s="73">
        <v>2</v>
      </c>
      <c r="E71" s="161">
        <v>6</v>
      </c>
      <c r="F71" s="161">
        <v>8</v>
      </c>
      <c r="G71" s="161"/>
      <c r="H71" s="161">
        <v>4</v>
      </c>
      <c r="I71" s="161">
        <v>2</v>
      </c>
      <c r="J71" s="142"/>
      <c r="K71" s="142"/>
      <c r="L71" s="142"/>
      <c r="O71" s="73"/>
      <c r="P71" s="73"/>
    </row>
    <row r="72" spans="1:16" ht="12.75" customHeight="1" x14ac:dyDescent="0.2">
      <c r="A72" s="73" t="s">
        <v>233</v>
      </c>
      <c r="B72" s="73" t="s">
        <v>336</v>
      </c>
      <c r="C72" s="73" t="s">
        <v>810</v>
      </c>
      <c r="D72" s="73">
        <v>1</v>
      </c>
      <c r="E72" s="161">
        <v>6</v>
      </c>
      <c r="F72" s="161">
        <v>8</v>
      </c>
      <c r="G72" s="161"/>
      <c r="H72" s="161">
        <v>4</v>
      </c>
      <c r="I72" s="161">
        <v>2</v>
      </c>
      <c r="J72" s="142"/>
      <c r="K72" s="142"/>
      <c r="L72" s="142"/>
      <c r="O72" s="73"/>
      <c r="P72" s="73"/>
    </row>
    <row r="73" spans="1:16" ht="12.75" customHeight="1" x14ac:dyDescent="0.2">
      <c r="A73" s="73" t="s">
        <v>233</v>
      </c>
      <c r="B73" s="73" t="s">
        <v>338</v>
      </c>
      <c r="C73" s="73" t="s">
        <v>339</v>
      </c>
      <c r="D73" s="73">
        <v>2</v>
      </c>
      <c r="E73" s="142">
        <v>6</v>
      </c>
      <c r="F73" s="142">
        <v>10</v>
      </c>
      <c r="G73" s="142"/>
      <c r="H73" s="142">
        <v>3</v>
      </c>
      <c r="I73" s="142">
        <v>2</v>
      </c>
      <c r="J73" s="142">
        <v>1</v>
      </c>
      <c r="K73" s="142"/>
      <c r="L73" s="142"/>
      <c r="O73" s="73"/>
      <c r="P73" s="73"/>
    </row>
    <row r="74" spans="1:16" ht="12.75" customHeight="1" x14ac:dyDescent="0.2">
      <c r="A74" s="74" t="s">
        <v>233</v>
      </c>
      <c r="B74" s="74" t="s">
        <v>340</v>
      </c>
      <c r="C74" s="74" t="s">
        <v>341</v>
      </c>
      <c r="D74" s="74">
        <v>1</v>
      </c>
      <c r="E74" s="68">
        <v>6</v>
      </c>
      <c r="F74" s="68">
        <v>8</v>
      </c>
      <c r="G74" s="68"/>
      <c r="H74" s="68">
        <v>4</v>
      </c>
      <c r="I74" s="68">
        <v>2</v>
      </c>
      <c r="J74" s="68"/>
      <c r="K74" s="68"/>
      <c r="L74" s="68"/>
      <c r="O74" s="73"/>
      <c r="P74" s="73"/>
    </row>
    <row r="75" spans="1:16" ht="12.75" customHeight="1" x14ac:dyDescent="0.2">
      <c r="A75" s="33"/>
      <c r="B75" s="34">
        <f>COUNTA(B47:B74)</f>
        <v>28</v>
      </c>
      <c r="C75" s="34"/>
      <c r="D75" s="34"/>
      <c r="E75" s="29">
        <f>SUM(E47:E74)</f>
        <v>127</v>
      </c>
      <c r="F75" s="29">
        <f>SUM(F47:F74)</f>
        <v>307</v>
      </c>
      <c r="G75" s="36"/>
      <c r="H75" s="29">
        <f>SUM(H47:H74)</f>
        <v>80</v>
      </c>
      <c r="I75" s="29">
        <f>SUM(I47:I74)</f>
        <v>40</v>
      </c>
      <c r="J75" s="29">
        <f>SUM(J47:J74)</f>
        <v>5</v>
      </c>
      <c r="K75" s="29">
        <f>SUM(K47:K74)</f>
        <v>1</v>
      </c>
      <c r="L75" s="29">
        <f>SUM(L47:L74)</f>
        <v>1</v>
      </c>
    </row>
    <row r="76" spans="1:16" ht="12.75" customHeight="1" x14ac:dyDescent="0.2">
      <c r="A76" s="33"/>
      <c r="B76" s="34"/>
      <c r="C76" s="34"/>
      <c r="D76" s="34"/>
      <c r="E76" s="29"/>
      <c r="F76" s="29"/>
      <c r="G76" s="36"/>
      <c r="H76" s="29"/>
      <c r="I76" s="29"/>
      <c r="J76" s="29"/>
      <c r="K76" s="29"/>
      <c r="L76" s="29"/>
    </row>
    <row r="77" spans="1:16" ht="12.75" customHeight="1" x14ac:dyDescent="0.2">
      <c r="A77" s="74" t="s">
        <v>362</v>
      </c>
      <c r="B77" s="74" t="s">
        <v>363</v>
      </c>
      <c r="C77" s="74" t="s">
        <v>364</v>
      </c>
      <c r="D77" s="74">
        <v>1</v>
      </c>
      <c r="E77" s="68">
        <v>8</v>
      </c>
      <c r="F77" s="68">
        <v>23</v>
      </c>
      <c r="G77" s="68"/>
      <c r="H77" s="68">
        <v>1</v>
      </c>
      <c r="I77" s="68">
        <v>3</v>
      </c>
      <c r="J77" s="68">
        <v>4</v>
      </c>
      <c r="K77" s="68"/>
      <c r="L77" s="68"/>
    </row>
    <row r="78" spans="1:16" ht="12.75" customHeight="1" x14ac:dyDescent="0.2">
      <c r="A78" s="33"/>
      <c r="B78" s="34">
        <f>COUNTA(B77:B77)</f>
        <v>1</v>
      </c>
      <c r="C78" s="34"/>
      <c r="D78" s="34"/>
      <c r="E78" s="29">
        <f>SUM(E77:E77)</f>
        <v>8</v>
      </c>
      <c r="F78" s="29">
        <f>SUM(F77:F77)</f>
        <v>23</v>
      </c>
      <c r="G78" s="36"/>
      <c r="H78" s="29">
        <f>SUM(H77:H77)</f>
        <v>1</v>
      </c>
      <c r="I78" s="29">
        <f>SUM(I77:I77)</f>
        <v>3</v>
      </c>
      <c r="J78" s="29">
        <f>SUM(J77:J77)</f>
        <v>4</v>
      </c>
      <c r="K78" s="29">
        <f>SUM(K77:K77)</f>
        <v>0</v>
      </c>
      <c r="L78" s="29">
        <f>SUM(L77:L77)</f>
        <v>0</v>
      </c>
    </row>
    <row r="79" spans="1:16" ht="12.75" customHeight="1" x14ac:dyDescent="0.2">
      <c r="A79" s="33"/>
      <c r="B79" s="34"/>
      <c r="C79" s="34"/>
      <c r="D79" s="34"/>
      <c r="E79" s="29"/>
      <c r="F79" s="29"/>
      <c r="G79" s="36"/>
      <c r="H79" s="29"/>
      <c r="I79" s="29"/>
      <c r="J79" s="29"/>
      <c r="K79" s="29"/>
      <c r="L79" s="29"/>
    </row>
    <row r="80" spans="1:16" ht="12.75" customHeight="1" x14ac:dyDescent="0.2">
      <c r="A80" s="74" t="s">
        <v>367</v>
      </c>
      <c r="B80" s="74" t="s">
        <v>375</v>
      </c>
      <c r="C80" s="74" t="s">
        <v>811</v>
      </c>
      <c r="D80" s="74">
        <v>2</v>
      </c>
      <c r="E80" s="68">
        <v>1</v>
      </c>
      <c r="F80" s="68">
        <v>12</v>
      </c>
      <c r="G80" s="68"/>
      <c r="H80" s="68"/>
      <c r="I80" s="68"/>
      <c r="J80" s="68"/>
      <c r="K80" s="68">
        <v>1</v>
      </c>
      <c r="L80" s="68"/>
    </row>
    <row r="81" spans="1:12" ht="12.75" customHeight="1" x14ac:dyDescent="0.2">
      <c r="A81" s="33"/>
      <c r="B81" s="34">
        <f>COUNTA(B80:B80)</f>
        <v>1</v>
      </c>
      <c r="C81" s="34"/>
      <c r="D81" s="34"/>
      <c r="E81" s="29">
        <f>SUM(E80:E80)</f>
        <v>1</v>
      </c>
      <c r="F81" s="29">
        <f>SUM(F80:F80)</f>
        <v>12</v>
      </c>
      <c r="G81" s="36"/>
      <c r="H81" s="29">
        <f>SUM(H80:H80)</f>
        <v>0</v>
      </c>
      <c r="I81" s="29">
        <f>SUM(I80:I80)</f>
        <v>0</v>
      </c>
      <c r="J81" s="29">
        <f>SUM(J80:J80)</f>
        <v>0</v>
      </c>
      <c r="K81" s="29">
        <f>SUM(K80:K80)</f>
        <v>1</v>
      </c>
      <c r="L81" s="29">
        <f>SUM(L80:L80)</f>
        <v>0</v>
      </c>
    </row>
    <row r="82" spans="1:12" ht="12.75" customHeight="1" x14ac:dyDescent="0.2">
      <c r="A82" s="33"/>
      <c r="B82" s="34"/>
      <c r="C82" s="34"/>
      <c r="D82" s="34"/>
      <c r="E82" s="29"/>
      <c r="F82" s="29"/>
      <c r="G82" s="36"/>
      <c r="H82" s="29"/>
      <c r="I82" s="29"/>
      <c r="J82" s="29"/>
      <c r="K82" s="29"/>
      <c r="L82" s="29"/>
    </row>
    <row r="83" spans="1:12" ht="12.75" customHeight="1" x14ac:dyDescent="0.2">
      <c r="A83" s="136" t="s">
        <v>381</v>
      </c>
      <c r="B83" s="136" t="s">
        <v>382</v>
      </c>
      <c r="C83" s="136" t="s">
        <v>820</v>
      </c>
      <c r="D83" s="136">
        <v>3</v>
      </c>
      <c r="E83" s="139">
        <v>3</v>
      </c>
      <c r="F83" s="139">
        <v>10</v>
      </c>
      <c r="G83" s="139"/>
      <c r="H83" s="139"/>
      <c r="I83" s="139">
        <v>1</v>
      </c>
      <c r="J83" s="139">
        <v>2</v>
      </c>
      <c r="K83" s="139"/>
      <c r="L83" s="139"/>
    </row>
    <row r="84" spans="1:12" ht="12.75" customHeight="1" x14ac:dyDescent="0.2">
      <c r="A84" s="136" t="s">
        <v>381</v>
      </c>
      <c r="B84" s="136" t="s">
        <v>383</v>
      </c>
      <c r="C84" s="136" t="s">
        <v>821</v>
      </c>
      <c r="D84" s="136">
        <v>3</v>
      </c>
      <c r="E84" s="161">
        <v>1</v>
      </c>
      <c r="F84" s="161">
        <v>4</v>
      </c>
      <c r="G84" s="161"/>
      <c r="H84" s="161"/>
      <c r="I84" s="161"/>
      <c r="J84" s="161">
        <v>1</v>
      </c>
      <c r="K84" s="161"/>
      <c r="L84" s="161"/>
    </row>
    <row r="85" spans="1:12" ht="12.75" customHeight="1" x14ac:dyDescent="0.2">
      <c r="A85" s="136" t="s">
        <v>381</v>
      </c>
      <c r="B85" s="136" t="s">
        <v>384</v>
      </c>
      <c r="C85" s="136" t="s">
        <v>822</v>
      </c>
      <c r="D85" s="136">
        <v>1</v>
      </c>
      <c r="E85" s="161">
        <v>9</v>
      </c>
      <c r="F85" s="161">
        <v>105</v>
      </c>
      <c r="G85" s="161"/>
      <c r="H85" s="161"/>
      <c r="I85" s="161">
        <v>1</v>
      </c>
      <c r="J85" s="161">
        <v>4</v>
      </c>
      <c r="K85" s="161">
        <v>4</v>
      </c>
      <c r="L85" s="161"/>
    </row>
    <row r="86" spans="1:12" ht="12.75" customHeight="1" x14ac:dyDescent="0.2">
      <c r="A86" s="136" t="s">
        <v>381</v>
      </c>
      <c r="B86" s="136" t="s">
        <v>823</v>
      </c>
      <c r="C86" s="136" t="s">
        <v>824</v>
      </c>
      <c r="D86" s="136">
        <v>3</v>
      </c>
      <c r="E86" s="161">
        <v>1</v>
      </c>
      <c r="F86" s="161">
        <v>4</v>
      </c>
      <c r="G86" s="161"/>
      <c r="H86" s="161"/>
      <c r="I86" s="161"/>
      <c r="J86" s="161">
        <v>1</v>
      </c>
      <c r="K86" s="161"/>
      <c r="L86" s="161"/>
    </row>
    <row r="87" spans="1:12" ht="12.75" customHeight="1" x14ac:dyDescent="0.2">
      <c r="A87" s="137" t="s">
        <v>381</v>
      </c>
      <c r="B87" s="137" t="s">
        <v>385</v>
      </c>
      <c r="C87" s="137" t="s">
        <v>825</v>
      </c>
      <c r="D87" s="137">
        <v>1</v>
      </c>
      <c r="E87" s="68">
        <v>11</v>
      </c>
      <c r="F87" s="68">
        <v>24</v>
      </c>
      <c r="G87" s="68"/>
      <c r="H87" s="68">
        <v>5</v>
      </c>
      <c r="I87" s="68">
        <v>4</v>
      </c>
      <c r="J87" s="68">
        <v>2</v>
      </c>
      <c r="K87" s="68"/>
      <c r="L87" s="68"/>
    </row>
    <row r="88" spans="1:12" ht="12.75" customHeight="1" x14ac:dyDescent="0.2">
      <c r="A88" s="33"/>
      <c r="B88" s="34">
        <f>COUNTA(B83:B87)</f>
        <v>5</v>
      </c>
      <c r="C88" s="34"/>
      <c r="D88" s="34"/>
      <c r="E88" s="29">
        <f>SUM(E83:E87)</f>
        <v>25</v>
      </c>
      <c r="F88" s="29">
        <f>SUM(F83:F87)</f>
        <v>147</v>
      </c>
      <c r="G88" s="36"/>
      <c r="H88" s="29">
        <f>SUM(H83:H87)</f>
        <v>5</v>
      </c>
      <c r="I88" s="29">
        <f>SUM(I83:I87)</f>
        <v>6</v>
      </c>
      <c r="J88" s="29">
        <f>SUM(J83:J87)</f>
        <v>10</v>
      </c>
      <c r="K88" s="29">
        <f>SUM(K83:K87)</f>
        <v>4</v>
      </c>
      <c r="L88" s="29">
        <f>SUM(L83:L87)</f>
        <v>0</v>
      </c>
    </row>
    <row r="89" spans="1:12" ht="12.75" customHeight="1" x14ac:dyDescent="0.2"/>
    <row r="90" spans="1:12" ht="12.75" customHeight="1" x14ac:dyDescent="0.2">
      <c r="A90" s="136" t="s">
        <v>386</v>
      </c>
      <c r="B90" s="136" t="s">
        <v>826</v>
      </c>
      <c r="C90" s="136" t="s">
        <v>827</v>
      </c>
      <c r="D90" s="136">
        <v>2</v>
      </c>
      <c r="E90" s="161">
        <v>5</v>
      </c>
      <c r="F90" s="161">
        <v>16</v>
      </c>
      <c r="G90" s="161"/>
      <c r="H90" s="161">
        <v>1</v>
      </c>
      <c r="I90" s="161">
        <v>1</v>
      </c>
      <c r="J90" s="161">
        <v>3</v>
      </c>
      <c r="K90" s="161"/>
      <c r="L90" s="161"/>
    </row>
    <row r="91" spans="1:12" ht="12.75" customHeight="1" x14ac:dyDescent="0.2">
      <c r="A91" s="136" t="s">
        <v>386</v>
      </c>
      <c r="B91" s="136" t="s">
        <v>387</v>
      </c>
      <c r="C91" s="136" t="s">
        <v>828</v>
      </c>
      <c r="D91" s="136">
        <v>2</v>
      </c>
      <c r="E91" s="161">
        <v>5</v>
      </c>
      <c r="F91" s="161">
        <v>16</v>
      </c>
      <c r="G91" s="161"/>
      <c r="H91" s="161">
        <v>1</v>
      </c>
      <c r="I91" s="161">
        <v>1</v>
      </c>
      <c r="J91" s="161">
        <v>3</v>
      </c>
      <c r="K91" s="161"/>
      <c r="L91" s="161"/>
    </row>
    <row r="92" spans="1:12" ht="12.75" customHeight="1" x14ac:dyDescent="0.2">
      <c r="A92" s="136" t="s">
        <v>386</v>
      </c>
      <c r="B92" s="136" t="s">
        <v>388</v>
      </c>
      <c r="C92" s="136" t="s">
        <v>389</v>
      </c>
      <c r="D92" s="136">
        <v>2</v>
      </c>
      <c r="E92" s="161">
        <v>6</v>
      </c>
      <c r="F92" s="161">
        <v>20</v>
      </c>
      <c r="G92" s="161"/>
      <c r="H92" s="161">
        <v>1</v>
      </c>
      <c r="I92" s="161">
        <v>1</v>
      </c>
      <c r="J92" s="161">
        <v>4</v>
      </c>
      <c r="K92" s="161"/>
      <c r="L92" s="161"/>
    </row>
    <row r="93" spans="1:12" ht="12.75" customHeight="1" x14ac:dyDescent="0.2">
      <c r="A93" s="137" t="s">
        <v>386</v>
      </c>
      <c r="B93" s="137" t="s">
        <v>390</v>
      </c>
      <c r="C93" s="137" t="s">
        <v>391</v>
      </c>
      <c r="D93" s="137">
        <v>1</v>
      </c>
      <c r="E93" s="68">
        <v>2</v>
      </c>
      <c r="F93" s="68">
        <v>8</v>
      </c>
      <c r="G93" s="68"/>
      <c r="H93" s="68"/>
      <c r="I93" s="68">
        <v>1</v>
      </c>
      <c r="J93" s="68">
        <v>1</v>
      </c>
      <c r="K93" s="68"/>
      <c r="L93" s="68"/>
    </row>
    <row r="94" spans="1:12" ht="12.75" customHeight="1" x14ac:dyDescent="0.2">
      <c r="A94" s="33"/>
      <c r="B94" s="34">
        <f>COUNTA(B90:B93)</f>
        <v>4</v>
      </c>
      <c r="C94" s="34"/>
      <c r="D94" s="34"/>
      <c r="E94" s="29">
        <f>SUM(E90:E93)</f>
        <v>18</v>
      </c>
      <c r="F94" s="29">
        <f>SUM(F90:F93)</f>
        <v>60</v>
      </c>
      <c r="G94" s="36"/>
      <c r="H94" s="29">
        <f>SUM(H90:H93)</f>
        <v>3</v>
      </c>
      <c r="I94" s="29">
        <f>SUM(I90:I93)</f>
        <v>4</v>
      </c>
      <c r="J94" s="29">
        <f>SUM(J90:J93)</f>
        <v>11</v>
      </c>
      <c r="K94" s="29">
        <f>SUM(K90:K93)</f>
        <v>0</v>
      </c>
      <c r="L94" s="29">
        <f>SUM(L90:L93)</f>
        <v>0</v>
      </c>
    </row>
    <row r="95" spans="1:12" ht="12.75" customHeight="1" x14ac:dyDescent="0.2">
      <c r="A95" s="33"/>
      <c r="B95" s="34"/>
      <c r="C95" s="34"/>
      <c r="D95" s="34"/>
      <c r="E95" s="29"/>
      <c r="F95" s="29"/>
      <c r="G95" s="36"/>
      <c r="H95" s="29"/>
      <c r="I95" s="29"/>
      <c r="J95" s="29"/>
      <c r="K95" s="29"/>
      <c r="L95" s="29"/>
    </row>
    <row r="96" spans="1:12" ht="12.75" customHeight="1" x14ac:dyDescent="0.2">
      <c r="A96" s="136" t="s">
        <v>392</v>
      </c>
      <c r="B96" s="136" t="s">
        <v>393</v>
      </c>
      <c r="C96" s="136" t="s">
        <v>394</v>
      </c>
      <c r="D96" s="136">
        <v>3</v>
      </c>
      <c r="E96" s="139">
        <v>1</v>
      </c>
      <c r="F96" s="139">
        <v>3</v>
      </c>
      <c r="G96" s="139"/>
      <c r="H96" s="139"/>
      <c r="I96" s="139"/>
      <c r="J96" s="139">
        <v>1</v>
      </c>
      <c r="K96" s="139"/>
      <c r="L96" s="139"/>
    </row>
    <row r="97" spans="1:12" ht="12.75" customHeight="1" x14ac:dyDescent="0.2">
      <c r="A97" s="136" t="s">
        <v>392</v>
      </c>
      <c r="B97" s="136" t="s">
        <v>397</v>
      </c>
      <c r="C97" s="136" t="s">
        <v>398</v>
      </c>
      <c r="D97" s="136">
        <v>1</v>
      </c>
      <c r="E97" s="161">
        <v>3</v>
      </c>
      <c r="F97" s="161">
        <v>7</v>
      </c>
      <c r="G97" s="161"/>
      <c r="H97" s="161">
        <v>1</v>
      </c>
      <c r="I97" s="161"/>
      <c r="J97" s="161">
        <v>2</v>
      </c>
      <c r="K97" s="161"/>
      <c r="L97" s="161"/>
    </row>
    <row r="98" spans="1:12" ht="12.75" customHeight="1" x14ac:dyDescent="0.2">
      <c r="A98" s="136" t="s">
        <v>392</v>
      </c>
      <c r="B98" s="136" t="s">
        <v>399</v>
      </c>
      <c r="C98" s="136" t="s">
        <v>400</v>
      </c>
      <c r="D98" s="136">
        <v>2</v>
      </c>
      <c r="E98" s="162">
        <v>3</v>
      </c>
      <c r="F98" s="162">
        <v>7</v>
      </c>
      <c r="G98" s="162"/>
      <c r="H98" s="162">
        <v>1</v>
      </c>
      <c r="I98" s="162"/>
      <c r="J98" s="162">
        <v>2</v>
      </c>
      <c r="K98" s="161"/>
      <c r="L98" s="161"/>
    </row>
    <row r="99" spans="1:12" ht="12.75" customHeight="1" x14ac:dyDescent="0.2">
      <c r="A99" s="136" t="s">
        <v>392</v>
      </c>
      <c r="B99" s="136" t="s">
        <v>403</v>
      </c>
      <c r="C99" s="136" t="s">
        <v>404</v>
      </c>
      <c r="D99" s="136">
        <v>2</v>
      </c>
      <c r="E99" s="161">
        <v>1</v>
      </c>
      <c r="F99" s="161">
        <v>3</v>
      </c>
      <c r="G99" s="161"/>
      <c r="H99" s="161"/>
      <c r="I99" s="161"/>
      <c r="J99" s="161">
        <v>1</v>
      </c>
      <c r="K99" s="161"/>
      <c r="L99" s="161"/>
    </row>
    <row r="100" spans="1:12" ht="12.75" customHeight="1" x14ac:dyDescent="0.2">
      <c r="A100" s="136" t="s">
        <v>392</v>
      </c>
      <c r="B100" s="136" t="s">
        <v>427</v>
      </c>
      <c r="C100" s="136" t="s">
        <v>829</v>
      </c>
      <c r="D100" s="136">
        <v>2</v>
      </c>
      <c r="E100" s="162">
        <v>3</v>
      </c>
      <c r="F100" s="162">
        <v>7</v>
      </c>
      <c r="G100" s="162"/>
      <c r="H100" s="162">
        <v>1</v>
      </c>
      <c r="I100" s="162"/>
      <c r="J100" s="162">
        <v>2</v>
      </c>
      <c r="K100" s="161"/>
      <c r="L100" s="161"/>
    </row>
    <row r="101" spans="1:12" ht="12.75" customHeight="1" x14ac:dyDescent="0.2">
      <c r="A101" s="136" t="s">
        <v>392</v>
      </c>
      <c r="B101" s="136" t="s">
        <v>411</v>
      </c>
      <c r="C101" s="136" t="s">
        <v>412</v>
      </c>
      <c r="D101" s="136">
        <v>2</v>
      </c>
      <c r="E101" s="162">
        <v>3</v>
      </c>
      <c r="F101" s="162">
        <v>7</v>
      </c>
      <c r="G101" s="162"/>
      <c r="H101" s="162">
        <v>1</v>
      </c>
      <c r="I101" s="162"/>
      <c r="J101" s="162">
        <v>2</v>
      </c>
      <c r="K101" s="161"/>
      <c r="L101" s="161"/>
    </row>
    <row r="102" spans="1:12" ht="12.75" customHeight="1" x14ac:dyDescent="0.2">
      <c r="A102" s="136" t="s">
        <v>392</v>
      </c>
      <c r="B102" s="136" t="s">
        <v>428</v>
      </c>
      <c r="C102" s="136" t="s">
        <v>830</v>
      </c>
      <c r="D102" s="136">
        <v>2</v>
      </c>
      <c r="E102" s="161">
        <v>5</v>
      </c>
      <c r="F102" s="161">
        <v>9</v>
      </c>
      <c r="G102" s="161"/>
      <c r="H102" s="161">
        <v>3</v>
      </c>
      <c r="I102" s="161"/>
      <c r="J102" s="161">
        <v>2</v>
      </c>
      <c r="K102" s="161"/>
      <c r="L102" s="161"/>
    </row>
    <row r="103" spans="1:12" ht="12.75" customHeight="1" x14ac:dyDescent="0.2">
      <c r="A103" s="136" t="s">
        <v>392</v>
      </c>
      <c r="B103" s="136" t="s">
        <v>429</v>
      </c>
      <c r="C103" s="136" t="s">
        <v>831</v>
      </c>
      <c r="D103" s="136">
        <v>2</v>
      </c>
      <c r="E103" s="162">
        <v>3</v>
      </c>
      <c r="F103" s="162">
        <v>7</v>
      </c>
      <c r="G103" s="162"/>
      <c r="H103" s="162">
        <v>1</v>
      </c>
      <c r="I103" s="162"/>
      <c r="J103" s="162">
        <v>2</v>
      </c>
      <c r="K103" s="161"/>
      <c r="L103" s="161"/>
    </row>
    <row r="104" spans="1:12" ht="12.75" customHeight="1" x14ac:dyDescent="0.2">
      <c r="A104" s="136" t="s">
        <v>392</v>
      </c>
      <c r="B104" s="136" t="s">
        <v>413</v>
      </c>
      <c r="C104" s="136" t="s">
        <v>414</v>
      </c>
      <c r="D104" s="136">
        <v>1</v>
      </c>
      <c r="E104" s="162">
        <v>3</v>
      </c>
      <c r="F104" s="162">
        <v>7</v>
      </c>
      <c r="G104" s="162"/>
      <c r="H104" s="162">
        <v>1</v>
      </c>
      <c r="I104" s="162"/>
      <c r="J104" s="162">
        <v>2</v>
      </c>
      <c r="K104" s="161"/>
      <c r="L104" s="161"/>
    </row>
    <row r="105" spans="1:12" ht="12.75" customHeight="1" x14ac:dyDescent="0.2">
      <c r="A105" s="136" t="s">
        <v>392</v>
      </c>
      <c r="B105" s="136" t="s">
        <v>430</v>
      </c>
      <c r="C105" s="136" t="s">
        <v>832</v>
      </c>
      <c r="D105" s="136">
        <v>2</v>
      </c>
      <c r="E105" s="162">
        <v>5</v>
      </c>
      <c r="F105" s="162">
        <v>9</v>
      </c>
      <c r="G105" s="162"/>
      <c r="H105" s="162">
        <v>3</v>
      </c>
      <c r="I105" s="162"/>
      <c r="J105" s="162">
        <v>2</v>
      </c>
      <c r="K105" s="162"/>
      <c r="L105" s="162"/>
    </row>
    <row r="106" spans="1:12" ht="12.75" customHeight="1" x14ac:dyDescent="0.2">
      <c r="A106" s="136" t="s">
        <v>392</v>
      </c>
      <c r="B106" s="136" t="s">
        <v>431</v>
      </c>
      <c r="C106" s="136" t="s">
        <v>833</v>
      </c>
      <c r="D106" s="136">
        <v>1</v>
      </c>
      <c r="E106" s="162">
        <v>5</v>
      </c>
      <c r="F106" s="162">
        <v>9</v>
      </c>
      <c r="G106" s="162"/>
      <c r="H106" s="162">
        <v>3</v>
      </c>
      <c r="I106" s="162"/>
      <c r="J106" s="162">
        <v>2</v>
      </c>
      <c r="K106" s="161"/>
      <c r="L106" s="161"/>
    </row>
    <row r="107" spans="1:12" ht="12.75" customHeight="1" x14ac:dyDescent="0.2">
      <c r="A107" s="136" t="s">
        <v>392</v>
      </c>
      <c r="B107" s="136" t="s">
        <v>415</v>
      </c>
      <c r="C107" s="136" t="s">
        <v>416</v>
      </c>
      <c r="D107" s="136">
        <v>2</v>
      </c>
      <c r="E107" s="161">
        <v>2</v>
      </c>
      <c r="F107" s="161">
        <v>4</v>
      </c>
      <c r="G107" s="161"/>
      <c r="H107" s="161">
        <v>1</v>
      </c>
      <c r="I107" s="161"/>
      <c r="J107" s="161">
        <v>1</v>
      </c>
      <c r="K107" s="161"/>
      <c r="L107" s="161"/>
    </row>
    <row r="108" spans="1:12" ht="12.75" customHeight="1" x14ac:dyDescent="0.2">
      <c r="A108" s="136" t="s">
        <v>392</v>
      </c>
      <c r="B108" s="136" t="s">
        <v>419</v>
      </c>
      <c r="C108" s="136" t="s">
        <v>420</v>
      </c>
      <c r="D108" s="136">
        <v>1</v>
      </c>
      <c r="E108" s="161">
        <v>4</v>
      </c>
      <c r="F108" s="161">
        <v>8</v>
      </c>
      <c r="G108" s="161"/>
      <c r="H108" s="161">
        <v>2</v>
      </c>
      <c r="I108" s="161"/>
      <c r="J108" s="161">
        <v>2</v>
      </c>
      <c r="K108" s="161"/>
      <c r="L108" s="161"/>
    </row>
    <row r="109" spans="1:12" ht="12.75" customHeight="1" x14ac:dyDescent="0.2">
      <c r="A109" s="136" t="s">
        <v>392</v>
      </c>
      <c r="B109" s="136" t="s">
        <v>425</v>
      </c>
      <c r="C109" s="136" t="s">
        <v>426</v>
      </c>
      <c r="D109" s="136">
        <v>2</v>
      </c>
      <c r="E109" s="161">
        <v>3</v>
      </c>
      <c r="F109" s="161">
        <v>7</v>
      </c>
      <c r="G109" s="161"/>
      <c r="H109" s="161">
        <v>1</v>
      </c>
      <c r="I109" s="161"/>
      <c r="J109" s="161">
        <v>2</v>
      </c>
      <c r="K109" s="161"/>
      <c r="L109" s="161"/>
    </row>
    <row r="110" spans="1:12" ht="12.75" customHeight="1" x14ac:dyDescent="0.2">
      <c r="A110" s="136" t="s">
        <v>392</v>
      </c>
      <c r="B110" s="136" t="s">
        <v>432</v>
      </c>
      <c r="C110" s="136" t="s">
        <v>834</v>
      </c>
      <c r="D110" s="136">
        <v>1</v>
      </c>
      <c r="E110" s="161">
        <v>6</v>
      </c>
      <c r="F110" s="161">
        <v>11</v>
      </c>
      <c r="G110" s="161"/>
      <c r="H110" s="161">
        <v>3</v>
      </c>
      <c r="I110" s="161">
        <v>1</v>
      </c>
      <c r="J110" s="161">
        <v>2</v>
      </c>
      <c r="K110" s="161"/>
      <c r="L110" s="161"/>
    </row>
    <row r="111" spans="1:12" ht="12.75" customHeight="1" x14ac:dyDescent="0.2">
      <c r="A111" s="136" t="s">
        <v>392</v>
      </c>
      <c r="B111" s="136" t="s">
        <v>433</v>
      </c>
      <c r="C111" s="136" t="s">
        <v>434</v>
      </c>
      <c r="D111" s="136">
        <v>2</v>
      </c>
      <c r="E111" s="161">
        <v>2</v>
      </c>
      <c r="F111" s="161">
        <v>6</v>
      </c>
      <c r="G111" s="161"/>
      <c r="H111" s="161"/>
      <c r="I111" s="161"/>
      <c r="J111" s="161">
        <v>2</v>
      </c>
      <c r="K111" s="161"/>
      <c r="L111" s="161"/>
    </row>
    <row r="112" spans="1:12" ht="12.75" customHeight="1" x14ac:dyDescent="0.2">
      <c r="A112" s="136" t="s">
        <v>392</v>
      </c>
      <c r="B112" s="136" t="s">
        <v>466</v>
      </c>
      <c r="C112" s="136" t="s">
        <v>835</v>
      </c>
      <c r="D112" s="136">
        <v>3</v>
      </c>
      <c r="E112" s="161">
        <v>1</v>
      </c>
      <c r="F112" s="161">
        <v>3</v>
      </c>
      <c r="G112" s="161"/>
      <c r="H112" s="161"/>
      <c r="I112" s="161"/>
      <c r="J112" s="161">
        <v>1</v>
      </c>
      <c r="K112" s="161"/>
      <c r="L112" s="161"/>
    </row>
    <row r="113" spans="1:12" ht="12.75" customHeight="1" x14ac:dyDescent="0.2">
      <c r="A113" s="136" t="s">
        <v>392</v>
      </c>
      <c r="B113" s="136" t="s">
        <v>435</v>
      </c>
      <c r="C113" s="136" t="s">
        <v>436</v>
      </c>
      <c r="D113" s="136">
        <v>2</v>
      </c>
      <c r="E113" s="162">
        <v>1</v>
      </c>
      <c r="F113" s="162">
        <v>3</v>
      </c>
      <c r="G113" s="162"/>
      <c r="H113" s="162"/>
      <c r="I113" s="162"/>
      <c r="J113" s="162">
        <v>1</v>
      </c>
      <c r="K113" s="161"/>
      <c r="L113" s="161"/>
    </row>
    <row r="114" spans="1:12" ht="12.75" customHeight="1" x14ac:dyDescent="0.2">
      <c r="A114" s="136" t="s">
        <v>392</v>
      </c>
      <c r="B114" s="136" t="s">
        <v>437</v>
      </c>
      <c r="C114" s="136" t="s">
        <v>438</v>
      </c>
      <c r="D114" s="136">
        <v>3</v>
      </c>
      <c r="E114" s="162">
        <v>1</v>
      </c>
      <c r="F114" s="162">
        <v>3</v>
      </c>
      <c r="G114" s="162"/>
      <c r="H114" s="162"/>
      <c r="I114" s="162"/>
      <c r="J114" s="162">
        <v>1</v>
      </c>
      <c r="K114" s="161"/>
      <c r="L114" s="161"/>
    </row>
    <row r="115" spans="1:12" ht="12.75" customHeight="1" x14ac:dyDescent="0.2">
      <c r="A115" s="136" t="s">
        <v>392</v>
      </c>
      <c r="B115" s="136" t="s">
        <v>439</v>
      </c>
      <c r="C115" s="136" t="s">
        <v>440</v>
      </c>
      <c r="D115" s="136">
        <v>3</v>
      </c>
      <c r="E115" s="162">
        <v>1</v>
      </c>
      <c r="F115" s="162">
        <v>3</v>
      </c>
      <c r="G115" s="162"/>
      <c r="H115" s="162"/>
      <c r="I115" s="162"/>
      <c r="J115" s="162">
        <v>1</v>
      </c>
      <c r="K115" s="161"/>
      <c r="L115" s="161"/>
    </row>
    <row r="116" spans="1:12" ht="12.75" customHeight="1" x14ac:dyDescent="0.2">
      <c r="A116" s="136" t="s">
        <v>392</v>
      </c>
      <c r="B116" s="136" t="s">
        <v>443</v>
      </c>
      <c r="C116" s="136" t="s">
        <v>836</v>
      </c>
      <c r="D116" s="136">
        <v>2</v>
      </c>
      <c r="E116" s="161">
        <v>2</v>
      </c>
      <c r="F116" s="161">
        <v>4</v>
      </c>
      <c r="G116" s="161"/>
      <c r="H116" s="161">
        <v>1</v>
      </c>
      <c r="I116" s="161"/>
      <c r="J116" s="161">
        <v>1</v>
      </c>
      <c r="K116" s="161"/>
      <c r="L116" s="161"/>
    </row>
    <row r="117" spans="1:12" ht="12.75" customHeight="1" x14ac:dyDescent="0.2">
      <c r="A117" s="136" t="s">
        <v>392</v>
      </c>
      <c r="B117" s="136" t="s">
        <v>444</v>
      </c>
      <c r="C117" s="136" t="s">
        <v>837</v>
      </c>
      <c r="D117" s="136">
        <v>2</v>
      </c>
      <c r="E117" s="162">
        <v>2</v>
      </c>
      <c r="F117" s="162">
        <v>4</v>
      </c>
      <c r="G117" s="162"/>
      <c r="H117" s="162">
        <v>1</v>
      </c>
      <c r="I117" s="162"/>
      <c r="J117" s="162">
        <v>1</v>
      </c>
      <c r="K117" s="161"/>
      <c r="L117" s="161"/>
    </row>
    <row r="118" spans="1:12" ht="12.75" customHeight="1" x14ac:dyDescent="0.2">
      <c r="A118" s="136" t="s">
        <v>392</v>
      </c>
      <c r="B118" s="136" t="s">
        <v>445</v>
      </c>
      <c r="C118" s="136" t="s">
        <v>446</v>
      </c>
      <c r="D118" s="136">
        <v>2</v>
      </c>
      <c r="E118" s="161">
        <v>3</v>
      </c>
      <c r="F118" s="161">
        <v>7</v>
      </c>
      <c r="G118" s="161"/>
      <c r="H118" s="161">
        <v>1</v>
      </c>
      <c r="I118" s="161"/>
      <c r="J118" s="161">
        <v>2</v>
      </c>
      <c r="K118" s="161"/>
      <c r="L118" s="161"/>
    </row>
    <row r="119" spans="1:12" ht="12.75" customHeight="1" x14ac:dyDescent="0.2">
      <c r="A119" s="136" t="s">
        <v>392</v>
      </c>
      <c r="B119" s="136" t="s">
        <v>467</v>
      </c>
      <c r="C119" s="136" t="s">
        <v>838</v>
      </c>
      <c r="D119" s="136">
        <v>3</v>
      </c>
      <c r="E119" s="162">
        <v>1</v>
      </c>
      <c r="F119" s="162">
        <v>3</v>
      </c>
      <c r="G119" s="162"/>
      <c r="H119" s="162"/>
      <c r="I119" s="162"/>
      <c r="J119" s="162">
        <v>1</v>
      </c>
      <c r="K119" s="162"/>
      <c r="L119" s="162"/>
    </row>
    <row r="120" spans="1:12" ht="12.75" customHeight="1" x14ac:dyDescent="0.2">
      <c r="A120" s="136" t="s">
        <v>392</v>
      </c>
      <c r="B120" s="136" t="s">
        <v>449</v>
      </c>
      <c r="C120" s="136" t="s">
        <v>450</v>
      </c>
      <c r="D120" s="136">
        <v>1</v>
      </c>
      <c r="E120" s="162">
        <v>3</v>
      </c>
      <c r="F120" s="162">
        <v>7</v>
      </c>
      <c r="G120" s="162"/>
      <c r="H120" s="162">
        <v>1</v>
      </c>
      <c r="I120" s="162"/>
      <c r="J120" s="162">
        <v>2</v>
      </c>
      <c r="K120" s="161"/>
      <c r="L120" s="161"/>
    </row>
    <row r="121" spans="1:12" ht="12.75" customHeight="1" x14ac:dyDescent="0.2">
      <c r="A121" s="136" t="s">
        <v>392</v>
      </c>
      <c r="B121" s="136" t="s">
        <v>453</v>
      </c>
      <c r="C121" s="136" t="s">
        <v>454</v>
      </c>
      <c r="D121" s="136">
        <v>2</v>
      </c>
      <c r="E121" s="161">
        <v>4</v>
      </c>
      <c r="F121" s="161">
        <v>10</v>
      </c>
      <c r="G121" s="161"/>
      <c r="H121" s="161">
        <v>1</v>
      </c>
      <c r="I121" s="161"/>
      <c r="J121" s="161">
        <v>3</v>
      </c>
      <c r="K121" s="161"/>
      <c r="L121" s="161"/>
    </row>
    <row r="122" spans="1:12" ht="12.75" customHeight="1" x14ac:dyDescent="0.2">
      <c r="A122" s="136" t="s">
        <v>392</v>
      </c>
      <c r="B122" s="136" t="s">
        <v>455</v>
      </c>
      <c r="C122" s="136" t="s">
        <v>456</v>
      </c>
      <c r="D122" s="136">
        <v>2</v>
      </c>
      <c r="E122" s="162">
        <v>3</v>
      </c>
      <c r="F122" s="162">
        <v>7</v>
      </c>
      <c r="G122" s="162"/>
      <c r="H122" s="162">
        <v>1</v>
      </c>
      <c r="I122" s="162"/>
      <c r="J122" s="162">
        <v>2</v>
      </c>
      <c r="K122" s="161"/>
      <c r="L122" s="161"/>
    </row>
    <row r="123" spans="1:12" ht="12.75" customHeight="1" x14ac:dyDescent="0.2">
      <c r="A123" s="136" t="s">
        <v>392</v>
      </c>
      <c r="B123" s="136" t="s">
        <v>457</v>
      </c>
      <c r="C123" s="136" t="s">
        <v>458</v>
      </c>
      <c r="D123" s="136">
        <v>3</v>
      </c>
      <c r="E123" s="162">
        <v>1</v>
      </c>
      <c r="F123" s="162">
        <v>3</v>
      </c>
      <c r="G123" s="162"/>
      <c r="H123" s="162"/>
      <c r="I123" s="162"/>
      <c r="J123" s="162">
        <v>1</v>
      </c>
      <c r="K123" s="161"/>
      <c r="L123" s="161"/>
    </row>
    <row r="124" spans="1:12" ht="12.75" customHeight="1" x14ac:dyDescent="0.2">
      <c r="A124" s="136" t="s">
        <v>392</v>
      </c>
      <c r="B124" s="136" t="s">
        <v>459</v>
      </c>
      <c r="C124" s="136" t="s">
        <v>460</v>
      </c>
      <c r="D124" s="136">
        <v>2</v>
      </c>
      <c r="E124" s="161">
        <v>2</v>
      </c>
      <c r="F124" s="161">
        <v>6</v>
      </c>
      <c r="G124" s="161"/>
      <c r="H124" s="161"/>
      <c r="I124" s="161"/>
      <c r="J124" s="161">
        <v>2</v>
      </c>
      <c r="K124" s="161"/>
      <c r="L124" s="161"/>
    </row>
    <row r="125" spans="1:12" ht="12.75" customHeight="1" x14ac:dyDescent="0.2">
      <c r="A125" s="136" t="s">
        <v>392</v>
      </c>
      <c r="B125" s="136" t="s">
        <v>461</v>
      </c>
      <c r="C125" s="136" t="s">
        <v>462</v>
      </c>
      <c r="D125" s="136">
        <v>3</v>
      </c>
      <c r="E125" s="161">
        <v>1</v>
      </c>
      <c r="F125" s="161">
        <v>3</v>
      </c>
      <c r="G125" s="161"/>
      <c r="H125" s="161"/>
      <c r="I125" s="161"/>
      <c r="J125" s="161">
        <v>1</v>
      </c>
      <c r="K125" s="161"/>
      <c r="L125" s="161"/>
    </row>
    <row r="126" spans="1:12" ht="12.75" customHeight="1" x14ac:dyDescent="0.2">
      <c r="A126" s="136" t="s">
        <v>392</v>
      </c>
      <c r="B126" s="136" t="s">
        <v>463</v>
      </c>
      <c r="C126" s="136" t="s">
        <v>839</v>
      </c>
      <c r="D126" s="136">
        <v>2</v>
      </c>
      <c r="E126" s="161">
        <v>3</v>
      </c>
      <c r="F126" s="161">
        <v>7</v>
      </c>
      <c r="G126" s="161"/>
      <c r="H126" s="161">
        <v>1</v>
      </c>
      <c r="I126" s="161"/>
      <c r="J126" s="161">
        <v>2</v>
      </c>
      <c r="K126" s="161"/>
      <c r="L126" s="161"/>
    </row>
    <row r="127" spans="1:12" ht="12.75" customHeight="1" x14ac:dyDescent="0.2">
      <c r="A127" s="136" t="s">
        <v>392</v>
      </c>
      <c r="B127" s="136" t="s">
        <v>468</v>
      </c>
      <c r="C127" s="136" t="s">
        <v>840</v>
      </c>
      <c r="D127" s="136">
        <v>3</v>
      </c>
      <c r="E127" s="162">
        <v>1</v>
      </c>
      <c r="F127" s="162">
        <v>3</v>
      </c>
      <c r="G127" s="162"/>
      <c r="H127" s="162"/>
      <c r="I127" s="162"/>
      <c r="J127" s="162">
        <v>1</v>
      </c>
      <c r="K127" s="161"/>
      <c r="L127" s="161"/>
    </row>
    <row r="128" spans="1:12" ht="12.75" customHeight="1" x14ac:dyDescent="0.2">
      <c r="A128" s="136" t="s">
        <v>392</v>
      </c>
      <c r="B128" s="136" t="s">
        <v>471</v>
      </c>
      <c r="C128" s="136" t="s">
        <v>472</v>
      </c>
      <c r="D128" s="136">
        <v>3</v>
      </c>
      <c r="E128" s="162">
        <v>1</v>
      </c>
      <c r="F128" s="162">
        <v>3</v>
      </c>
      <c r="G128" s="162"/>
      <c r="H128" s="162"/>
      <c r="I128" s="162"/>
      <c r="J128" s="162">
        <v>1</v>
      </c>
      <c r="K128" s="161"/>
      <c r="L128" s="161"/>
    </row>
    <row r="129" spans="1:12" ht="12.75" customHeight="1" x14ac:dyDescent="0.2">
      <c r="A129" s="136" t="s">
        <v>392</v>
      </c>
      <c r="B129" s="136" t="s">
        <v>475</v>
      </c>
      <c r="C129" s="136" t="s">
        <v>476</v>
      </c>
      <c r="D129" s="136">
        <v>3</v>
      </c>
      <c r="E129" s="162">
        <v>1</v>
      </c>
      <c r="F129" s="162">
        <v>3</v>
      </c>
      <c r="G129" s="162"/>
      <c r="H129" s="162"/>
      <c r="I129" s="162"/>
      <c r="J129" s="162">
        <v>1</v>
      </c>
      <c r="K129" s="161"/>
      <c r="L129" s="161"/>
    </row>
    <row r="130" spans="1:12" ht="12.75" customHeight="1" x14ac:dyDescent="0.2">
      <c r="A130" s="136" t="s">
        <v>392</v>
      </c>
      <c r="B130" s="136" t="s">
        <v>481</v>
      </c>
      <c r="C130" s="136" t="s">
        <v>841</v>
      </c>
      <c r="D130" s="136">
        <v>2</v>
      </c>
      <c r="E130" s="162">
        <v>1</v>
      </c>
      <c r="F130" s="162">
        <v>3</v>
      </c>
      <c r="G130" s="162"/>
      <c r="H130" s="162"/>
      <c r="I130" s="162"/>
      <c r="J130" s="162">
        <v>1</v>
      </c>
      <c r="K130" s="161"/>
      <c r="L130" s="161"/>
    </row>
    <row r="131" spans="1:12" ht="12.75" customHeight="1" x14ac:dyDescent="0.2">
      <c r="A131" s="136" t="s">
        <v>392</v>
      </c>
      <c r="B131" s="136" t="s">
        <v>482</v>
      </c>
      <c r="C131" s="136" t="s">
        <v>483</v>
      </c>
      <c r="D131" s="136">
        <v>1</v>
      </c>
      <c r="E131" s="161">
        <v>4</v>
      </c>
      <c r="F131" s="161">
        <v>8</v>
      </c>
      <c r="G131" s="161"/>
      <c r="H131" s="161">
        <v>2</v>
      </c>
      <c r="I131" s="161"/>
      <c r="J131" s="161">
        <v>2</v>
      </c>
      <c r="K131" s="161"/>
      <c r="L131" s="161"/>
    </row>
    <row r="132" spans="1:12" ht="12.75" customHeight="1" x14ac:dyDescent="0.2">
      <c r="A132" s="136" t="s">
        <v>392</v>
      </c>
      <c r="B132" s="136" t="s">
        <v>484</v>
      </c>
      <c r="C132" s="136" t="s">
        <v>485</v>
      </c>
      <c r="D132" s="136">
        <v>2</v>
      </c>
      <c r="E132" s="162">
        <v>3</v>
      </c>
      <c r="F132" s="162">
        <v>7</v>
      </c>
      <c r="G132" s="162"/>
      <c r="H132" s="162">
        <v>1</v>
      </c>
      <c r="I132" s="162"/>
      <c r="J132" s="162">
        <v>2</v>
      </c>
      <c r="K132" s="161"/>
      <c r="L132" s="161"/>
    </row>
    <row r="133" spans="1:12" ht="12.75" customHeight="1" x14ac:dyDescent="0.2">
      <c r="A133" s="136" t="s">
        <v>392</v>
      </c>
      <c r="B133" s="136" t="s">
        <v>486</v>
      </c>
      <c r="C133" s="136" t="s">
        <v>487</v>
      </c>
      <c r="D133" s="136">
        <v>3</v>
      </c>
      <c r="E133" s="162">
        <v>1</v>
      </c>
      <c r="F133" s="162">
        <v>3</v>
      </c>
      <c r="G133" s="162"/>
      <c r="H133" s="162"/>
      <c r="I133" s="162"/>
      <c r="J133" s="162">
        <v>1</v>
      </c>
      <c r="K133" s="161"/>
      <c r="L133" s="161"/>
    </row>
    <row r="134" spans="1:12" ht="12.75" customHeight="1" x14ac:dyDescent="0.2">
      <c r="A134" s="136" t="s">
        <v>392</v>
      </c>
      <c r="B134" s="136" t="s">
        <v>490</v>
      </c>
      <c r="C134" s="136" t="s">
        <v>491</v>
      </c>
      <c r="D134" s="136">
        <v>2</v>
      </c>
      <c r="E134" s="162">
        <v>1</v>
      </c>
      <c r="F134" s="162">
        <v>3</v>
      </c>
      <c r="G134" s="162"/>
      <c r="H134" s="162"/>
      <c r="I134" s="162"/>
      <c r="J134" s="162">
        <v>1</v>
      </c>
      <c r="K134" s="161"/>
      <c r="L134" s="161"/>
    </row>
    <row r="135" spans="1:12" ht="12.75" customHeight="1" x14ac:dyDescent="0.2">
      <c r="A135" s="136" t="s">
        <v>392</v>
      </c>
      <c r="B135" s="136" t="s">
        <v>506</v>
      </c>
      <c r="C135" s="136" t="s">
        <v>842</v>
      </c>
      <c r="D135" s="136">
        <v>3</v>
      </c>
      <c r="E135" s="162">
        <v>1</v>
      </c>
      <c r="F135" s="162">
        <v>3</v>
      </c>
      <c r="G135" s="162"/>
      <c r="H135" s="162"/>
      <c r="I135" s="162"/>
      <c r="J135" s="162">
        <v>1</v>
      </c>
      <c r="K135" s="161"/>
      <c r="L135" s="161"/>
    </row>
    <row r="136" spans="1:12" ht="12.75" customHeight="1" x14ac:dyDescent="0.2">
      <c r="A136" s="136" t="s">
        <v>392</v>
      </c>
      <c r="B136" s="136" t="s">
        <v>492</v>
      </c>
      <c r="C136" s="136" t="s">
        <v>493</v>
      </c>
      <c r="D136" s="136">
        <v>2</v>
      </c>
      <c r="E136" s="162">
        <v>1</v>
      </c>
      <c r="F136" s="162">
        <v>3</v>
      </c>
      <c r="G136" s="162"/>
      <c r="H136" s="162"/>
      <c r="I136" s="162"/>
      <c r="J136" s="162">
        <v>1</v>
      </c>
      <c r="K136" s="161"/>
      <c r="L136" s="161"/>
    </row>
    <row r="137" spans="1:12" ht="12.75" customHeight="1" x14ac:dyDescent="0.2">
      <c r="A137" s="136" t="s">
        <v>392</v>
      </c>
      <c r="B137" s="136" t="s">
        <v>496</v>
      </c>
      <c r="C137" s="136" t="s">
        <v>497</v>
      </c>
      <c r="D137" s="136">
        <v>1</v>
      </c>
      <c r="E137" s="161">
        <v>4</v>
      </c>
      <c r="F137" s="161">
        <v>9</v>
      </c>
      <c r="G137" s="161"/>
      <c r="H137" s="161">
        <v>1</v>
      </c>
      <c r="I137" s="161">
        <v>1</v>
      </c>
      <c r="J137" s="161">
        <v>2</v>
      </c>
      <c r="K137" s="161"/>
      <c r="L137" s="161"/>
    </row>
    <row r="138" spans="1:12" ht="12.75" customHeight="1" x14ac:dyDescent="0.2">
      <c r="A138" s="136" t="s">
        <v>392</v>
      </c>
      <c r="B138" s="136" t="s">
        <v>498</v>
      </c>
      <c r="C138" s="136" t="s">
        <v>499</v>
      </c>
      <c r="D138" s="136">
        <v>3</v>
      </c>
      <c r="E138" s="162">
        <v>1</v>
      </c>
      <c r="F138" s="162">
        <v>3</v>
      </c>
      <c r="G138" s="162"/>
      <c r="H138" s="162"/>
      <c r="I138" s="162"/>
      <c r="J138" s="162">
        <v>1</v>
      </c>
      <c r="K138" s="161"/>
      <c r="L138" s="161"/>
    </row>
    <row r="139" spans="1:12" ht="12.75" customHeight="1" x14ac:dyDescent="0.2">
      <c r="A139" s="136" t="s">
        <v>392</v>
      </c>
      <c r="B139" s="136" t="s">
        <v>502</v>
      </c>
      <c r="C139" s="136" t="s">
        <v>503</v>
      </c>
      <c r="D139" s="136">
        <v>3</v>
      </c>
      <c r="E139" s="162">
        <v>1</v>
      </c>
      <c r="F139" s="162">
        <v>3</v>
      </c>
      <c r="G139" s="162"/>
      <c r="H139" s="162"/>
      <c r="I139" s="162"/>
      <c r="J139" s="162">
        <v>1</v>
      </c>
      <c r="K139" s="161"/>
      <c r="L139" s="161"/>
    </row>
    <row r="140" spans="1:12" ht="12.75" customHeight="1" x14ac:dyDescent="0.2">
      <c r="A140" s="136" t="s">
        <v>392</v>
      </c>
      <c r="B140" s="136" t="s">
        <v>504</v>
      </c>
      <c r="C140" s="136" t="s">
        <v>505</v>
      </c>
      <c r="D140" s="136">
        <v>2</v>
      </c>
      <c r="E140" s="162">
        <v>1</v>
      </c>
      <c r="F140" s="162">
        <v>3</v>
      </c>
      <c r="G140" s="162"/>
      <c r="H140" s="162"/>
      <c r="I140" s="162"/>
      <c r="J140" s="162">
        <v>1</v>
      </c>
      <c r="K140" s="161"/>
      <c r="L140" s="161"/>
    </row>
    <row r="141" spans="1:12" ht="12.75" customHeight="1" x14ac:dyDescent="0.2">
      <c r="A141" s="136" t="s">
        <v>392</v>
      </c>
      <c r="B141" s="136" t="s">
        <v>507</v>
      </c>
      <c r="C141" s="136" t="s">
        <v>843</v>
      </c>
      <c r="D141" s="136">
        <v>2</v>
      </c>
      <c r="E141" s="161">
        <v>6</v>
      </c>
      <c r="F141" s="161">
        <v>11</v>
      </c>
      <c r="G141" s="161"/>
      <c r="H141" s="161">
        <v>3</v>
      </c>
      <c r="I141" s="161">
        <v>1</v>
      </c>
      <c r="J141" s="161">
        <v>2</v>
      </c>
      <c r="K141" s="161"/>
      <c r="L141" s="161"/>
    </row>
    <row r="142" spans="1:12" ht="12.75" customHeight="1" x14ac:dyDescent="0.2">
      <c r="A142" s="136" t="s">
        <v>392</v>
      </c>
      <c r="B142" s="136" t="s">
        <v>512</v>
      </c>
      <c r="C142" s="136" t="s">
        <v>513</v>
      </c>
      <c r="D142" s="136">
        <v>1</v>
      </c>
      <c r="E142" s="161">
        <v>3</v>
      </c>
      <c r="F142" s="161">
        <v>7</v>
      </c>
      <c r="G142" s="161"/>
      <c r="H142" s="161">
        <v>1</v>
      </c>
      <c r="I142" s="161"/>
      <c r="J142" s="161">
        <v>2</v>
      </c>
      <c r="K142" s="161"/>
      <c r="L142" s="161"/>
    </row>
    <row r="143" spans="1:12" ht="12.75" customHeight="1" x14ac:dyDescent="0.2">
      <c r="A143" s="136" t="s">
        <v>392</v>
      </c>
      <c r="B143" s="136" t="s">
        <v>514</v>
      </c>
      <c r="C143" s="136" t="s">
        <v>515</v>
      </c>
      <c r="D143" s="136">
        <v>2</v>
      </c>
      <c r="E143" s="161">
        <v>1</v>
      </c>
      <c r="F143" s="161">
        <v>3</v>
      </c>
      <c r="G143" s="161"/>
      <c r="H143" s="161"/>
      <c r="I143" s="161"/>
      <c r="J143" s="161">
        <v>1</v>
      </c>
      <c r="K143" s="161"/>
      <c r="L143" s="161"/>
    </row>
    <row r="144" spans="1:12" ht="12.75" customHeight="1" x14ac:dyDescent="0.2">
      <c r="A144" s="136" t="s">
        <v>392</v>
      </c>
      <c r="B144" s="136" t="s">
        <v>520</v>
      </c>
      <c r="C144" s="136" t="s">
        <v>844</v>
      </c>
      <c r="D144" s="136">
        <v>1</v>
      </c>
      <c r="E144" s="161">
        <v>5</v>
      </c>
      <c r="F144" s="161">
        <v>9</v>
      </c>
      <c r="G144" s="161"/>
      <c r="H144" s="161">
        <v>3</v>
      </c>
      <c r="I144" s="161"/>
      <c r="J144" s="161">
        <v>2</v>
      </c>
      <c r="K144" s="161"/>
      <c r="L144" s="161"/>
    </row>
    <row r="145" spans="1:12" ht="12.75" customHeight="1" x14ac:dyDescent="0.2">
      <c r="A145" s="136" t="s">
        <v>392</v>
      </c>
      <c r="B145" s="136" t="s">
        <v>521</v>
      </c>
      <c r="C145" s="136" t="s">
        <v>522</v>
      </c>
      <c r="D145" s="136">
        <v>2</v>
      </c>
      <c r="E145" s="161">
        <v>3</v>
      </c>
      <c r="F145" s="161">
        <v>7</v>
      </c>
      <c r="G145" s="161"/>
      <c r="H145" s="161">
        <v>1</v>
      </c>
      <c r="I145" s="161"/>
      <c r="J145" s="161">
        <v>2</v>
      </c>
      <c r="K145" s="161"/>
      <c r="L145" s="161"/>
    </row>
    <row r="146" spans="1:12" ht="12.75" customHeight="1" x14ac:dyDescent="0.2">
      <c r="A146" s="136" t="s">
        <v>392</v>
      </c>
      <c r="B146" s="136" t="s">
        <v>525</v>
      </c>
      <c r="C146" s="136" t="s">
        <v>526</v>
      </c>
      <c r="D146" s="136">
        <v>2</v>
      </c>
      <c r="E146" s="162">
        <v>3</v>
      </c>
      <c r="F146" s="162">
        <v>7</v>
      </c>
      <c r="G146" s="162"/>
      <c r="H146" s="162">
        <v>1</v>
      </c>
      <c r="I146" s="162"/>
      <c r="J146" s="162">
        <v>2</v>
      </c>
      <c r="K146" s="161"/>
      <c r="L146" s="161"/>
    </row>
    <row r="147" spans="1:12" ht="12.75" customHeight="1" x14ac:dyDescent="0.2">
      <c r="A147" s="136" t="s">
        <v>392</v>
      </c>
      <c r="B147" s="136" t="s">
        <v>528</v>
      </c>
      <c r="C147" s="136" t="s">
        <v>846</v>
      </c>
      <c r="D147" s="136">
        <v>2</v>
      </c>
      <c r="E147" s="161">
        <v>3</v>
      </c>
      <c r="F147" s="161">
        <v>15</v>
      </c>
      <c r="G147" s="161"/>
      <c r="H147" s="161">
        <v>1</v>
      </c>
      <c r="I147" s="161"/>
      <c r="J147" s="161">
        <v>1</v>
      </c>
      <c r="K147" s="161">
        <v>1</v>
      </c>
      <c r="L147" s="161"/>
    </row>
    <row r="148" spans="1:12" ht="12.75" customHeight="1" x14ac:dyDescent="0.2">
      <c r="A148" s="136" t="s">
        <v>392</v>
      </c>
      <c r="B148" s="136" t="s">
        <v>531</v>
      </c>
      <c r="C148" s="136" t="s">
        <v>532</v>
      </c>
      <c r="D148" s="136">
        <v>2</v>
      </c>
      <c r="E148" s="162">
        <v>3</v>
      </c>
      <c r="F148" s="162">
        <v>7</v>
      </c>
      <c r="G148" s="162"/>
      <c r="H148" s="162">
        <v>1</v>
      </c>
      <c r="I148" s="162"/>
      <c r="J148" s="162">
        <v>2</v>
      </c>
      <c r="K148" s="161"/>
      <c r="L148" s="161"/>
    </row>
    <row r="149" spans="1:12" ht="12.75" customHeight="1" x14ac:dyDescent="0.2">
      <c r="A149" s="136" t="s">
        <v>392</v>
      </c>
      <c r="B149" s="136" t="s">
        <v>533</v>
      </c>
      <c r="C149" s="136" t="s">
        <v>847</v>
      </c>
      <c r="D149" s="136">
        <v>2</v>
      </c>
      <c r="E149" s="162">
        <v>3</v>
      </c>
      <c r="F149" s="162">
        <v>7</v>
      </c>
      <c r="G149" s="162"/>
      <c r="H149" s="162">
        <v>1</v>
      </c>
      <c r="I149" s="162"/>
      <c r="J149" s="162">
        <v>2</v>
      </c>
      <c r="K149" s="161"/>
      <c r="L149" s="161"/>
    </row>
    <row r="150" spans="1:12" ht="12.75" customHeight="1" x14ac:dyDescent="0.2">
      <c r="A150" s="136" t="s">
        <v>392</v>
      </c>
      <c r="B150" s="136" t="s">
        <v>848</v>
      </c>
      <c r="C150" s="136" t="s">
        <v>849</v>
      </c>
      <c r="D150" s="136">
        <v>1</v>
      </c>
      <c r="E150" s="161">
        <v>2</v>
      </c>
      <c r="F150" s="161">
        <v>6</v>
      </c>
      <c r="G150" s="161"/>
      <c r="H150" s="161"/>
      <c r="I150" s="161"/>
      <c r="J150" s="161">
        <v>2</v>
      </c>
      <c r="K150" s="161"/>
      <c r="L150" s="161"/>
    </row>
    <row r="151" spans="1:12" ht="12.75" customHeight="1" x14ac:dyDescent="0.2">
      <c r="A151" s="136" t="s">
        <v>392</v>
      </c>
      <c r="B151" s="136" t="s">
        <v>534</v>
      </c>
      <c r="C151" s="136" t="s">
        <v>850</v>
      </c>
      <c r="D151" s="136">
        <v>1</v>
      </c>
      <c r="E151" s="161">
        <v>6</v>
      </c>
      <c r="F151" s="161">
        <v>12</v>
      </c>
      <c r="G151" s="161"/>
      <c r="H151" s="161">
        <v>2</v>
      </c>
      <c r="I151" s="161">
        <v>2</v>
      </c>
      <c r="J151" s="161">
        <v>2</v>
      </c>
      <c r="K151" s="161"/>
      <c r="L151" s="161"/>
    </row>
    <row r="152" spans="1:12" ht="12.75" customHeight="1" x14ac:dyDescent="0.2">
      <c r="A152" s="136" t="s">
        <v>392</v>
      </c>
      <c r="B152" s="136" t="s">
        <v>542</v>
      </c>
      <c r="C152" s="136" t="s">
        <v>851</v>
      </c>
      <c r="D152" s="136">
        <v>2</v>
      </c>
      <c r="E152" s="161">
        <v>5</v>
      </c>
      <c r="F152" s="161">
        <v>9</v>
      </c>
      <c r="G152" s="161"/>
      <c r="H152" s="161">
        <v>3</v>
      </c>
      <c r="I152" s="161"/>
      <c r="J152" s="161">
        <v>2</v>
      </c>
      <c r="K152" s="161"/>
      <c r="L152" s="161"/>
    </row>
    <row r="153" spans="1:12" ht="12.75" customHeight="1" x14ac:dyDescent="0.2">
      <c r="A153" s="136" t="s">
        <v>392</v>
      </c>
      <c r="B153" s="136" t="s">
        <v>537</v>
      </c>
      <c r="C153" s="136" t="s">
        <v>538</v>
      </c>
      <c r="D153" s="136">
        <v>3</v>
      </c>
      <c r="E153" s="161">
        <v>1</v>
      </c>
      <c r="F153" s="161">
        <v>3</v>
      </c>
      <c r="G153" s="161"/>
      <c r="H153" s="161"/>
      <c r="I153" s="161"/>
      <c r="J153" s="161">
        <v>1</v>
      </c>
      <c r="K153" s="161"/>
      <c r="L153" s="161"/>
    </row>
    <row r="154" spans="1:12" ht="12.75" customHeight="1" x14ac:dyDescent="0.2">
      <c r="A154" s="136" t="s">
        <v>392</v>
      </c>
      <c r="B154" s="136" t="s">
        <v>540</v>
      </c>
      <c r="C154" s="136" t="s">
        <v>541</v>
      </c>
      <c r="D154" s="136">
        <v>2</v>
      </c>
      <c r="E154" s="161">
        <v>4</v>
      </c>
      <c r="F154" s="161">
        <v>11</v>
      </c>
      <c r="G154" s="161"/>
      <c r="H154" s="161">
        <v>1</v>
      </c>
      <c r="I154" s="161"/>
      <c r="J154" s="161">
        <v>3</v>
      </c>
      <c r="K154" s="161"/>
      <c r="L154" s="161"/>
    </row>
    <row r="155" spans="1:12" ht="12.75" customHeight="1" x14ac:dyDescent="0.2">
      <c r="A155" s="136" t="s">
        <v>392</v>
      </c>
      <c r="B155" s="136" t="s">
        <v>543</v>
      </c>
      <c r="C155" s="136" t="s">
        <v>544</v>
      </c>
      <c r="D155" s="136">
        <v>3</v>
      </c>
      <c r="E155" s="161">
        <v>1</v>
      </c>
      <c r="F155" s="161">
        <v>3</v>
      </c>
      <c r="G155" s="161"/>
      <c r="H155" s="161"/>
      <c r="I155" s="161"/>
      <c r="J155" s="161">
        <v>1</v>
      </c>
      <c r="K155" s="161"/>
      <c r="L155" s="161"/>
    </row>
    <row r="156" spans="1:12" ht="12.75" customHeight="1" x14ac:dyDescent="0.2">
      <c r="A156" s="136" t="s">
        <v>392</v>
      </c>
      <c r="B156" s="136" t="s">
        <v>549</v>
      </c>
      <c r="C156" s="136" t="s">
        <v>853</v>
      </c>
      <c r="D156" s="136">
        <v>1</v>
      </c>
      <c r="E156" s="161">
        <v>3</v>
      </c>
      <c r="F156" s="161">
        <v>7</v>
      </c>
      <c r="G156" s="161"/>
      <c r="H156" s="161">
        <v>1</v>
      </c>
      <c r="I156" s="161"/>
      <c r="J156" s="161">
        <v>2</v>
      </c>
      <c r="K156" s="161"/>
      <c r="L156" s="161"/>
    </row>
    <row r="157" spans="1:12" ht="12.75" customHeight="1" x14ac:dyDescent="0.2">
      <c r="A157" s="136" t="s">
        <v>392</v>
      </c>
      <c r="B157" s="136" t="s">
        <v>560</v>
      </c>
      <c r="C157" s="136" t="s">
        <v>854</v>
      </c>
      <c r="D157" s="136">
        <v>2</v>
      </c>
      <c r="E157" s="161">
        <v>5</v>
      </c>
      <c r="F157" s="161">
        <v>9</v>
      </c>
      <c r="G157" s="161"/>
      <c r="H157" s="161">
        <v>3</v>
      </c>
      <c r="I157" s="161"/>
      <c r="J157" s="161">
        <v>2</v>
      </c>
      <c r="K157" s="161"/>
      <c r="L157" s="161"/>
    </row>
    <row r="158" spans="1:12" ht="12.75" customHeight="1" x14ac:dyDescent="0.2">
      <c r="A158" s="136" t="s">
        <v>392</v>
      </c>
      <c r="B158" s="136" t="s">
        <v>561</v>
      </c>
      <c r="C158" s="136" t="s">
        <v>855</v>
      </c>
      <c r="D158" s="136">
        <v>3</v>
      </c>
      <c r="E158" s="161">
        <v>1</v>
      </c>
      <c r="F158" s="161">
        <v>3</v>
      </c>
      <c r="G158" s="161"/>
      <c r="H158" s="161"/>
      <c r="I158" s="161"/>
      <c r="J158" s="161">
        <v>1</v>
      </c>
      <c r="K158" s="161"/>
      <c r="L158" s="161"/>
    </row>
    <row r="159" spans="1:12" ht="12.75" customHeight="1" x14ac:dyDescent="0.2">
      <c r="A159" s="136" t="s">
        <v>392</v>
      </c>
      <c r="B159" s="136" t="s">
        <v>554</v>
      </c>
      <c r="C159" s="136" t="s">
        <v>555</v>
      </c>
      <c r="D159" s="136">
        <v>2</v>
      </c>
      <c r="E159" s="161">
        <v>3</v>
      </c>
      <c r="F159" s="161">
        <v>7</v>
      </c>
      <c r="G159" s="161"/>
      <c r="H159" s="161">
        <v>1</v>
      </c>
      <c r="I159" s="161"/>
      <c r="J159" s="161">
        <v>2</v>
      </c>
      <c r="K159" s="161"/>
      <c r="L159" s="161"/>
    </row>
    <row r="160" spans="1:12" ht="12.75" customHeight="1" x14ac:dyDescent="0.2">
      <c r="A160" s="136" t="s">
        <v>392</v>
      </c>
      <c r="B160" s="136" t="s">
        <v>556</v>
      </c>
      <c r="C160" s="136" t="s">
        <v>557</v>
      </c>
      <c r="D160" s="136">
        <v>2</v>
      </c>
      <c r="E160" s="162">
        <v>1</v>
      </c>
      <c r="F160" s="162">
        <v>3</v>
      </c>
      <c r="G160" s="162"/>
      <c r="H160" s="162"/>
      <c r="I160" s="162"/>
      <c r="J160" s="162">
        <v>1</v>
      </c>
      <c r="K160" s="161"/>
      <c r="L160" s="161"/>
    </row>
    <row r="161" spans="1:12" ht="12.75" customHeight="1" x14ac:dyDescent="0.2">
      <c r="A161" s="136" t="s">
        <v>392</v>
      </c>
      <c r="B161" s="136" t="s">
        <v>558</v>
      </c>
      <c r="C161" s="136" t="s">
        <v>559</v>
      </c>
      <c r="D161" s="136">
        <v>2</v>
      </c>
      <c r="E161" s="142">
        <v>2</v>
      </c>
      <c r="F161" s="142">
        <v>6</v>
      </c>
      <c r="G161" s="142"/>
      <c r="H161" s="142"/>
      <c r="I161" s="142"/>
      <c r="J161" s="142">
        <v>2</v>
      </c>
      <c r="K161" s="142"/>
      <c r="L161" s="142"/>
    </row>
    <row r="162" spans="1:12" ht="12.75" customHeight="1" x14ac:dyDescent="0.2">
      <c r="A162" s="136" t="s">
        <v>392</v>
      </c>
      <c r="B162" s="136" t="s">
        <v>564</v>
      </c>
      <c r="C162" s="136" t="s">
        <v>565</v>
      </c>
      <c r="D162" s="136">
        <v>3</v>
      </c>
      <c r="E162" s="142">
        <v>1</v>
      </c>
      <c r="F162" s="142">
        <v>3</v>
      </c>
      <c r="G162" s="142"/>
      <c r="H162" s="142"/>
      <c r="I162" s="142"/>
      <c r="J162" s="142">
        <v>1</v>
      </c>
      <c r="K162" s="142"/>
      <c r="L162" s="142"/>
    </row>
    <row r="163" spans="1:12" ht="12.75" customHeight="1" x14ac:dyDescent="0.2">
      <c r="A163" s="136" t="s">
        <v>392</v>
      </c>
      <c r="B163" s="136" t="s">
        <v>568</v>
      </c>
      <c r="C163" s="136" t="s">
        <v>569</v>
      </c>
      <c r="D163" s="136">
        <v>2</v>
      </c>
      <c r="E163" s="162">
        <v>1</v>
      </c>
      <c r="F163" s="162">
        <v>3</v>
      </c>
      <c r="G163" s="162"/>
      <c r="H163" s="162"/>
      <c r="I163" s="162"/>
      <c r="J163" s="162">
        <v>1</v>
      </c>
      <c r="K163" s="142"/>
      <c r="L163" s="142"/>
    </row>
    <row r="164" spans="1:12" ht="12.75" customHeight="1" x14ac:dyDescent="0.2">
      <c r="A164" s="136" t="s">
        <v>392</v>
      </c>
      <c r="B164" s="136" t="s">
        <v>570</v>
      </c>
      <c r="C164" s="136" t="s">
        <v>571</v>
      </c>
      <c r="D164" s="136">
        <v>3</v>
      </c>
      <c r="E164" s="162">
        <v>1</v>
      </c>
      <c r="F164" s="162">
        <v>3</v>
      </c>
      <c r="G164" s="162"/>
      <c r="H164" s="162"/>
      <c r="I164" s="162"/>
      <c r="J164" s="162">
        <v>1</v>
      </c>
      <c r="K164" s="142"/>
      <c r="L164" s="142"/>
    </row>
    <row r="165" spans="1:12" ht="12.75" customHeight="1" x14ac:dyDescent="0.2">
      <c r="A165" s="136" t="s">
        <v>392</v>
      </c>
      <c r="B165" s="136" t="s">
        <v>573</v>
      </c>
      <c r="C165" s="136" t="s">
        <v>574</v>
      </c>
      <c r="D165" s="136">
        <v>3</v>
      </c>
      <c r="E165" s="162">
        <v>1</v>
      </c>
      <c r="F165" s="162">
        <v>3</v>
      </c>
      <c r="G165" s="162"/>
      <c r="H165" s="162"/>
      <c r="I165" s="162"/>
      <c r="J165" s="162">
        <v>1</v>
      </c>
      <c r="K165" s="142"/>
      <c r="L165" s="142"/>
    </row>
    <row r="166" spans="1:12" ht="12.75" customHeight="1" x14ac:dyDescent="0.2">
      <c r="A166" s="136" t="s">
        <v>392</v>
      </c>
      <c r="B166" s="136" t="s">
        <v>575</v>
      </c>
      <c r="C166" s="136" t="s">
        <v>576</v>
      </c>
      <c r="D166" s="136">
        <v>2</v>
      </c>
      <c r="E166" s="142">
        <v>2</v>
      </c>
      <c r="F166" s="142">
        <v>4</v>
      </c>
      <c r="G166" s="142"/>
      <c r="H166" s="142">
        <v>1</v>
      </c>
      <c r="I166" s="142"/>
      <c r="J166" s="142">
        <v>1</v>
      </c>
      <c r="K166" s="142"/>
      <c r="L166" s="142"/>
    </row>
    <row r="167" spans="1:12" ht="12.75" customHeight="1" x14ac:dyDescent="0.2">
      <c r="A167" s="136" t="s">
        <v>392</v>
      </c>
      <c r="B167" s="136" t="s">
        <v>857</v>
      </c>
      <c r="C167" s="136" t="s">
        <v>858</v>
      </c>
      <c r="D167" s="136">
        <v>2</v>
      </c>
      <c r="E167" s="142">
        <v>5</v>
      </c>
      <c r="F167" s="142">
        <v>9</v>
      </c>
      <c r="G167" s="142"/>
      <c r="H167" s="142">
        <v>3</v>
      </c>
      <c r="I167" s="142"/>
      <c r="J167" s="142">
        <v>2</v>
      </c>
      <c r="K167" s="142"/>
      <c r="L167" s="142"/>
    </row>
    <row r="168" spans="1:12" ht="12.75" customHeight="1" x14ac:dyDescent="0.2">
      <c r="A168" s="136" t="s">
        <v>392</v>
      </c>
      <c r="B168" s="136" t="s">
        <v>577</v>
      </c>
      <c r="C168" s="136" t="s">
        <v>578</v>
      </c>
      <c r="D168" s="136">
        <v>3</v>
      </c>
      <c r="E168" s="142">
        <v>1</v>
      </c>
      <c r="F168" s="142">
        <v>3</v>
      </c>
      <c r="G168" s="142"/>
      <c r="H168" s="142"/>
      <c r="I168" s="142"/>
      <c r="J168" s="142">
        <v>1</v>
      </c>
      <c r="K168" s="142"/>
      <c r="L168" s="142"/>
    </row>
    <row r="169" spans="1:12" ht="12.75" customHeight="1" x14ac:dyDescent="0.2">
      <c r="A169" s="136" t="s">
        <v>392</v>
      </c>
      <c r="B169" s="136" t="s">
        <v>585</v>
      </c>
      <c r="C169" s="136" t="s">
        <v>859</v>
      </c>
      <c r="D169" s="136">
        <v>2</v>
      </c>
      <c r="E169" s="142">
        <v>3</v>
      </c>
      <c r="F169" s="142">
        <v>7</v>
      </c>
      <c r="G169" s="142"/>
      <c r="H169" s="142">
        <v>1</v>
      </c>
      <c r="I169" s="142"/>
      <c r="J169" s="142">
        <v>2</v>
      </c>
      <c r="K169" s="142"/>
      <c r="L169" s="142"/>
    </row>
    <row r="170" spans="1:12" ht="12.75" customHeight="1" x14ac:dyDescent="0.2">
      <c r="A170" s="136" t="s">
        <v>392</v>
      </c>
      <c r="B170" s="136" t="s">
        <v>579</v>
      </c>
      <c r="C170" s="136" t="s">
        <v>580</v>
      </c>
      <c r="D170" s="136">
        <v>3</v>
      </c>
      <c r="E170" s="142">
        <v>1</v>
      </c>
      <c r="F170" s="142">
        <v>3</v>
      </c>
      <c r="G170" s="142"/>
      <c r="H170" s="142"/>
      <c r="I170" s="142"/>
      <c r="J170" s="142">
        <v>1</v>
      </c>
      <c r="K170" s="142"/>
      <c r="L170" s="142"/>
    </row>
    <row r="171" spans="1:12" ht="12.75" customHeight="1" x14ac:dyDescent="0.2">
      <c r="A171" s="136" t="s">
        <v>392</v>
      </c>
      <c r="B171" s="136" t="s">
        <v>581</v>
      </c>
      <c r="C171" s="136" t="s">
        <v>582</v>
      </c>
      <c r="D171" s="136">
        <v>2</v>
      </c>
      <c r="E171" s="142">
        <v>2</v>
      </c>
      <c r="F171" s="142">
        <v>6</v>
      </c>
      <c r="G171" s="142"/>
      <c r="H171" s="142"/>
      <c r="I171" s="142"/>
      <c r="J171" s="142">
        <v>2</v>
      </c>
      <c r="K171" s="142"/>
      <c r="L171" s="142"/>
    </row>
    <row r="172" spans="1:12" ht="12.75" customHeight="1" x14ac:dyDescent="0.2">
      <c r="A172" s="136" t="s">
        <v>392</v>
      </c>
      <c r="B172" s="136" t="s">
        <v>583</v>
      </c>
      <c r="C172" s="136" t="s">
        <v>584</v>
      </c>
      <c r="D172" s="136">
        <v>3</v>
      </c>
      <c r="E172" s="162">
        <v>1</v>
      </c>
      <c r="F172" s="162">
        <v>3</v>
      </c>
      <c r="G172" s="162"/>
      <c r="H172" s="162"/>
      <c r="I172" s="162"/>
      <c r="J172" s="162">
        <v>1</v>
      </c>
      <c r="K172" s="142"/>
      <c r="L172" s="142"/>
    </row>
    <row r="173" spans="1:12" ht="12.75" customHeight="1" x14ac:dyDescent="0.2">
      <c r="A173" s="136" t="s">
        <v>392</v>
      </c>
      <c r="B173" s="136" t="s">
        <v>587</v>
      </c>
      <c r="C173" s="136" t="s">
        <v>588</v>
      </c>
      <c r="D173" s="136">
        <v>2</v>
      </c>
      <c r="E173" s="162">
        <v>1</v>
      </c>
      <c r="F173" s="162">
        <v>3</v>
      </c>
      <c r="G173" s="162"/>
      <c r="H173" s="162"/>
      <c r="I173" s="162"/>
      <c r="J173" s="162">
        <v>1</v>
      </c>
      <c r="K173" s="142"/>
      <c r="L173" s="142"/>
    </row>
    <row r="174" spans="1:12" ht="12.75" customHeight="1" x14ac:dyDescent="0.2">
      <c r="A174" s="136" t="s">
        <v>392</v>
      </c>
      <c r="B174" s="136" t="s">
        <v>591</v>
      </c>
      <c r="C174" s="136" t="s">
        <v>592</v>
      </c>
      <c r="D174" s="136">
        <v>2</v>
      </c>
      <c r="E174" s="162">
        <v>1</v>
      </c>
      <c r="F174" s="162">
        <v>3</v>
      </c>
      <c r="G174" s="162"/>
      <c r="H174" s="162"/>
      <c r="I174" s="162"/>
      <c r="J174" s="162">
        <v>1</v>
      </c>
      <c r="K174" s="142"/>
      <c r="L174" s="142"/>
    </row>
    <row r="175" spans="1:12" ht="12.75" customHeight="1" x14ac:dyDescent="0.2">
      <c r="A175" s="136" t="s">
        <v>392</v>
      </c>
      <c r="B175" s="136" t="s">
        <v>597</v>
      </c>
      <c r="C175" s="136" t="s">
        <v>598</v>
      </c>
      <c r="D175" s="136">
        <v>2</v>
      </c>
      <c r="E175" s="142">
        <v>3</v>
      </c>
      <c r="F175" s="142">
        <v>7</v>
      </c>
      <c r="G175" s="142"/>
      <c r="H175" s="142">
        <v>1</v>
      </c>
      <c r="I175" s="142"/>
      <c r="J175" s="142">
        <v>2</v>
      </c>
      <c r="K175" s="142"/>
      <c r="L175" s="142"/>
    </row>
    <row r="176" spans="1:12" ht="12.75" customHeight="1" x14ac:dyDescent="0.2">
      <c r="A176" s="136" t="s">
        <v>392</v>
      </c>
      <c r="B176" s="136" t="s">
        <v>599</v>
      </c>
      <c r="C176" s="136" t="s">
        <v>600</v>
      </c>
      <c r="D176" s="136">
        <v>3</v>
      </c>
      <c r="E176" s="162">
        <v>1</v>
      </c>
      <c r="F176" s="162">
        <v>3</v>
      </c>
      <c r="G176" s="162"/>
      <c r="H176" s="162"/>
      <c r="I176" s="162"/>
      <c r="J176" s="162">
        <v>1</v>
      </c>
      <c r="K176" s="142"/>
      <c r="L176" s="142"/>
    </row>
    <row r="177" spans="1:12" ht="12.75" customHeight="1" x14ac:dyDescent="0.2">
      <c r="A177" s="136" t="s">
        <v>392</v>
      </c>
      <c r="B177" s="136" t="s">
        <v>601</v>
      </c>
      <c r="C177" s="136" t="s">
        <v>602</v>
      </c>
      <c r="D177" s="136">
        <v>3</v>
      </c>
      <c r="E177" s="162">
        <v>1</v>
      </c>
      <c r="F177" s="162">
        <v>3</v>
      </c>
      <c r="G177" s="162"/>
      <c r="H177" s="162"/>
      <c r="I177" s="162"/>
      <c r="J177" s="162">
        <v>1</v>
      </c>
      <c r="K177" s="142"/>
      <c r="L177" s="142"/>
    </row>
    <row r="178" spans="1:12" ht="12.75" customHeight="1" x14ac:dyDescent="0.2">
      <c r="A178" s="136" t="s">
        <v>392</v>
      </c>
      <c r="B178" s="136" t="s">
        <v>605</v>
      </c>
      <c r="C178" s="136" t="s">
        <v>606</v>
      </c>
      <c r="D178" s="136">
        <v>2</v>
      </c>
      <c r="E178" s="162">
        <v>1</v>
      </c>
      <c r="F178" s="162">
        <v>3</v>
      </c>
      <c r="G178" s="162"/>
      <c r="H178" s="162"/>
      <c r="I178" s="162"/>
      <c r="J178" s="162">
        <v>1</v>
      </c>
      <c r="K178" s="142"/>
      <c r="L178" s="142"/>
    </row>
    <row r="179" spans="1:12" ht="12.75" customHeight="1" x14ac:dyDescent="0.2">
      <c r="A179" s="136" t="s">
        <v>392</v>
      </c>
      <c r="B179" s="136" t="s">
        <v>609</v>
      </c>
      <c r="C179" s="136" t="s">
        <v>861</v>
      </c>
      <c r="D179" s="136">
        <v>2</v>
      </c>
      <c r="E179" s="142">
        <v>2</v>
      </c>
      <c r="F179" s="142">
        <v>4</v>
      </c>
      <c r="G179" s="142"/>
      <c r="H179" s="142">
        <v>1</v>
      </c>
      <c r="I179" s="142"/>
      <c r="J179" s="142">
        <v>1</v>
      </c>
      <c r="K179" s="142"/>
      <c r="L179" s="142"/>
    </row>
    <row r="180" spans="1:12" ht="12.75" customHeight="1" x14ac:dyDescent="0.2">
      <c r="A180" s="136" t="s">
        <v>392</v>
      </c>
      <c r="B180" s="136" t="s">
        <v>610</v>
      </c>
      <c r="C180" s="136" t="s">
        <v>862</v>
      </c>
      <c r="D180" s="136">
        <v>2</v>
      </c>
      <c r="E180" s="162">
        <v>2</v>
      </c>
      <c r="F180" s="162">
        <v>4</v>
      </c>
      <c r="G180" s="162"/>
      <c r="H180" s="162">
        <v>1</v>
      </c>
      <c r="I180" s="162"/>
      <c r="J180" s="162">
        <v>1</v>
      </c>
      <c r="K180" s="142"/>
      <c r="L180" s="142"/>
    </row>
    <row r="181" spans="1:12" ht="12.75" customHeight="1" x14ac:dyDescent="0.2">
      <c r="A181" s="136" t="s">
        <v>392</v>
      </c>
      <c r="B181" s="136" t="s">
        <v>613</v>
      </c>
      <c r="C181" s="136" t="s">
        <v>863</v>
      </c>
      <c r="D181" s="136">
        <v>2</v>
      </c>
      <c r="E181" s="142">
        <v>4</v>
      </c>
      <c r="F181" s="142">
        <v>8</v>
      </c>
      <c r="G181" s="142"/>
      <c r="H181" s="142">
        <v>2</v>
      </c>
      <c r="I181" s="142"/>
      <c r="J181" s="142">
        <v>2</v>
      </c>
      <c r="K181" s="142"/>
      <c r="L181" s="142"/>
    </row>
    <row r="182" spans="1:12" ht="12.75" customHeight="1" x14ac:dyDescent="0.2">
      <c r="A182" s="136" t="s">
        <v>392</v>
      </c>
      <c r="B182" s="136" t="s">
        <v>611</v>
      </c>
      <c r="C182" s="136" t="s">
        <v>612</v>
      </c>
      <c r="D182" s="136">
        <v>3</v>
      </c>
      <c r="E182" s="162">
        <v>1</v>
      </c>
      <c r="F182" s="162">
        <v>3</v>
      </c>
      <c r="G182" s="162"/>
      <c r="H182" s="162"/>
      <c r="I182" s="162"/>
      <c r="J182" s="162">
        <v>1</v>
      </c>
      <c r="K182" s="142"/>
      <c r="L182" s="142"/>
    </row>
    <row r="183" spans="1:12" ht="12.75" customHeight="1" x14ac:dyDescent="0.2">
      <c r="A183" s="136" t="s">
        <v>392</v>
      </c>
      <c r="B183" s="136" t="s">
        <v>620</v>
      </c>
      <c r="C183" s="136" t="s">
        <v>621</v>
      </c>
      <c r="D183" s="136">
        <v>3</v>
      </c>
      <c r="E183" s="162">
        <v>1</v>
      </c>
      <c r="F183" s="162">
        <v>3</v>
      </c>
      <c r="G183" s="162"/>
      <c r="H183" s="162"/>
      <c r="I183" s="162"/>
      <c r="J183" s="162">
        <v>1</v>
      </c>
      <c r="K183" s="142"/>
      <c r="L183" s="142"/>
    </row>
    <row r="184" spans="1:12" ht="12.75" customHeight="1" x14ac:dyDescent="0.2">
      <c r="A184" s="136" t="s">
        <v>392</v>
      </c>
      <c r="B184" s="136" t="s">
        <v>628</v>
      </c>
      <c r="C184" s="136" t="s">
        <v>629</v>
      </c>
      <c r="D184" s="136">
        <v>2</v>
      </c>
      <c r="E184" s="162">
        <v>1</v>
      </c>
      <c r="F184" s="162">
        <v>3</v>
      </c>
      <c r="G184" s="162"/>
      <c r="H184" s="162"/>
      <c r="I184" s="162"/>
      <c r="J184" s="162">
        <v>1</v>
      </c>
      <c r="K184" s="142"/>
      <c r="L184" s="142"/>
    </row>
    <row r="185" spans="1:12" ht="12.75" customHeight="1" x14ac:dyDescent="0.2">
      <c r="A185" s="136" t="s">
        <v>392</v>
      </c>
      <c r="B185" s="136" t="s">
        <v>632</v>
      </c>
      <c r="C185" s="136" t="s">
        <v>633</v>
      </c>
      <c r="D185" s="136">
        <v>1</v>
      </c>
      <c r="E185" s="142">
        <v>5</v>
      </c>
      <c r="F185" s="142">
        <v>16</v>
      </c>
      <c r="G185" s="142"/>
      <c r="H185" s="142">
        <v>2</v>
      </c>
      <c r="I185" s="142"/>
      <c r="J185" s="142">
        <v>2</v>
      </c>
      <c r="K185" s="142">
        <v>1</v>
      </c>
      <c r="L185" s="142"/>
    </row>
    <row r="186" spans="1:12" ht="12.75" customHeight="1" x14ac:dyDescent="0.2">
      <c r="A186" s="136" t="s">
        <v>392</v>
      </c>
      <c r="B186" s="136" t="s">
        <v>634</v>
      </c>
      <c r="C186" s="136" t="s">
        <v>635</v>
      </c>
      <c r="D186" s="136">
        <v>1</v>
      </c>
      <c r="E186" s="142">
        <v>3</v>
      </c>
      <c r="F186" s="142">
        <v>7</v>
      </c>
      <c r="G186" s="142"/>
      <c r="H186" s="142">
        <v>1</v>
      </c>
      <c r="I186" s="142"/>
      <c r="J186" s="142">
        <v>2</v>
      </c>
      <c r="K186" s="142"/>
      <c r="L186" s="142"/>
    </row>
    <row r="187" spans="1:12" ht="12.75" customHeight="1" x14ac:dyDescent="0.2">
      <c r="A187" s="136" t="s">
        <v>392</v>
      </c>
      <c r="B187" s="136" t="s">
        <v>636</v>
      </c>
      <c r="C187" s="136" t="s">
        <v>637</v>
      </c>
      <c r="D187" s="136">
        <v>2</v>
      </c>
      <c r="E187" s="142">
        <v>2</v>
      </c>
      <c r="F187" s="142">
        <v>6</v>
      </c>
      <c r="G187" s="142"/>
      <c r="H187" s="142"/>
      <c r="I187" s="142"/>
      <c r="J187" s="142">
        <v>2</v>
      </c>
      <c r="K187" s="142"/>
      <c r="L187" s="142"/>
    </row>
    <row r="188" spans="1:12" ht="12.75" customHeight="1" x14ac:dyDescent="0.2">
      <c r="A188" s="136" t="s">
        <v>392</v>
      </c>
      <c r="B188" s="136" t="s">
        <v>671</v>
      </c>
      <c r="C188" s="136" t="s">
        <v>864</v>
      </c>
      <c r="D188" s="136">
        <v>2</v>
      </c>
      <c r="E188" s="142">
        <v>6</v>
      </c>
      <c r="F188" s="142">
        <v>12</v>
      </c>
      <c r="G188" s="142"/>
      <c r="H188" s="142">
        <v>3</v>
      </c>
      <c r="I188" s="142"/>
      <c r="J188" s="142">
        <v>3</v>
      </c>
      <c r="K188" s="142"/>
      <c r="L188" s="142"/>
    </row>
    <row r="189" spans="1:12" ht="12.75" customHeight="1" x14ac:dyDescent="0.2">
      <c r="A189" s="136" t="s">
        <v>392</v>
      </c>
      <c r="B189" s="136" t="s">
        <v>672</v>
      </c>
      <c r="C189" s="136" t="s">
        <v>865</v>
      </c>
      <c r="D189" s="136">
        <v>2</v>
      </c>
      <c r="E189" s="142">
        <v>1</v>
      </c>
      <c r="F189" s="142">
        <v>3</v>
      </c>
      <c r="G189" s="142"/>
      <c r="H189" s="142"/>
      <c r="I189" s="142"/>
      <c r="J189" s="142">
        <v>1</v>
      </c>
      <c r="K189" s="142"/>
      <c r="L189" s="142"/>
    </row>
    <row r="190" spans="1:12" ht="12.75" customHeight="1" x14ac:dyDescent="0.2">
      <c r="A190" s="136" t="s">
        <v>392</v>
      </c>
      <c r="B190" s="136" t="s">
        <v>640</v>
      </c>
      <c r="C190" s="136" t="s">
        <v>641</v>
      </c>
      <c r="D190" s="136">
        <v>2</v>
      </c>
      <c r="E190" s="162">
        <v>1</v>
      </c>
      <c r="F190" s="162">
        <v>3</v>
      </c>
      <c r="G190" s="162"/>
      <c r="H190" s="162"/>
      <c r="I190" s="162"/>
      <c r="J190" s="162">
        <v>1</v>
      </c>
      <c r="K190" s="142"/>
      <c r="L190" s="142"/>
    </row>
    <row r="191" spans="1:12" ht="12.75" customHeight="1" x14ac:dyDescent="0.2">
      <c r="A191" s="136" t="s">
        <v>392</v>
      </c>
      <c r="B191" s="136" t="s">
        <v>642</v>
      </c>
      <c r="C191" s="136" t="s">
        <v>643</v>
      </c>
      <c r="D191" s="136">
        <v>2</v>
      </c>
      <c r="E191" s="162">
        <v>3</v>
      </c>
      <c r="F191" s="162">
        <v>7</v>
      </c>
      <c r="G191" s="162"/>
      <c r="H191" s="162">
        <v>1</v>
      </c>
      <c r="I191" s="162"/>
      <c r="J191" s="162">
        <v>2</v>
      </c>
      <c r="K191" s="142"/>
      <c r="L191" s="142"/>
    </row>
    <row r="192" spans="1:12" ht="12.75" customHeight="1" x14ac:dyDescent="0.2">
      <c r="A192" s="136" t="s">
        <v>392</v>
      </c>
      <c r="B192" s="136" t="s">
        <v>644</v>
      </c>
      <c r="C192" s="136" t="s">
        <v>645</v>
      </c>
      <c r="D192" s="136">
        <v>2</v>
      </c>
      <c r="E192" s="142">
        <v>4</v>
      </c>
      <c r="F192" s="142">
        <v>8</v>
      </c>
      <c r="G192" s="142"/>
      <c r="H192" s="142">
        <v>2</v>
      </c>
      <c r="I192" s="142"/>
      <c r="J192" s="142">
        <v>2</v>
      </c>
      <c r="K192" s="142"/>
      <c r="L192" s="142"/>
    </row>
    <row r="193" spans="1:12" ht="12.75" customHeight="1" x14ac:dyDescent="0.2">
      <c r="A193" s="136" t="s">
        <v>392</v>
      </c>
      <c r="B193" s="136" t="s">
        <v>646</v>
      </c>
      <c r="C193" s="136" t="s">
        <v>647</v>
      </c>
      <c r="D193" s="136">
        <v>2</v>
      </c>
      <c r="E193" s="162">
        <v>4</v>
      </c>
      <c r="F193" s="162">
        <v>8</v>
      </c>
      <c r="G193" s="162"/>
      <c r="H193" s="162">
        <v>2</v>
      </c>
      <c r="I193" s="162"/>
      <c r="J193" s="162">
        <v>2</v>
      </c>
      <c r="K193" s="142"/>
      <c r="L193" s="142"/>
    </row>
    <row r="194" spans="1:12" ht="12.75" customHeight="1" x14ac:dyDescent="0.2">
      <c r="A194" s="136" t="s">
        <v>392</v>
      </c>
      <c r="B194" s="136" t="s">
        <v>648</v>
      </c>
      <c r="C194" s="136" t="s">
        <v>649</v>
      </c>
      <c r="D194" s="136">
        <v>2</v>
      </c>
      <c r="E194" s="162">
        <v>4</v>
      </c>
      <c r="F194" s="162">
        <v>8</v>
      </c>
      <c r="G194" s="162"/>
      <c r="H194" s="162">
        <v>2</v>
      </c>
      <c r="I194" s="162"/>
      <c r="J194" s="162">
        <v>2</v>
      </c>
      <c r="K194" s="142"/>
      <c r="L194" s="142"/>
    </row>
    <row r="195" spans="1:12" ht="12.75" customHeight="1" x14ac:dyDescent="0.2">
      <c r="A195" s="136" t="s">
        <v>392</v>
      </c>
      <c r="B195" s="136" t="s">
        <v>650</v>
      </c>
      <c r="C195" s="136" t="s">
        <v>31</v>
      </c>
      <c r="D195" s="136">
        <v>2</v>
      </c>
      <c r="E195" s="142">
        <v>2</v>
      </c>
      <c r="F195" s="142">
        <v>6</v>
      </c>
      <c r="G195" s="142"/>
      <c r="H195" s="142"/>
      <c r="I195" s="142"/>
      <c r="J195" s="142">
        <v>2</v>
      </c>
      <c r="K195" s="142"/>
      <c r="L195" s="142"/>
    </row>
    <row r="196" spans="1:12" ht="12.75" customHeight="1" x14ac:dyDescent="0.2">
      <c r="A196" s="136" t="s">
        <v>392</v>
      </c>
      <c r="B196" s="136" t="s">
        <v>673</v>
      </c>
      <c r="C196" s="136" t="s">
        <v>866</v>
      </c>
      <c r="D196" s="136">
        <v>2</v>
      </c>
      <c r="E196" s="142">
        <v>1</v>
      </c>
      <c r="F196" s="142">
        <v>3</v>
      </c>
      <c r="G196" s="142"/>
      <c r="H196" s="142"/>
      <c r="I196" s="142"/>
      <c r="J196" s="142">
        <v>1</v>
      </c>
      <c r="K196" s="142"/>
      <c r="L196" s="142"/>
    </row>
    <row r="197" spans="1:12" ht="12.75" customHeight="1" x14ac:dyDescent="0.2">
      <c r="A197" s="136" t="s">
        <v>392</v>
      </c>
      <c r="B197" s="136" t="s">
        <v>674</v>
      </c>
      <c r="C197" s="136" t="s">
        <v>867</v>
      </c>
      <c r="D197" s="136">
        <v>1</v>
      </c>
      <c r="E197" s="142">
        <v>5</v>
      </c>
      <c r="F197" s="142">
        <v>9</v>
      </c>
      <c r="G197" s="142"/>
      <c r="H197" s="142">
        <v>3</v>
      </c>
      <c r="I197" s="142"/>
      <c r="J197" s="142">
        <v>2</v>
      </c>
      <c r="K197" s="142"/>
      <c r="L197" s="142"/>
    </row>
    <row r="198" spans="1:12" ht="12.75" customHeight="1" x14ac:dyDescent="0.2">
      <c r="A198" s="136" t="s">
        <v>392</v>
      </c>
      <c r="B198" s="136" t="s">
        <v>675</v>
      </c>
      <c r="C198" s="136" t="s">
        <v>868</v>
      </c>
      <c r="D198" s="136">
        <v>2</v>
      </c>
      <c r="E198" s="162">
        <v>5</v>
      </c>
      <c r="F198" s="162">
        <v>9</v>
      </c>
      <c r="G198" s="162"/>
      <c r="H198" s="162">
        <v>3</v>
      </c>
      <c r="I198" s="162"/>
      <c r="J198" s="162">
        <v>2</v>
      </c>
      <c r="K198" s="142"/>
      <c r="L198" s="142"/>
    </row>
    <row r="199" spans="1:12" ht="12.75" customHeight="1" x14ac:dyDescent="0.2">
      <c r="A199" s="136" t="s">
        <v>392</v>
      </c>
      <c r="B199" s="136" t="s">
        <v>653</v>
      </c>
      <c r="C199" s="136" t="s">
        <v>654</v>
      </c>
      <c r="D199" s="136">
        <v>3</v>
      </c>
      <c r="E199" s="162">
        <v>1</v>
      </c>
      <c r="F199" s="162">
        <v>3</v>
      </c>
      <c r="G199" s="162"/>
      <c r="H199" s="162"/>
      <c r="I199" s="162"/>
      <c r="J199" s="162">
        <v>1</v>
      </c>
      <c r="K199" s="142"/>
      <c r="L199" s="142"/>
    </row>
    <row r="200" spans="1:12" ht="12.75" customHeight="1" x14ac:dyDescent="0.2">
      <c r="A200" s="136" t="s">
        <v>392</v>
      </c>
      <c r="B200" s="136" t="s">
        <v>657</v>
      </c>
      <c r="C200" s="136" t="s">
        <v>658</v>
      </c>
      <c r="D200" s="136">
        <v>3</v>
      </c>
      <c r="E200" s="162">
        <v>1</v>
      </c>
      <c r="F200" s="162">
        <v>3</v>
      </c>
      <c r="G200" s="162"/>
      <c r="H200" s="162"/>
      <c r="I200" s="162"/>
      <c r="J200" s="162">
        <v>1</v>
      </c>
      <c r="K200" s="142"/>
      <c r="L200" s="142"/>
    </row>
    <row r="201" spans="1:12" ht="12.75" customHeight="1" x14ac:dyDescent="0.2">
      <c r="A201" s="136" t="s">
        <v>392</v>
      </c>
      <c r="B201" s="136" t="s">
        <v>659</v>
      </c>
      <c r="C201" s="136" t="s">
        <v>660</v>
      </c>
      <c r="D201" s="136">
        <v>3</v>
      </c>
      <c r="E201" s="162">
        <v>1</v>
      </c>
      <c r="F201" s="162">
        <v>3</v>
      </c>
      <c r="G201" s="162"/>
      <c r="H201" s="162"/>
      <c r="I201" s="162"/>
      <c r="J201" s="162">
        <v>1</v>
      </c>
      <c r="K201" s="142"/>
      <c r="L201" s="142"/>
    </row>
    <row r="202" spans="1:12" ht="12.75" customHeight="1" x14ac:dyDescent="0.2">
      <c r="A202" s="136" t="s">
        <v>392</v>
      </c>
      <c r="B202" s="136" t="s">
        <v>661</v>
      </c>
      <c r="C202" s="136" t="s">
        <v>662</v>
      </c>
      <c r="D202" s="136">
        <v>2</v>
      </c>
      <c r="E202" s="142">
        <v>4</v>
      </c>
      <c r="F202" s="142">
        <v>15</v>
      </c>
      <c r="G202" s="142"/>
      <c r="H202" s="142">
        <v>1</v>
      </c>
      <c r="I202" s="142"/>
      <c r="J202" s="142">
        <v>2</v>
      </c>
      <c r="K202" s="142">
        <v>1</v>
      </c>
      <c r="L202" s="142"/>
    </row>
    <row r="203" spans="1:12" ht="12.75" customHeight="1" x14ac:dyDescent="0.2">
      <c r="A203" s="136" t="s">
        <v>392</v>
      </c>
      <c r="B203" s="136" t="s">
        <v>869</v>
      </c>
      <c r="C203" s="136" t="s">
        <v>870</v>
      </c>
      <c r="D203" s="136">
        <v>2</v>
      </c>
      <c r="E203" s="142">
        <v>5</v>
      </c>
      <c r="F203" s="142">
        <v>9</v>
      </c>
      <c r="G203" s="142"/>
      <c r="H203" s="142">
        <v>3</v>
      </c>
      <c r="I203" s="142"/>
      <c r="J203" s="142">
        <v>2</v>
      </c>
      <c r="K203" s="142"/>
      <c r="L203" s="142"/>
    </row>
    <row r="204" spans="1:12" ht="12.75" customHeight="1" x14ac:dyDescent="0.2">
      <c r="A204" s="136" t="s">
        <v>392</v>
      </c>
      <c r="B204" s="136" t="s">
        <v>663</v>
      </c>
      <c r="C204" s="136" t="s">
        <v>664</v>
      </c>
      <c r="D204" s="136">
        <v>1</v>
      </c>
      <c r="E204" s="162">
        <v>5</v>
      </c>
      <c r="F204" s="162">
        <v>9</v>
      </c>
      <c r="G204" s="162"/>
      <c r="H204" s="162">
        <v>3</v>
      </c>
      <c r="I204" s="162"/>
      <c r="J204" s="162">
        <v>2</v>
      </c>
      <c r="K204" s="142"/>
      <c r="L204" s="142"/>
    </row>
    <row r="205" spans="1:12" ht="12.75" customHeight="1" x14ac:dyDescent="0.2">
      <c r="A205" s="136" t="s">
        <v>392</v>
      </c>
      <c r="B205" s="136" t="s">
        <v>676</v>
      </c>
      <c r="C205" s="136" t="s">
        <v>677</v>
      </c>
      <c r="D205" s="136">
        <v>1</v>
      </c>
      <c r="E205" s="142">
        <v>2</v>
      </c>
      <c r="F205" s="142">
        <v>40</v>
      </c>
      <c r="G205" s="142"/>
      <c r="H205" s="142">
        <v>1</v>
      </c>
      <c r="I205" s="142"/>
      <c r="J205" s="142"/>
      <c r="K205" s="142"/>
      <c r="L205" s="142">
        <v>1</v>
      </c>
    </row>
    <row r="206" spans="1:12" ht="12.75" customHeight="1" x14ac:dyDescent="0.2">
      <c r="A206" s="136" t="s">
        <v>392</v>
      </c>
      <c r="B206" s="136" t="s">
        <v>678</v>
      </c>
      <c r="C206" s="136" t="s">
        <v>679</v>
      </c>
      <c r="D206" s="136">
        <v>1</v>
      </c>
      <c r="E206" s="162">
        <v>5</v>
      </c>
      <c r="F206" s="162">
        <v>9</v>
      </c>
      <c r="G206" s="162"/>
      <c r="H206" s="162">
        <v>3</v>
      </c>
      <c r="I206" s="162"/>
      <c r="J206" s="162">
        <v>2</v>
      </c>
      <c r="K206" s="142"/>
      <c r="L206" s="142"/>
    </row>
    <row r="207" spans="1:12" ht="12.75" customHeight="1" x14ac:dyDescent="0.2">
      <c r="A207" s="136" t="s">
        <v>392</v>
      </c>
      <c r="B207" s="136" t="s">
        <v>684</v>
      </c>
      <c r="C207" s="136" t="s">
        <v>871</v>
      </c>
      <c r="D207" s="136">
        <v>2</v>
      </c>
      <c r="E207" s="142">
        <v>1</v>
      </c>
      <c r="F207" s="142">
        <v>3</v>
      </c>
      <c r="G207" s="142"/>
      <c r="H207" s="142"/>
      <c r="I207" s="142"/>
      <c r="J207" s="142">
        <v>1</v>
      </c>
      <c r="K207" s="142"/>
      <c r="L207" s="142"/>
    </row>
    <row r="208" spans="1:12" ht="12.75" customHeight="1" x14ac:dyDescent="0.2">
      <c r="A208" s="136" t="s">
        <v>392</v>
      </c>
      <c r="B208" s="136" t="s">
        <v>682</v>
      </c>
      <c r="C208" s="136" t="s">
        <v>683</v>
      </c>
      <c r="D208" s="136">
        <v>1</v>
      </c>
      <c r="E208" s="162">
        <v>5</v>
      </c>
      <c r="F208" s="162">
        <v>9</v>
      </c>
      <c r="G208" s="162"/>
      <c r="H208" s="162">
        <v>3</v>
      </c>
      <c r="I208" s="162"/>
      <c r="J208" s="162">
        <v>2</v>
      </c>
      <c r="K208" s="142"/>
      <c r="L208" s="142"/>
    </row>
    <row r="209" spans="1:12" ht="12.75" customHeight="1" x14ac:dyDescent="0.2">
      <c r="A209" s="136" t="s">
        <v>392</v>
      </c>
      <c r="B209" s="136" t="s">
        <v>690</v>
      </c>
      <c r="C209" s="136" t="s">
        <v>873</v>
      </c>
      <c r="D209" s="136">
        <v>1</v>
      </c>
      <c r="E209" s="142">
        <v>3</v>
      </c>
      <c r="F209" s="142">
        <v>17</v>
      </c>
      <c r="G209" s="142"/>
      <c r="H209" s="142"/>
      <c r="I209" s="142"/>
      <c r="J209" s="142">
        <v>2</v>
      </c>
      <c r="K209" s="142">
        <v>1</v>
      </c>
      <c r="L209" s="142"/>
    </row>
    <row r="210" spans="1:12" ht="12.75" customHeight="1" x14ac:dyDescent="0.2">
      <c r="A210" s="136" t="s">
        <v>392</v>
      </c>
      <c r="B210" s="136" t="s">
        <v>686</v>
      </c>
      <c r="C210" s="136" t="s">
        <v>687</v>
      </c>
      <c r="D210" s="136">
        <v>1</v>
      </c>
      <c r="E210" s="142">
        <v>3</v>
      </c>
      <c r="F210" s="142">
        <v>7</v>
      </c>
      <c r="G210" s="142"/>
      <c r="H210" s="142">
        <v>1</v>
      </c>
      <c r="I210" s="142"/>
      <c r="J210" s="142">
        <v>2</v>
      </c>
      <c r="K210" s="142"/>
      <c r="L210" s="142"/>
    </row>
    <row r="211" spans="1:12" ht="12.75" customHeight="1" x14ac:dyDescent="0.2">
      <c r="A211" s="136" t="s">
        <v>392</v>
      </c>
      <c r="B211" s="136" t="s">
        <v>688</v>
      </c>
      <c r="C211" s="136" t="s">
        <v>689</v>
      </c>
      <c r="D211" s="136">
        <v>3</v>
      </c>
      <c r="E211" s="162">
        <v>1</v>
      </c>
      <c r="F211" s="162">
        <v>3</v>
      </c>
      <c r="G211" s="162"/>
      <c r="H211" s="162"/>
      <c r="I211" s="162"/>
      <c r="J211" s="162">
        <v>1</v>
      </c>
      <c r="K211" s="142"/>
      <c r="L211" s="142"/>
    </row>
    <row r="212" spans="1:12" ht="12.75" customHeight="1" x14ac:dyDescent="0.2">
      <c r="A212" s="136" t="s">
        <v>392</v>
      </c>
      <c r="B212" s="136" t="s">
        <v>693</v>
      </c>
      <c r="C212" s="136" t="s">
        <v>694</v>
      </c>
      <c r="D212" s="136">
        <v>3</v>
      </c>
      <c r="E212" s="162">
        <v>1</v>
      </c>
      <c r="F212" s="162">
        <v>3</v>
      </c>
      <c r="G212" s="162"/>
      <c r="H212" s="162"/>
      <c r="I212" s="162"/>
      <c r="J212" s="162">
        <v>1</v>
      </c>
      <c r="K212" s="142"/>
      <c r="L212" s="142"/>
    </row>
    <row r="213" spans="1:12" ht="12.75" customHeight="1" x14ac:dyDescent="0.2">
      <c r="A213" s="136" t="s">
        <v>392</v>
      </c>
      <c r="B213" s="136" t="s">
        <v>695</v>
      </c>
      <c r="C213" s="136" t="s">
        <v>696</v>
      </c>
      <c r="D213" s="136">
        <v>3</v>
      </c>
      <c r="E213" s="162">
        <v>1</v>
      </c>
      <c r="F213" s="162">
        <v>3</v>
      </c>
      <c r="G213" s="162"/>
      <c r="H213" s="162"/>
      <c r="I213" s="162"/>
      <c r="J213" s="162">
        <v>1</v>
      </c>
      <c r="K213" s="142"/>
      <c r="L213" s="142"/>
    </row>
    <row r="214" spans="1:12" ht="12.75" customHeight="1" x14ac:dyDescent="0.2">
      <c r="A214" s="136" t="s">
        <v>392</v>
      </c>
      <c r="B214" s="136" t="s">
        <v>699</v>
      </c>
      <c r="C214" s="136" t="s">
        <v>700</v>
      </c>
      <c r="D214" s="136">
        <v>1</v>
      </c>
      <c r="E214" s="142">
        <v>3</v>
      </c>
      <c r="F214" s="142">
        <v>7</v>
      </c>
      <c r="G214" s="142"/>
      <c r="H214" s="142">
        <v>1</v>
      </c>
      <c r="I214" s="142"/>
      <c r="J214" s="142">
        <v>2</v>
      </c>
      <c r="K214" s="142"/>
      <c r="L214" s="142"/>
    </row>
    <row r="215" spans="1:12" ht="12.75" customHeight="1" x14ac:dyDescent="0.2">
      <c r="A215" s="136" t="s">
        <v>392</v>
      </c>
      <c r="B215" s="136" t="s">
        <v>701</v>
      </c>
      <c r="C215" s="136" t="s">
        <v>702</v>
      </c>
      <c r="D215" s="136">
        <v>2</v>
      </c>
      <c r="E215" s="142">
        <v>1</v>
      </c>
      <c r="F215" s="142">
        <v>3</v>
      </c>
      <c r="G215" s="142"/>
      <c r="H215" s="142"/>
      <c r="I215" s="142"/>
      <c r="J215" s="142">
        <v>1</v>
      </c>
      <c r="K215" s="142"/>
      <c r="L215" s="142"/>
    </row>
    <row r="216" spans="1:12" ht="12.75" customHeight="1" x14ac:dyDescent="0.2">
      <c r="A216" s="136" t="s">
        <v>392</v>
      </c>
      <c r="B216" s="136" t="s">
        <v>703</v>
      </c>
      <c r="C216" s="136" t="s">
        <v>704</v>
      </c>
      <c r="D216" s="136">
        <v>2</v>
      </c>
      <c r="E216" s="162">
        <v>1</v>
      </c>
      <c r="F216" s="162">
        <v>3</v>
      </c>
      <c r="G216" s="162"/>
      <c r="H216" s="162"/>
      <c r="I216" s="162"/>
      <c r="J216" s="162">
        <v>1</v>
      </c>
      <c r="K216" s="142"/>
      <c r="L216" s="142"/>
    </row>
    <row r="217" spans="1:12" ht="12.75" customHeight="1" x14ac:dyDescent="0.2">
      <c r="A217" s="136" t="s">
        <v>392</v>
      </c>
      <c r="B217" s="136" t="s">
        <v>707</v>
      </c>
      <c r="C217" s="136" t="s">
        <v>874</v>
      </c>
      <c r="D217" s="136">
        <v>2</v>
      </c>
      <c r="E217" s="142">
        <v>3</v>
      </c>
      <c r="F217" s="142">
        <v>7</v>
      </c>
      <c r="G217" s="142"/>
      <c r="H217" s="142">
        <v>1</v>
      </c>
      <c r="I217" s="142"/>
      <c r="J217" s="142">
        <v>2</v>
      </c>
      <c r="K217" s="142"/>
      <c r="L217" s="142"/>
    </row>
    <row r="218" spans="1:12" ht="12.75" customHeight="1" x14ac:dyDescent="0.2">
      <c r="A218" s="136" t="s">
        <v>392</v>
      </c>
      <c r="B218" s="136" t="s">
        <v>705</v>
      </c>
      <c r="C218" s="136" t="s">
        <v>706</v>
      </c>
      <c r="D218" s="136">
        <v>2</v>
      </c>
      <c r="E218" s="142">
        <v>1</v>
      </c>
      <c r="F218" s="142">
        <v>2</v>
      </c>
      <c r="G218" s="142"/>
      <c r="H218" s="142"/>
      <c r="I218" s="142">
        <v>1</v>
      </c>
      <c r="J218" s="142"/>
      <c r="K218" s="142"/>
      <c r="L218" s="142"/>
    </row>
    <row r="219" spans="1:12" ht="12.75" customHeight="1" x14ac:dyDescent="0.2">
      <c r="A219" s="136" t="s">
        <v>392</v>
      </c>
      <c r="B219" s="136" t="s">
        <v>709</v>
      </c>
      <c r="C219" s="136" t="s">
        <v>876</v>
      </c>
      <c r="D219" s="136">
        <v>2</v>
      </c>
      <c r="E219" s="142">
        <v>3</v>
      </c>
      <c r="F219" s="142">
        <v>7</v>
      </c>
      <c r="G219" s="142"/>
      <c r="H219" s="142">
        <v>1</v>
      </c>
      <c r="I219" s="142"/>
      <c r="J219" s="142">
        <v>2</v>
      </c>
      <c r="K219" s="142"/>
      <c r="L219" s="142"/>
    </row>
    <row r="220" spans="1:12" ht="12.75" customHeight="1" x14ac:dyDescent="0.2">
      <c r="A220" s="136" t="s">
        <v>392</v>
      </c>
      <c r="B220" s="136" t="s">
        <v>710</v>
      </c>
      <c r="C220" s="136" t="s">
        <v>877</v>
      </c>
      <c r="D220" s="136">
        <v>3</v>
      </c>
      <c r="E220" s="142">
        <v>1</v>
      </c>
      <c r="F220" s="142">
        <v>3</v>
      </c>
      <c r="G220" s="142"/>
      <c r="H220" s="142"/>
      <c r="I220" s="142"/>
      <c r="J220" s="142">
        <v>1</v>
      </c>
      <c r="K220" s="142"/>
      <c r="L220" s="142"/>
    </row>
    <row r="221" spans="1:12" ht="12.75" customHeight="1" x14ac:dyDescent="0.2">
      <c r="A221" s="137" t="s">
        <v>392</v>
      </c>
      <c r="B221" s="137" t="s">
        <v>878</v>
      </c>
      <c r="C221" s="137" t="s">
        <v>879</v>
      </c>
      <c r="D221" s="137">
        <v>2</v>
      </c>
      <c r="E221" s="68">
        <v>5</v>
      </c>
      <c r="F221" s="68">
        <v>9</v>
      </c>
      <c r="G221" s="68"/>
      <c r="H221" s="68">
        <v>3</v>
      </c>
      <c r="I221" s="68"/>
      <c r="J221" s="68">
        <v>2</v>
      </c>
      <c r="K221" s="68"/>
      <c r="L221" s="68"/>
    </row>
    <row r="222" spans="1:12" ht="12.75" customHeight="1" x14ac:dyDescent="0.2">
      <c r="A222" s="33"/>
      <c r="B222" s="34">
        <f>COUNTA(B96:B221)</f>
        <v>126</v>
      </c>
      <c r="C222" s="34"/>
      <c r="D222" s="34"/>
      <c r="E222" s="29">
        <f>SUM(E96:E221)</f>
        <v>308</v>
      </c>
      <c r="F222" s="29">
        <f>SUM(F96:F221)</f>
        <v>769</v>
      </c>
      <c r="G222" s="36"/>
      <c r="H222" s="29">
        <f>SUM(H96:H221)</f>
        <v>106</v>
      </c>
      <c r="I222" s="29">
        <f>SUM(I96:I221)</f>
        <v>6</v>
      </c>
      <c r="J222" s="29">
        <f>SUM(J96:J221)</f>
        <v>191</v>
      </c>
      <c r="K222" s="29">
        <f>SUM(K96:K221)</f>
        <v>4</v>
      </c>
      <c r="L222" s="29">
        <f>SUM(L96:L221)</f>
        <v>1</v>
      </c>
    </row>
    <row r="223" spans="1:12" ht="12.75" customHeight="1" x14ac:dyDescent="0.2">
      <c r="A223" s="33"/>
      <c r="B223" s="34"/>
      <c r="C223" s="34"/>
      <c r="D223" s="34"/>
      <c r="E223" s="29"/>
      <c r="F223" s="29"/>
      <c r="G223" s="36"/>
      <c r="H223" s="29"/>
      <c r="I223" s="29"/>
      <c r="J223" s="29"/>
      <c r="K223" s="29"/>
      <c r="L223" s="29"/>
    </row>
    <row r="224" spans="1:12" ht="12.75" customHeight="1" x14ac:dyDescent="0.2">
      <c r="A224" s="136" t="s">
        <v>715</v>
      </c>
      <c r="B224" s="136" t="s">
        <v>718</v>
      </c>
      <c r="C224" s="136" t="s">
        <v>719</v>
      </c>
      <c r="D224" s="136">
        <v>1</v>
      </c>
      <c r="E224" s="139">
        <v>9</v>
      </c>
      <c r="F224" s="139">
        <v>14</v>
      </c>
      <c r="G224" s="139"/>
      <c r="H224" s="139">
        <v>4</v>
      </c>
      <c r="I224" s="139">
        <v>5</v>
      </c>
      <c r="J224" s="139"/>
      <c r="K224" s="139"/>
      <c r="L224" s="139"/>
    </row>
    <row r="225" spans="1:12" ht="12.75" customHeight="1" x14ac:dyDescent="0.2">
      <c r="A225" s="136" t="s">
        <v>715</v>
      </c>
      <c r="B225" s="136" t="s">
        <v>720</v>
      </c>
      <c r="C225" s="136" t="s">
        <v>721</v>
      </c>
      <c r="D225" s="136">
        <v>1</v>
      </c>
      <c r="E225" s="142">
        <v>1</v>
      </c>
      <c r="F225" s="142">
        <v>2</v>
      </c>
      <c r="G225" s="142"/>
      <c r="H225" s="142"/>
      <c r="I225" s="142">
        <v>1</v>
      </c>
      <c r="J225" s="142"/>
      <c r="K225" s="142"/>
      <c r="L225" s="142"/>
    </row>
    <row r="226" spans="1:12" ht="12.75" customHeight="1" x14ac:dyDescent="0.2">
      <c r="A226" s="136" t="s">
        <v>715</v>
      </c>
      <c r="B226" s="136" t="s">
        <v>722</v>
      </c>
      <c r="C226" s="136" t="s">
        <v>723</v>
      </c>
      <c r="D226" s="136">
        <v>2</v>
      </c>
      <c r="E226" s="142">
        <v>8</v>
      </c>
      <c r="F226" s="142">
        <v>13</v>
      </c>
      <c r="G226" s="142"/>
      <c r="H226" s="142">
        <v>3</v>
      </c>
      <c r="I226" s="142">
        <v>5</v>
      </c>
      <c r="J226" s="142"/>
      <c r="K226" s="142"/>
      <c r="L226" s="142"/>
    </row>
    <row r="227" spans="1:12" ht="12.75" customHeight="1" x14ac:dyDescent="0.2">
      <c r="A227" s="136" t="s">
        <v>715</v>
      </c>
      <c r="B227" s="136" t="s">
        <v>724</v>
      </c>
      <c r="C227" s="136" t="s">
        <v>725</v>
      </c>
      <c r="D227" s="136">
        <v>2</v>
      </c>
      <c r="E227" s="162">
        <v>8</v>
      </c>
      <c r="F227" s="162">
        <v>13</v>
      </c>
      <c r="G227" s="162"/>
      <c r="H227" s="162">
        <v>3</v>
      </c>
      <c r="I227" s="162">
        <v>5</v>
      </c>
      <c r="J227" s="161"/>
      <c r="K227" s="161"/>
      <c r="L227" s="161"/>
    </row>
    <row r="228" spans="1:12" ht="12.75" customHeight="1" x14ac:dyDescent="0.2">
      <c r="A228" s="136" t="s">
        <v>715</v>
      </c>
      <c r="B228" s="136" t="s">
        <v>726</v>
      </c>
      <c r="C228" s="136" t="s">
        <v>727</v>
      </c>
      <c r="D228" s="136">
        <v>1</v>
      </c>
      <c r="E228" s="162">
        <v>8</v>
      </c>
      <c r="F228" s="162">
        <v>13</v>
      </c>
      <c r="G228" s="162"/>
      <c r="H228" s="162">
        <v>3</v>
      </c>
      <c r="I228" s="162">
        <v>5</v>
      </c>
      <c r="J228" s="161"/>
      <c r="K228" s="161"/>
      <c r="L228" s="161"/>
    </row>
    <row r="229" spans="1:12" ht="12.75" customHeight="1" x14ac:dyDescent="0.2">
      <c r="A229" s="136" t="s">
        <v>715</v>
      </c>
      <c r="B229" s="136" t="s">
        <v>728</v>
      </c>
      <c r="C229" s="136" t="s">
        <v>729</v>
      </c>
      <c r="D229" s="136">
        <v>1</v>
      </c>
      <c r="E229" s="161">
        <v>1</v>
      </c>
      <c r="F229" s="161">
        <v>2</v>
      </c>
      <c r="G229" s="161"/>
      <c r="H229" s="161"/>
      <c r="I229" s="161">
        <v>1</v>
      </c>
      <c r="J229" s="161"/>
      <c r="K229" s="161"/>
      <c r="L229" s="161"/>
    </row>
    <row r="230" spans="1:12" ht="12.75" customHeight="1" x14ac:dyDescent="0.2">
      <c r="A230" s="136" t="s">
        <v>715</v>
      </c>
      <c r="B230" s="136" t="s">
        <v>730</v>
      </c>
      <c r="C230" s="136" t="s">
        <v>731</v>
      </c>
      <c r="D230" s="136">
        <v>1</v>
      </c>
      <c r="E230" s="162">
        <v>8</v>
      </c>
      <c r="F230" s="162">
        <v>13</v>
      </c>
      <c r="G230" s="162"/>
      <c r="H230" s="162">
        <v>3</v>
      </c>
      <c r="I230" s="162">
        <v>5</v>
      </c>
      <c r="J230" s="142"/>
      <c r="K230" s="142"/>
      <c r="L230" s="142"/>
    </row>
    <row r="231" spans="1:12" ht="12.75" customHeight="1" x14ac:dyDescent="0.2">
      <c r="A231" s="136" t="s">
        <v>715</v>
      </c>
      <c r="B231" s="136" t="s">
        <v>732</v>
      </c>
      <c r="C231" s="136" t="s">
        <v>733</v>
      </c>
      <c r="D231" s="136">
        <v>1</v>
      </c>
      <c r="E231" s="162">
        <v>9</v>
      </c>
      <c r="F231" s="162">
        <v>14</v>
      </c>
      <c r="G231" s="162"/>
      <c r="H231" s="162">
        <v>4</v>
      </c>
      <c r="I231" s="162">
        <v>5</v>
      </c>
      <c r="J231" s="142"/>
      <c r="K231" s="142"/>
      <c r="L231" s="142"/>
    </row>
    <row r="232" spans="1:12" ht="12.75" customHeight="1" x14ac:dyDescent="0.2">
      <c r="A232" s="136" t="s">
        <v>715</v>
      </c>
      <c r="B232" s="136" t="s">
        <v>734</v>
      </c>
      <c r="C232" s="136" t="s">
        <v>735</v>
      </c>
      <c r="D232" s="136">
        <v>1</v>
      </c>
      <c r="E232" s="162">
        <v>8</v>
      </c>
      <c r="F232" s="162">
        <v>13</v>
      </c>
      <c r="G232" s="162"/>
      <c r="H232" s="162">
        <v>3</v>
      </c>
      <c r="I232" s="162">
        <v>5</v>
      </c>
      <c r="J232" s="142"/>
      <c r="K232" s="142"/>
      <c r="L232" s="142"/>
    </row>
    <row r="233" spans="1:12" ht="12.75" customHeight="1" x14ac:dyDescent="0.2">
      <c r="A233" s="136" t="s">
        <v>715</v>
      </c>
      <c r="B233" s="136" t="s">
        <v>740</v>
      </c>
      <c r="C233" s="136" t="s">
        <v>741</v>
      </c>
      <c r="D233" s="136">
        <v>1</v>
      </c>
      <c r="E233" s="162">
        <v>9</v>
      </c>
      <c r="F233" s="162">
        <v>14</v>
      </c>
      <c r="G233" s="162"/>
      <c r="H233" s="162">
        <v>4</v>
      </c>
      <c r="I233" s="162">
        <v>5</v>
      </c>
      <c r="J233" s="142"/>
      <c r="K233" s="142"/>
      <c r="L233" s="142"/>
    </row>
    <row r="234" spans="1:12" ht="12.75" customHeight="1" x14ac:dyDescent="0.2">
      <c r="A234" s="136" t="s">
        <v>715</v>
      </c>
      <c r="B234" s="136" t="s">
        <v>746</v>
      </c>
      <c r="C234" s="136" t="s">
        <v>747</v>
      </c>
      <c r="D234" s="136">
        <v>1</v>
      </c>
      <c r="E234" s="162">
        <v>9</v>
      </c>
      <c r="F234" s="162">
        <v>14</v>
      </c>
      <c r="G234" s="162"/>
      <c r="H234" s="162">
        <v>4</v>
      </c>
      <c r="I234" s="162">
        <v>5</v>
      </c>
      <c r="J234" s="142"/>
      <c r="K234" s="142"/>
      <c r="L234" s="142"/>
    </row>
    <row r="235" spans="1:12" ht="12.75" customHeight="1" x14ac:dyDescent="0.2">
      <c r="A235" s="136" t="s">
        <v>715</v>
      </c>
      <c r="B235" s="136" t="s">
        <v>753</v>
      </c>
      <c r="C235" s="136" t="s">
        <v>754</v>
      </c>
      <c r="D235" s="136">
        <v>1</v>
      </c>
      <c r="E235" s="162">
        <v>8</v>
      </c>
      <c r="F235" s="162">
        <v>13</v>
      </c>
      <c r="G235" s="162"/>
      <c r="H235" s="162">
        <v>3</v>
      </c>
      <c r="I235" s="162">
        <v>5</v>
      </c>
      <c r="J235" s="142"/>
      <c r="K235" s="142"/>
      <c r="L235" s="142"/>
    </row>
    <row r="236" spans="1:12" ht="12.75" customHeight="1" x14ac:dyDescent="0.2">
      <c r="A236" s="137" t="s">
        <v>715</v>
      </c>
      <c r="B236" s="137" t="s">
        <v>757</v>
      </c>
      <c r="C236" s="137" t="s">
        <v>758</v>
      </c>
      <c r="D236" s="137">
        <v>2</v>
      </c>
      <c r="E236" s="68">
        <v>1</v>
      </c>
      <c r="F236" s="68">
        <v>2</v>
      </c>
      <c r="G236" s="68"/>
      <c r="H236" s="68"/>
      <c r="I236" s="68">
        <v>1</v>
      </c>
      <c r="J236" s="68"/>
      <c r="K236" s="68"/>
      <c r="L236" s="68"/>
    </row>
    <row r="237" spans="1:12" ht="12.75" customHeight="1" x14ac:dyDescent="0.2">
      <c r="A237" s="33"/>
      <c r="B237" s="34">
        <f>COUNTA(B224:B236)</f>
        <v>13</v>
      </c>
      <c r="C237" s="34"/>
      <c r="D237" s="34"/>
      <c r="E237" s="29">
        <f>SUM(E224:E236)</f>
        <v>87</v>
      </c>
      <c r="F237" s="29">
        <f>SUM(F224:F236)</f>
        <v>140</v>
      </c>
      <c r="G237" s="36"/>
      <c r="H237" s="29">
        <f>SUM(H224:H236)</f>
        <v>34</v>
      </c>
      <c r="I237" s="29">
        <f>SUM(I224:I236)</f>
        <v>53</v>
      </c>
      <c r="J237" s="29">
        <f>SUM(J224:J236)</f>
        <v>0</v>
      </c>
      <c r="K237" s="29">
        <f>SUM(K224:K236)</f>
        <v>0</v>
      </c>
      <c r="L237" s="29">
        <f>SUM(L224:L236)</f>
        <v>0</v>
      </c>
    </row>
    <row r="238" spans="1:12" ht="12.75" customHeight="1" x14ac:dyDescent="0.2">
      <c r="A238" s="33"/>
      <c r="B238" s="34"/>
      <c r="C238" s="34"/>
      <c r="D238" s="34"/>
      <c r="E238" s="29"/>
      <c r="F238" s="29"/>
      <c r="G238" s="36"/>
      <c r="H238" s="29"/>
      <c r="I238" s="29"/>
      <c r="J238" s="29"/>
      <c r="K238" s="29"/>
      <c r="L238" s="29"/>
    </row>
    <row r="239" spans="1:12" ht="12.75" customHeight="1" x14ac:dyDescent="0.2">
      <c r="A239" s="33"/>
      <c r="B239" s="34"/>
      <c r="C239" s="34"/>
      <c r="D239" s="34"/>
      <c r="E239" s="29"/>
      <c r="F239" s="29"/>
      <c r="G239" s="36"/>
      <c r="H239" s="29"/>
      <c r="I239" s="29"/>
      <c r="J239" s="29"/>
      <c r="K239" s="29"/>
      <c r="L239" s="29"/>
    </row>
    <row r="240" spans="1:12" ht="12.75" customHeight="1" x14ac:dyDescent="0.2">
      <c r="D240" s="123" t="s">
        <v>914</v>
      </c>
      <c r="E240" s="120"/>
    </row>
    <row r="241" spans="2:9" ht="12.75" customHeight="1" x14ac:dyDescent="0.2">
      <c r="B241" s="121"/>
      <c r="C241" s="5"/>
      <c r="D241" s="122" t="s">
        <v>140</v>
      </c>
      <c r="E241" s="102">
        <f>SUM(B13+B21+B31+B39+B45+B75+B78+B81+B88+B94+B222+B237)</f>
        <v>212</v>
      </c>
    </row>
    <row r="242" spans="2:9" ht="12.75" customHeight="1" x14ac:dyDescent="0.2">
      <c r="B242" s="121"/>
      <c r="C242" s="5"/>
      <c r="D242" s="122" t="s">
        <v>117</v>
      </c>
      <c r="E242" s="102">
        <f>SUM(E13+E21+E31+E39+E45+E75+E78+E81+E88+E94+E222+E237)</f>
        <v>849</v>
      </c>
    </row>
    <row r="243" spans="2:9" ht="12.75" customHeight="1" x14ac:dyDescent="0.2">
      <c r="B243" s="121"/>
      <c r="C243" s="5"/>
      <c r="D243" s="122" t="s">
        <v>118</v>
      </c>
      <c r="E243" s="101">
        <f>SUM(F13+F21+F31+F39+F45+F75+F78+F81+F88+F94+F222+F237)</f>
        <v>1997</v>
      </c>
    </row>
    <row r="244" spans="2:9" ht="12.75" customHeight="1" x14ac:dyDescent="0.2">
      <c r="B244" s="121"/>
      <c r="C244" s="5"/>
      <c r="D244" s="122"/>
      <c r="E244" s="101"/>
    </row>
    <row r="245" spans="2:9" ht="12.75" customHeight="1" x14ac:dyDescent="0.2">
      <c r="F245" s="123" t="s">
        <v>148</v>
      </c>
    </row>
    <row r="246" spans="2:9" ht="12.75" customHeight="1" x14ac:dyDescent="0.2">
      <c r="C246" s="5"/>
      <c r="D246" s="5"/>
      <c r="E246" s="108"/>
      <c r="F246" s="108"/>
      <c r="G246" s="108"/>
      <c r="H246" s="113" t="s">
        <v>104</v>
      </c>
      <c r="I246" s="113" t="s">
        <v>116</v>
      </c>
    </row>
    <row r="247" spans="2:9" ht="12.75" customHeight="1" x14ac:dyDescent="0.2">
      <c r="C247" s="128"/>
      <c r="D247" s="128"/>
      <c r="E247" s="128"/>
      <c r="F247" s="111" t="s">
        <v>143</v>
      </c>
      <c r="H247" s="102">
        <f>SUM(H13+H21+H31+H39+H45+H75+H78+H81+H88+H94+H222+H237)</f>
        <v>391</v>
      </c>
      <c r="I247" s="116">
        <f>H247/(H252)</f>
        <v>0.46054181389870436</v>
      </c>
    </row>
    <row r="248" spans="2:9" ht="12.75" customHeight="1" x14ac:dyDescent="0.2">
      <c r="C248" s="128"/>
      <c r="D248" s="128"/>
      <c r="E248" s="128"/>
      <c r="F248" s="111" t="s">
        <v>144</v>
      </c>
      <c r="H248" s="102">
        <f>SUM(I13+I21+I31+I39+I45+I75+I78+I81+I88+I94+I222+I237)</f>
        <v>178</v>
      </c>
      <c r="I248" s="116">
        <f>H248/H252</f>
        <v>0.20965842167255594</v>
      </c>
    </row>
    <row r="249" spans="2:9" ht="12.75" customHeight="1" x14ac:dyDescent="0.2">
      <c r="C249" s="128"/>
      <c r="D249" s="128"/>
      <c r="E249" s="128"/>
      <c r="F249" s="111" t="s">
        <v>145</v>
      </c>
      <c r="H249" s="102">
        <f>SUM(J13+J21+J31+J39+J45+J75+J78+J81+J88+J94+J222+J237)</f>
        <v>262</v>
      </c>
      <c r="I249" s="116">
        <f>H249/H252</f>
        <v>0.30859835100117783</v>
      </c>
    </row>
    <row r="250" spans="2:9" ht="12.75" customHeight="1" x14ac:dyDescent="0.2">
      <c r="C250" s="128"/>
      <c r="D250" s="128"/>
      <c r="E250" s="128"/>
      <c r="F250" s="111" t="s">
        <v>146</v>
      </c>
      <c r="H250" s="102">
        <f>SUM(K13+K21+K31+K39+K45+K75+K78+K81+K88+K94+K222+K237)</f>
        <v>16</v>
      </c>
      <c r="I250" s="116">
        <f>H250/H252</f>
        <v>1.884570082449941E-2</v>
      </c>
    </row>
    <row r="251" spans="2:9" ht="12.75" customHeight="1" x14ac:dyDescent="0.2">
      <c r="C251" s="128"/>
      <c r="D251" s="128"/>
      <c r="E251" s="128"/>
      <c r="F251" s="111" t="s">
        <v>147</v>
      </c>
      <c r="H251" s="127">
        <f>SUM(L13+L21+L31+L39+L45+L75+L78+L81+L88+L94+L222+L237)</f>
        <v>2</v>
      </c>
      <c r="I251" s="118">
        <f>H251/H252</f>
        <v>2.3557126030624262E-3</v>
      </c>
    </row>
    <row r="252" spans="2:9" ht="12.75" customHeight="1" x14ac:dyDescent="0.2">
      <c r="C252" s="128"/>
      <c r="D252" s="128"/>
      <c r="E252" s="128"/>
      <c r="F252" s="128"/>
      <c r="G252" s="111"/>
      <c r="H252" s="125">
        <f>SUM(H247:H251)</f>
        <v>849</v>
      </c>
      <c r="I252" s="116">
        <f>SUM(I247:I251)</f>
        <v>1</v>
      </c>
    </row>
  </sheetData>
  <mergeCells count="2">
    <mergeCell ref="H1:L1"/>
    <mergeCell ref="B1:F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2011 Swimming Season
New York Beach Action Durations</oddHead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80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42578125" style="6" customWidth="1"/>
    <col min="2" max="2" width="9" style="6" customWidth="1"/>
    <col min="3" max="3" width="41" style="6" customWidth="1"/>
    <col min="4" max="4" width="5.5703125" style="6" customWidth="1"/>
    <col min="5" max="5" width="9.140625" style="59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5" customFormat="1" ht="12" customHeight="1" x14ac:dyDescent="0.2">
      <c r="B1" s="183" t="s">
        <v>27</v>
      </c>
      <c r="C1" s="183"/>
      <c r="D1" s="70"/>
      <c r="E1" s="71"/>
      <c r="F1" s="70"/>
      <c r="G1" s="182" t="s">
        <v>29</v>
      </c>
      <c r="H1" s="182"/>
      <c r="I1" s="182"/>
      <c r="J1" s="70"/>
      <c r="K1" s="183" t="s">
        <v>41</v>
      </c>
      <c r="L1" s="183"/>
    </row>
    <row r="2" spans="1:12" s="58" customFormat="1" ht="48.75" customHeight="1" x14ac:dyDescent="0.15">
      <c r="A2" s="3" t="s">
        <v>13</v>
      </c>
      <c r="B2" s="3" t="s">
        <v>14</v>
      </c>
      <c r="C2" s="3" t="s">
        <v>11</v>
      </c>
      <c r="D2" s="3" t="s">
        <v>77</v>
      </c>
      <c r="E2" s="15" t="s">
        <v>28</v>
      </c>
      <c r="F2" s="3"/>
      <c r="G2" s="3" t="s">
        <v>913</v>
      </c>
      <c r="H2" s="3" t="s">
        <v>15</v>
      </c>
      <c r="I2" s="3" t="s">
        <v>16</v>
      </c>
      <c r="J2" s="3"/>
      <c r="K2" s="3" t="s">
        <v>17</v>
      </c>
      <c r="L2" s="3" t="s">
        <v>18</v>
      </c>
    </row>
    <row r="3" spans="1:12" x14ac:dyDescent="0.2">
      <c r="A3" s="147" t="s">
        <v>156</v>
      </c>
      <c r="B3" s="147" t="s">
        <v>157</v>
      </c>
      <c r="C3" s="147" t="s">
        <v>158</v>
      </c>
      <c r="D3" s="147">
        <v>1</v>
      </c>
      <c r="E3" s="30">
        <v>105</v>
      </c>
      <c r="F3" s="5"/>
      <c r="G3" s="13" t="s">
        <v>30</v>
      </c>
      <c r="H3" s="168">
        <v>27</v>
      </c>
      <c r="I3" s="39">
        <f t="shared" ref="I3:I12" si="0">H3/E3</f>
        <v>0.25714285714285712</v>
      </c>
      <c r="J3" s="64"/>
      <c r="K3" s="40">
        <f t="shared" ref="K3:K12" si="1">E3-H3</f>
        <v>78</v>
      </c>
      <c r="L3" s="39">
        <f t="shared" ref="L3:L12" si="2">K3/E3</f>
        <v>0.74285714285714288</v>
      </c>
    </row>
    <row r="4" spans="1:12" x14ac:dyDescent="0.2">
      <c r="A4" s="147" t="s">
        <v>156</v>
      </c>
      <c r="B4" s="147" t="s">
        <v>160</v>
      </c>
      <c r="C4" s="147" t="s">
        <v>161</v>
      </c>
      <c r="D4" s="147">
        <v>1</v>
      </c>
      <c r="E4" s="30">
        <v>105</v>
      </c>
      <c r="F4" s="5"/>
      <c r="G4" s="13" t="s">
        <v>30</v>
      </c>
      <c r="H4" s="168">
        <v>16</v>
      </c>
      <c r="I4" s="39">
        <f t="shared" si="0"/>
        <v>0.15238095238095239</v>
      </c>
      <c r="J4" s="64"/>
      <c r="K4" s="40">
        <f t="shared" si="1"/>
        <v>89</v>
      </c>
      <c r="L4" s="39">
        <f t="shared" si="2"/>
        <v>0.84761904761904761</v>
      </c>
    </row>
    <row r="5" spans="1:12" x14ac:dyDescent="0.2">
      <c r="A5" s="147" t="s">
        <v>156</v>
      </c>
      <c r="B5" s="147" t="s">
        <v>162</v>
      </c>
      <c r="C5" s="147" t="s">
        <v>163</v>
      </c>
      <c r="D5" s="147">
        <v>1</v>
      </c>
      <c r="E5" s="30">
        <v>105</v>
      </c>
      <c r="F5" s="5"/>
      <c r="G5" s="13" t="s">
        <v>30</v>
      </c>
      <c r="H5" s="168">
        <v>21</v>
      </c>
      <c r="I5" s="39">
        <f t="shared" si="0"/>
        <v>0.2</v>
      </c>
      <c r="J5" s="64"/>
      <c r="K5" s="40">
        <f t="shared" si="1"/>
        <v>84</v>
      </c>
      <c r="L5" s="39">
        <f t="shared" si="2"/>
        <v>0.8</v>
      </c>
    </row>
    <row r="6" spans="1:12" x14ac:dyDescent="0.2">
      <c r="A6" s="147" t="s">
        <v>156</v>
      </c>
      <c r="B6" s="147" t="s">
        <v>164</v>
      </c>
      <c r="C6" s="147" t="s">
        <v>165</v>
      </c>
      <c r="D6" s="147">
        <v>1</v>
      </c>
      <c r="E6" s="30">
        <v>105</v>
      </c>
      <c r="F6" s="5"/>
      <c r="G6" s="13" t="s">
        <v>30</v>
      </c>
      <c r="H6" s="168">
        <v>23</v>
      </c>
      <c r="I6" s="39">
        <f t="shared" si="0"/>
        <v>0.21904761904761905</v>
      </c>
      <c r="J6" s="64"/>
      <c r="K6" s="40">
        <f t="shared" si="1"/>
        <v>82</v>
      </c>
      <c r="L6" s="39">
        <f t="shared" si="2"/>
        <v>0.78095238095238095</v>
      </c>
    </row>
    <row r="7" spans="1:12" x14ac:dyDescent="0.2">
      <c r="A7" s="147" t="s">
        <v>156</v>
      </c>
      <c r="B7" s="147" t="s">
        <v>166</v>
      </c>
      <c r="C7" s="147" t="s">
        <v>167</v>
      </c>
      <c r="D7" s="147">
        <v>1</v>
      </c>
      <c r="E7" s="30">
        <v>105</v>
      </c>
      <c r="F7" s="5"/>
      <c r="G7" s="13" t="s">
        <v>30</v>
      </c>
      <c r="H7" s="168">
        <v>16</v>
      </c>
      <c r="I7" s="39">
        <f t="shared" si="0"/>
        <v>0.15238095238095239</v>
      </c>
      <c r="J7" s="64"/>
      <c r="K7" s="40">
        <f t="shared" si="1"/>
        <v>89</v>
      </c>
      <c r="L7" s="39">
        <f t="shared" si="2"/>
        <v>0.84761904761904761</v>
      </c>
    </row>
    <row r="8" spans="1:12" x14ac:dyDescent="0.2">
      <c r="A8" s="147" t="s">
        <v>156</v>
      </c>
      <c r="B8" s="147" t="s">
        <v>168</v>
      </c>
      <c r="C8" s="147" t="s">
        <v>169</v>
      </c>
      <c r="D8" s="147">
        <v>1</v>
      </c>
      <c r="E8" s="30">
        <v>105</v>
      </c>
      <c r="F8" s="5"/>
      <c r="G8" s="13" t="s">
        <v>30</v>
      </c>
      <c r="H8" s="168">
        <v>5</v>
      </c>
      <c r="I8" s="39">
        <f t="shared" si="0"/>
        <v>4.7619047619047616E-2</v>
      </c>
      <c r="J8" s="64"/>
      <c r="K8" s="40">
        <f t="shared" si="1"/>
        <v>100</v>
      </c>
      <c r="L8" s="39">
        <f t="shared" si="2"/>
        <v>0.95238095238095233</v>
      </c>
    </row>
    <row r="9" spans="1:12" x14ac:dyDescent="0.2">
      <c r="A9" s="147" t="s">
        <v>156</v>
      </c>
      <c r="B9" s="147" t="s">
        <v>170</v>
      </c>
      <c r="C9" s="147" t="s">
        <v>171</v>
      </c>
      <c r="D9" s="147">
        <v>1</v>
      </c>
      <c r="E9" s="30">
        <v>105</v>
      </c>
      <c r="F9" s="5"/>
      <c r="G9" s="13" t="s">
        <v>30</v>
      </c>
      <c r="H9" s="168">
        <v>19</v>
      </c>
      <c r="I9" s="39">
        <f t="shared" si="0"/>
        <v>0.18095238095238095</v>
      </c>
      <c r="J9" s="64"/>
      <c r="K9" s="40">
        <f t="shared" si="1"/>
        <v>86</v>
      </c>
      <c r="L9" s="39">
        <f t="shared" si="2"/>
        <v>0.81904761904761902</v>
      </c>
    </row>
    <row r="10" spans="1:12" x14ac:dyDescent="0.2">
      <c r="A10" s="147" t="s">
        <v>156</v>
      </c>
      <c r="B10" s="147" t="s">
        <v>172</v>
      </c>
      <c r="C10" s="147" t="s">
        <v>173</v>
      </c>
      <c r="D10" s="147">
        <v>1</v>
      </c>
      <c r="E10" s="30">
        <v>105</v>
      </c>
      <c r="F10" s="5"/>
      <c r="G10" s="13" t="s">
        <v>30</v>
      </c>
      <c r="H10" s="168">
        <v>28</v>
      </c>
      <c r="I10" s="39">
        <f t="shared" si="0"/>
        <v>0.26666666666666666</v>
      </c>
      <c r="J10" s="64"/>
      <c r="K10" s="40">
        <f t="shared" si="1"/>
        <v>77</v>
      </c>
      <c r="L10" s="39">
        <f t="shared" si="2"/>
        <v>0.73333333333333328</v>
      </c>
    </row>
    <row r="11" spans="1:12" x14ac:dyDescent="0.2">
      <c r="A11" s="147" t="s">
        <v>156</v>
      </c>
      <c r="B11" s="147" t="s">
        <v>771</v>
      </c>
      <c r="C11" s="147" t="s">
        <v>772</v>
      </c>
      <c r="D11" s="147">
        <v>1</v>
      </c>
      <c r="E11" s="30">
        <v>105</v>
      </c>
      <c r="F11" s="5"/>
      <c r="G11" s="13" t="s">
        <v>30</v>
      </c>
      <c r="H11" s="168">
        <v>17</v>
      </c>
      <c r="I11" s="39">
        <f t="shared" ref="I11" si="3">H11/E11</f>
        <v>0.16190476190476191</v>
      </c>
      <c r="J11" s="64"/>
      <c r="K11" s="40">
        <f t="shared" ref="K11" si="4">E11-H11</f>
        <v>88</v>
      </c>
      <c r="L11" s="39">
        <f t="shared" ref="L11" si="5">K11/E11</f>
        <v>0.83809523809523812</v>
      </c>
    </row>
    <row r="12" spans="1:12" x14ac:dyDescent="0.2">
      <c r="A12" s="137" t="s">
        <v>156</v>
      </c>
      <c r="B12" s="137" t="s">
        <v>174</v>
      </c>
      <c r="C12" s="137" t="s">
        <v>783</v>
      </c>
      <c r="D12" s="137">
        <v>1</v>
      </c>
      <c r="E12" s="31">
        <v>105</v>
      </c>
      <c r="F12" s="65"/>
      <c r="G12" s="67" t="s">
        <v>30</v>
      </c>
      <c r="H12" s="68">
        <v>25</v>
      </c>
      <c r="I12" s="42">
        <f t="shared" si="0"/>
        <v>0.23809523809523808</v>
      </c>
      <c r="J12" s="66"/>
      <c r="K12" s="43">
        <f t="shared" si="1"/>
        <v>80</v>
      </c>
      <c r="L12" s="42">
        <f t="shared" si="2"/>
        <v>0.76190476190476186</v>
      </c>
    </row>
    <row r="13" spans="1:12" x14ac:dyDescent="0.2">
      <c r="A13" s="33"/>
      <c r="B13" s="34">
        <f>COUNTA(B3:B12)</f>
        <v>10</v>
      </c>
      <c r="C13" s="33"/>
      <c r="E13" s="37">
        <f>SUM(E3:E12)</f>
        <v>1050</v>
      </c>
      <c r="F13" s="44"/>
      <c r="G13" s="34">
        <f>COUNTA(G3:G12)</f>
        <v>10</v>
      </c>
      <c r="H13" s="37">
        <f>SUM(H3:H12)</f>
        <v>197</v>
      </c>
      <c r="I13" s="45">
        <f>H13/E13</f>
        <v>0.18761904761904763</v>
      </c>
      <c r="J13" s="46"/>
      <c r="K13" s="37">
        <f>SUM(K3:K12)</f>
        <v>853</v>
      </c>
      <c r="L13" s="45">
        <f>K13/E13</f>
        <v>0.81238095238095243</v>
      </c>
    </row>
    <row r="14" spans="1:12" ht="8.25" customHeight="1" x14ac:dyDescent="0.2">
      <c r="A14" s="33"/>
      <c r="B14" s="34"/>
      <c r="C14" s="33"/>
      <c r="E14" s="37"/>
      <c r="F14" s="44"/>
      <c r="G14" s="34"/>
      <c r="H14" s="37"/>
      <c r="I14" s="45"/>
      <c r="J14" s="46"/>
      <c r="K14" s="37"/>
      <c r="L14" s="45"/>
    </row>
    <row r="15" spans="1:12" x14ac:dyDescent="0.2">
      <c r="A15" s="137" t="s">
        <v>177</v>
      </c>
      <c r="B15" s="137" t="s">
        <v>178</v>
      </c>
      <c r="C15" s="137" t="s">
        <v>179</v>
      </c>
      <c r="D15" s="137">
        <v>1</v>
      </c>
      <c r="E15" s="31">
        <v>105</v>
      </c>
      <c r="F15" s="65"/>
      <c r="G15" s="41"/>
      <c r="H15" s="41"/>
      <c r="I15" s="42">
        <f t="shared" ref="I15:I16" si="6">H15/E15</f>
        <v>0</v>
      </c>
      <c r="J15" s="66"/>
      <c r="K15" s="43">
        <f>E15-H15</f>
        <v>105</v>
      </c>
      <c r="L15" s="42">
        <f t="shared" ref="L15:L16" si="7">K15/E15</f>
        <v>1</v>
      </c>
    </row>
    <row r="16" spans="1:12" x14ac:dyDescent="0.2">
      <c r="A16" s="30"/>
      <c r="B16" s="34">
        <f>COUNTA(B15:B15)</f>
        <v>1</v>
      </c>
      <c r="C16" s="29"/>
      <c r="D16" s="5"/>
      <c r="E16" s="37">
        <f>SUM(E15:E15)</f>
        <v>105</v>
      </c>
      <c r="F16" s="5"/>
      <c r="G16" s="34">
        <f>COUNTA(G15:G15)</f>
        <v>0</v>
      </c>
      <c r="H16" s="37">
        <f>SUM(H15:H15)</f>
        <v>0</v>
      </c>
      <c r="I16" s="45">
        <f t="shared" si="6"/>
        <v>0</v>
      </c>
      <c r="J16" s="46"/>
      <c r="K16" s="37">
        <f>SUM(K15:K15)</f>
        <v>105</v>
      </c>
      <c r="L16" s="45">
        <f t="shared" si="7"/>
        <v>1</v>
      </c>
    </row>
    <row r="17" spans="1:12" ht="8.25" customHeight="1" x14ac:dyDescent="0.2">
      <c r="A17" s="33"/>
      <c r="B17" s="34"/>
      <c r="C17" s="33"/>
      <c r="E17" s="37"/>
      <c r="F17" s="44"/>
      <c r="G17" s="34"/>
      <c r="H17" s="37"/>
      <c r="I17" s="45"/>
      <c r="J17" s="46"/>
      <c r="K17" s="37"/>
      <c r="L17" s="45"/>
    </row>
    <row r="18" spans="1:12" x14ac:dyDescent="0.2">
      <c r="A18" s="147" t="s">
        <v>180</v>
      </c>
      <c r="B18" s="147" t="s">
        <v>181</v>
      </c>
      <c r="C18" s="147" t="s">
        <v>182</v>
      </c>
      <c r="D18" s="147">
        <v>3</v>
      </c>
      <c r="E18" s="30">
        <v>105</v>
      </c>
      <c r="F18" s="5"/>
      <c r="G18" s="13" t="s">
        <v>30</v>
      </c>
      <c r="H18" s="168">
        <v>2</v>
      </c>
      <c r="I18" s="39">
        <f t="shared" ref="I18:I23" si="8">H18/E18</f>
        <v>1.9047619047619049E-2</v>
      </c>
      <c r="J18" s="64"/>
      <c r="K18" s="40">
        <f t="shared" ref="K18:K23" si="9">E18-H18</f>
        <v>103</v>
      </c>
      <c r="L18" s="39">
        <f t="shared" ref="L18:L23" si="10">K18/E18</f>
        <v>0.98095238095238091</v>
      </c>
    </row>
    <row r="19" spans="1:12" x14ac:dyDescent="0.2">
      <c r="A19" s="147" t="s">
        <v>180</v>
      </c>
      <c r="B19" s="147" t="s">
        <v>183</v>
      </c>
      <c r="C19" s="147" t="s">
        <v>784</v>
      </c>
      <c r="D19" s="147">
        <v>2</v>
      </c>
      <c r="E19" s="30">
        <v>105</v>
      </c>
      <c r="F19" s="5"/>
      <c r="G19" s="13" t="s">
        <v>30</v>
      </c>
      <c r="H19" s="168">
        <v>10</v>
      </c>
      <c r="I19" s="39">
        <f t="shared" si="8"/>
        <v>9.5238095238095233E-2</v>
      </c>
      <c r="J19" s="64"/>
      <c r="K19" s="40">
        <f t="shared" si="9"/>
        <v>95</v>
      </c>
      <c r="L19" s="39">
        <f t="shared" si="10"/>
        <v>0.90476190476190477</v>
      </c>
    </row>
    <row r="20" spans="1:12" x14ac:dyDescent="0.2">
      <c r="A20" s="147" t="s">
        <v>180</v>
      </c>
      <c r="B20" s="147" t="s">
        <v>185</v>
      </c>
      <c r="C20" s="147" t="s">
        <v>785</v>
      </c>
      <c r="D20" s="147">
        <v>2</v>
      </c>
      <c r="E20" s="30">
        <v>105</v>
      </c>
      <c r="F20" s="5"/>
      <c r="G20" s="13" t="s">
        <v>30</v>
      </c>
      <c r="H20" s="168">
        <v>25</v>
      </c>
      <c r="I20" s="39">
        <f t="shared" si="8"/>
        <v>0.23809523809523808</v>
      </c>
      <c r="J20" s="64"/>
      <c r="K20" s="40">
        <f t="shared" si="9"/>
        <v>80</v>
      </c>
      <c r="L20" s="39">
        <f t="shared" si="10"/>
        <v>0.76190476190476186</v>
      </c>
    </row>
    <row r="21" spans="1:12" x14ac:dyDescent="0.2">
      <c r="A21" s="147" t="s">
        <v>180</v>
      </c>
      <c r="B21" s="147" t="s">
        <v>187</v>
      </c>
      <c r="C21" s="147" t="s">
        <v>188</v>
      </c>
      <c r="D21" s="147">
        <v>3</v>
      </c>
      <c r="E21" s="30">
        <v>105</v>
      </c>
      <c r="F21" s="5"/>
      <c r="G21" s="13" t="s">
        <v>30</v>
      </c>
      <c r="H21" s="168">
        <v>4</v>
      </c>
      <c r="I21" s="39">
        <f t="shared" si="8"/>
        <v>3.8095238095238099E-2</v>
      </c>
      <c r="J21" s="64"/>
      <c r="K21" s="40">
        <f t="shared" si="9"/>
        <v>101</v>
      </c>
      <c r="L21" s="39">
        <f t="shared" si="10"/>
        <v>0.96190476190476193</v>
      </c>
    </row>
    <row r="22" spans="1:12" x14ac:dyDescent="0.2">
      <c r="A22" s="147" t="s">
        <v>180</v>
      </c>
      <c r="B22" s="147" t="s">
        <v>189</v>
      </c>
      <c r="C22" s="147" t="s">
        <v>190</v>
      </c>
      <c r="D22" s="147">
        <v>3</v>
      </c>
      <c r="E22" s="30">
        <v>105</v>
      </c>
      <c r="F22" s="5"/>
      <c r="G22" s="13" t="s">
        <v>30</v>
      </c>
      <c r="H22" s="168">
        <v>6</v>
      </c>
      <c r="I22" s="39">
        <f t="shared" si="8"/>
        <v>5.7142857142857141E-2</v>
      </c>
      <c r="J22" s="64"/>
      <c r="K22" s="40">
        <f t="shared" si="9"/>
        <v>99</v>
      </c>
      <c r="L22" s="39">
        <f t="shared" si="10"/>
        <v>0.94285714285714284</v>
      </c>
    </row>
    <row r="23" spans="1:12" x14ac:dyDescent="0.2">
      <c r="A23" s="137" t="s">
        <v>180</v>
      </c>
      <c r="B23" s="137" t="s">
        <v>191</v>
      </c>
      <c r="C23" s="137" t="s">
        <v>786</v>
      </c>
      <c r="D23" s="137">
        <v>1</v>
      </c>
      <c r="E23" s="31">
        <v>105</v>
      </c>
      <c r="F23" s="65"/>
      <c r="G23" s="67" t="s">
        <v>30</v>
      </c>
      <c r="H23" s="68">
        <v>25</v>
      </c>
      <c r="I23" s="42">
        <f t="shared" si="8"/>
        <v>0.23809523809523808</v>
      </c>
      <c r="J23" s="66"/>
      <c r="K23" s="43">
        <f t="shared" si="9"/>
        <v>80</v>
      </c>
      <c r="L23" s="42">
        <f t="shared" si="10"/>
        <v>0.76190476190476186</v>
      </c>
    </row>
    <row r="24" spans="1:12" x14ac:dyDescent="0.2">
      <c r="A24" s="33"/>
      <c r="B24" s="34">
        <f>COUNTA(B18:B23)</f>
        <v>6</v>
      </c>
      <c r="C24" s="33"/>
      <c r="E24" s="37">
        <f>SUM(E18:E23)</f>
        <v>630</v>
      </c>
      <c r="F24" s="44"/>
      <c r="G24" s="34">
        <f>COUNTA(G18:G23)</f>
        <v>6</v>
      </c>
      <c r="H24" s="37">
        <f>SUM(H18:H23)</f>
        <v>72</v>
      </c>
      <c r="I24" s="45">
        <f>H24/E24</f>
        <v>0.11428571428571428</v>
      </c>
      <c r="J24" s="46"/>
      <c r="K24" s="54">
        <f>E24-H24</f>
        <v>558</v>
      </c>
      <c r="L24" s="45">
        <f>K24/E24</f>
        <v>0.88571428571428568</v>
      </c>
    </row>
    <row r="25" spans="1:12" ht="8.25" customHeight="1" x14ac:dyDescent="0.2">
      <c r="A25" s="33"/>
      <c r="B25" s="33"/>
      <c r="C25" s="33"/>
      <c r="H25" s="38"/>
      <c r="I25" s="38"/>
      <c r="J25" s="38"/>
      <c r="K25" s="38"/>
      <c r="L25" s="38"/>
    </row>
    <row r="26" spans="1:12" x14ac:dyDescent="0.2">
      <c r="A26" s="147" t="s">
        <v>193</v>
      </c>
      <c r="B26" s="147" t="s">
        <v>194</v>
      </c>
      <c r="C26" s="147" t="s">
        <v>195</v>
      </c>
      <c r="D26" s="147">
        <v>1</v>
      </c>
      <c r="E26" s="30">
        <v>105</v>
      </c>
      <c r="F26" s="5"/>
      <c r="G26" s="13" t="s">
        <v>30</v>
      </c>
      <c r="H26" s="168">
        <v>8</v>
      </c>
      <c r="I26" s="39">
        <f t="shared" ref="I26:I34" si="11">H26/E26</f>
        <v>7.6190476190476197E-2</v>
      </c>
      <c r="J26" s="64"/>
      <c r="K26" s="40">
        <f t="shared" ref="K26:K34" si="12">E26-H26</f>
        <v>97</v>
      </c>
      <c r="L26" s="39">
        <f t="shared" ref="L26:L34" si="13">K26/E26</f>
        <v>0.92380952380952386</v>
      </c>
    </row>
    <row r="27" spans="1:12" x14ac:dyDescent="0.2">
      <c r="A27" s="147" t="s">
        <v>193</v>
      </c>
      <c r="B27" s="147" t="s">
        <v>196</v>
      </c>
      <c r="C27" s="147" t="s">
        <v>197</v>
      </c>
      <c r="D27" s="147">
        <v>1</v>
      </c>
      <c r="E27" s="30">
        <v>105</v>
      </c>
      <c r="F27" s="5"/>
      <c r="G27" s="13"/>
      <c r="H27" s="144"/>
      <c r="I27" s="39">
        <f t="shared" si="11"/>
        <v>0</v>
      </c>
      <c r="J27" s="64"/>
      <c r="K27" s="40">
        <f t="shared" si="12"/>
        <v>105</v>
      </c>
      <c r="L27" s="39">
        <f t="shared" si="13"/>
        <v>1</v>
      </c>
    </row>
    <row r="28" spans="1:12" x14ac:dyDescent="0.2">
      <c r="A28" s="147" t="s">
        <v>193</v>
      </c>
      <c r="B28" s="147" t="s">
        <v>198</v>
      </c>
      <c r="C28" s="147" t="s">
        <v>199</v>
      </c>
      <c r="D28" s="147">
        <v>1</v>
      </c>
      <c r="E28" s="30">
        <v>105</v>
      </c>
      <c r="F28" s="5"/>
      <c r="G28" s="13" t="s">
        <v>30</v>
      </c>
      <c r="H28" s="168">
        <v>13</v>
      </c>
      <c r="I28" s="39">
        <f t="shared" si="11"/>
        <v>0.12380952380952381</v>
      </c>
      <c r="J28" s="64"/>
      <c r="K28" s="40">
        <f t="shared" si="12"/>
        <v>92</v>
      </c>
      <c r="L28" s="39">
        <f t="shared" si="13"/>
        <v>0.87619047619047619</v>
      </c>
    </row>
    <row r="29" spans="1:12" x14ac:dyDescent="0.2">
      <c r="A29" s="147" t="s">
        <v>193</v>
      </c>
      <c r="B29" s="147" t="s">
        <v>200</v>
      </c>
      <c r="C29" s="147" t="s">
        <v>201</v>
      </c>
      <c r="D29" s="147">
        <v>1</v>
      </c>
      <c r="E29" s="30">
        <v>105</v>
      </c>
      <c r="F29" s="5"/>
      <c r="G29" s="13" t="s">
        <v>30</v>
      </c>
      <c r="H29" s="168">
        <v>23</v>
      </c>
      <c r="I29" s="39">
        <f t="shared" ref="I29" si="14">H29/E29</f>
        <v>0.21904761904761905</v>
      </c>
      <c r="J29" s="64"/>
      <c r="K29" s="40">
        <f t="shared" ref="K29" si="15">E29-H29</f>
        <v>82</v>
      </c>
      <c r="L29" s="39">
        <f t="shared" ref="L29" si="16">K29/E29</f>
        <v>0.78095238095238095</v>
      </c>
    </row>
    <row r="30" spans="1:12" x14ac:dyDescent="0.2">
      <c r="A30" s="147" t="s">
        <v>193</v>
      </c>
      <c r="B30" s="147" t="s">
        <v>202</v>
      </c>
      <c r="C30" s="147" t="s">
        <v>203</v>
      </c>
      <c r="D30" s="147">
        <v>1</v>
      </c>
      <c r="E30" s="30">
        <v>105</v>
      </c>
      <c r="F30" s="5"/>
      <c r="G30" s="13" t="s">
        <v>30</v>
      </c>
      <c r="H30" s="168">
        <v>18</v>
      </c>
      <c r="I30" s="39">
        <f t="shared" si="11"/>
        <v>0.17142857142857143</v>
      </c>
      <c r="J30" s="64"/>
      <c r="K30" s="40">
        <f t="shared" si="12"/>
        <v>87</v>
      </c>
      <c r="L30" s="39">
        <f t="shared" si="13"/>
        <v>0.82857142857142863</v>
      </c>
    </row>
    <row r="31" spans="1:12" x14ac:dyDescent="0.2">
      <c r="A31" s="147" t="s">
        <v>193</v>
      </c>
      <c r="B31" s="147" t="s">
        <v>204</v>
      </c>
      <c r="C31" s="147" t="s">
        <v>205</v>
      </c>
      <c r="D31" s="147">
        <v>2</v>
      </c>
      <c r="E31" s="30">
        <v>105</v>
      </c>
      <c r="F31" s="5"/>
      <c r="G31" s="13" t="s">
        <v>30</v>
      </c>
      <c r="H31" s="168">
        <v>7</v>
      </c>
      <c r="I31" s="39">
        <f t="shared" si="11"/>
        <v>6.6666666666666666E-2</v>
      </c>
      <c r="J31" s="64"/>
      <c r="K31" s="40">
        <f t="shared" si="12"/>
        <v>98</v>
      </c>
      <c r="L31" s="39">
        <f t="shared" si="13"/>
        <v>0.93333333333333335</v>
      </c>
    </row>
    <row r="32" spans="1:12" x14ac:dyDescent="0.2">
      <c r="A32" s="147" t="s">
        <v>193</v>
      </c>
      <c r="B32" s="147" t="s">
        <v>206</v>
      </c>
      <c r="C32" s="147" t="s">
        <v>207</v>
      </c>
      <c r="D32" s="147">
        <v>2</v>
      </c>
      <c r="E32" s="30">
        <v>105</v>
      </c>
      <c r="F32" s="5"/>
      <c r="G32" s="13" t="s">
        <v>30</v>
      </c>
      <c r="H32" s="168">
        <v>9</v>
      </c>
      <c r="I32" s="39">
        <f t="shared" si="11"/>
        <v>8.5714285714285715E-2</v>
      </c>
      <c r="J32" s="64"/>
      <c r="K32" s="40">
        <f t="shared" si="12"/>
        <v>96</v>
      </c>
      <c r="L32" s="39">
        <f t="shared" si="13"/>
        <v>0.91428571428571426</v>
      </c>
    </row>
    <row r="33" spans="1:12" x14ac:dyDescent="0.2">
      <c r="A33" s="147" t="s">
        <v>193</v>
      </c>
      <c r="B33" s="147" t="s">
        <v>208</v>
      </c>
      <c r="C33" s="147" t="s">
        <v>209</v>
      </c>
      <c r="D33" s="147">
        <v>1</v>
      </c>
      <c r="E33" s="30">
        <v>105</v>
      </c>
      <c r="F33" s="5"/>
      <c r="G33" s="13" t="s">
        <v>30</v>
      </c>
      <c r="H33" s="168">
        <v>9</v>
      </c>
      <c r="I33" s="39">
        <f t="shared" si="11"/>
        <v>8.5714285714285715E-2</v>
      </c>
      <c r="J33" s="64"/>
      <c r="K33" s="40">
        <f t="shared" si="12"/>
        <v>96</v>
      </c>
      <c r="L33" s="39">
        <f t="shared" si="13"/>
        <v>0.91428571428571426</v>
      </c>
    </row>
    <row r="34" spans="1:12" x14ac:dyDescent="0.2">
      <c r="A34" s="137" t="s">
        <v>193</v>
      </c>
      <c r="B34" s="137" t="s">
        <v>787</v>
      </c>
      <c r="C34" s="137" t="s">
        <v>788</v>
      </c>
      <c r="D34" s="137">
        <v>1</v>
      </c>
      <c r="E34" s="31">
        <v>105</v>
      </c>
      <c r="F34" s="65"/>
      <c r="G34" s="67" t="s">
        <v>30</v>
      </c>
      <c r="H34" s="68">
        <v>26</v>
      </c>
      <c r="I34" s="42">
        <f t="shared" si="11"/>
        <v>0.24761904761904763</v>
      </c>
      <c r="J34" s="66"/>
      <c r="K34" s="43">
        <f t="shared" si="12"/>
        <v>79</v>
      </c>
      <c r="L34" s="42">
        <f t="shared" si="13"/>
        <v>0.75238095238095237</v>
      </c>
    </row>
    <row r="35" spans="1:12" x14ac:dyDescent="0.2">
      <c r="A35" s="33"/>
      <c r="B35" s="34">
        <f>COUNTA(B26:B34)</f>
        <v>9</v>
      </c>
      <c r="C35" s="33"/>
      <c r="E35" s="37">
        <f>SUM(E26:E34)</f>
        <v>945</v>
      </c>
      <c r="F35" s="44"/>
      <c r="G35" s="34">
        <f>COUNTA(G26:G34)</f>
        <v>8</v>
      </c>
      <c r="H35" s="37">
        <f>SUM(H26:H34)</f>
        <v>113</v>
      </c>
      <c r="I35" s="45">
        <f>H35/E35</f>
        <v>0.11957671957671957</v>
      </c>
      <c r="J35" s="46"/>
      <c r="K35" s="54">
        <f>E35-H35</f>
        <v>832</v>
      </c>
      <c r="L35" s="45">
        <f>K35/E35</f>
        <v>0.88042328042328044</v>
      </c>
    </row>
    <row r="36" spans="1:12" ht="8.25" customHeight="1" x14ac:dyDescent="0.2">
      <c r="A36" s="33"/>
      <c r="B36" s="34"/>
      <c r="C36" s="33"/>
      <c r="E36" s="37"/>
      <c r="F36" s="44"/>
      <c r="G36" s="34"/>
      <c r="H36" s="37"/>
      <c r="I36" s="45"/>
      <c r="J36" s="143"/>
      <c r="K36" s="54"/>
      <c r="L36" s="45"/>
    </row>
    <row r="37" spans="1:12" x14ac:dyDescent="0.2">
      <c r="A37" s="147" t="s">
        <v>210</v>
      </c>
      <c r="B37" s="147" t="s">
        <v>211</v>
      </c>
      <c r="C37" s="147" t="s">
        <v>212</v>
      </c>
      <c r="D37" s="147">
        <v>2</v>
      </c>
      <c r="E37" s="30">
        <v>105</v>
      </c>
      <c r="F37" s="5"/>
      <c r="G37" s="38"/>
      <c r="H37" s="38"/>
      <c r="I37" s="39">
        <f t="shared" ref="I37:I38" si="17">H37/E37</f>
        <v>0</v>
      </c>
      <c r="J37" s="64"/>
      <c r="K37" s="40">
        <f t="shared" ref="K37:K38" si="18">E37-H37</f>
        <v>105</v>
      </c>
      <c r="L37" s="39">
        <f t="shared" ref="L37:L38" si="19">K37/E37</f>
        <v>1</v>
      </c>
    </row>
    <row r="38" spans="1:12" x14ac:dyDescent="0.2">
      <c r="A38" s="137" t="s">
        <v>210</v>
      </c>
      <c r="B38" s="137" t="s">
        <v>213</v>
      </c>
      <c r="C38" s="137" t="s">
        <v>214</v>
      </c>
      <c r="D38" s="137">
        <v>2</v>
      </c>
      <c r="E38" s="31">
        <v>105</v>
      </c>
      <c r="F38" s="65"/>
      <c r="G38" s="41"/>
      <c r="H38" s="41"/>
      <c r="I38" s="42">
        <f t="shared" si="17"/>
        <v>0</v>
      </c>
      <c r="J38" s="66"/>
      <c r="K38" s="43">
        <f t="shared" si="18"/>
        <v>105</v>
      </c>
      <c r="L38" s="42">
        <f t="shared" si="19"/>
        <v>1</v>
      </c>
    </row>
    <row r="39" spans="1:12" x14ac:dyDescent="0.2">
      <c r="A39" s="33"/>
      <c r="B39" s="34">
        <f>COUNTA(B37:B38)</f>
        <v>2</v>
      </c>
      <c r="C39" s="33"/>
      <c r="E39" s="37">
        <f>SUM(E37:E38)</f>
        <v>210</v>
      </c>
      <c r="F39" s="44"/>
      <c r="G39" s="34">
        <f>COUNTA(G37:G38)</f>
        <v>0</v>
      </c>
      <c r="H39" s="37">
        <f>SUM(H37:H38)</f>
        <v>0</v>
      </c>
      <c r="I39" s="45">
        <f>H39/E39</f>
        <v>0</v>
      </c>
      <c r="J39" s="143"/>
      <c r="K39" s="54">
        <f>E39-H39</f>
        <v>210</v>
      </c>
      <c r="L39" s="45">
        <f>K39/E39</f>
        <v>1</v>
      </c>
    </row>
    <row r="40" spans="1:12" ht="8.25" customHeight="1" x14ac:dyDescent="0.2">
      <c r="A40" s="33"/>
      <c r="B40" s="34"/>
      <c r="C40" s="33"/>
      <c r="E40" s="37"/>
      <c r="F40" s="44"/>
      <c r="G40" s="34"/>
      <c r="H40" s="37"/>
      <c r="I40" s="45"/>
      <c r="J40" s="143"/>
      <c r="K40" s="54"/>
      <c r="L40" s="45"/>
    </row>
    <row r="41" spans="1:12" x14ac:dyDescent="0.2">
      <c r="A41" s="147" t="s">
        <v>215</v>
      </c>
      <c r="B41" s="147" t="s">
        <v>789</v>
      </c>
      <c r="C41" s="147" t="s">
        <v>790</v>
      </c>
      <c r="D41" s="147">
        <v>2</v>
      </c>
      <c r="E41" s="30">
        <v>105</v>
      </c>
      <c r="F41" s="5"/>
      <c r="G41" s="13" t="s">
        <v>30</v>
      </c>
      <c r="H41" s="30">
        <v>5</v>
      </c>
      <c r="I41" s="39">
        <f t="shared" ref="I41:I46" si="20">H41/E41</f>
        <v>4.7619047619047616E-2</v>
      </c>
      <c r="J41" s="64"/>
      <c r="K41" s="40">
        <f t="shared" ref="K41:K46" si="21">E41-H41</f>
        <v>100</v>
      </c>
      <c r="L41" s="39">
        <f t="shared" ref="L41:L46" si="22">K41/E41</f>
        <v>0.95238095238095233</v>
      </c>
    </row>
    <row r="42" spans="1:12" x14ac:dyDescent="0.2">
      <c r="A42" s="147" t="s">
        <v>215</v>
      </c>
      <c r="B42" s="147" t="s">
        <v>216</v>
      </c>
      <c r="C42" s="147" t="s">
        <v>217</v>
      </c>
      <c r="D42" s="147">
        <v>1</v>
      </c>
      <c r="E42" s="30">
        <v>105</v>
      </c>
      <c r="F42" s="5"/>
      <c r="G42" s="13" t="s">
        <v>30</v>
      </c>
      <c r="H42" s="30">
        <v>35</v>
      </c>
      <c r="I42" s="39">
        <f t="shared" si="20"/>
        <v>0.33333333333333331</v>
      </c>
      <c r="J42" s="64"/>
      <c r="K42" s="40">
        <f t="shared" si="21"/>
        <v>70</v>
      </c>
      <c r="L42" s="39">
        <f t="shared" si="22"/>
        <v>0.66666666666666663</v>
      </c>
    </row>
    <row r="43" spans="1:12" x14ac:dyDescent="0.2">
      <c r="A43" s="147" t="s">
        <v>215</v>
      </c>
      <c r="B43" s="147" t="s">
        <v>218</v>
      </c>
      <c r="C43" s="147" t="s">
        <v>219</v>
      </c>
      <c r="D43" s="147">
        <v>1</v>
      </c>
      <c r="E43" s="30">
        <v>105</v>
      </c>
      <c r="F43" s="5"/>
      <c r="G43" s="13" t="s">
        <v>30</v>
      </c>
      <c r="H43" s="30">
        <v>8</v>
      </c>
      <c r="I43" s="39">
        <f t="shared" si="20"/>
        <v>7.6190476190476197E-2</v>
      </c>
      <c r="J43" s="64"/>
      <c r="K43" s="40">
        <f t="shared" si="21"/>
        <v>97</v>
      </c>
      <c r="L43" s="39">
        <f t="shared" si="22"/>
        <v>0.92380952380952386</v>
      </c>
    </row>
    <row r="44" spans="1:12" x14ac:dyDescent="0.2">
      <c r="A44" s="147" t="s">
        <v>215</v>
      </c>
      <c r="B44" s="147" t="s">
        <v>220</v>
      </c>
      <c r="C44" s="147" t="s">
        <v>221</v>
      </c>
      <c r="D44" s="147">
        <v>1</v>
      </c>
      <c r="E44" s="30">
        <v>105</v>
      </c>
      <c r="F44" s="5"/>
      <c r="G44" s="13" t="s">
        <v>30</v>
      </c>
      <c r="H44" s="30">
        <v>7</v>
      </c>
      <c r="I44" s="39">
        <f t="shared" si="20"/>
        <v>6.6666666666666666E-2</v>
      </c>
      <c r="J44" s="64"/>
      <c r="K44" s="40">
        <f t="shared" si="21"/>
        <v>98</v>
      </c>
      <c r="L44" s="39">
        <f t="shared" si="22"/>
        <v>0.93333333333333335</v>
      </c>
    </row>
    <row r="45" spans="1:12" x14ac:dyDescent="0.2">
      <c r="A45" s="147" t="s">
        <v>215</v>
      </c>
      <c r="B45" s="147" t="s">
        <v>222</v>
      </c>
      <c r="C45" s="147" t="s">
        <v>223</v>
      </c>
      <c r="D45" s="147">
        <v>2</v>
      </c>
      <c r="E45" s="30">
        <v>105</v>
      </c>
      <c r="F45" s="5"/>
      <c r="G45" s="13" t="s">
        <v>30</v>
      </c>
      <c r="H45" s="30">
        <v>12</v>
      </c>
      <c r="I45" s="39">
        <f t="shared" si="20"/>
        <v>0.11428571428571428</v>
      </c>
      <c r="J45" s="64"/>
      <c r="K45" s="40">
        <f t="shared" si="21"/>
        <v>93</v>
      </c>
      <c r="L45" s="39">
        <f t="shared" si="22"/>
        <v>0.88571428571428568</v>
      </c>
    </row>
    <row r="46" spans="1:12" x14ac:dyDescent="0.2">
      <c r="A46" s="137" t="s">
        <v>215</v>
      </c>
      <c r="B46" s="137" t="s">
        <v>224</v>
      </c>
      <c r="C46" s="137" t="s">
        <v>225</v>
      </c>
      <c r="D46" s="137">
        <v>2</v>
      </c>
      <c r="E46" s="31">
        <v>105</v>
      </c>
      <c r="F46" s="65"/>
      <c r="G46" s="67" t="s">
        <v>30</v>
      </c>
      <c r="H46" s="68">
        <v>12</v>
      </c>
      <c r="I46" s="42">
        <f t="shared" si="20"/>
        <v>0.11428571428571428</v>
      </c>
      <c r="J46" s="66"/>
      <c r="K46" s="43">
        <f t="shared" si="21"/>
        <v>93</v>
      </c>
      <c r="L46" s="42">
        <f t="shared" si="22"/>
        <v>0.88571428571428568</v>
      </c>
    </row>
    <row r="47" spans="1:12" x14ac:dyDescent="0.2">
      <c r="A47" s="33"/>
      <c r="B47" s="34">
        <f>COUNTA(B41:B46)</f>
        <v>6</v>
      </c>
      <c r="C47" s="33"/>
      <c r="E47" s="37">
        <f>SUM(E41:E46)</f>
        <v>630</v>
      </c>
      <c r="F47" s="44"/>
      <c r="G47" s="34">
        <f>COUNTA(G41:G46)</f>
        <v>6</v>
      </c>
      <c r="H47" s="37">
        <f>SUM(H41:H46)</f>
        <v>79</v>
      </c>
      <c r="I47" s="45">
        <f>H47/E47</f>
        <v>0.1253968253968254</v>
      </c>
      <c r="J47" s="143"/>
      <c r="K47" s="54">
        <f>E47-H47</f>
        <v>551</v>
      </c>
      <c r="L47" s="45">
        <f>K47/E47</f>
        <v>0.8746031746031746</v>
      </c>
    </row>
    <row r="48" spans="1:12" ht="8.25" customHeight="1" x14ac:dyDescent="0.2">
      <c r="A48" s="33"/>
      <c r="B48" s="34"/>
      <c r="C48" s="33"/>
      <c r="E48" s="37"/>
      <c r="F48" s="44"/>
      <c r="G48" s="34"/>
      <c r="H48" s="37"/>
      <c r="I48" s="45"/>
      <c r="J48" s="143"/>
      <c r="K48" s="54"/>
      <c r="L48" s="45"/>
    </row>
    <row r="49" spans="1:12" x14ac:dyDescent="0.2">
      <c r="A49" s="147" t="s">
        <v>226</v>
      </c>
      <c r="B49" s="147" t="s">
        <v>227</v>
      </c>
      <c r="C49" s="147" t="s">
        <v>792</v>
      </c>
      <c r="D49" s="147">
        <v>1</v>
      </c>
      <c r="E49" s="30">
        <v>105</v>
      </c>
      <c r="F49" s="5"/>
      <c r="G49" s="13" t="s">
        <v>30</v>
      </c>
      <c r="H49" s="168">
        <v>28</v>
      </c>
      <c r="I49" s="39">
        <f t="shared" ref="I49:I52" si="23">H49/E49</f>
        <v>0.26666666666666666</v>
      </c>
      <c r="J49" s="64"/>
      <c r="K49" s="40">
        <f t="shared" ref="K49:K52" si="24">E49-H49</f>
        <v>77</v>
      </c>
      <c r="L49" s="39">
        <f t="shared" ref="L49:L52" si="25">K49/E49</f>
        <v>0.73333333333333328</v>
      </c>
    </row>
    <row r="50" spans="1:12" x14ac:dyDescent="0.2">
      <c r="A50" s="147" t="s">
        <v>226</v>
      </c>
      <c r="B50" s="147" t="s">
        <v>228</v>
      </c>
      <c r="C50" s="147" t="s">
        <v>799</v>
      </c>
      <c r="D50" s="147">
        <v>1</v>
      </c>
      <c r="E50" s="30">
        <v>105</v>
      </c>
      <c r="F50" s="5"/>
      <c r="G50" s="13" t="s">
        <v>30</v>
      </c>
      <c r="H50" s="168">
        <v>3</v>
      </c>
      <c r="I50" s="39">
        <f t="shared" si="23"/>
        <v>2.8571428571428571E-2</v>
      </c>
      <c r="J50" s="64"/>
      <c r="K50" s="40">
        <f t="shared" si="24"/>
        <v>102</v>
      </c>
      <c r="L50" s="39">
        <f t="shared" si="25"/>
        <v>0.97142857142857142</v>
      </c>
    </row>
    <row r="51" spans="1:12" x14ac:dyDescent="0.2">
      <c r="A51" s="147" t="s">
        <v>226</v>
      </c>
      <c r="B51" s="147" t="s">
        <v>229</v>
      </c>
      <c r="C51" s="147" t="s">
        <v>800</v>
      </c>
      <c r="D51" s="147">
        <v>1</v>
      </c>
      <c r="E51" s="30">
        <v>105</v>
      </c>
      <c r="F51" s="5"/>
      <c r="G51" s="13" t="s">
        <v>30</v>
      </c>
      <c r="H51" s="168">
        <v>9</v>
      </c>
      <c r="I51" s="39">
        <f t="shared" ref="I51" si="26">H51/E51</f>
        <v>8.5714285714285715E-2</v>
      </c>
      <c r="J51" s="64"/>
      <c r="K51" s="40">
        <f t="shared" ref="K51" si="27">E51-H51</f>
        <v>96</v>
      </c>
      <c r="L51" s="39">
        <f t="shared" ref="L51" si="28">K51/E51</f>
        <v>0.91428571428571426</v>
      </c>
    </row>
    <row r="52" spans="1:12" x14ac:dyDescent="0.2">
      <c r="A52" s="137" t="s">
        <v>226</v>
      </c>
      <c r="B52" s="137" t="s">
        <v>231</v>
      </c>
      <c r="C52" s="137" t="s">
        <v>232</v>
      </c>
      <c r="D52" s="137">
        <v>1</v>
      </c>
      <c r="E52" s="31">
        <v>105</v>
      </c>
      <c r="F52" s="65"/>
      <c r="G52" s="67" t="s">
        <v>30</v>
      </c>
      <c r="H52" s="68">
        <v>38</v>
      </c>
      <c r="I52" s="42">
        <f t="shared" si="23"/>
        <v>0.3619047619047619</v>
      </c>
      <c r="J52" s="66"/>
      <c r="K52" s="43">
        <f t="shared" si="24"/>
        <v>67</v>
      </c>
      <c r="L52" s="42">
        <f t="shared" si="25"/>
        <v>0.63809523809523805</v>
      </c>
    </row>
    <row r="53" spans="1:12" x14ac:dyDescent="0.2">
      <c r="A53" s="33"/>
      <c r="B53" s="34">
        <f>COUNTA(B49:B52)</f>
        <v>4</v>
      </c>
      <c r="C53" s="33"/>
      <c r="E53" s="37">
        <f>SUM(E49:E52)</f>
        <v>420</v>
      </c>
      <c r="F53" s="44"/>
      <c r="G53" s="34">
        <f>COUNTA(G49:G52)</f>
        <v>4</v>
      </c>
      <c r="H53" s="37">
        <f>SUM(H49:H52)</f>
        <v>78</v>
      </c>
      <c r="I53" s="45">
        <f>H53/E53</f>
        <v>0.18571428571428572</v>
      </c>
      <c r="J53" s="143"/>
      <c r="K53" s="54">
        <f>E53-H53</f>
        <v>342</v>
      </c>
      <c r="L53" s="45">
        <f>K53/E53</f>
        <v>0.81428571428571428</v>
      </c>
    </row>
    <row r="54" spans="1:12" ht="8.25" customHeight="1" x14ac:dyDescent="0.2">
      <c r="A54" s="33"/>
      <c r="B54" s="34"/>
      <c r="C54" s="33"/>
      <c r="E54" s="37"/>
      <c r="F54" s="44"/>
      <c r="G54" s="34"/>
      <c r="H54" s="37"/>
      <c r="I54" s="45"/>
      <c r="J54" s="143"/>
      <c r="K54" s="54"/>
      <c r="L54" s="45"/>
    </row>
    <row r="55" spans="1:12" x14ac:dyDescent="0.2">
      <c r="A55" s="147" t="s">
        <v>233</v>
      </c>
      <c r="B55" s="147" t="s">
        <v>234</v>
      </c>
      <c r="C55" s="147" t="s">
        <v>235</v>
      </c>
      <c r="D55" s="147">
        <v>3</v>
      </c>
      <c r="E55" s="30">
        <v>105</v>
      </c>
      <c r="F55" s="5"/>
      <c r="H55" s="38"/>
      <c r="I55" s="39">
        <f t="shared" ref="I55:I122" si="29">H55/E55</f>
        <v>0</v>
      </c>
      <c r="J55" s="64"/>
      <c r="K55" s="40">
        <f t="shared" ref="K55:K122" si="30">E55-H55</f>
        <v>105</v>
      </c>
      <c r="L55" s="39">
        <f t="shared" ref="L55:L122" si="31">K55/E55</f>
        <v>1</v>
      </c>
    </row>
    <row r="56" spans="1:12" x14ac:dyDescent="0.2">
      <c r="A56" s="147" t="s">
        <v>233</v>
      </c>
      <c r="B56" s="147" t="s">
        <v>236</v>
      </c>
      <c r="C56" s="147" t="s">
        <v>237</v>
      </c>
      <c r="D56" s="147">
        <v>3</v>
      </c>
      <c r="E56" s="30">
        <v>105</v>
      </c>
      <c r="F56" s="5"/>
      <c r="G56" s="13" t="s">
        <v>30</v>
      </c>
      <c r="H56" s="168">
        <v>1</v>
      </c>
      <c r="I56" s="39">
        <f t="shared" si="29"/>
        <v>9.5238095238095247E-3</v>
      </c>
      <c r="J56" s="64"/>
      <c r="K56" s="40">
        <f t="shared" si="30"/>
        <v>104</v>
      </c>
      <c r="L56" s="39">
        <f t="shared" si="31"/>
        <v>0.99047619047619051</v>
      </c>
    </row>
    <row r="57" spans="1:12" x14ac:dyDescent="0.2">
      <c r="A57" s="147" t="s">
        <v>233</v>
      </c>
      <c r="B57" s="147" t="s">
        <v>238</v>
      </c>
      <c r="C57" s="147" t="s">
        <v>239</v>
      </c>
      <c r="D57" s="147">
        <v>1</v>
      </c>
      <c r="E57" s="30">
        <v>105</v>
      </c>
      <c r="F57" s="5"/>
      <c r="G57" s="13" t="s">
        <v>30</v>
      </c>
      <c r="H57" s="168">
        <v>11</v>
      </c>
      <c r="I57" s="39">
        <f t="shared" si="29"/>
        <v>0.10476190476190476</v>
      </c>
      <c r="J57" s="64"/>
      <c r="K57" s="40">
        <f t="shared" si="30"/>
        <v>94</v>
      </c>
      <c r="L57" s="39">
        <f t="shared" si="31"/>
        <v>0.89523809523809528</v>
      </c>
    </row>
    <row r="58" spans="1:12" x14ac:dyDescent="0.2">
      <c r="A58" s="147" t="s">
        <v>233</v>
      </c>
      <c r="B58" s="147" t="s">
        <v>773</v>
      </c>
      <c r="C58" s="147" t="s">
        <v>774</v>
      </c>
      <c r="D58" s="147">
        <v>3</v>
      </c>
      <c r="E58" s="30">
        <v>105</v>
      </c>
      <c r="F58" s="5"/>
      <c r="G58" s="13"/>
      <c r="H58" s="155"/>
      <c r="I58" s="39">
        <f t="shared" ref="I58" si="32">H58/E58</f>
        <v>0</v>
      </c>
      <c r="J58" s="64"/>
      <c r="K58" s="40">
        <f t="shared" ref="K58" si="33">E58-H58</f>
        <v>105</v>
      </c>
      <c r="L58" s="39">
        <f t="shared" ref="L58" si="34">K58/E58</f>
        <v>1</v>
      </c>
    </row>
    <row r="59" spans="1:12" x14ac:dyDescent="0.2">
      <c r="A59" s="147" t="s">
        <v>233</v>
      </c>
      <c r="B59" s="147" t="s">
        <v>240</v>
      </c>
      <c r="C59" s="147" t="s">
        <v>241</v>
      </c>
      <c r="D59" s="147">
        <v>1</v>
      </c>
      <c r="E59" s="30">
        <v>105</v>
      </c>
      <c r="F59" s="5"/>
      <c r="G59" s="13" t="s">
        <v>30</v>
      </c>
      <c r="H59" s="168">
        <v>13</v>
      </c>
      <c r="I59" s="39">
        <f t="shared" si="29"/>
        <v>0.12380952380952381</v>
      </c>
      <c r="J59" s="64"/>
      <c r="K59" s="40">
        <f t="shared" si="30"/>
        <v>92</v>
      </c>
      <c r="L59" s="39">
        <f t="shared" si="31"/>
        <v>0.87619047619047619</v>
      </c>
    </row>
    <row r="60" spans="1:12" x14ac:dyDescent="0.2">
      <c r="A60" s="147" t="s">
        <v>233</v>
      </c>
      <c r="B60" s="147" t="s">
        <v>242</v>
      </c>
      <c r="C60" s="147" t="s">
        <v>243</v>
      </c>
      <c r="D60" s="147">
        <v>3</v>
      </c>
      <c r="E60" s="30">
        <v>105</v>
      </c>
      <c r="F60" s="5"/>
      <c r="G60" s="13" t="s">
        <v>30</v>
      </c>
      <c r="H60" s="168">
        <v>1</v>
      </c>
      <c r="I60" s="39">
        <f>H60/E60</f>
        <v>9.5238095238095247E-3</v>
      </c>
      <c r="J60" s="64"/>
      <c r="K60" s="40">
        <f>E60-H60</f>
        <v>104</v>
      </c>
      <c r="L60" s="39">
        <f t="shared" si="31"/>
        <v>0.99047619047619051</v>
      </c>
    </row>
    <row r="61" spans="1:12" x14ac:dyDescent="0.2">
      <c r="A61" s="147" t="s">
        <v>233</v>
      </c>
      <c r="B61" s="147" t="s">
        <v>244</v>
      </c>
      <c r="C61" s="147" t="s">
        <v>812</v>
      </c>
      <c r="D61" s="147">
        <v>2</v>
      </c>
      <c r="E61" s="30">
        <v>105</v>
      </c>
      <c r="F61" s="5"/>
      <c r="G61" s="13"/>
      <c r="H61" s="144"/>
      <c r="I61" s="39">
        <f t="shared" si="29"/>
        <v>0</v>
      </c>
      <c r="J61" s="64"/>
      <c r="K61" s="40">
        <f t="shared" si="30"/>
        <v>105</v>
      </c>
      <c r="L61" s="39">
        <f t="shared" si="31"/>
        <v>1</v>
      </c>
    </row>
    <row r="62" spans="1:12" x14ac:dyDescent="0.2">
      <c r="A62" s="147" t="s">
        <v>233</v>
      </c>
      <c r="B62" s="147" t="s">
        <v>246</v>
      </c>
      <c r="C62" s="147" t="s">
        <v>806</v>
      </c>
      <c r="D62" s="147">
        <v>2</v>
      </c>
      <c r="E62" s="30">
        <v>105</v>
      </c>
      <c r="F62" s="5"/>
      <c r="G62" s="13" t="s">
        <v>30</v>
      </c>
      <c r="H62" s="168">
        <v>8</v>
      </c>
      <c r="I62" s="39">
        <f>H62/E62</f>
        <v>7.6190476190476197E-2</v>
      </c>
      <c r="J62" s="64"/>
      <c r="K62" s="40">
        <f>E62-H62</f>
        <v>97</v>
      </c>
      <c r="L62" s="39">
        <f t="shared" si="31"/>
        <v>0.92380952380952386</v>
      </c>
    </row>
    <row r="63" spans="1:12" x14ac:dyDescent="0.2">
      <c r="A63" s="147" t="s">
        <v>233</v>
      </c>
      <c r="B63" s="147" t="s">
        <v>248</v>
      </c>
      <c r="C63" s="147" t="s">
        <v>249</v>
      </c>
      <c r="D63" s="147">
        <v>3</v>
      </c>
      <c r="E63" s="30">
        <v>105</v>
      </c>
      <c r="F63" s="5"/>
      <c r="G63" s="38"/>
      <c r="H63" s="38"/>
      <c r="I63" s="39">
        <f t="shared" si="29"/>
        <v>0</v>
      </c>
      <c r="J63" s="64"/>
      <c r="K63" s="40">
        <f t="shared" si="30"/>
        <v>105</v>
      </c>
      <c r="L63" s="39">
        <f t="shared" si="31"/>
        <v>1</v>
      </c>
    </row>
    <row r="64" spans="1:12" x14ac:dyDescent="0.2">
      <c r="A64" s="147" t="s">
        <v>233</v>
      </c>
      <c r="B64" s="147" t="s">
        <v>250</v>
      </c>
      <c r="C64" s="147" t="s">
        <v>251</v>
      </c>
      <c r="D64" s="147">
        <v>2</v>
      </c>
      <c r="E64" s="30">
        <v>105</v>
      </c>
      <c r="F64" s="5"/>
      <c r="G64" s="13" t="s">
        <v>30</v>
      </c>
      <c r="H64" s="168">
        <v>101</v>
      </c>
      <c r="I64" s="39">
        <f>H64/E64</f>
        <v>0.96190476190476193</v>
      </c>
      <c r="J64" s="64"/>
      <c r="K64" s="40">
        <f>E64-H64</f>
        <v>4</v>
      </c>
      <c r="L64" s="39">
        <f t="shared" si="31"/>
        <v>3.8095238095238099E-2</v>
      </c>
    </row>
    <row r="65" spans="1:12" x14ac:dyDescent="0.2">
      <c r="A65" s="147" t="s">
        <v>233</v>
      </c>
      <c r="B65" s="147" t="s">
        <v>252</v>
      </c>
      <c r="C65" s="147" t="s">
        <v>253</v>
      </c>
      <c r="D65" s="147">
        <v>3</v>
      </c>
      <c r="E65" s="30">
        <v>105</v>
      </c>
      <c r="F65" s="5"/>
      <c r="G65" s="13" t="s">
        <v>30</v>
      </c>
      <c r="H65" s="168">
        <v>1</v>
      </c>
      <c r="I65" s="39">
        <f>H65/E65</f>
        <v>9.5238095238095247E-3</v>
      </c>
      <c r="J65" s="64"/>
      <c r="K65" s="40">
        <f>E65-H65</f>
        <v>104</v>
      </c>
      <c r="L65" s="39">
        <f t="shared" si="31"/>
        <v>0.99047619047619051</v>
      </c>
    </row>
    <row r="66" spans="1:12" x14ac:dyDescent="0.2">
      <c r="A66" s="147" t="s">
        <v>233</v>
      </c>
      <c r="B66" s="147" t="s">
        <v>254</v>
      </c>
      <c r="C66" s="147" t="s">
        <v>255</v>
      </c>
      <c r="D66" s="147">
        <v>3</v>
      </c>
      <c r="E66" s="30">
        <v>105</v>
      </c>
      <c r="F66" s="5"/>
      <c r="G66" s="38"/>
      <c r="H66" s="38"/>
      <c r="I66" s="39">
        <f t="shared" si="29"/>
        <v>0</v>
      </c>
      <c r="J66" s="64"/>
      <c r="K66" s="40">
        <f t="shared" si="30"/>
        <v>105</v>
      </c>
      <c r="L66" s="39">
        <f t="shared" si="31"/>
        <v>1</v>
      </c>
    </row>
    <row r="67" spans="1:12" x14ac:dyDescent="0.2">
      <c r="A67" s="147" t="s">
        <v>233</v>
      </c>
      <c r="B67" s="147" t="s">
        <v>256</v>
      </c>
      <c r="C67" s="147" t="s">
        <v>257</v>
      </c>
      <c r="D67" s="147">
        <v>3</v>
      </c>
      <c r="E67" s="30">
        <v>105</v>
      </c>
      <c r="F67" s="5"/>
      <c r="G67" s="13" t="s">
        <v>30</v>
      </c>
      <c r="H67" s="168">
        <v>1</v>
      </c>
      <c r="I67" s="39">
        <f t="shared" si="29"/>
        <v>9.5238095238095247E-3</v>
      </c>
      <c r="J67" s="64"/>
      <c r="K67" s="40">
        <f t="shared" si="30"/>
        <v>104</v>
      </c>
      <c r="L67" s="39">
        <f t="shared" si="31"/>
        <v>0.99047619047619051</v>
      </c>
    </row>
    <row r="68" spans="1:12" x14ac:dyDescent="0.2">
      <c r="A68" s="147" t="s">
        <v>233</v>
      </c>
      <c r="B68" s="147" t="s">
        <v>258</v>
      </c>
      <c r="C68" s="147" t="s">
        <v>259</v>
      </c>
      <c r="D68" s="147">
        <v>3</v>
      </c>
      <c r="E68" s="30">
        <v>105</v>
      </c>
      <c r="F68" s="5"/>
      <c r="G68" s="13" t="s">
        <v>30</v>
      </c>
      <c r="H68" s="168">
        <v>1</v>
      </c>
      <c r="I68" s="39">
        <f t="shared" si="29"/>
        <v>9.5238095238095247E-3</v>
      </c>
      <c r="J68" s="64"/>
      <c r="K68" s="40">
        <f t="shared" si="30"/>
        <v>104</v>
      </c>
      <c r="L68" s="39">
        <f t="shared" si="31"/>
        <v>0.99047619047619051</v>
      </c>
    </row>
    <row r="69" spans="1:12" x14ac:dyDescent="0.2">
      <c r="A69" s="147" t="s">
        <v>233</v>
      </c>
      <c r="B69" s="147" t="s">
        <v>260</v>
      </c>
      <c r="C69" s="147" t="s">
        <v>261</v>
      </c>
      <c r="D69" s="147">
        <v>2</v>
      </c>
      <c r="E69" s="30">
        <v>105</v>
      </c>
      <c r="F69" s="5"/>
      <c r="G69" s="38"/>
      <c r="H69" s="38"/>
      <c r="I69" s="39">
        <f t="shared" si="29"/>
        <v>0</v>
      </c>
      <c r="J69" s="64"/>
      <c r="K69" s="40">
        <f t="shared" si="30"/>
        <v>105</v>
      </c>
      <c r="L69" s="39">
        <f t="shared" si="31"/>
        <v>1</v>
      </c>
    </row>
    <row r="70" spans="1:12" x14ac:dyDescent="0.2">
      <c r="A70" s="147" t="s">
        <v>233</v>
      </c>
      <c r="B70" s="147" t="s">
        <v>262</v>
      </c>
      <c r="C70" s="147" t="s">
        <v>263</v>
      </c>
      <c r="D70" s="147">
        <v>1</v>
      </c>
      <c r="E70" s="30">
        <v>105</v>
      </c>
      <c r="F70" s="5"/>
      <c r="G70" s="38"/>
      <c r="H70" s="38"/>
      <c r="I70" s="39">
        <f t="shared" si="29"/>
        <v>0</v>
      </c>
      <c r="J70" s="64"/>
      <c r="K70" s="40">
        <f t="shared" si="30"/>
        <v>105</v>
      </c>
      <c r="L70" s="39">
        <f t="shared" si="31"/>
        <v>1</v>
      </c>
    </row>
    <row r="71" spans="1:12" x14ac:dyDescent="0.2">
      <c r="A71" s="147" t="s">
        <v>233</v>
      </c>
      <c r="B71" s="147" t="s">
        <v>264</v>
      </c>
      <c r="C71" s="147" t="s">
        <v>265</v>
      </c>
      <c r="D71" s="147">
        <v>1</v>
      </c>
      <c r="E71" s="30">
        <v>105</v>
      </c>
      <c r="F71" s="5"/>
      <c r="G71" s="13" t="s">
        <v>30</v>
      </c>
      <c r="H71" s="168">
        <v>8</v>
      </c>
      <c r="I71" s="39">
        <f t="shared" si="29"/>
        <v>7.6190476190476197E-2</v>
      </c>
      <c r="J71" s="64"/>
      <c r="K71" s="40">
        <f t="shared" si="30"/>
        <v>97</v>
      </c>
      <c r="L71" s="39">
        <f t="shared" si="31"/>
        <v>0.92380952380952386</v>
      </c>
    </row>
    <row r="72" spans="1:12" x14ac:dyDescent="0.2">
      <c r="A72" s="147" t="s">
        <v>233</v>
      </c>
      <c r="B72" s="147" t="s">
        <v>266</v>
      </c>
      <c r="C72" s="147" t="s">
        <v>267</v>
      </c>
      <c r="D72" s="147">
        <v>1</v>
      </c>
      <c r="E72" s="30">
        <v>105</v>
      </c>
      <c r="F72" s="5"/>
      <c r="G72" s="13" t="s">
        <v>30</v>
      </c>
      <c r="H72" s="168">
        <v>27</v>
      </c>
      <c r="I72" s="39">
        <f t="shared" si="29"/>
        <v>0.25714285714285712</v>
      </c>
      <c r="J72" s="64"/>
      <c r="K72" s="40">
        <f t="shared" si="30"/>
        <v>78</v>
      </c>
      <c r="L72" s="39">
        <f t="shared" si="31"/>
        <v>0.74285714285714288</v>
      </c>
    </row>
    <row r="73" spans="1:12" x14ac:dyDescent="0.2">
      <c r="A73" s="147" t="s">
        <v>233</v>
      </c>
      <c r="B73" s="147" t="s">
        <v>268</v>
      </c>
      <c r="C73" s="147" t="s">
        <v>269</v>
      </c>
      <c r="D73" s="147">
        <v>3</v>
      </c>
      <c r="E73" s="30">
        <v>105</v>
      </c>
      <c r="F73" s="5"/>
      <c r="G73" s="38"/>
      <c r="H73" s="38"/>
      <c r="I73" s="39">
        <f t="shared" si="29"/>
        <v>0</v>
      </c>
      <c r="J73" s="64"/>
      <c r="K73" s="40">
        <f t="shared" si="30"/>
        <v>105</v>
      </c>
      <c r="L73" s="39">
        <f t="shared" si="31"/>
        <v>1</v>
      </c>
    </row>
    <row r="74" spans="1:12" x14ac:dyDescent="0.2">
      <c r="A74" s="147" t="s">
        <v>233</v>
      </c>
      <c r="B74" s="147" t="s">
        <v>270</v>
      </c>
      <c r="C74" s="147" t="s">
        <v>271</v>
      </c>
      <c r="D74" s="147">
        <v>1</v>
      </c>
      <c r="E74" s="30">
        <v>105</v>
      </c>
      <c r="F74" s="5"/>
      <c r="G74" s="13" t="s">
        <v>30</v>
      </c>
      <c r="H74" s="168">
        <v>8</v>
      </c>
      <c r="I74" s="39">
        <f t="shared" si="29"/>
        <v>7.6190476190476197E-2</v>
      </c>
      <c r="J74" s="64"/>
      <c r="K74" s="40">
        <f t="shared" si="30"/>
        <v>97</v>
      </c>
      <c r="L74" s="39">
        <f t="shared" si="31"/>
        <v>0.92380952380952386</v>
      </c>
    </row>
    <row r="75" spans="1:12" x14ac:dyDescent="0.2">
      <c r="A75" s="147" t="s">
        <v>233</v>
      </c>
      <c r="B75" s="147" t="s">
        <v>272</v>
      </c>
      <c r="C75" s="147" t="s">
        <v>273</v>
      </c>
      <c r="D75" s="147">
        <v>3</v>
      </c>
      <c r="E75" s="30">
        <v>105</v>
      </c>
      <c r="F75" s="5"/>
      <c r="G75" s="13" t="s">
        <v>30</v>
      </c>
      <c r="H75" s="168">
        <v>1</v>
      </c>
      <c r="I75" s="39">
        <f t="shared" si="29"/>
        <v>9.5238095238095247E-3</v>
      </c>
      <c r="J75" s="64"/>
      <c r="K75" s="40">
        <f t="shared" si="30"/>
        <v>104</v>
      </c>
      <c r="L75" s="39">
        <f t="shared" si="31"/>
        <v>0.99047619047619051</v>
      </c>
    </row>
    <row r="76" spans="1:12" x14ac:dyDescent="0.2">
      <c r="A76" s="147" t="s">
        <v>233</v>
      </c>
      <c r="B76" s="147" t="s">
        <v>274</v>
      </c>
      <c r="C76" s="147" t="s">
        <v>275</v>
      </c>
      <c r="D76" s="147">
        <v>1</v>
      </c>
      <c r="E76" s="30">
        <v>105</v>
      </c>
      <c r="F76" s="5"/>
      <c r="G76" s="38"/>
      <c r="H76" s="38"/>
      <c r="I76" s="39">
        <f t="shared" si="29"/>
        <v>0</v>
      </c>
      <c r="J76" s="64"/>
      <c r="K76" s="40">
        <f t="shared" si="30"/>
        <v>105</v>
      </c>
      <c r="L76" s="39">
        <f t="shared" si="31"/>
        <v>1</v>
      </c>
    </row>
    <row r="77" spans="1:12" x14ac:dyDescent="0.2">
      <c r="A77" s="147" t="s">
        <v>233</v>
      </c>
      <c r="B77" s="147" t="s">
        <v>276</v>
      </c>
      <c r="C77" s="147" t="s">
        <v>813</v>
      </c>
      <c r="D77" s="147">
        <v>2</v>
      </c>
      <c r="E77" s="30">
        <v>105</v>
      </c>
      <c r="F77" s="5"/>
      <c r="G77" s="13"/>
      <c r="H77" s="144"/>
      <c r="I77" s="39">
        <f t="shared" si="29"/>
        <v>0</v>
      </c>
      <c r="J77" s="64"/>
      <c r="K77" s="40">
        <f t="shared" si="30"/>
        <v>105</v>
      </c>
      <c r="L77" s="39">
        <f t="shared" si="31"/>
        <v>1</v>
      </c>
    </row>
    <row r="78" spans="1:12" x14ac:dyDescent="0.2">
      <c r="A78" s="147" t="s">
        <v>233</v>
      </c>
      <c r="B78" s="147" t="s">
        <v>278</v>
      </c>
      <c r="C78" s="147" t="s">
        <v>807</v>
      </c>
      <c r="D78" s="147">
        <v>2</v>
      </c>
      <c r="E78" s="30">
        <v>105</v>
      </c>
      <c r="F78" s="5"/>
      <c r="G78" s="13" t="s">
        <v>30</v>
      </c>
      <c r="H78" s="168">
        <v>8</v>
      </c>
      <c r="I78" s="39">
        <f t="shared" si="29"/>
        <v>7.6190476190476197E-2</v>
      </c>
      <c r="J78" s="64"/>
      <c r="K78" s="40">
        <f t="shared" si="30"/>
        <v>97</v>
      </c>
      <c r="L78" s="39">
        <f t="shared" si="31"/>
        <v>0.92380952380952386</v>
      </c>
    </row>
    <row r="79" spans="1:12" x14ac:dyDescent="0.2">
      <c r="A79" s="147" t="s">
        <v>233</v>
      </c>
      <c r="B79" s="147" t="s">
        <v>280</v>
      </c>
      <c r="C79" s="147" t="s">
        <v>281</v>
      </c>
      <c r="D79" s="147">
        <v>3</v>
      </c>
      <c r="E79" s="30">
        <v>105</v>
      </c>
      <c r="F79" s="5"/>
      <c r="G79" s="13"/>
      <c r="H79" s="144"/>
      <c r="I79" s="39">
        <f t="shared" si="29"/>
        <v>0</v>
      </c>
      <c r="J79" s="64"/>
      <c r="K79" s="40">
        <f t="shared" si="30"/>
        <v>105</v>
      </c>
      <c r="L79" s="39">
        <f t="shared" si="31"/>
        <v>1</v>
      </c>
    </row>
    <row r="80" spans="1:12" x14ac:dyDescent="0.2">
      <c r="A80" s="147" t="s">
        <v>233</v>
      </c>
      <c r="B80" s="147" t="s">
        <v>282</v>
      </c>
      <c r="C80" s="147" t="s">
        <v>283</v>
      </c>
      <c r="D80" s="147">
        <v>3</v>
      </c>
      <c r="E80" s="30">
        <v>105</v>
      </c>
      <c r="F80" s="5"/>
      <c r="G80" s="38"/>
      <c r="H80" s="38"/>
      <c r="I80" s="39">
        <f t="shared" si="29"/>
        <v>0</v>
      </c>
      <c r="J80" s="64"/>
      <c r="K80" s="40">
        <f t="shared" si="30"/>
        <v>105</v>
      </c>
      <c r="L80" s="39">
        <f t="shared" si="31"/>
        <v>1</v>
      </c>
    </row>
    <row r="81" spans="1:12" x14ac:dyDescent="0.2">
      <c r="A81" s="147" t="s">
        <v>233</v>
      </c>
      <c r="B81" s="147" t="s">
        <v>284</v>
      </c>
      <c r="C81" s="147" t="s">
        <v>285</v>
      </c>
      <c r="D81" s="147">
        <v>3</v>
      </c>
      <c r="E81" s="30">
        <v>105</v>
      </c>
      <c r="F81" s="5"/>
      <c r="G81" s="38"/>
      <c r="H81" s="38"/>
      <c r="I81" s="39">
        <f t="shared" si="29"/>
        <v>0</v>
      </c>
      <c r="J81" s="64"/>
      <c r="K81" s="40">
        <f t="shared" si="30"/>
        <v>105</v>
      </c>
      <c r="L81" s="39">
        <f t="shared" si="31"/>
        <v>1</v>
      </c>
    </row>
    <row r="82" spans="1:12" x14ac:dyDescent="0.2">
      <c r="A82" s="147" t="s">
        <v>233</v>
      </c>
      <c r="B82" s="147" t="s">
        <v>775</v>
      </c>
      <c r="C82" s="147" t="s">
        <v>776</v>
      </c>
      <c r="D82" s="147">
        <v>3</v>
      </c>
      <c r="E82" s="30">
        <v>105</v>
      </c>
      <c r="F82" s="5"/>
      <c r="G82" s="38"/>
      <c r="H82" s="38"/>
      <c r="I82" s="39">
        <f t="shared" si="29"/>
        <v>0</v>
      </c>
      <c r="J82" s="64"/>
      <c r="K82" s="40">
        <f t="shared" si="30"/>
        <v>105</v>
      </c>
      <c r="L82" s="39">
        <f t="shared" si="31"/>
        <v>1</v>
      </c>
    </row>
    <row r="83" spans="1:12" x14ac:dyDescent="0.2">
      <c r="A83" s="147" t="s">
        <v>233</v>
      </c>
      <c r="B83" s="147" t="s">
        <v>286</v>
      </c>
      <c r="C83" s="147" t="s">
        <v>287</v>
      </c>
      <c r="D83" s="147">
        <v>3</v>
      </c>
      <c r="E83" s="30">
        <v>105</v>
      </c>
      <c r="F83" s="5"/>
      <c r="G83" s="38"/>
      <c r="H83" s="38"/>
      <c r="I83" s="39">
        <f t="shared" ref="I83" si="35">H83/E83</f>
        <v>0</v>
      </c>
      <c r="J83" s="64"/>
      <c r="K83" s="40">
        <f t="shared" ref="K83" si="36">E83-H83</f>
        <v>105</v>
      </c>
      <c r="L83" s="39">
        <f t="shared" ref="L83" si="37">K83/E83</f>
        <v>1</v>
      </c>
    </row>
    <row r="84" spans="1:12" x14ac:dyDescent="0.2">
      <c r="A84" s="147" t="s">
        <v>233</v>
      </c>
      <c r="B84" s="147" t="s">
        <v>288</v>
      </c>
      <c r="C84" s="147" t="s">
        <v>289</v>
      </c>
      <c r="D84" s="147">
        <v>2</v>
      </c>
      <c r="E84" s="30">
        <v>105</v>
      </c>
      <c r="F84" s="5"/>
      <c r="G84" s="38"/>
      <c r="H84" s="38"/>
      <c r="I84" s="39">
        <f t="shared" si="29"/>
        <v>0</v>
      </c>
      <c r="J84" s="64"/>
      <c r="K84" s="40">
        <f t="shared" si="30"/>
        <v>105</v>
      </c>
      <c r="L84" s="39">
        <f t="shared" si="31"/>
        <v>1</v>
      </c>
    </row>
    <row r="85" spans="1:12" x14ac:dyDescent="0.2">
      <c r="A85" s="147" t="s">
        <v>233</v>
      </c>
      <c r="B85" s="147" t="s">
        <v>294</v>
      </c>
      <c r="C85" s="147" t="s">
        <v>808</v>
      </c>
      <c r="D85" s="147">
        <v>2</v>
      </c>
      <c r="E85" s="30">
        <v>105</v>
      </c>
      <c r="F85" s="5"/>
      <c r="G85" s="13" t="s">
        <v>30</v>
      </c>
      <c r="H85" s="168">
        <v>7</v>
      </c>
      <c r="I85" s="39">
        <f t="shared" si="29"/>
        <v>6.6666666666666666E-2</v>
      </c>
      <c r="J85" s="64"/>
      <c r="K85" s="40">
        <f t="shared" si="30"/>
        <v>98</v>
      </c>
      <c r="L85" s="39">
        <f t="shared" si="31"/>
        <v>0.93333333333333335</v>
      </c>
    </row>
    <row r="86" spans="1:12" x14ac:dyDescent="0.2">
      <c r="A86" s="147" t="s">
        <v>233</v>
      </c>
      <c r="B86" s="147" t="s">
        <v>290</v>
      </c>
      <c r="C86" s="147" t="s">
        <v>291</v>
      </c>
      <c r="D86" s="147">
        <v>3</v>
      </c>
      <c r="E86" s="30">
        <v>105</v>
      </c>
      <c r="F86" s="5"/>
      <c r="G86" s="13" t="s">
        <v>30</v>
      </c>
      <c r="H86" s="168">
        <v>1</v>
      </c>
      <c r="I86" s="39">
        <f t="shared" si="29"/>
        <v>9.5238095238095247E-3</v>
      </c>
      <c r="J86" s="64"/>
      <c r="K86" s="40">
        <f t="shared" si="30"/>
        <v>104</v>
      </c>
      <c r="L86" s="39">
        <f t="shared" si="31"/>
        <v>0.99047619047619051</v>
      </c>
    </row>
    <row r="87" spans="1:12" x14ac:dyDescent="0.2">
      <c r="A87" s="147" t="s">
        <v>233</v>
      </c>
      <c r="B87" s="147" t="s">
        <v>292</v>
      </c>
      <c r="C87" s="147" t="s">
        <v>293</v>
      </c>
      <c r="D87" s="147">
        <v>1</v>
      </c>
      <c r="E87" s="30">
        <v>105</v>
      </c>
      <c r="F87" s="5"/>
      <c r="G87" s="13" t="s">
        <v>30</v>
      </c>
      <c r="H87" s="168">
        <v>13</v>
      </c>
      <c r="I87" s="39">
        <f t="shared" si="29"/>
        <v>0.12380952380952381</v>
      </c>
      <c r="J87" s="64"/>
      <c r="K87" s="40">
        <f t="shared" si="30"/>
        <v>92</v>
      </c>
      <c r="L87" s="39">
        <f t="shared" si="31"/>
        <v>0.87619047619047619</v>
      </c>
    </row>
    <row r="88" spans="1:12" x14ac:dyDescent="0.2">
      <c r="A88" s="147" t="s">
        <v>233</v>
      </c>
      <c r="B88" s="147" t="s">
        <v>296</v>
      </c>
      <c r="C88" s="147" t="s">
        <v>814</v>
      </c>
      <c r="D88" s="147">
        <v>3</v>
      </c>
      <c r="E88" s="30">
        <v>105</v>
      </c>
      <c r="F88" s="5"/>
      <c r="G88" s="38"/>
      <c r="H88" s="38"/>
      <c r="I88" s="39">
        <f t="shared" si="29"/>
        <v>0</v>
      </c>
      <c r="J88" s="64"/>
      <c r="K88" s="40">
        <f t="shared" si="30"/>
        <v>105</v>
      </c>
      <c r="L88" s="39">
        <f t="shared" si="31"/>
        <v>1</v>
      </c>
    </row>
    <row r="89" spans="1:12" x14ac:dyDescent="0.2">
      <c r="A89" s="147" t="s">
        <v>233</v>
      </c>
      <c r="B89" s="147" t="s">
        <v>298</v>
      </c>
      <c r="C89" s="147" t="s">
        <v>815</v>
      </c>
      <c r="D89" s="147">
        <v>3</v>
      </c>
      <c r="E89" s="30">
        <v>105</v>
      </c>
      <c r="F89" s="5"/>
      <c r="G89" s="38"/>
      <c r="H89" s="38"/>
      <c r="I89" s="39">
        <f t="shared" si="29"/>
        <v>0</v>
      </c>
      <c r="J89" s="64"/>
      <c r="K89" s="40">
        <f t="shared" si="30"/>
        <v>105</v>
      </c>
      <c r="L89" s="39">
        <f t="shared" si="31"/>
        <v>1</v>
      </c>
    </row>
    <row r="90" spans="1:12" x14ac:dyDescent="0.2">
      <c r="A90" s="147" t="s">
        <v>233</v>
      </c>
      <c r="B90" s="147" t="s">
        <v>300</v>
      </c>
      <c r="C90" s="147" t="s">
        <v>816</v>
      </c>
      <c r="D90" s="147">
        <v>3</v>
      </c>
      <c r="E90" s="30">
        <v>105</v>
      </c>
      <c r="F90" s="5"/>
      <c r="G90" s="38"/>
      <c r="H90" s="38"/>
      <c r="I90" s="39">
        <f t="shared" si="29"/>
        <v>0</v>
      </c>
      <c r="J90" s="64"/>
      <c r="K90" s="40">
        <f t="shared" si="30"/>
        <v>105</v>
      </c>
      <c r="L90" s="39">
        <f t="shared" si="31"/>
        <v>1</v>
      </c>
    </row>
    <row r="91" spans="1:12" x14ac:dyDescent="0.2">
      <c r="A91" s="147" t="s">
        <v>233</v>
      </c>
      <c r="B91" s="147" t="s">
        <v>302</v>
      </c>
      <c r="C91" s="147" t="s">
        <v>303</v>
      </c>
      <c r="D91" s="147">
        <v>3</v>
      </c>
      <c r="E91" s="30">
        <v>105</v>
      </c>
      <c r="F91" s="5"/>
      <c r="G91" s="38"/>
      <c r="H91" s="38"/>
      <c r="I91" s="39">
        <f t="shared" si="29"/>
        <v>0</v>
      </c>
      <c r="J91" s="64"/>
      <c r="K91" s="40">
        <f t="shared" si="30"/>
        <v>105</v>
      </c>
      <c r="L91" s="39">
        <f t="shared" si="31"/>
        <v>1</v>
      </c>
    </row>
    <row r="92" spans="1:12" x14ac:dyDescent="0.2">
      <c r="A92" s="147" t="s">
        <v>233</v>
      </c>
      <c r="B92" s="147" t="s">
        <v>304</v>
      </c>
      <c r="C92" s="147" t="s">
        <v>305</v>
      </c>
      <c r="D92" s="147">
        <v>3</v>
      </c>
      <c r="E92" s="30">
        <v>105</v>
      </c>
      <c r="F92" s="5"/>
      <c r="G92" s="38"/>
      <c r="H92" s="38"/>
      <c r="I92" s="39">
        <f t="shared" si="29"/>
        <v>0</v>
      </c>
      <c r="J92" s="64"/>
      <c r="K92" s="40">
        <f t="shared" si="30"/>
        <v>105</v>
      </c>
      <c r="L92" s="39">
        <f t="shared" si="31"/>
        <v>1</v>
      </c>
    </row>
    <row r="93" spans="1:12" x14ac:dyDescent="0.2">
      <c r="A93" s="147" t="s">
        <v>233</v>
      </c>
      <c r="B93" s="147" t="s">
        <v>306</v>
      </c>
      <c r="C93" s="147" t="s">
        <v>809</v>
      </c>
      <c r="D93" s="147">
        <v>1</v>
      </c>
      <c r="E93" s="30">
        <v>105</v>
      </c>
      <c r="F93" s="5"/>
      <c r="G93" s="13" t="s">
        <v>30</v>
      </c>
      <c r="H93" s="168">
        <v>8</v>
      </c>
      <c r="I93" s="39">
        <f t="shared" si="29"/>
        <v>7.6190476190476197E-2</v>
      </c>
      <c r="J93" s="64"/>
      <c r="K93" s="40">
        <f t="shared" si="30"/>
        <v>97</v>
      </c>
      <c r="L93" s="39">
        <f t="shared" si="31"/>
        <v>0.92380952380952386</v>
      </c>
    </row>
    <row r="94" spans="1:12" x14ac:dyDescent="0.2">
      <c r="A94" s="147" t="s">
        <v>233</v>
      </c>
      <c r="B94" s="147" t="s">
        <v>308</v>
      </c>
      <c r="C94" s="147" t="s">
        <v>309</v>
      </c>
      <c r="D94" s="147">
        <v>2</v>
      </c>
      <c r="E94" s="30">
        <v>105</v>
      </c>
      <c r="F94" s="5"/>
      <c r="G94" s="13" t="s">
        <v>30</v>
      </c>
      <c r="H94" s="168">
        <v>16</v>
      </c>
      <c r="I94" s="39">
        <f t="shared" si="29"/>
        <v>0.15238095238095239</v>
      </c>
      <c r="J94" s="64"/>
      <c r="K94" s="40">
        <f t="shared" si="30"/>
        <v>89</v>
      </c>
      <c r="L94" s="39">
        <f t="shared" si="31"/>
        <v>0.84761904761904761</v>
      </c>
    </row>
    <row r="95" spans="1:12" x14ac:dyDescent="0.2">
      <c r="A95" s="147" t="s">
        <v>233</v>
      </c>
      <c r="B95" s="147" t="s">
        <v>310</v>
      </c>
      <c r="C95" s="147" t="s">
        <v>311</v>
      </c>
      <c r="D95" s="147">
        <v>3</v>
      </c>
      <c r="E95" s="30">
        <v>105</v>
      </c>
      <c r="F95" s="5"/>
      <c r="G95" s="13"/>
      <c r="H95" s="144"/>
      <c r="I95" s="39">
        <f t="shared" si="29"/>
        <v>0</v>
      </c>
      <c r="J95" s="64"/>
      <c r="K95" s="40">
        <f t="shared" si="30"/>
        <v>105</v>
      </c>
      <c r="L95" s="39">
        <f t="shared" si="31"/>
        <v>1</v>
      </c>
    </row>
    <row r="96" spans="1:12" x14ac:dyDescent="0.2">
      <c r="A96" s="147" t="s">
        <v>233</v>
      </c>
      <c r="B96" s="147" t="s">
        <v>312</v>
      </c>
      <c r="C96" s="147" t="s">
        <v>313</v>
      </c>
      <c r="D96" s="147">
        <v>3</v>
      </c>
      <c r="E96" s="30">
        <v>105</v>
      </c>
      <c r="F96" s="5"/>
      <c r="G96" s="38"/>
      <c r="H96" s="38"/>
      <c r="I96" s="39">
        <f t="shared" si="29"/>
        <v>0</v>
      </c>
      <c r="J96" s="64"/>
      <c r="K96" s="40">
        <f t="shared" si="30"/>
        <v>105</v>
      </c>
      <c r="L96" s="39">
        <f t="shared" si="31"/>
        <v>1</v>
      </c>
    </row>
    <row r="97" spans="1:12" x14ac:dyDescent="0.2">
      <c r="A97" s="147" t="s">
        <v>233</v>
      </c>
      <c r="B97" s="147" t="s">
        <v>779</v>
      </c>
      <c r="C97" s="147" t="s">
        <v>780</v>
      </c>
      <c r="D97" s="147">
        <v>3</v>
      </c>
      <c r="E97" s="30">
        <v>105</v>
      </c>
      <c r="F97" s="5"/>
      <c r="G97" s="38"/>
      <c r="H97" s="38"/>
      <c r="I97" s="39">
        <f t="shared" si="29"/>
        <v>0</v>
      </c>
      <c r="J97" s="64"/>
      <c r="K97" s="40">
        <f t="shared" si="30"/>
        <v>105</v>
      </c>
      <c r="L97" s="39">
        <f t="shared" si="31"/>
        <v>1</v>
      </c>
    </row>
    <row r="98" spans="1:12" x14ac:dyDescent="0.2">
      <c r="A98" s="147" t="s">
        <v>233</v>
      </c>
      <c r="B98" s="147" t="s">
        <v>314</v>
      </c>
      <c r="C98" s="147" t="s">
        <v>315</v>
      </c>
      <c r="D98" s="147">
        <v>3</v>
      </c>
      <c r="E98" s="32">
        <v>105</v>
      </c>
      <c r="F98" s="156"/>
      <c r="G98" s="13"/>
      <c r="H98" s="13"/>
      <c r="I98" s="39">
        <f t="shared" si="29"/>
        <v>0</v>
      </c>
      <c r="J98" s="64"/>
      <c r="K98" s="40">
        <f t="shared" si="30"/>
        <v>105</v>
      </c>
      <c r="L98" s="39">
        <f t="shared" si="31"/>
        <v>1</v>
      </c>
    </row>
    <row r="99" spans="1:12" x14ac:dyDescent="0.2">
      <c r="A99" s="147" t="s">
        <v>233</v>
      </c>
      <c r="B99" s="147" t="s">
        <v>316</v>
      </c>
      <c r="C99" s="147" t="s">
        <v>317</v>
      </c>
      <c r="D99" s="147">
        <v>2</v>
      </c>
      <c r="E99" s="30">
        <v>105</v>
      </c>
      <c r="F99" s="5"/>
      <c r="G99" s="13" t="s">
        <v>30</v>
      </c>
      <c r="H99" s="168">
        <v>8</v>
      </c>
      <c r="I99" s="39">
        <f t="shared" si="29"/>
        <v>7.6190476190476197E-2</v>
      </c>
      <c r="J99" s="64"/>
      <c r="K99" s="40">
        <f t="shared" si="30"/>
        <v>97</v>
      </c>
      <c r="L99" s="39">
        <f t="shared" si="31"/>
        <v>0.92380952380952386</v>
      </c>
    </row>
    <row r="100" spans="1:12" x14ac:dyDescent="0.2">
      <c r="A100" s="147" t="s">
        <v>233</v>
      </c>
      <c r="B100" s="147" t="s">
        <v>318</v>
      </c>
      <c r="C100" s="147" t="s">
        <v>319</v>
      </c>
      <c r="D100" s="147">
        <v>3</v>
      </c>
      <c r="E100" s="30">
        <v>105</v>
      </c>
      <c r="F100" s="5"/>
      <c r="G100" s="13" t="s">
        <v>30</v>
      </c>
      <c r="H100" s="168">
        <v>1</v>
      </c>
      <c r="I100" s="39">
        <f t="shared" si="29"/>
        <v>9.5238095238095247E-3</v>
      </c>
      <c r="J100" s="64"/>
      <c r="K100" s="40">
        <f t="shared" si="30"/>
        <v>104</v>
      </c>
      <c r="L100" s="39">
        <f t="shared" si="31"/>
        <v>0.99047619047619051</v>
      </c>
    </row>
    <row r="101" spans="1:12" x14ac:dyDescent="0.2">
      <c r="A101" s="147" t="s">
        <v>233</v>
      </c>
      <c r="B101" s="147" t="s">
        <v>320</v>
      </c>
      <c r="C101" s="147" t="s">
        <v>321</v>
      </c>
      <c r="D101" s="147">
        <v>2</v>
      </c>
      <c r="E101" s="30">
        <v>105</v>
      </c>
      <c r="F101" s="5"/>
      <c r="G101" s="13" t="s">
        <v>30</v>
      </c>
      <c r="H101" s="168">
        <v>8</v>
      </c>
      <c r="I101" s="39">
        <f t="shared" si="29"/>
        <v>7.6190476190476197E-2</v>
      </c>
      <c r="J101" s="64"/>
      <c r="K101" s="40">
        <f t="shared" si="30"/>
        <v>97</v>
      </c>
      <c r="L101" s="39">
        <f t="shared" si="31"/>
        <v>0.92380952380952386</v>
      </c>
    </row>
    <row r="102" spans="1:12" x14ac:dyDescent="0.2">
      <c r="A102" s="147" t="s">
        <v>233</v>
      </c>
      <c r="B102" s="147" t="s">
        <v>322</v>
      </c>
      <c r="C102" s="147" t="s">
        <v>323</v>
      </c>
      <c r="D102" s="147">
        <v>3</v>
      </c>
      <c r="E102" s="30">
        <v>105</v>
      </c>
      <c r="F102" s="5"/>
      <c r="G102" s="13"/>
      <c r="H102" s="144"/>
      <c r="I102" s="39">
        <f t="shared" si="29"/>
        <v>0</v>
      </c>
      <c r="J102" s="64"/>
      <c r="K102" s="40">
        <f t="shared" si="30"/>
        <v>105</v>
      </c>
      <c r="L102" s="39">
        <f t="shared" si="31"/>
        <v>1</v>
      </c>
    </row>
    <row r="103" spans="1:12" x14ac:dyDescent="0.2">
      <c r="A103" s="147" t="s">
        <v>233</v>
      </c>
      <c r="B103" s="147" t="s">
        <v>324</v>
      </c>
      <c r="C103" s="147" t="s">
        <v>325</v>
      </c>
      <c r="D103" s="147">
        <v>1</v>
      </c>
      <c r="E103" s="30">
        <v>105</v>
      </c>
      <c r="F103" s="5"/>
      <c r="G103" s="13" t="s">
        <v>30</v>
      </c>
      <c r="H103" s="168">
        <v>13</v>
      </c>
      <c r="I103" s="39">
        <f t="shared" si="29"/>
        <v>0.12380952380952381</v>
      </c>
      <c r="J103" s="64"/>
      <c r="K103" s="40">
        <f t="shared" si="30"/>
        <v>92</v>
      </c>
      <c r="L103" s="39">
        <f t="shared" si="31"/>
        <v>0.87619047619047619</v>
      </c>
    </row>
    <row r="104" spans="1:12" x14ac:dyDescent="0.2">
      <c r="A104" s="147" t="s">
        <v>233</v>
      </c>
      <c r="B104" s="147" t="s">
        <v>326</v>
      </c>
      <c r="C104" s="147" t="s">
        <v>327</v>
      </c>
      <c r="D104" s="147">
        <v>3</v>
      </c>
      <c r="E104" s="30">
        <v>105</v>
      </c>
      <c r="F104" s="5"/>
      <c r="G104" s="13"/>
      <c r="H104" s="144"/>
      <c r="I104" s="39">
        <f t="shared" si="29"/>
        <v>0</v>
      </c>
      <c r="J104" s="64"/>
      <c r="K104" s="40">
        <f t="shared" si="30"/>
        <v>105</v>
      </c>
      <c r="L104" s="39">
        <f t="shared" si="31"/>
        <v>1</v>
      </c>
    </row>
    <row r="105" spans="1:12" x14ac:dyDescent="0.2">
      <c r="A105" s="147" t="s">
        <v>233</v>
      </c>
      <c r="B105" s="147" t="s">
        <v>328</v>
      </c>
      <c r="C105" s="147" t="s">
        <v>329</v>
      </c>
      <c r="D105" s="147">
        <v>2</v>
      </c>
      <c r="E105" s="30">
        <v>105</v>
      </c>
      <c r="F105" s="5"/>
      <c r="G105" s="13" t="s">
        <v>30</v>
      </c>
      <c r="H105" s="168">
        <v>8</v>
      </c>
      <c r="I105" s="39">
        <f t="shared" si="29"/>
        <v>7.6190476190476197E-2</v>
      </c>
      <c r="J105" s="64"/>
      <c r="K105" s="40">
        <f t="shared" si="30"/>
        <v>97</v>
      </c>
      <c r="L105" s="39">
        <f t="shared" si="31"/>
        <v>0.92380952380952386</v>
      </c>
    </row>
    <row r="106" spans="1:12" x14ac:dyDescent="0.2">
      <c r="A106" s="147" t="s">
        <v>233</v>
      </c>
      <c r="B106" s="147" t="s">
        <v>330</v>
      </c>
      <c r="C106" s="147" t="s">
        <v>331</v>
      </c>
      <c r="D106" s="147">
        <v>2</v>
      </c>
      <c r="E106" s="30">
        <v>105</v>
      </c>
      <c r="F106" s="5"/>
      <c r="G106" s="13" t="s">
        <v>30</v>
      </c>
      <c r="H106" s="168">
        <v>8</v>
      </c>
      <c r="I106" s="39">
        <f t="shared" si="29"/>
        <v>7.6190476190476197E-2</v>
      </c>
      <c r="J106" s="64"/>
      <c r="K106" s="40">
        <f t="shared" si="30"/>
        <v>97</v>
      </c>
      <c r="L106" s="39">
        <f t="shared" si="31"/>
        <v>0.92380952380952386</v>
      </c>
    </row>
    <row r="107" spans="1:12" x14ac:dyDescent="0.2">
      <c r="A107" s="147" t="s">
        <v>233</v>
      </c>
      <c r="B107" s="147" t="s">
        <v>332</v>
      </c>
      <c r="C107" s="147" t="s">
        <v>333</v>
      </c>
      <c r="D107" s="147">
        <v>3</v>
      </c>
      <c r="E107" s="30">
        <v>105</v>
      </c>
      <c r="F107" s="5"/>
      <c r="G107" s="13"/>
      <c r="H107" s="144"/>
      <c r="I107" s="39">
        <f t="shared" si="29"/>
        <v>0</v>
      </c>
      <c r="J107" s="64"/>
      <c r="K107" s="40">
        <f t="shared" si="30"/>
        <v>105</v>
      </c>
      <c r="L107" s="39">
        <f t="shared" si="31"/>
        <v>1</v>
      </c>
    </row>
    <row r="108" spans="1:12" x14ac:dyDescent="0.2">
      <c r="A108" s="147" t="s">
        <v>233</v>
      </c>
      <c r="B108" s="147" t="s">
        <v>334</v>
      </c>
      <c r="C108" s="147" t="s">
        <v>335</v>
      </c>
      <c r="D108" s="147">
        <v>3</v>
      </c>
      <c r="E108" s="30">
        <v>105</v>
      </c>
      <c r="F108" s="5"/>
      <c r="G108" s="38"/>
      <c r="H108" s="38"/>
      <c r="I108" s="39">
        <f t="shared" si="29"/>
        <v>0</v>
      </c>
      <c r="J108" s="64"/>
      <c r="K108" s="40">
        <f t="shared" si="30"/>
        <v>105</v>
      </c>
      <c r="L108" s="39">
        <f t="shared" si="31"/>
        <v>1</v>
      </c>
    </row>
    <row r="109" spans="1:12" x14ac:dyDescent="0.2">
      <c r="A109" s="147" t="s">
        <v>233</v>
      </c>
      <c r="B109" s="147" t="s">
        <v>336</v>
      </c>
      <c r="C109" s="147" t="s">
        <v>810</v>
      </c>
      <c r="D109" s="147">
        <v>1</v>
      </c>
      <c r="E109" s="30">
        <v>105</v>
      </c>
      <c r="F109" s="5"/>
      <c r="G109" s="13" t="s">
        <v>30</v>
      </c>
      <c r="H109" s="168">
        <v>8</v>
      </c>
      <c r="I109" s="39">
        <f t="shared" si="29"/>
        <v>7.6190476190476197E-2</v>
      </c>
      <c r="J109" s="64"/>
      <c r="K109" s="40">
        <f t="shared" si="30"/>
        <v>97</v>
      </c>
      <c r="L109" s="39">
        <f t="shared" si="31"/>
        <v>0.92380952380952386</v>
      </c>
    </row>
    <row r="110" spans="1:12" x14ac:dyDescent="0.2">
      <c r="A110" s="147" t="s">
        <v>233</v>
      </c>
      <c r="B110" s="147" t="s">
        <v>338</v>
      </c>
      <c r="C110" s="147" t="s">
        <v>339</v>
      </c>
      <c r="D110" s="147">
        <v>2</v>
      </c>
      <c r="E110" s="30">
        <v>105</v>
      </c>
      <c r="F110" s="5"/>
      <c r="G110" s="13" t="s">
        <v>30</v>
      </c>
      <c r="H110" s="168">
        <v>10</v>
      </c>
      <c r="I110" s="39">
        <f t="shared" si="29"/>
        <v>9.5238095238095233E-2</v>
      </c>
      <c r="J110" s="64"/>
      <c r="K110" s="40">
        <f t="shared" si="30"/>
        <v>95</v>
      </c>
      <c r="L110" s="39">
        <f t="shared" si="31"/>
        <v>0.90476190476190477</v>
      </c>
    </row>
    <row r="111" spans="1:12" x14ac:dyDescent="0.2">
      <c r="A111" s="147" t="s">
        <v>233</v>
      </c>
      <c r="B111" s="147" t="s">
        <v>340</v>
      </c>
      <c r="C111" s="147" t="s">
        <v>341</v>
      </c>
      <c r="D111" s="147">
        <v>1</v>
      </c>
      <c r="E111" s="30">
        <v>105</v>
      </c>
      <c r="F111" s="5"/>
      <c r="G111" s="13" t="s">
        <v>30</v>
      </c>
      <c r="H111" s="168">
        <v>8</v>
      </c>
      <c r="I111" s="39">
        <f t="shared" si="29"/>
        <v>7.6190476190476197E-2</v>
      </c>
      <c r="J111" s="64"/>
      <c r="K111" s="40">
        <f t="shared" si="30"/>
        <v>97</v>
      </c>
      <c r="L111" s="39">
        <f t="shared" si="31"/>
        <v>0.92380952380952386</v>
      </c>
    </row>
    <row r="112" spans="1:12" x14ac:dyDescent="0.2">
      <c r="A112" s="147" t="s">
        <v>233</v>
      </c>
      <c r="B112" s="147" t="s">
        <v>342</v>
      </c>
      <c r="C112" s="147" t="s">
        <v>343</v>
      </c>
      <c r="D112" s="147">
        <v>1</v>
      </c>
      <c r="E112" s="30">
        <v>105</v>
      </c>
      <c r="F112" s="5"/>
      <c r="G112" s="13"/>
      <c r="H112" s="144"/>
      <c r="I112" s="39">
        <f t="shared" si="29"/>
        <v>0</v>
      </c>
      <c r="J112" s="64"/>
      <c r="K112" s="40">
        <f t="shared" si="30"/>
        <v>105</v>
      </c>
      <c r="L112" s="39">
        <f t="shared" si="31"/>
        <v>1</v>
      </c>
    </row>
    <row r="113" spans="1:12" x14ac:dyDescent="0.2">
      <c r="A113" s="147" t="s">
        <v>233</v>
      </c>
      <c r="B113" s="147" t="s">
        <v>344</v>
      </c>
      <c r="C113" s="147" t="s">
        <v>345</v>
      </c>
      <c r="D113" s="147">
        <v>3</v>
      </c>
      <c r="E113" s="30">
        <v>105</v>
      </c>
      <c r="F113" s="5"/>
      <c r="G113" s="38"/>
      <c r="H113" s="38"/>
      <c r="I113" s="39">
        <f t="shared" si="29"/>
        <v>0</v>
      </c>
      <c r="J113" s="64"/>
      <c r="K113" s="40">
        <f t="shared" si="30"/>
        <v>105</v>
      </c>
      <c r="L113" s="39">
        <f t="shared" si="31"/>
        <v>1</v>
      </c>
    </row>
    <row r="114" spans="1:12" x14ac:dyDescent="0.2">
      <c r="A114" s="147" t="s">
        <v>233</v>
      </c>
      <c r="B114" s="147" t="s">
        <v>346</v>
      </c>
      <c r="C114" s="147" t="s">
        <v>347</v>
      </c>
      <c r="D114" s="147">
        <v>2</v>
      </c>
      <c r="E114" s="30">
        <v>105</v>
      </c>
      <c r="F114" s="5"/>
      <c r="G114" s="38"/>
      <c r="H114" s="38"/>
      <c r="I114" s="39">
        <f t="shared" si="29"/>
        <v>0</v>
      </c>
      <c r="J114" s="64"/>
      <c r="K114" s="40">
        <f t="shared" si="30"/>
        <v>105</v>
      </c>
      <c r="L114" s="39">
        <f t="shared" si="31"/>
        <v>1</v>
      </c>
    </row>
    <row r="115" spans="1:12" x14ac:dyDescent="0.2">
      <c r="A115" s="147" t="s">
        <v>233</v>
      </c>
      <c r="B115" s="147" t="s">
        <v>348</v>
      </c>
      <c r="C115" s="147" t="s">
        <v>349</v>
      </c>
      <c r="D115" s="147">
        <v>3</v>
      </c>
      <c r="E115" s="30">
        <v>105</v>
      </c>
      <c r="F115" s="5"/>
      <c r="G115" s="38"/>
      <c r="H115" s="38"/>
      <c r="I115" s="39">
        <f t="shared" si="29"/>
        <v>0</v>
      </c>
      <c r="J115" s="64"/>
      <c r="K115" s="40">
        <f t="shared" si="30"/>
        <v>105</v>
      </c>
      <c r="L115" s="39">
        <f t="shared" si="31"/>
        <v>1</v>
      </c>
    </row>
    <row r="116" spans="1:12" x14ac:dyDescent="0.2">
      <c r="A116" s="147" t="s">
        <v>233</v>
      </c>
      <c r="B116" s="147" t="s">
        <v>350</v>
      </c>
      <c r="C116" s="147" t="s">
        <v>351</v>
      </c>
      <c r="D116" s="147">
        <v>3</v>
      </c>
      <c r="E116" s="30">
        <v>105</v>
      </c>
      <c r="F116" s="5"/>
      <c r="G116" s="13"/>
      <c r="H116" s="38"/>
      <c r="I116" s="39">
        <f t="shared" si="29"/>
        <v>0</v>
      </c>
      <c r="J116" s="64"/>
      <c r="K116" s="40">
        <f t="shared" si="30"/>
        <v>105</v>
      </c>
      <c r="L116" s="39">
        <f t="shared" si="31"/>
        <v>1</v>
      </c>
    </row>
    <row r="117" spans="1:12" x14ac:dyDescent="0.2">
      <c r="A117" s="147" t="s">
        <v>233</v>
      </c>
      <c r="B117" s="147" t="s">
        <v>352</v>
      </c>
      <c r="C117" s="147" t="s">
        <v>817</v>
      </c>
      <c r="D117" s="147">
        <v>3</v>
      </c>
      <c r="E117" s="30">
        <v>105</v>
      </c>
      <c r="F117" s="5"/>
      <c r="G117" s="38"/>
      <c r="H117" s="38"/>
      <c r="I117" s="39">
        <f t="shared" si="29"/>
        <v>0</v>
      </c>
      <c r="J117" s="64"/>
      <c r="K117" s="40">
        <f t="shared" si="30"/>
        <v>105</v>
      </c>
      <c r="L117" s="39">
        <f t="shared" si="31"/>
        <v>1</v>
      </c>
    </row>
    <row r="118" spans="1:12" x14ac:dyDescent="0.2">
      <c r="A118" s="147" t="s">
        <v>233</v>
      </c>
      <c r="B118" s="147" t="s">
        <v>354</v>
      </c>
      <c r="C118" s="147" t="s">
        <v>818</v>
      </c>
      <c r="D118" s="147">
        <v>3</v>
      </c>
      <c r="E118" s="30">
        <v>105</v>
      </c>
      <c r="F118" s="5"/>
      <c r="G118" s="38"/>
      <c r="H118" s="38"/>
      <c r="I118" s="39">
        <f t="shared" si="29"/>
        <v>0</v>
      </c>
      <c r="J118" s="64"/>
      <c r="K118" s="40">
        <f t="shared" si="30"/>
        <v>105</v>
      </c>
      <c r="L118" s="39">
        <f t="shared" si="31"/>
        <v>1</v>
      </c>
    </row>
    <row r="119" spans="1:12" x14ac:dyDescent="0.2">
      <c r="A119" s="147" t="s">
        <v>233</v>
      </c>
      <c r="B119" s="147" t="s">
        <v>356</v>
      </c>
      <c r="C119" s="147" t="s">
        <v>357</v>
      </c>
      <c r="D119" s="147">
        <v>3</v>
      </c>
      <c r="E119" s="30">
        <v>105</v>
      </c>
      <c r="F119" s="5"/>
      <c r="G119" s="38"/>
      <c r="H119" s="38"/>
      <c r="I119" s="39">
        <f t="shared" si="29"/>
        <v>0</v>
      </c>
      <c r="J119" s="64"/>
      <c r="K119" s="40">
        <f t="shared" si="30"/>
        <v>105</v>
      </c>
      <c r="L119" s="39">
        <f t="shared" si="31"/>
        <v>1</v>
      </c>
    </row>
    <row r="120" spans="1:12" x14ac:dyDescent="0.2">
      <c r="A120" s="147" t="s">
        <v>233</v>
      </c>
      <c r="B120" s="147" t="s">
        <v>777</v>
      </c>
      <c r="C120" s="147" t="s">
        <v>778</v>
      </c>
      <c r="D120" s="147">
        <v>3</v>
      </c>
      <c r="E120" s="30">
        <v>105</v>
      </c>
      <c r="F120" s="5"/>
      <c r="G120" s="38"/>
      <c r="H120" s="38"/>
      <c r="I120" s="39">
        <f t="shared" si="29"/>
        <v>0</v>
      </c>
      <c r="J120" s="64"/>
      <c r="K120" s="40">
        <f t="shared" si="30"/>
        <v>105</v>
      </c>
      <c r="L120" s="39">
        <f t="shared" si="31"/>
        <v>1</v>
      </c>
    </row>
    <row r="121" spans="1:12" x14ac:dyDescent="0.2">
      <c r="A121" s="147" t="s">
        <v>233</v>
      </c>
      <c r="B121" s="147" t="s">
        <v>358</v>
      </c>
      <c r="C121" s="147" t="s">
        <v>359</v>
      </c>
      <c r="D121" s="147">
        <v>2</v>
      </c>
      <c r="E121" s="30">
        <v>105</v>
      </c>
      <c r="F121" s="5"/>
      <c r="G121" s="38"/>
      <c r="H121" s="38"/>
      <c r="I121" s="39">
        <f t="shared" ref="I121" si="38">H121/E121</f>
        <v>0</v>
      </c>
      <c r="J121" s="64"/>
      <c r="K121" s="40">
        <f t="shared" ref="K121" si="39">E121-H121</f>
        <v>105</v>
      </c>
      <c r="L121" s="39">
        <f t="shared" ref="L121" si="40">K121/E121</f>
        <v>1</v>
      </c>
    </row>
    <row r="122" spans="1:12" x14ac:dyDescent="0.2">
      <c r="A122" s="137" t="s">
        <v>233</v>
      </c>
      <c r="B122" s="137" t="s">
        <v>360</v>
      </c>
      <c r="C122" s="137" t="s">
        <v>361</v>
      </c>
      <c r="D122" s="137">
        <v>3</v>
      </c>
      <c r="E122" s="31">
        <v>105</v>
      </c>
      <c r="F122" s="65"/>
      <c r="G122" s="41"/>
      <c r="H122" s="41"/>
      <c r="I122" s="42">
        <f t="shared" si="29"/>
        <v>0</v>
      </c>
      <c r="J122" s="66"/>
      <c r="K122" s="43">
        <f t="shared" si="30"/>
        <v>105</v>
      </c>
      <c r="L122" s="42">
        <f t="shared" si="31"/>
        <v>1</v>
      </c>
    </row>
    <row r="123" spans="1:12" x14ac:dyDescent="0.2">
      <c r="A123" s="33"/>
      <c r="B123" s="34">
        <f>COUNTA(B55:B122)</f>
        <v>68</v>
      </c>
      <c r="C123" s="33"/>
      <c r="E123" s="37">
        <f>SUM(E55:E122)</f>
        <v>7140</v>
      </c>
      <c r="F123" s="44"/>
      <c r="G123" s="34">
        <f>COUNTA(G56:G122)</f>
        <v>28</v>
      </c>
      <c r="H123" s="37">
        <f>SUM(H55:H122)</f>
        <v>307</v>
      </c>
      <c r="I123" s="45">
        <f>H123/E123</f>
        <v>4.2997198879551821E-2</v>
      </c>
      <c r="J123" s="143"/>
      <c r="K123" s="54">
        <f>E123-H123</f>
        <v>6833</v>
      </c>
      <c r="L123" s="45">
        <f>K123/E123</f>
        <v>0.95700280112044822</v>
      </c>
    </row>
    <row r="124" spans="1:12" ht="8.25" customHeight="1" x14ac:dyDescent="0.2">
      <c r="A124" s="33"/>
      <c r="B124" s="34"/>
      <c r="C124" s="33"/>
      <c r="E124" s="37"/>
      <c r="F124" s="44"/>
      <c r="G124" s="34"/>
      <c r="H124" s="37"/>
      <c r="I124" s="45"/>
      <c r="J124" s="143"/>
      <c r="K124" s="54"/>
      <c r="L124" s="45"/>
    </row>
    <row r="125" spans="1:12" x14ac:dyDescent="0.2">
      <c r="A125" s="147" t="s">
        <v>362</v>
      </c>
      <c r="B125" s="147" t="s">
        <v>363</v>
      </c>
      <c r="C125" s="147" t="s">
        <v>364</v>
      </c>
      <c r="D125" s="147">
        <v>1</v>
      </c>
      <c r="E125" s="30">
        <v>105</v>
      </c>
      <c r="F125" s="5"/>
      <c r="G125" s="13" t="s">
        <v>30</v>
      </c>
      <c r="H125" s="144">
        <v>23</v>
      </c>
      <c r="I125" s="39">
        <f t="shared" ref="I125:I126" si="41">H125/E125</f>
        <v>0.21904761904761905</v>
      </c>
      <c r="J125" s="64"/>
      <c r="K125" s="40">
        <f t="shared" ref="K125:K126" si="42">E125-H125</f>
        <v>82</v>
      </c>
      <c r="L125" s="39">
        <f t="shared" ref="L125:L126" si="43">K125/E125</f>
        <v>0.78095238095238095</v>
      </c>
    </row>
    <row r="126" spans="1:12" x14ac:dyDescent="0.2">
      <c r="A126" s="137" t="s">
        <v>362</v>
      </c>
      <c r="B126" s="137" t="s">
        <v>365</v>
      </c>
      <c r="C126" s="137" t="s">
        <v>819</v>
      </c>
      <c r="D126" s="137">
        <v>1</v>
      </c>
      <c r="E126" s="31">
        <v>105</v>
      </c>
      <c r="F126" s="65"/>
      <c r="G126" s="67"/>
      <c r="H126" s="68"/>
      <c r="I126" s="42">
        <f t="shared" si="41"/>
        <v>0</v>
      </c>
      <c r="J126" s="66"/>
      <c r="K126" s="43">
        <f t="shared" si="42"/>
        <v>105</v>
      </c>
      <c r="L126" s="42">
        <f t="shared" si="43"/>
        <v>1</v>
      </c>
    </row>
    <row r="127" spans="1:12" x14ac:dyDescent="0.2">
      <c r="A127" s="33"/>
      <c r="B127" s="34">
        <f>COUNTA(B125:B126)</f>
        <v>2</v>
      </c>
      <c r="C127" s="33"/>
      <c r="E127" s="37">
        <f>SUM(E125:E126)</f>
        <v>210</v>
      </c>
      <c r="F127" s="44"/>
      <c r="G127" s="34">
        <f>COUNTA(G125:G126)</f>
        <v>1</v>
      </c>
      <c r="H127" s="37">
        <f>SUM(H125:H126)</f>
        <v>23</v>
      </c>
      <c r="I127" s="45">
        <f>H127/E127</f>
        <v>0.10952380952380952</v>
      </c>
      <c r="J127" s="143"/>
      <c r="K127" s="54">
        <f>E127-H127</f>
        <v>187</v>
      </c>
      <c r="L127" s="45">
        <f>K127/E127</f>
        <v>0.89047619047619042</v>
      </c>
    </row>
    <row r="128" spans="1:12" ht="8.25" customHeight="1" x14ac:dyDescent="0.2">
      <c r="A128" s="33"/>
      <c r="B128" s="34"/>
      <c r="C128" s="33"/>
      <c r="E128" s="37"/>
      <c r="F128" s="44"/>
      <c r="G128" s="34"/>
      <c r="H128" s="37"/>
      <c r="I128" s="45"/>
      <c r="J128" s="143"/>
      <c r="K128" s="54"/>
      <c r="L128" s="45"/>
    </row>
    <row r="129" spans="1:12" x14ac:dyDescent="0.2">
      <c r="A129" s="147" t="s">
        <v>367</v>
      </c>
      <c r="B129" s="147" t="s">
        <v>368</v>
      </c>
      <c r="C129" s="147" t="s">
        <v>369</v>
      </c>
      <c r="D129" s="147">
        <v>2</v>
      </c>
      <c r="E129" s="30">
        <v>105</v>
      </c>
      <c r="F129" s="5"/>
      <c r="G129" s="13"/>
      <c r="H129" s="144"/>
      <c r="I129" s="39">
        <f t="shared" ref="I129:I134" si="44">H129/E129</f>
        <v>0</v>
      </c>
      <c r="J129" s="64"/>
      <c r="K129" s="40">
        <f t="shared" ref="K129:K134" si="45">E129-H129</f>
        <v>105</v>
      </c>
      <c r="L129" s="39">
        <f t="shared" ref="L129:L134" si="46">K129/E129</f>
        <v>1</v>
      </c>
    </row>
    <row r="130" spans="1:12" x14ac:dyDescent="0.2">
      <c r="A130" s="147" t="s">
        <v>367</v>
      </c>
      <c r="B130" s="147" t="s">
        <v>371</v>
      </c>
      <c r="C130" s="147" t="s">
        <v>372</v>
      </c>
      <c r="D130" s="147">
        <v>2</v>
      </c>
      <c r="E130" s="30">
        <v>105</v>
      </c>
      <c r="F130" s="5"/>
      <c r="G130" s="38"/>
      <c r="H130" s="38"/>
      <c r="I130" s="39">
        <f t="shared" si="44"/>
        <v>0</v>
      </c>
      <c r="J130" s="64"/>
      <c r="K130" s="40">
        <f t="shared" si="45"/>
        <v>105</v>
      </c>
      <c r="L130" s="39">
        <f t="shared" si="46"/>
        <v>1</v>
      </c>
    </row>
    <row r="131" spans="1:12" x14ac:dyDescent="0.2">
      <c r="A131" s="147" t="s">
        <v>367</v>
      </c>
      <c r="B131" s="147" t="s">
        <v>373</v>
      </c>
      <c r="C131" s="147" t="s">
        <v>374</v>
      </c>
      <c r="D131" s="147">
        <v>2</v>
      </c>
      <c r="E131" s="30">
        <v>105</v>
      </c>
      <c r="F131" s="5"/>
      <c r="G131" s="38"/>
      <c r="H131" s="38"/>
      <c r="I131" s="39">
        <f t="shared" si="44"/>
        <v>0</v>
      </c>
      <c r="J131" s="64"/>
      <c r="K131" s="40">
        <f t="shared" si="45"/>
        <v>105</v>
      </c>
      <c r="L131" s="39">
        <f t="shared" si="46"/>
        <v>1</v>
      </c>
    </row>
    <row r="132" spans="1:12" x14ac:dyDescent="0.2">
      <c r="A132" s="147" t="s">
        <v>367</v>
      </c>
      <c r="B132" s="147" t="s">
        <v>375</v>
      </c>
      <c r="C132" s="147" t="s">
        <v>811</v>
      </c>
      <c r="D132" s="147">
        <v>2</v>
      </c>
      <c r="E132" s="30">
        <v>105</v>
      </c>
      <c r="F132" s="5"/>
      <c r="G132" s="13" t="s">
        <v>30</v>
      </c>
      <c r="H132" s="57">
        <v>12</v>
      </c>
      <c r="I132" s="39">
        <f t="shared" si="44"/>
        <v>0.11428571428571428</v>
      </c>
      <c r="J132" s="64"/>
      <c r="K132" s="40">
        <f t="shared" si="45"/>
        <v>93</v>
      </c>
      <c r="L132" s="39">
        <f t="shared" si="46"/>
        <v>0.88571428571428568</v>
      </c>
    </row>
    <row r="133" spans="1:12" x14ac:dyDescent="0.2">
      <c r="A133" s="147" t="s">
        <v>367</v>
      </c>
      <c r="B133" s="147" t="s">
        <v>377</v>
      </c>
      <c r="C133" s="147" t="s">
        <v>378</v>
      </c>
      <c r="D133" s="147">
        <v>2</v>
      </c>
      <c r="E133" s="30">
        <v>105</v>
      </c>
      <c r="F133" s="5"/>
      <c r="G133" s="38"/>
      <c r="H133" s="38"/>
      <c r="I133" s="39">
        <f t="shared" si="44"/>
        <v>0</v>
      </c>
      <c r="J133" s="64"/>
      <c r="K133" s="40">
        <f t="shared" si="45"/>
        <v>105</v>
      </c>
      <c r="L133" s="39">
        <f t="shared" si="46"/>
        <v>1</v>
      </c>
    </row>
    <row r="134" spans="1:12" x14ac:dyDescent="0.2">
      <c r="A134" s="137" t="s">
        <v>367</v>
      </c>
      <c r="B134" s="137" t="s">
        <v>379</v>
      </c>
      <c r="C134" s="137" t="s">
        <v>380</v>
      </c>
      <c r="D134" s="137">
        <v>1</v>
      </c>
      <c r="E134" s="31">
        <v>105</v>
      </c>
      <c r="F134" s="65"/>
      <c r="G134" s="41"/>
      <c r="H134" s="41"/>
      <c r="I134" s="42">
        <f t="shared" si="44"/>
        <v>0</v>
      </c>
      <c r="J134" s="66"/>
      <c r="K134" s="43">
        <f t="shared" si="45"/>
        <v>105</v>
      </c>
      <c r="L134" s="42">
        <f t="shared" si="46"/>
        <v>1</v>
      </c>
    </row>
    <row r="135" spans="1:12" x14ac:dyDescent="0.2">
      <c r="A135" s="33"/>
      <c r="B135" s="34">
        <f>COUNTA(B129:B134)</f>
        <v>6</v>
      </c>
      <c r="C135" s="33"/>
      <c r="E135" s="37">
        <f>SUM(E129:E134)</f>
        <v>630</v>
      </c>
      <c r="F135" s="44"/>
      <c r="G135" s="34">
        <f>COUNTA(G129:G134)</f>
        <v>1</v>
      </c>
      <c r="H135" s="37">
        <f>SUM(H129:H134)</f>
        <v>12</v>
      </c>
      <c r="I135" s="45">
        <f>H135/E135</f>
        <v>1.9047619047619049E-2</v>
      </c>
      <c r="J135" s="143"/>
      <c r="K135" s="54">
        <f>E135-H135</f>
        <v>618</v>
      </c>
      <c r="L135" s="45">
        <f>K135/E135</f>
        <v>0.98095238095238091</v>
      </c>
    </row>
    <row r="136" spans="1:12" ht="8.25" customHeight="1" x14ac:dyDescent="0.2">
      <c r="A136" s="33"/>
      <c r="B136" s="34"/>
      <c r="C136" s="33"/>
      <c r="E136" s="37"/>
      <c r="F136" s="44"/>
      <c r="G136" s="34"/>
      <c r="H136" s="37"/>
      <c r="I136" s="45"/>
      <c r="J136" s="143"/>
      <c r="K136" s="54"/>
      <c r="L136" s="45"/>
    </row>
    <row r="137" spans="1:12" x14ac:dyDescent="0.2">
      <c r="A137" s="147" t="s">
        <v>381</v>
      </c>
      <c r="B137" s="147" t="s">
        <v>382</v>
      </c>
      <c r="C137" s="147" t="s">
        <v>820</v>
      </c>
      <c r="D137" s="147">
        <v>3</v>
      </c>
      <c r="E137" s="30">
        <v>105</v>
      </c>
      <c r="F137" s="5"/>
      <c r="G137" s="13" t="s">
        <v>30</v>
      </c>
      <c r="H137" s="168">
        <v>10</v>
      </c>
      <c r="I137" s="39">
        <f t="shared" ref="I137:I141" si="47">H137/E137</f>
        <v>9.5238095238095233E-2</v>
      </c>
      <c r="J137" s="64"/>
      <c r="K137" s="40">
        <f t="shared" ref="K137:K141" si="48">E137-H137</f>
        <v>95</v>
      </c>
      <c r="L137" s="39">
        <f t="shared" ref="L137:L141" si="49">K137/E137</f>
        <v>0.90476190476190477</v>
      </c>
    </row>
    <row r="138" spans="1:12" x14ac:dyDescent="0.2">
      <c r="A138" s="147" t="s">
        <v>381</v>
      </c>
      <c r="B138" s="147" t="s">
        <v>383</v>
      </c>
      <c r="C138" s="147" t="s">
        <v>821</v>
      </c>
      <c r="D138" s="147">
        <v>3</v>
      </c>
      <c r="E138" s="30">
        <v>105</v>
      </c>
      <c r="F138" s="5"/>
      <c r="G138" s="13" t="s">
        <v>30</v>
      </c>
      <c r="H138" s="168">
        <v>4</v>
      </c>
      <c r="I138" s="39">
        <f t="shared" si="47"/>
        <v>3.8095238095238099E-2</v>
      </c>
      <c r="J138" s="64"/>
      <c r="K138" s="40">
        <f t="shared" si="48"/>
        <v>101</v>
      </c>
      <c r="L138" s="39">
        <f t="shared" si="49"/>
        <v>0.96190476190476193</v>
      </c>
    </row>
    <row r="139" spans="1:12" x14ac:dyDescent="0.2">
      <c r="A139" s="147" t="s">
        <v>381</v>
      </c>
      <c r="B139" s="147" t="s">
        <v>384</v>
      </c>
      <c r="C139" s="147" t="s">
        <v>822</v>
      </c>
      <c r="D139" s="147">
        <v>1</v>
      </c>
      <c r="E139" s="30">
        <v>105</v>
      </c>
      <c r="F139" s="5"/>
      <c r="G139" s="13" t="s">
        <v>30</v>
      </c>
      <c r="H139" s="168">
        <v>105</v>
      </c>
      <c r="I139" s="39">
        <f t="shared" si="47"/>
        <v>1</v>
      </c>
      <c r="J139" s="64"/>
      <c r="K139" s="40">
        <f t="shared" si="48"/>
        <v>0</v>
      </c>
      <c r="L139" s="39">
        <f t="shared" si="49"/>
        <v>0</v>
      </c>
    </row>
    <row r="140" spans="1:12" x14ac:dyDescent="0.2">
      <c r="A140" s="147" t="s">
        <v>381</v>
      </c>
      <c r="B140" s="147" t="s">
        <v>823</v>
      </c>
      <c r="C140" s="147" t="s">
        <v>824</v>
      </c>
      <c r="D140" s="147">
        <v>3</v>
      </c>
      <c r="E140" s="30">
        <v>105</v>
      </c>
      <c r="F140" s="5"/>
      <c r="G140" s="13" t="s">
        <v>30</v>
      </c>
      <c r="H140" s="168">
        <v>4</v>
      </c>
      <c r="I140" s="39">
        <f t="shared" si="47"/>
        <v>3.8095238095238099E-2</v>
      </c>
      <c r="J140" s="64"/>
      <c r="K140" s="40">
        <f t="shared" si="48"/>
        <v>101</v>
      </c>
      <c r="L140" s="39">
        <f t="shared" si="49"/>
        <v>0.96190476190476193</v>
      </c>
    </row>
    <row r="141" spans="1:12" x14ac:dyDescent="0.2">
      <c r="A141" s="137" t="s">
        <v>381</v>
      </c>
      <c r="B141" s="137" t="s">
        <v>385</v>
      </c>
      <c r="C141" s="137" t="s">
        <v>825</v>
      </c>
      <c r="D141" s="137">
        <v>1</v>
      </c>
      <c r="E141" s="31">
        <v>105</v>
      </c>
      <c r="F141" s="65"/>
      <c r="G141" s="67" t="s">
        <v>30</v>
      </c>
      <c r="H141" s="68">
        <v>24</v>
      </c>
      <c r="I141" s="42">
        <f t="shared" si="47"/>
        <v>0.22857142857142856</v>
      </c>
      <c r="J141" s="66"/>
      <c r="K141" s="43">
        <f t="shared" si="48"/>
        <v>81</v>
      </c>
      <c r="L141" s="42">
        <f t="shared" si="49"/>
        <v>0.77142857142857146</v>
      </c>
    </row>
    <row r="142" spans="1:12" x14ac:dyDescent="0.2">
      <c r="A142" s="33"/>
      <c r="B142" s="34">
        <f>COUNTA(B137:B141)</f>
        <v>5</v>
      </c>
      <c r="C142" s="33"/>
      <c r="E142" s="37">
        <f>SUM(E137:E141)</f>
        <v>525</v>
      </c>
      <c r="F142" s="44"/>
      <c r="G142" s="34">
        <f>COUNTA(G137:G141)</f>
        <v>5</v>
      </c>
      <c r="H142" s="37">
        <f>SUM(H137:H141)</f>
        <v>147</v>
      </c>
      <c r="I142" s="45">
        <f>H142/E142</f>
        <v>0.28000000000000003</v>
      </c>
      <c r="J142" s="143"/>
      <c r="K142" s="54">
        <f>E142-H142</f>
        <v>378</v>
      </c>
      <c r="L142" s="45">
        <f>K142/E142</f>
        <v>0.72</v>
      </c>
    </row>
    <row r="143" spans="1:12" ht="8.25" customHeight="1" x14ac:dyDescent="0.2">
      <c r="A143" s="33"/>
      <c r="B143" s="34"/>
      <c r="C143" s="33"/>
      <c r="E143" s="37"/>
      <c r="F143" s="44"/>
      <c r="G143" s="34"/>
      <c r="H143" s="37"/>
      <c r="I143" s="45"/>
      <c r="J143" s="143"/>
      <c r="K143" s="54"/>
      <c r="L143" s="45"/>
    </row>
    <row r="144" spans="1:12" x14ac:dyDescent="0.2">
      <c r="A144" s="147" t="s">
        <v>386</v>
      </c>
      <c r="B144" s="147" t="s">
        <v>826</v>
      </c>
      <c r="C144" s="147" t="s">
        <v>827</v>
      </c>
      <c r="D144" s="147">
        <v>2</v>
      </c>
      <c r="E144" s="30">
        <v>105</v>
      </c>
      <c r="F144" s="5"/>
      <c r="G144" s="13" t="s">
        <v>30</v>
      </c>
      <c r="H144" s="168">
        <v>16</v>
      </c>
      <c r="I144" s="39">
        <f t="shared" ref="I144:I147" si="50">H144/E144</f>
        <v>0.15238095238095239</v>
      </c>
      <c r="J144" s="64"/>
      <c r="K144" s="40">
        <f t="shared" ref="K144:K147" si="51">E144-H144</f>
        <v>89</v>
      </c>
      <c r="L144" s="39">
        <f t="shared" ref="L144:L147" si="52">K144/E144</f>
        <v>0.84761904761904761</v>
      </c>
    </row>
    <row r="145" spans="1:12" x14ac:dyDescent="0.2">
      <c r="A145" s="147" t="s">
        <v>386</v>
      </c>
      <c r="B145" s="147" t="s">
        <v>387</v>
      </c>
      <c r="C145" s="147" t="s">
        <v>828</v>
      </c>
      <c r="D145" s="147">
        <v>2</v>
      </c>
      <c r="E145" s="30"/>
      <c r="F145" s="5"/>
      <c r="G145" s="13" t="s">
        <v>30</v>
      </c>
      <c r="H145" s="168">
        <v>16</v>
      </c>
      <c r="I145" s="39"/>
      <c r="J145" s="64"/>
      <c r="K145" s="40"/>
      <c r="L145" s="39"/>
    </row>
    <row r="146" spans="1:12" x14ac:dyDescent="0.2">
      <c r="A146" s="147" t="s">
        <v>386</v>
      </c>
      <c r="B146" s="147" t="s">
        <v>388</v>
      </c>
      <c r="C146" s="147" t="s">
        <v>389</v>
      </c>
      <c r="D146" s="147">
        <v>2</v>
      </c>
      <c r="E146" s="30">
        <v>105</v>
      </c>
      <c r="F146" s="5"/>
      <c r="G146" s="13" t="s">
        <v>30</v>
      </c>
      <c r="H146" s="168">
        <v>20</v>
      </c>
      <c r="I146" s="39">
        <f t="shared" si="50"/>
        <v>0.19047619047619047</v>
      </c>
      <c r="J146" s="64"/>
      <c r="K146" s="40">
        <f t="shared" si="51"/>
        <v>85</v>
      </c>
      <c r="L146" s="39">
        <f t="shared" si="52"/>
        <v>0.80952380952380953</v>
      </c>
    </row>
    <row r="147" spans="1:12" x14ac:dyDescent="0.2">
      <c r="A147" s="137" t="s">
        <v>386</v>
      </c>
      <c r="B147" s="137" t="s">
        <v>390</v>
      </c>
      <c r="C147" s="137" t="s">
        <v>391</v>
      </c>
      <c r="D147" s="137">
        <v>1</v>
      </c>
      <c r="E147" s="31">
        <v>105</v>
      </c>
      <c r="F147" s="65"/>
      <c r="G147" s="67" t="s">
        <v>30</v>
      </c>
      <c r="H147" s="68">
        <v>8</v>
      </c>
      <c r="I147" s="42">
        <f t="shared" si="50"/>
        <v>7.6190476190476197E-2</v>
      </c>
      <c r="J147" s="66"/>
      <c r="K147" s="43">
        <f t="shared" si="51"/>
        <v>97</v>
      </c>
      <c r="L147" s="42">
        <f t="shared" si="52"/>
        <v>0.92380952380952386</v>
      </c>
    </row>
    <row r="148" spans="1:12" x14ac:dyDescent="0.2">
      <c r="A148" s="33"/>
      <c r="B148" s="34">
        <f>COUNTA(B144:B147)</f>
        <v>4</v>
      </c>
      <c r="C148" s="33"/>
      <c r="E148" s="37">
        <f>SUM(E144:E147)</f>
        <v>315</v>
      </c>
      <c r="F148" s="44"/>
      <c r="G148" s="34">
        <f>COUNTA(G144:G147)</f>
        <v>4</v>
      </c>
      <c r="H148" s="37">
        <f>SUM(H144:H147)</f>
        <v>60</v>
      </c>
      <c r="I148" s="45">
        <f>H148/E148</f>
        <v>0.19047619047619047</v>
      </c>
      <c r="J148" s="143"/>
      <c r="K148" s="54">
        <f>E148-H148</f>
        <v>255</v>
      </c>
      <c r="L148" s="45">
        <f>K148/E148</f>
        <v>0.80952380952380953</v>
      </c>
    </row>
    <row r="149" spans="1:12" ht="8.25" customHeight="1" x14ac:dyDescent="0.2">
      <c r="A149" s="33"/>
      <c r="B149" s="34"/>
      <c r="C149" s="33"/>
      <c r="E149" s="37"/>
      <c r="F149" s="44"/>
      <c r="G149" s="34"/>
      <c r="H149" s="37"/>
      <c r="I149" s="45"/>
      <c r="J149" s="143"/>
      <c r="K149" s="54"/>
      <c r="L149" s="45"/>
    </row>
    <row r="150" spans="1:12" x14ac:dyDescent="0.2">
      <c r="A150" s="147" t="s">
        <v>392</v>
      </c>
      <c r="B150" s="147" t="s">
        <v>393</v>
      </c>
      <c r="C150" s="147" t="s">
        <v>394</v>
      </c>
      <c r="D150" s="147">
        <v>3</v>
      </c>
      <c r="E150" s="30">
        <v>105</v>
      </c>
      <c r="F150" s="5"/>
      <c r="G150" s="13" t="s">
        <v>30</v>
      </c>
      <c r="H150" s="168">
        <v>3</v>
      </c>
      <c r="I150" s="39">
        <f t="shared" ref="I150:I213" si="53">H150/E150</f>
        <v>2.8571428571428571E-2</v>
      </c>
      <c r="J150" s="64"/>
      <c r="K150" s="40">
        <f t="shared" ref="K150:K213" si="54">E150-H150</f>
        <v>102</v>
      </c>
      <c r="L150" s="39">
        <f t="shared" ref="L150:L213" si="55">K150/E150</f>
        <v>0.97142857142857142</v>
      </c>
    </row>
    <row r="151" spans="1:12" x14ac:dyDescent="0.2">
      <c r="A151" s="147" t="s">
        <v>392</v>
      </c>
      <c r="B151" s="147" t="s">
        <v>395</v>
      </c>
      <c r="C151" s="147" t="s">
        <v>396</v>
      </c>
      <c r="D151" s="147">
        <v>3</v>
      </c>
      <c r="E151" s="30">
        <v>105</v>
      </c>
      <c r="F151" s="5"/>
      <c r="G151" s="38"/>
      <c r="H151" s="38"/>
      <c r="I151" s="39">
        <f t="shared" si="53"/>
        <v>0</v>
      </c>
      <c r="J151" s="64"/>
      <c r="K151" s="40">
        <f t="shared" si="54"/>
        <v>105</v>
      </c>
      <c r="L151" s="39">
        <f t="shared" si="55"/>
        <v>1</v>
      </c>
    </row>
    <row r="152" spans="1:12" x14ac:dyDescent="0.2">
      <c r="A152" s="147" t="s">
        <v>392</v>
      </c>
      <c r="B152" s="147" t="s">
        <v>397</v>
      </c>
      <c r="C152" s="147" t="s">
        <v>398</v>
      </c>
      <c r="D152" s="147">
        <v>1</v>
      </c>
      <c r="E152" s="30">
        <v>105</v>
      </c>
      <c r="F152" s="5"/>
      <c r="G152" s="13" t="s">
        <v>30</v>
      </c>
      <c r="H152" s="168">
        <v>7</v>
      </c>
      <c r="I152" s="39">
        <f t="shared" si="53"/>
        <v>6.6666666666666666E-2</v>
      </c>
      <c r="J152" s="64"/>
      <c r="K152" s="40">
        <f t="shared" si="54"/>
        <v>98</v>
      </c>
      <c r="L152" s="39">
        <f t="shared" si="55"/>
        <v>0.93333333333333335</v>
      </c>
    </row>
    <row r="153" spans="1:12" x14ac:dyDescent="0.2">
      <c r="A153" s="147" t="s">
        <v>392</v>
      </c>
      <c r="B153" s="147" t="s">
        <v>399</v>
      </c>
      <c r="C153" s="147" t="s">
        <v>400</v>
      </c>
      <c r="D153" s="147">
        <v>2</v>
      </c>
      <c r="E153" s="30">
        <v>105</v>
      </c>
      <c r="F153" s="5"/>
      <c r="G153" s="13" t="s">
        <v>30</v>
      </c>
      <c r="H153" s="168">
        <v>7</v>
      </c>
      <c r="I153" s="39">
        <f t="shared" si="53"/>
        <v>6.6666666666666666E-2</v>
      </c>
      <c r="J153" s="64"/>
      <c r="K153" s="40">
        <f t="shared" si="54"/>
        <v>98</v>
      </c>
      <c r="L153" s="39">
        <f t="shared" si="55"/>
        <v>0.93333333333333335</v>
      </c>
    </row>
    <row r="154" spans="1:12" x14ac:dyDescent="0.2">
      <c r="A154" s="147" t="s">
        <v>392</v>
      </c>
      <c r="B154" s="147" t="s">
        <v>401</v>
      </c>
      <c r="C154" s="147" t="s">
        <v>402</v>
      </c>
      <c r="D154" s="147">
        <v>3</v>
      </c>
      <c r="E154" s="30">
        <v>105</v>
      </c>
      <c r="F154" s="5"/>
      <c r="G154" s="38"/>
      <c r="H154" s="38"/>
      <c r="I154" s="39">
        <f t="shared" si="53"/>
        <v>0</v>
      </c>
      <c r="J154" s="64"/>
      <c r="K154" s="40">
        <f t="shared" si="54"/>
        <v>105</v>
      </c>
      <c r="L154" s="39">
        <f t="shared" si="55"/>
        <v>1</v>
      </c>
    </row>
    <row r="155" spans="1:12" x14ac:dyDescent="0.2">
      <c r="A155" s="147" t="s">
        <v>392</v>
      </c>
      <c r="B155" s="147" t="s">
        <v>403</v>
      </c>
      <c r="C155" s="147" t="s">
        <v>404</v>
      </c>
      <c r="D155" s="147">
        <v>2</v>
      </c>
      <c r="E155" s="30">
        <v>105</v>
      </c>
      <c r="F155" s="5"/>
      <c r="G155" s="13" t="s">
        <v>30</v>
      </c>
      <c r="H155" s="168">
        <v>3</v>
      </c>
      <c r="I155" s="39">
        <f t="shared" si="53"/>
        <v>2.8571428571428571E-2</v>
      </c>
      <c r="J155" s="64"/>
      <c r="K155" s="40">
        <f t="shared" si="54"/>
        <v>102</v>
      </c>
      <c r="L155" s="39">
        <f t="shared" si="55"/>
        <v>0.97142857142857142</v>
      </c>
    </row>
    <row r="156" spans="1:12" x14ac:dyDescent="0.2">
      <c r="A156" s="147" t="s">
        <v>392</v>
      </c>
      <c r="B156" s="147" t="s">
        <v>405</v>
      </c>
      <c r="C156" s="147" t="s">
        <v>406</v>
      </c>
      <c r="D156" s="147">
        <v>3</v>
      </c>
      <c r="E156" s="30">
        <v>105</v>
      </c>
      <c r="F156" s="5"/>
      <c r="G156" s="38"/>
      <c r="H156" s="38"/>
      <c r="I156" s="39">
        <f t="shared" si="53"/>
        <v>0</v>
      </c>
      <c r="J156" s="64"/>
      <c r="K156" s="40">
        <f t="shared" si="54"/>
        <v>105</v>
      </c>
      <c r="L156" s="39">
        <f t="shared" si="55"/>
        <v>1</v>
      </c>
    </row>
    <row r="157" spans="1:12" x14ac:dyDescent="0.2">
      <c r="A157" s="147" t="s">
        <v>392</v>
      </c>
      <c r="B157" s="147" t="s">
        <v>407</v>
      </c>
      <c r="C157" s="147" t="s">
        <v>408</v>
      </c>
      <c r="D157" s="147">
        <v>3</v>
      </c>
      <c r="E157" s="30">
        <v>105</v>
      </c>
      <c r="F157" s="5"/>
      <c r="G157" s="38"/>
      <c r="H157" s="38"/>
      <c r="I157" s="39">
        <f t="shared" si="53"/>
        <v>0</v>
      </c>
      <c r="J157" s="64"/>
      <c r="K157" s="40">
        <f t="shared" si="54"/>
        <v>105</v>
      </c>
      <c r="L157" s="39">
        <f t="shared" si="55"/>
        <v>1</v>
      </c>
    </row>
    <row r="158" spans="1:12" x14ac:dyDescent="0.2">
      <c r="A158" s="147" t="s">
        <v>392</v>
      </c>
      <c r="B158" s="147" t="s">
        <v>409</v>
      </c>
      <c r="C158" s="147" t="s">
        <v>410</v>
      </c>
      <c r="D158" s="147">
        <v>3</v>
      </c>
      <c r="E158" s="30">
        <v>105</v>
      </c>
      <c r="F158" s="5"/>
      <c r="G158" s="38"/>
      <c r="H158" s="38"/>
      <c r="I158" s="39">
        <f t="shared" si="53"/>
        <v>0</v>
      </c>
      <c r="J158" s="64"/>
      <c r="K158" s="40">
        <f t="shared" si="54"/>
        <v>105</v>
      </c>
      <c r="L158" s="39">
        <f t="shared" si="55"/>
        <v>1</v>
      </c>
    </row>
    <row r="159" spans="1:12" x14ac:dyDescent="0.2">
      <c r="A159" s="147" t="s">
        <v>392</v>
      </c>
      <c r="B159" s="147" t="s">
        <v>427</v>
      </c>
      <c r="C159" s="147" t="s">
        <v>829</v>
      </c>
      <c r="D159" s="147">
        <v>2</v>
      </c>
      <c r="E159" s="30">
        <v>105</v>
      </c>
      <c r="F159" s="5"/>
      <c r="G159" s="13" t="s">
        <v>30</v>
      </c>
      <c r="H159" s="168">
        <v>7</v>
      </c>
      <c r="I159" s="39">
        <f t="shared" si="53"/>
        <v>6.6666666666666666E-2</v>
      </c>
      <c r="J159" s="64"/>
      <c r="K159" s="40">
        <f t="shared" si="54"/>
        <v>98</v>
      </c>
      <c r="L159" s="39">
        <f t="shared" si="55"/>
        <v>0.93333333333333335</v>
      </c>
    </row>
    <row r="160" spans="1:12" x14ac:dyDescent="0.2">
      <c r="A160" s="147" t="s">
        <v>392</v>
      </c>
      <c r="B160" s="147" t="s">
        <v>411</v>
      </c>
      <c r="C160" s="147" t="s">
        <v>412</v>
      </c>
      <c r="D160" s="147">
        <v>2</v>
      </c>
      <c r="E160" s="30">
        <v>105</v>
      </c>
      <c r="F160" s="5"/>
      <c r="G160" s="13" t="s">
        <v>30</v>
      </c>
      <c r="H160" s="168">
        <v>7</v>
      </c>
      <c r="I160" s="39">
        <f t="shared" si="53"/>
        <v>6.6666666666666666E-2</v>
      </c>
      <c r="J160" s="64"/>
      <c r="K160" s="40">
        <f t="shared" si="54"/>
        <v>98</v>
      </c>
      <c r="L160" s="39">
        <f t="shared" si="55"/>
        <v>0.93333333333333335</v>
      </c>
    </row>
    <row r="161" spans="1:12" x14ac:dyDescent="0.2">
      <c r="A161" s="147" t="s">
        <v>392</v>
      </c>
      <c r="B161" s="147" t="s">
        <v>428</v>
      </c>
      <c r="C161" s="147" t="s">
        <v>830</v>
      </c>
      <c r="D161" s="147">
        <v>2</v>
      </c>
      <c r="E161" s="30">
        <v>105</v>
      </c>
      <c r="F161" s="5"/>
      <c r="G161" s="13" t="s">
        <v>30</v>
      </c>
      <c r="H161" s="168">
        <v>9</v>
      </c>
      <c r="I161" s="39">
        <f t="shared" si="53"/>
        <v>8.5714285714285715E-2</v>
      </c>
      <c r="J161" s="64"/>
      <c r="K161" s="40">
        <f t="shared" si="54"/>
        <v>96</v>
      </c>
      <c r="L161" s="39">
        <f t="shared" si="55"/>
        <v>0.91428571428571426</v>
      </c>
    </row>
    <row r="162" spans="1:12" x14ac:dyDescent="0.2">
      <c r="A162" s="147" t="s">
        <v>392</v>
      </c>
      <c r="B162" s="147" t="s">
        <v>429</v>
      </c>
      <c r="C162" s="147" t="s">
        <v>831</v>
      </c>
      <c r="D162" s="147">
        <v>2</v>
      </c>
      <c r="E162" s="30">
        <v>105</v>
      </c>
      <c r="F162" s="5"/>
      <c r="G162" s="13" t="s">
        <v>30</v>
      </c>
      <c r="H162" s="168">
        <v>7</v>
      </c>
      <c r="I162" s="39">
        <f t="shared" si="53"/>
        <v>6.6666666666666666E-2</v>
      </c>
      <c r="J162" s="64"/>
      <c r="K162" s="40">
        <f t="shared" si="54"/>
        <v>98</v>
      </c>
      <c r="L162" s="39">
        <f t="shared" si="55"/>
        <v>0.93333333333333335</v>
      </c>
    </row>
    <row r="163" spans="1:12" x14ac:dyDescent="0.2">
      <c r="A163" s="147" t="s">
        <v>392</v>
      </c>
      <c r="B163" s="147" t="s">
        <v>413</v>
      </c>
      <c r="C163" s="147" t="s">
        <v>414</v>
      </c>
      <c r="D163" s="147">
        <v>1</v>
      </c>
      <c r="E163" s="30">
        <v>105</v>
      </c>
      <c r="F163" s="5"/>
      <c r="G163" s="13" t="s">
        <v>30</v>
      </c>
      <c r="H163" s="168">
        <v>7</v>
      </c>
      <c r="I163" s="39">
        <f t="shared" si="53"/>
        <v>6.6666666666666666E-2</v>
      </c>
      <c r="J163" s="64"/>
      <c r="K163" s="40">
        <f t="shared" si="54"/>
        <v>98</v>
      </c>
      <c r="L163" s="39">
        <f t="shared" si="55"/>
        <v>0.93333333333333335</v>
      </c>
    </row>
    <row r="164" spans="1:12" x14ac:dyDescent="0.2">
      <c r="A164" s="147" t="s">
        <v>392</v>
      </c>
      <c r="B164" s="147" t="s">
        <v>430</v>
      </c>
      <c r="C164" s="147" t="s">
        <v>832</v>
      </c>
      <c r="D164" s="147">
        <v>2</v>
      </c>
      <c r="E164" s="30">
        <v>105</v>
      </c>
      <c r="F164" s="5"/>
      <c r="G164" s="13" t="s">
        <v>30</v>
      </c>
      <c r="H164" s="168">
        <v>9</v>
      </c>
      <c r="I164" s="39">
        <f t="shared" si="53"/>
        <v>8.5714285714285715E-2</v>
      </c>
      <c r="J164" s="64"/>
      <c r="K164" s="40">
        <f t="shared" si="54"/>
        <v>96</v>
      </c>
      <c r="L164" s="39">
        <f t="shared" si="55"/>
        <v>0.91428571428571426</v>
      </c>
    </row>
    <row r="165" spans="1:12" x14ac:dyDescent="0.2">
      <c r="A165" s="147" t="s">
        <v>392</v>
      </c>
      <c r="B165" s="147" t="s">
        <v>431</v>
      </c>
      <c r="C165" s="147" t="s">
        <v>833</v>
      </c>
      <c r="D165" s="147">
        <v>1</v>
      </c>
      <c r="E165" s="30">
        <v>105</v>
      </c>
      <c r="F165" s="5"/>
      <c r="G165" s="13" t="s">
        <v>30</v>
      </c>
      <c r="H165" s="168">
        <v>9</v>
      </c>
      <c r="I165" s="39">
        <f t="shared" si="53"/>
        <v>8.5714285714285715E-2</v>
      </c>
      <c r="J165" s="64"/>
      <c r="K165" s="40">
        <f t="shared" si="54"/>
        <v>96</v>
      </c>
      <c r="L165" s="39">
        <f t="shared" si="55"/>
        <v>0.91428571428571426</v>
      </c>
    </row>
    <row r="166" spans="1:12" x14ac:dyDescent="0.2">
      <c r="A166" s="147" t="s">
        <v>392</v>
      </c>
      <c r="B166" s="147" t="s">
        <v>415</v>
      </c>
      <c r="C166" s="147" t="s">
        <v>416</v>
      </c>
      <c r="D166" s="147">
        <v>2</v>
      </c>
      <c r="E166" s="30">
        <v>105</v>
      </c>
      <c r="F166" s="5"/>
      <c r="G166" s="13" t="s">
        <v>30</v>
      </c>
      <c r="H166" s="168">
        <v>4</v>
      </c>
      <c r="I166" s="39">
        <f t="shared" si="53"/>
        <v>3.8095238095238099E-2</v>
      </c>
      <c r="J166" s="64"/>
      <c r="K166" s="40">
        <f t="shared" si="54"/>
        <v>101</v>
      </c>
      <c r="L166" s="39">
        <f t="shared" si="55"/>
        <v>0.96190476190476193</v>
      </c>
    </row>
    <row r="167" spans="1:12" x14ac:dyDescent="0.2">
      <c r="A167" s="147" t="s">
        <v>392</v>
      </c>
      <c r="B167" s="147" t="s">
        <v>417</v>
      </c>
      <c r="C167" s="147" t="s">
        <v>418</v>
      </c>
      <c r="D167" s="147">
        <v>3</v>
      </c>
      <c r="E167" s="30">
        <v>105</v>
      </c>
      <c r="F167" s="5"/>
      <c r="G167" s="13"/>
      <c r="H167" s="144"/>
      <c r="I167" s="39">
        <f t="shared" si="53"/>
        <v>0</v>
      </c>
      <c r="J167" s="64"/>
      <c r="K167" s="40">
        <f t="shared" si="54"/>
        <v>105</v>
      </c>
      <c r="L167" s="39">
        <f t="shared" si="55"/>
        <v>1</v>
      </c>
    </row>
    <row r="168" spans="1:12" x14ac:dyDescent="0.2">
      <c r="A168" s="147" t="s">
        <v>392</v>
      </c>
      <c r="B168" s="147" t="s">
        <v>419</v>
      </c>
      <c r="C168" s="147" t="s">
        <v>420</v>
      </c>
      <c r="D168" s="147">
        <v>1</v>
      </c>
      <c r="E168" s="30">
        <v>105</v>
      </c>
      <c r="F168" s="5"/>
      <c r="G168" s="13" t="s">
        <v>30</v>
      </c>
      <c r="H168" s="168">
        <v>8</v>
      </c>
      <c r="I168" s="39">
        <f t="shared" si="53"/>
        <v>7.6190476190476197E-2</v>
      </c>
      <c r="J168" s="64"/>
      <c r="K168" s="40">
        <f t="shared" si="54"/>
        <v>97</v>
      </c>
      <c r="L168" s="39">
        <f t="shared" si="55"/>
        <v>0.92380952380952386</v>
      </c>
    </row>
    <row r="169" spans="1:12" x14ac:dyDescent="0.2">
      <c r="A169" s="147" t="s">
        <v>392</v>
      </c>
      <c r="B169" s="147" t="s">
        <v>421</v>
      </c>
      <c r="C169" s="147" t="s">
        <v>422</v>
      </c>
      <c r="D169" s="147">
        <v>3</v>
      </c>
      <c r="E169" s="30">
        <v>105</v>
      </c>
      <c r="F169" s="5"/>
      <c r="G169" s="13"/>
      <c r="H169" s="144"/>
      <c r="I169" s="39">
        <f t="shared" si="53"/>
        <v>0</v>
      </c>
      <c r="J169" s="64"/>
      <c r="K169" s="40">
        <f t="shared" si="54"/>
        <v>105</v>
      </c>
      <c r="L169" s="39">
        <f t="shared" si="55"/>
        <v>1</v>
      </c>
    </row>
    <row r="170" spans="1:12" x14ac:dyDescent="0.2">
      <c r="A170" s="147" t="s">
        <v>392</v>
      </c>
      <c r="B170" s="147" t="s">
        <v>423</v>
      </c>
      <c r="C170" s="147" t="s">
        <v>424</v>
      </c>
      <c r="D170" s="147">
        <v>3</v>
      </c>
      <c r="E170" s="30">
        <v>105</v>
      </c>
      <c r="F170" s="5"/>
      <c r="G170" s="13"/>
      <c r="H170" s="144"/>
      <c r="I170" s="39">
        <f t="shared" si="53"/>
        <v>0</v>
      </c>
      <c r="J170" s="64"/>
      <c r="K170" s="40">
        <f t="shared" si="54"/>
        <v>105</v>
      </c>
      <c r="L170" s="39">
        <f t="shared" si="55"/>
        <v>1</v>
      </c>
    </row>
    <row r="171" spans="1:12" x14ac:dyDescent="0.2">
      <c r="A171" s="147" t="s">
        <v>392</v>
      </c>
      <c r="B171" s="147" t="s">
        <v>425</v>
      </c>
      <c r="C171" s="147" t="s">
        <v>426</v>
      </c>
      <c r="D171" s="147">
        <v>2</v>
      </c>
      <c r="E171" s="30">
        <v>105</v>
      </c>
      <c r="F171" s="5"/>
      <c r="G171" s="13" t="s">
        <v>30</v>
      </c>
      <c r="H171" s="168">
        <v>7</v>
      </c>
      <c r="I171" s="39">
        <f t="shared" si="53"/>
        <v>6.6666666666666666E-2</v>
      </c>
      <c r="J171" s="64"/>
      <c r="K171" s="40">
        <f t="shared" si="54"/>
        <v>98</v>
      </c>
      <c r="L171" s="39">
        <f t="shared" si="55"/>
        <v>0.93333333333333335</v>
      </c>
    </row>
    <row r="172" spans="1:12" x14ac:dyDescent="0.2">
      <c r="A172" s="147" t="s">
        <v>392</v>
      </c>
      <c r="B172" s="147" t="s">
        <v>432</v>
      </c>
      <c r="C172" s="147" t="s">
        <v>834</v>
      </c>
      <c r="D172" s="147">
        <v>1</v>
      </c>
      <c r="E172" s="30">
        <v>105</v>
      </c>
      <c r="F172" s="5"/>
      <c r="G172" s="13" t="s">
        <v>30</v>
      </c>
      <c r="H172" s="168">
        <v>11</v>
      </c>
      <c r="I172" s="39">
        <f t="shared" si="53"/>
        <v>0.10476190476190476</v>
      </c>
      <c r="J172" s="64"/>
      <c r="K172" s="40">
        <f t="shared" si="54"/>
        <v>94</v>
      </c>
      <c r="L172" s="39">
        <f t="shared" si="55"/>
        <v>0.89523809523809528</v>
      </c>
    </row>
    <row r="173" spans="1:12" x14ac:dyDescent="0.2">
      <c r="A173" s="147" t="s">
        <v>392</v>
      </c>
      <c r="B173" s="147" t="s">
        <v>433</v>
      </c>
      <c r="C173" s="147" t="s">
        <v>434</v>
      </c>
      <c r="D173" s="147">
        <v>2</v>
      </c>
      <c r="E173" s="30">
        <v>105</v>
      </c>
      <c r="F173" s="5"/>
      <c r="G173" s="13" t="s">
        <v>30</v>
      </c>
      <c r="H173" s="168">
        <v>6</v>
      </c>
      <c r="I173" s="39">
        <f t="shared" si="53"/>
        <v>5.7142857142857141E-2</v>
      </c>
      <c r="J173" s="64"/>
      <c r="K173" s="40">
        <f t="shared" si="54"/>
        <v>99</v>
      </c>
      <c r="L173" s="39">
        <f t="shared" si="55"/>
        <v>0.94285714285714284</v>
      </c>
    </row>
    <row r="174" spans="1:12" x14ac:dyDescent="0.2">
      <c r="A174" s="147" t="s">
        <v>392</v>
      </c>
      <c r="B174" s="147" t="s">
        <v>466</v>
      </c>
      <c r="C174" s="147" t="s">
        <v>835</v>
      </c>
      <c r="D174" s="147">
        <v>3</v>
      </c>
      <c r="E174" s="30">
        <v>105</v>
      </c>
      <c r="F174" s="5"/>
      <c r="G174" s="13" t="s">
        <v>30</v>
      </c>
      <c r="H174" s="168">
        <v>3</v>
      </c>
      <c r="I174" s="39">
        <f t="shared" si="53"/>
        <v>2.8571428571428571E-2</v>
      </c>
      <c r="J174" s="64"/>
      <c r="K174" s="40">
        <f t="shared" si="54"/>
        <v>102</v>
      </c>
      <c r="L174" s="39">
        <f t="shared" si="55"/>
        <v>0.97142857142857142</v>
      </c>
    </row>
    <row r="175" spans="1:12" x14ac:dyDescent="0.2">
      <c r="A175" s="147" t="s">
        <v>392</v>
      </c>
      <c r="B175" s="147" t="s">
        <v>435</v>
      </c>
      <c r="C175" s="147" t="s">
        <v>436</v>
      </c>
      <c r="D175" s="147">
        <v>2</v>
      </c>
      <c r="E175" s="30">
        <v>105</v>
      </c>
      <c r="F175" s="5"/>
      <c r="G175" s="13" t="s">
        <v>30</v>
      </c>
      <c r="H175" s="168">
        <v>3</v>
      </c>
      <c r="I175" s="39">
        <f t="shared" si="53"/>
        <v>2.8571428571428571E-2</v>
      </c>
      <c r="J175" s="64"/>
      <c r="K175" s="40">
        <f t="shared" si="54"/>
        <v>102</v>
      </c>
      <c r="L175" s="39">
        <f t="shared" si="55"/>
        <v>0.97142857142857142</v>
      </c>
    </row>
    <row r="176" spans="1:12" x14ac:dyDescent="0.2">
      <c r="A176" s="147" t="s">
        <v>392</v>
      </c>
      <c r="B176" s="147" t="s">
        <v>437</v>
      </c>
      <c r="C176" s="147" t="s">
        <v>438</v>
      </c>
      <c r="D176" s="147">
        <v>3</v>
      </c>
      <c r="E176" s="30">
        <v>105</v>
      </c>
      <c r="F176" s="5"/>
      <c r="G176" s="13" t="s">
        <v>30</v>
      </c>
      <c r="H176" s="168">
        <v>3</v>
      </c>
      <c r="I176" s="39">
        <f t="shared" si="53"/>
        <v>2.8571428571428571E-2</v>
      </c>
      <c r="J176" s="64"/>
      <c r="K176" s="40">
        <f t="shared" si="54"/>
        <v>102</v>
      </c>
      <c r="L176" s="39">
        <f t="shared" si="55"/>
        <v>0.97142857142857142</v>
      </c>
    </row>
    <row r="177" spans="1:12" x14ac:dyDescent="0.2">
      <c r="A177" s="147" t="s">
        <v>392</v>
      </c>
      <c r="B177" s="147" t="s">
        <v>439</v>
      </c>
      <c r="C177" s="147" t="s">
        <v>440</v>
      </c>
      <c r="D177" s="147">
        <v>3</v>
      </c>
      <c r="E177" s="30">
        <v>105</v>
      </c>
      <c r="F177" s="5"/>
      <c r="G177" s="13" t="s">
        <v>30</v>
      </c>
      <c r="H177" s="168">
        <v>3</v>
      </c>
      <c r="I177" s="39">
        <f t="shared" si="53"/>
        <v>2.8571428571428571E-2</v>
      </c>
      <c r="J177" s="64"/>
      <c r="K177" s="40">
        <f t="shared" si="54"/>
        <v>102</v>
      </c>
      <c r="L177" s="39">
        <f t="shared" si="55"/>
        <v>0.97142857142857142</v>
      </c>
    </row>
    <row r="178" spans="1:12" x14ac:dyDescent="0.2">
      <c r="A178" s="147" t="s">
        <v>392</v>
      </c>
      <c r="B178" s="147" t="s">
        <v>441</v>
      </c>
      <c r="C178" s="147" t="s">
        <v>442</v>
      </c>
      <c r="D178" s="147">
        <v>3</v>
      </c>
      <c r="E178" s="30">
        <v>105</v>
      </c>
      <c r="F178" s="5"/>
      <c r="G178" s="38"/>
      <c r="H178" s="38"/>
      <c r="I178" s="39">
        <f t="shared" si="53"/>
        <v>0</v>
      </c>
      <c r="J178" s="64"/>
      <c r="K178" s="40">
        <f t="shared" si="54"/>
        <v>105</v>
      </c>
      <c r="L178" s="39">
        <f t="shared" si="55"/>
        <v>1</v>
      </c>
    </row>
    <row r="179" spans="1:12" x14ac:dyDescent="0.2">
      <c r="A179" s="147" t="s">
        <v>392</v>
      </c>
      <c r="B179" s="147" t="s">
        <v>443</v>
      </c>
      <c r="C179" s="147" t="s">
        <v>836</v>
      </c>
      <c r="D179" s="147">
        <v>2</v>
      </c>
      <c r="E179" s="30">
        <v>105</v>
      </c>
      <c r="F179" s="5"/>
      <c r="G179" s="13" t="s">
        <v>30</v>
      </c>
      <c r="H179" s="168">
        <v>4</v>
      </c>
      <c r="I179" s="39">
        <f t="shared" si="53"/>
        <v>3.8095238095238099E-2</v>
      </c>
      <c r="J179" s="64"/>
      <c r="K179" s="40">
        <f t="shared" si="54"/>
        <v>101</v>
      </c>
      <c r="L179" s="39">
        <f t="shared" si="55"/>
        <v>0.96190476190476193</v>
      </c>
    </row>
    <row r="180" spans="1:12" x14ac:dyDescent="0.2">
      <c r="A180" s="147" t="s">
        <v>392</v>
      </c>
      <c r="B180" s="147" t="s">
        <v>444</v>
      </c>
      <c r="C180" s="147" t="s">
        <v>837</v>
      </c>
      <c r="D180" s="147">
        <v>2</v>
      </c>
      <c r="E180" s="30">
        <v>105</v>
      </c>
      <c r="F180" s="5"/>
      <c r="G180" s="13" t="s">
        <v>30</v>
      </c>
      <c r="H180" s="168">
        <v>4</v>
      </c>
      <c r="I180" s="39">
        <f t="shared" si="53"/>
        <v>3.8095238095238099E-2</v>
      </c>
      <c r="J180" s="64"/>
      <c r="K180" s="40">
        <f t="shared" si="54"/>
        <v>101</v>
      </c>
      <c r="L180" s="39">
        <f t="shared" si="55"/>
        <v>0.96190476190476193</v>
      </c>
    </row>
    <row r="181" spans="1:12" x14ac:dyDescent="0.2">
      <c r="A181" s="147" t="s">
        <v>392</v>
      </c>
      <c r="B181" s="147" t="s">
        <v>445</v>
      </c>
      <c r="C181" s="147" t="s">
        <v>446</v>
      </c>
      <c r="D181" s="147">
        <v>2</v>
      </c>
      <c r="E181" s="30">
        <v>105</v>
      </c>
      <c r="F181" s="5"/>
      <c r="G181" s="13" t="s">
        <v>30</v>
      </c>
      <c r="H181" s="168">
        <v>7</v>
      </c>
      <c r="I181" s="39">
        <f t="shared" si="53"/>
        <v>6.6666666666666666E-2</v>
      </c>
      <c r="J181" s="64"/>
      <c r="K181" s="40">
        <f t="shared" si="54"/>
        <v>98</v>
      </c>
      <c r="L181" s="39">
        <f t="shared" si="55"/>
        <v>0.93333333333333335</v>
      </c>
    </row>
    <row r="182" spans="1:12" x14ac:dyDescent="0.2">
      <c r="A182" s="147" t="s">
        <v>392</v>
      </c>
      <c r="B182" s="147" t="s">
        <v>467</v>
      </c>
      <c r="C182" s="147" t="s">
        <v>838</v>
      </c>
      <c r="D182" s="147">
        <v>3</v>
      </c>
      <c r="E182" s="30">
        <v>105</v>
      </c>
      <c r="F182" s="5"/>
      <c r="G182" s="13" t="s">
        <v>30</v>
      </c>
      <c r="H182" s="168">
        <v>3</v>
      </c>
      <c r="I182" s="39">
        <f t="shared" si="53"/>
        <v>2.8571428571428571E-2</v>
      </c>
      <c r="J182" s="64"/>
      <c r="K182" s="40">
        <f t="shared" si="54"/>
        <v>102</v>
      </c>
      <c r="L182" s="39">
        <f t="shared" si="55"/>
        <v>0.97142857142857142</v>
      </c>
    </row>
    <row r="183" spans="1:12" x14ac:dyDescent="0.2">
      <c r="A183" s="147" t="s">
        <v>392</v>
      </c>
      <c r="B183" s="147" t="s">
        <v>447</v>
      </c>
      <c r="C183" s="147" t="s">
        <v>448</v>
      </c>
      <c r="D183" s="147">
        <v>3</v>
      </c>
      <c r="E183" s="30">
        <v>105</v>
      </c>
      <c r="F183" s="5"/>
      <c r="G183" s="13"/>
      <c r="H183" s="144"/>
      <c r="I183" s="39">
        <f t="shared" si="53"/>
        <v>0</v>
      </c>
      <c r="J183" s="64"/>
      <c r="K183" s="40">
        <f t="shared" si="54"/>
        <v>105</v>
      </c>
      <c r="L183" s="39">
        <f t="shared" si="55"/>
        <v>1</v>
      </c>
    </row>
    <row r="184" spans="1:12" x14ac:dyDescent="0.2">
      <c r="A184" s="147" t="s">
        <v>392</v>
      </c>
      <c r="B184" s="147" t="s">
        <v>449</v>
      </c>
      <c r="C184" s="147" t="s">
        <v>450</v>
      </c>
      <c r="D184" s="147">
        <v>1</v>
      </c>
      <c r="E184" s="30">
        <v>105</v>
      </c>
      <c r="F184" s="5"/>
      <c r="G184" s="13" t="s">
        <v>30</v>
      </c>
      <c r="H184" s="168">
        <v>7</v>
      </c>
      <c r="I184" s="39">
        <f t="shared" si="53"/>
        <v>6.6666666666666666E-2</v>
      </c>
      <c r="J184" s="64"/>
      <c r="K184" s="40">
        <f t="shared" si="54"/>
        <v>98</v>
      </c>
      <c r="L184" s="39">
        <f t="shared" si="55"/>
        <v>0.93333333333333335</v>
      </c>
    </row>
    <row r="185" spans="1:12" x14ac:dyDescent="0.2">
      <c r="A185" s="147" t="s">
        <v>392</v>
      </c>
      <c r="B185" s="147" t="s">
        <v>451</v>
      </c>
      <c r="C185" s="147" t="s">
        <v>452</v>
      </c>
      <c r="D185" s="147">
        <v>3</v>
      </c>
      <c r="E185" s="30">
        <v>105</v>
      </c>
      <c r="F185" s="5"/>
      <c r="G185" s="13"/>
      <c r="H185" s="144"/>
      <c r="I185" s="39">
        <f t="shared" si="53"/>
        <v>0</v>
      </c>
      <c r="J185" s="64"/>
      <c r="K185" s="40">
        <f t="shared" si="54"/>
        <v>105</v>
      </c>
      <c r="L185" s="39">
        <f t="shared" si="55"/>
        <v>1</v>
      </c>
    </row>
    <row r="186" spans="1:12" x14ac:dyDescent="0.2">
      <c r="A186" s="147" t="s">
        <v>392</v>
      </c>
      <c r="B186" s="147" t="s">
        <v>453</v>
      </c>
      <c r="C186" s="147" t="s">
        <v>454</v>
      </c>
      <c r="D186" s="147">
        <v>2</v>
      </c>
      <c r="E186" s="30">
        <v>105</v>
      </c>
      <c r="F186" s="5"/>
      <c r="G186" s="13" t="s">
        <v>30</v>
      </c>
      <c r="H186" s="168">
        <v>10</v>
      </c>
      <c r="I186" s="39">
        <f t="shared" si="53"/>
        <v>9.5238095238095233E-2</v>
      </c>
      <c r="J186" s="64"/>
      <c r="K186" s="40">
        <f t="shared" si="54"/>
        <v>95</v>
      </c>
      <c r="L186" s="39">
        <f t="shared" si="55"/>
        <v>0.90476190476190477</v>
      </c>
    </row>
    <row r="187" spans="1:12" x14ac:dyDescent="0.2">
      <c r="A187" s="147" t="s">
        <v>392</v>
      </c>
      <c r="B187" s="147" t="s">
        <v>455</v>
      </c>
      <c r="C187" s="147" t="s">
        <v>456</v>
      </c>
      <c r="D187" s="147">
        <v>2</v>
      </c>
      <c r="E187" s="30">
        <v>105</v>
      </c>
      <c r="F187" s="5"/>
      <c r="G187" s="13" t="s">
        <v>30</v>
      </c>
      <c r="H187" s="168">
        <v>7</v>
      </c>
      <c r="I187" s="39">
        <f t="shared" si="53"/>
        <v>6.6666666666666666E-2</v>
      </c>
      <c r="J187" s="64"/>
      <c r="K187" s="40">
        <f t="shared" si="54"/>
        <v>98</v>
      </c>
      <c r="L187" s="39">
        <f t="shared" si="55"/>
        <v>0.93333333333333335</v>
      </c>
    </row>
    <row r="188" spans="1:12" x14ac:dyDescent="0.2">
      <c r="A188" s="147" t="s">
        <v>392</v>
      </c>
      <c r="B188" s="147" t="s">
        <v>457</v>
      </c>
      <c r="C188" s="147" t="s">
        <v>458</v>
      </c>
      <c r="D188" s="147">
        <v>3</v>
      </c>
      <c r="E188" s="30">
        <v>105</v>
      </c>
      <c r="F188" s="5"/>
      <c r="G188" s="13" t="s">
        <v>30</v>
      </c>
      <c r="H188" s="168">
        <v>3</v>
      </c>
      <c r="I188" s="39">
        <f t="shared" si="53"/>
        <v>2.8571428571428571E-2</v>
      </c>
      <c r="J188" s="64"/>
      <c r="K188" s="40">
        <f t="shared" si="54"/>
        <v>102</v>
      </c>
      <c r="L188" s="39">
        <f t="shared" si="55"/>
        <v>0.97142857142857142</v>
      </c>
    </row>
    <row r="189" spans="1:12" x14ac:dyDescent="0.2">
      <c r="A189" s="147" t="s">
        <v>392</v>
      </c>
      <c r="B189" s="147" t="s">
        <v>459</v>
      </c>
      <c r="C189" s="147" t="s">
        <v>460</v>
      </c>
      <c r="D189" s="147">
        <v>2</v>
      </c>
      <c r="E189" s="30">
        <v>105</v>
      </c>
      <c r="F189" s="5"/>
      <c r="G189" s="13" t="s">
        <v>30</v>
      </c>
      <c r="H189" s="168">
        <v>6</v>
      </c>
      <c r="I189" s="39">
        <f t="shared" si="53"/>
        <v>5.7142857142857141E-2</v>
      </c>
      <c r="J189" s="64"/>
      <c r="K189" s="40">
        <f t="shared" si="54"/>
        <v>99</v>
      </c>
      <c r="L189" s="39">
        <f t="shared" si="55"/>
        <v>0.94285714285714284</v>
      </c>
    </row>
    <row r="190" spans="1:12" x14ac:dyDescent="0.2">
      <c r="A190" s="147" t="s">
        <v>392</v>
      </c>
      <c r="B190" s="147" t="s">
        <v>461</v>
      </c>
      <c r="C190" s="147" t="s">
        <v>462</v>
      </c>
      <c r="D190" s="147">
        <v>3</v>
      </c>
      <c r="E190" s="30">
        <v>105</v>
      </c>
      <c r="F190" s="5"/>
      <c r="G190" s="13" t="s">
        <v>30</v>
      </c>
      <c r="H190" s="168">
        <v>3</v>
      </c>
      <c r="I190" s="39">
        <f t="shared" si="53"/>
        <v>2.8571428571428571E-2</v>
      </c>
      <c r="J190" s="64"/>
      <c r="K190" s="40">
        <f t="shared" si="54"/>
        <v>102</v>
      </c>
      <c r="L190" s="39">
        <f t="shared" si="55"/>
        <v>0.97142857142857142</v>
      </c>
    </row>
    <row r="191" spans="1:12" x14ac:dyDescent="0.2">
      <c r="A191" s="147" t="s">
        <v>392</v>
      </c>
      <c r="B191" s="147" t="s">
        <v>463</v>
      </c>
      <c r="C191" s="147" t="s">
        <v>839</v>
      </c>
      <c r="D191" s="147">
        <v>2</v>
      </c>
      <c r="E191" s="30">
        <v>105</v>
      </c>
      <c r="F191" s="5"/>
      <c r="G191" s="13" t="s">
        <v>30</v>
      </c>
      <c r="H191" s="168">
        <v>7</v>
      </c>
      <c r="I191" s="39">
        <f t="shared" si="53"/>
        <v>6.6666666666666666E-2</v>
      </c>
      <c r="J191" s="64"/>
      <c r="K191" s="40">
        <f t="shared" si="54"/>
        <v>98</v>
      </c>
      <c r="L191" s="39">
        <f t="shared" si="55"/>
        <v>0.93333333333333335</v>
      </c>
    </row>
    <row r="192" spans="1:12" x14ac:dyDescent="0.2">
      <c r="A192" s="147" t="s">
        <v>392</v>
      </c>
      <c r="B192" s="147" t="s">
        <v>468</v>
      </c>
      <c r="C192" s="147" t="s">
        <v>840</v>
      </c>
      <c r="D192" s="147">
        <v>3</v>
      </c>
      <c r="E192" s="30">
        <v>105</v>
      </c>
      <c r="F192" s="5"/>
      <c r="G192" s="13" t="s">
        <v>30</v>
      </c>
      <c r="H192" s="168">
        <v>3</v>
      </c>
      <c r="I192" s="39">
        <f t="shared" si="53"/>
        <v>2.8571428571428571E-2</v>
      </c>
      <c r="J192" s="64"/>
      <c r="K192" s="40">
        <f t="shared" si="54"/>
        <v>102</v>
      </c>
      <c r="L192" s="39">
        <f t="shared" si="55"/>
        <v>0.97142857142857142</v>
      </c>
    </row>
    <row r="193" spans="1:12" x14ac:dyDescent="0.2">
      <c r="A193" s="147" t="s">
        <v>392</v>
      </c>
      <c r="B193" s="147" t="s">
        <v>464</v>
      </c>
      <c r="C193" s="147" t="s">
        <v>465</v>
      </c>
      <c r="D193" s="147">
        <v>3</v>
      </c>
      <c r="E193" s="30">
        <v>105</v>
      </c>
      <c r="F193" s="5"/>
      <c r="G193" s="38"/>
      <c r="H193" s="38"/>
      <c r="I193" s="39">
        <f t="shared" si="53"/>
        <v>0</v>
      </c>
      <c r="J193" s="64"/>
      <c r="K193" s="40">
        <f t="shared" si="54"/>
        <v>105</v>
      </c>
      <c r="L193" s="39">
        <f t="shared" si="55"/>
        <v>1</v>
      </c>
    </row>
    <row r="194" spans="1:12" x14ac:dyDescent="0.2">
      <c r="A194" s="147" t="s">
        <v>392</v>
      </c>
      <c r="B194" s="147" t="s">
        <v>469</v>
      </c>
      <c r="C194" s="147" t="s">
        <v>470</v>
      </c>
      <c r="D194" s="147">
        <v>3</v>
      </c>
      <c r="E194" s="30">
        <v>105</v>
      </c>
      <c r="F194" s="5"/>
      <c r="G194" s="38"/>
      <c r="H194" s="38"/>
      <c r="I194" s="39">
        <f t="shared" si="53"/>
        <v>0</v>
      </c>
      <c r="J194" s="64"/>
      <c r="K194" s="40">
        <f t="shared" si="54"/>
        <v>105</v>
      </c>
      <c r="L194" s="39">
        <f t="shared" si="55"/>
        <v>1</v>
      </c>
    </row>
    <row r="195" spans="1:12" x14ac:dyDescent="0.2">
      <c r="A195" s="147" t="s">
        <v>392</v>
      </c>
      <c r="B195" s="147" t="s">
        <v>471</v>
      </c>
      <c r="C195" s="147" t="s">
        <v>472</v>
      </c>
      <c r="D195" s="147">
        <v>3</v>
      </c>
      <c r="E195" s="30">
        <v>105</v>
      </c>
      <c r="F195" s="5"/>
      <c r="G195" s="13" t="s">
        <v>30</v>
      </c>
      <c r="H195" s="168">
        <v>3</v>
      </c>
      <c r="I195" s="39">
        <f t="shared" si="53"/>
        <v>2.8571428571428571E-2</v>
      </c>
      <c r="J195" s="64"/>
      <c r="K195" s="40">
        <f t="shared" si="54"/>
        <v>102</v>
      </c>
      <c r="L195" s="39">
        <f t="shared" si="55"/>
        <v>0.97142857142857142</v>
      </c>
    </row>
    <row r="196" spans="1:12" x14ac:dyDescent="0.2">
      <c r="A196" s="147" t="s">
        <v>392</v>
      </c>
      <c r="B196" s="147" t="s">
        <v>473</v>
      </c>
      <c r="C196" s="147" t="s">
        <v>474</v>
      </c>
      <c r="D196" s="147">
        <v>3</v>
      </c>
      <c r="E196" s="30">
        <v>105</v>
      </c>
      <c r="F196" s="5"/>
      <c r="G196" s="38"/>
      <c r="H196" s="38"/>
      <c r="I196" s="39">
        <f t="shared" si="53"/>
        <v>0</v>
      </c>
      <c r="J196" s="64"/>
      <c r="K196" s="40">
        <f t="shared" si="54"/>
        <v>105</v>
      </c>
      <c r="L196" s="39">
        <f t="shared" si="55"/>
        <v>1</v>
      </c>
    </row>
    <row r="197" spans="1:12" x14ac:dyDescent="0.2">
      <c r="A197" s="147" t="s">
        <v>392</v>
      </c>
      <c r="B197" s="147" t="s">
        <v>475</v>
      </c>
      <c r="C197" s="147" t="s">
        <v>476</v>
      </c>
      <c r="D197" s="147">
        <v>3</v>
      </c>
      <c r="E197" s="30">
        <v>105</v>
      </c>
      <c r="F197" s="5"/>
      <c r="G197" s="13" t="s">
        <v>30</v>
      </c>
      <c r="H197" s="168">
        <v>3</v>
      </c>
      <c r="I197" s="39">
        <f t="shared" si="53"/>
        <v>2.8571428571428571E-2</v>
      </c>
      <c r="J197" s="64"/>
      <c r="K197" s="40">
        <f t="shared" si="54"/>
        <v>102</v>
      </c>
      <c r="L197" s="39">
        <f t="shared" si="55"/>
        <v>0.97142857142857142</v>
      </c>
    </row>
    <row r="198" spans="1:12" x14ac:dyDescent="0.2">
      <c r="A198" s="147" t="s">
        <v>392</v>
      </c>
      <c r="B198" s="147" t="s">
        <v>477</v>
      </c>
      <c r="C198" s="147" t="s">
        <v>478</v>
      </c>
      <c r="D198" s="147">
        <v>3</v>
      </c>
      <c r="E198" s="30">
        <v>105</v>
      </c>
      <c r="F198" s="5"/>
      <c r="G198" s="38"/>
      <c r="H198" s="38"/>
      <c r="I198" s="39">
        <f t="shared" si="53"/>
        <v>0</v>
      </c>
      <c r="J198" s="64"/>
      <c r="K198" s="40">
        <f t="shared" si="54"/>
        <v>105</v>
      </c>
      <c r="L198" s="39">
        <f t="shared" si="55"/>
        <v>1</v>
      </c>
    </row>
    <row r="199" spans="1:12" x14ac:dyDescent="0.2">
      <c r="A199" s="147" t="s">
        <v>392</v>
      </c>
      <c r="B199" s="147" t="s">
        <v>479</v>
      </c>
      <c r="C199" s="147" t="s">
        <v>480</v>
      </c>
      <c r="D199" s="147">
        <v>3</v>
      </c>
      <c r="E199" s="30">
        <v>105</v>
      </c>
      <c r="F199" s="5"/>
      <c r="G199" s="38"/>
      <c r="H199" s="38"/>
      <c r="I199" s="39">
        <f t="shared" si="53"/>
        <v>0</v>
      </c>
      <c r="J199" s="64"/>
      <c r="K199" s="40">
        <f t="shared" si="54"/>
        <v>105</v>
      </c>
      <c r="L199" s="39">
        <f t="shared" si="55"/>
        <v>1</v>
      </c>
    </row>
    <row r="200" spans="1:12" x14ac:dyDescent="0.2">
      <c r="A200" s="147" t="s">
        <v>392</v>
      </c>
      <c r="B200" s="147" t="s">
        <v>481</v>
      </c>
      <c r="C200" s="147" t="s">
        <v>841</v>
      </c>
      <c r="D200" s="147">
        <v>2</v>
      </c>
      <c r="E200" s="30">
        <v>105</v>
      </c>
      <c r="F200" s="5"/>
      <c r="G200" s="13" t="s">
        <v>30</v>
      </c>
      <c r="H200" s="168">
        <v>3</v>
      </c>
      <c r="I200" s="39">
        <f t="shared" si="53"/>
        <v>2.8571428571428571E-2</v>
      </c>
      <c r="J200" s="64"/>
      <c r="K200" s="40">
        <f t="shared" si="54"/>
        <v>102</v>
      </c>
      <c r="L200" s="39">
        <f t="shared" si="55"/>
        <v>0.97142857142857142</v>
      </c>
    </row>
    <row r="201" spans="1:12" x14ac:dyDescent="0.2">
      <c r="A201" s="147" t="s">
        <v>392</v>
      </c>
      <c r="B201" s="147" t="s">
        <v>482</v>
      </c>
      <c r="C201" s="147" t="s">
        <v>483</v>
      </c>
      <c r="D201" s="147">
        <v>1</v>
      </c>
      <c r="E201" s="30">
        <v>105</v>
      </c>
      <c r="F201" s="5"/>
      <c r="G201" s="13" t="s">
        <v>30</v>
      </c>
      <c r="H201" s="168">
        <v>8</v>
      </c>
      <c r="I201" s="39">
        <f t="shared" si="53"/>
        <v>7.6190476190476197E-2</v>
      </c>
      <c r="J201" s="64"/>
      <c r="K201" s="40">
        <f t="shared" si="54"/>
        <v>97</v>
      </c>
      <c r="L201" s="39">
        <f t="shared" si="55"/>
        <v>0.92380952380952386</v>
      </c>
    </row>
    <row r="202" spans="1:12" x14ac:dyDescent="0.2">
      <c r="A202" s="147" t="s">
        <v>392</v>
      </c>
      <c r="B202" s="147" t="s">
        <v>484</v>
      </c>
      <c r="C202" s="147" t="s">
        <v>485</v>
      </c>
      <c r="D202" s="147">
        <v>2</v>
      </c>
      <c r="E202" s="30">
        <v>105</v>
      </c>
      <c r="F202" s="5"/>
      <c r="G202" s="13" t="s">
        <v>30</v>
      </c>
      <c r="H202" s="168">
        <v>7</v>
      </c>
      <c r="I202" s="39">
        <f t="shared" si="53"/>
        <v>6.6666666666666666E-2</v>
      </c>
      <c r="J202" s="64"/>
      <c r="K202" s="40">
        <f t="shared" si="54"/>
        <v>98</v>
      </c>
      <c r="L202" s="39">
        <f t="shared" si="55"/>
        <v>0.93333333333333335</v>
      </c>
    </row>
    <row r="203" spans="1:12" x14ac:dyDescent="0.2">
      <c r="A203" s="147" t="s">
        <v>392</v>
      </c>
      <c r="B203" s="147" t="s">
        <v>486</v>
      </c>
      <c r="C203" s="147" t="s">
        <v>487</v>
      </c>
      <c r="D203" s="147">
        <v>3</v>
      </c>
      <c r="E203" s="30">
        <v>105</v>
      </c>
      <c r="F203" s="5"/>
      <c r="G203" s="13" t="s">
        <v>30</v>
      </c>
      <c r="H203" s="168">
        <v>3</v>
      </c>
      <c r="I203" s="39">
        <f t="shared" si="53"/>
        <v>2.8571428571428571E-2</v>
      </c>
      <c r="J203" s="64"/>
      <c r="K203" s="40">
        <f t="shared" si="54"/>
        <v>102</v>
      </c>
      <c r="L203" s="39">
        <f t="shared" si="55"/>
        <v>0.97142857142857142</v>
      </c>
    </row>
    <row r="204" spans="1:12" x14ac:dyDescent="0.2">
      <c r="A204" s="147" t="s">
        <v>392</v>
      </c>
      <c r="B204" s="147" t="s">
        <v>488</v>
      </c>
      <c r="C204" s="147" t="s">
        <v>489</v>
      </c>
      <c r="D204" s="147">
        <v>3</v>
      </c>
      <c r="E204" s="30">
        <v>105</v>
      </c>
      <c r="F204" s="5"/>
      <c r="G204" s="38"/>
      <c r="H204" s="38"/>
      <c r="I204" s="39">
        <f t="shared" si="53"/>
        <v>0</v>
      </c>
      <c r="J204" s="64"/>
      <c r="K204" s="40">
        <f t="shared" si="54"/>
        <v>105</v>
      </c>
      <c r="L204" s="39">
        <f t="shared" si="55"/>
        <v>1</v>
      </c>
    </row>
    <row r="205" spans="1:12" x14ac:dyDescent="0.2">
      <c r="A205" s="147" t="s">
        <v>392</v>
      </c>
      <c r="B205" s="147" t="s">
        <v>490</v>
      </c>
      <c r="C205" s="147" t="s">
        <v>491</v>
      </c>
      <c r="D205" s="147">
        <v>2</v>
      </c>
      <c r="E205" s="30">
        <v>105</v>
      </c>
      <c r="F205" s="5"/>
      <c r="G205" s="13" t="s">
        <v>30</v>
      </c>
      <c r="H205" s="168">
        <v>3</v>
      </c>
      <c r="I205" s="39">
        <f t="shared" si="53"/>
        <v>2.8571428571428571E-2</v>
      </c>
      <c r="J205" s="64"/>
      <c r="K205" s="40">
        <f t="shared" si="54"/>
        <v>102</v>
      </c>
      <c r="L205" s="39">
        <f t="shared" si="55"/>
        <v>0.97142857142857142</v>
      </c>
    </row>
    <row r="206" spans="1:12" x14ac:dyDescent="0.2">
      <c r="A206" s="147" t="s">
        <v>392</v>
      </c>
      <c r="B206" s="147" t="s">
        <v>506</v>
      </c>
      <c r="C206" s="147" t="s">
        <v>842</v>
      </c>
      <c r="D206" s="147">
        <v>3</v>
      </c>
      <c r="E206" s="30">
        <v>105</v>
      </c>
      <c r="F206" s="5"/>
      <c r="G206" s="13" t="s">
        <v>30</v>
      </c>
      <c r="H206" s="168">
        <v>3</v>
      </c>
      <c r="I206" s="39">
        <f t="shared" si="53"/>
        <v>2.8571428571428571E-2</v>
      </c>
      <c r="J206" s="64"/>
      <c r="K206" s="40">
        <f t="shared" si="54"/>
        <v>102</v>
      </c>
      <c r="L206" s="39">
        <f t="shared" si="55"/>
        <v>0.97142857142857142</v>
      </c>
    </row>
    <row r="207" spans="1:12" x14ac:dyDescent="0.2">
      <c r="A207" s="147" t="s">
        <v>392</v>
      </c>
      <c r="B207" s="147" t="s">
        <v>492</v>
      </c>
      <c r="C207" s="147" t="s">
        <v>493</v>
      </c>
      <c r="D207" s="147">
        <v>2</v>
      </c>
      <c r="E207" s="30">
        <v>105</v>
      </c>
      <c r="F207" s="5"/>
      <c r="G207" s="13" t="s">
        <v>30</v>
      </c>
      <c r="H207" s="168">
        <v>3</v>
      </c>
      <c r="I207" s="39">
        <f t="shared" si="53"/>
        <v>2.8571428571428571E-2</v>
      </c>
      <c r="J207" s="64"/>
      <c r="K207" s="40">
        <f t="shared" si="54"/>
        <v>102</v>
      </c>
      <c r="L207" s="39">
        <f t="shared" si="55"/>
        <v>0.97142857142857142</v>
      </c>
    </row>
    <row r="208" spans="1:12" x14ac:dyDescent="0.2">
      <c r="A208" s="147" t="s">
        <v>392</v>
      </c>
      <c r="B208" s="147" t="s">
        <v>494</v>
      </c>
      <c r="C208" s="147" t="s">
        <v>495</v>
      </c>
      <c r="D208" s="147">
        <v>3</v>
      </c>
      <c r="E208" s="30">
        <v>105</v>
      </c>
      <c r="F208" s="5"/>
      <c r="G208" s="38"/>
      <c r="H208" s="38"/>
      <c r="I208" s="39">
        <f t="shared" si="53"/>
        <v>0</v>
      </c>
      <c r="J208" s="64"/>
      <c r="K208" s="40">
        <f t="shared" si="54"/>
        <v>105</v>
      </c>
      <c r="L208" s="39">
        <f t="shared" si="55"/>
        <v>1</v>
      </c>
    </row>
    <row r="209" spans="1:12" x14ac:dyDescent="0.2">
      <c r="A209" s="147" t="s">
        <v>392</v>
      </c>
      <c r="B209" s="147" t="s">
        <v>496</v>
      </c>
      <c r="C209" s="147" t="s">
        <v>497</v>
      </c>
      <c r="D209" s="147">
        <v>1</v>
      </c>
      <c r="E209" s="30">
        <v>105</v>
      </c>
      <c r="F209" s="5"/>
      <c r="G209" s="13" t="s">
        <v>30</v>
      </c>
      <c r="H209" s="168">
        <v>9</v>
      </c>
      <c r="I209" s="39">
        <f t="shared" si="53"/>
        <v>8.5714285714285715E-2</v>
      </c>
      <c r="J209" s="64"/>
      <c r="K209" s="40">
        <f t="shared" si="54"/>
        <v>96</v>
      </c>
      <c r="L209" s="39">
        <f t="shared" si="55"/>
        <v>0.91428571428571426</v>
      </c>
    </row>
    <row r="210" spans="1:12" x14ac:dyDescent="0.2">
      <c r="A210" s="147" t="s">
        <v>392</v>
      </c>
      <c r="B210" s="147" t="s">
        <v>498</v>
      </c>
      <c r="C210" s="147" t="s">
        <v>499</v>
      </c>
      <c r="D210" s="147">
        <v>3</v>
      </c>
      <c r="E210" s="30">
        <v>105</v>
      </c>
      <c r="F210" s="5"/>
      <c r="G210" s="13" t="s">
        <v>30</v>
      </c>
      <c r="H210" s="168">
        <v>3</v>
      </c>
      <c r="I210" s="39">
        <f t="shared" si="53"/>
        <v>2.8571428571428571E-2</v>
      </c>
      <c r="J210" s="64"/>
      <c r="K210" s="40">
        <f t="shared" si="54"/>
        <v>102</v>
      </c>
      <c r="L210" s="39">
        <f t="shared" si="55"/>
        <v>0.97142857142857142</v>
      </c>
    </row>
    <row r="211" spans="1:12" x14ac:dyDescent="0.2">
      <c r="A211" s="147" t="s">
        <v>392</v>
      </c>
      <c r="B211" s="147" t="s">
        <v>500</v>
      </c>
      <c r="C211" s="147" t="s">
        <v>501</v>
      </c>
      <c r="D211" s="147">
        <v>3</v>
      </c>
      <c r="E211" s="30">
        <v>105</v>
      </c>
      <c r="F211" s="5"/>
      <c r="G211" s="38"/>
      <c r="H211" s="38"/>
      <c r="I211" s="39">
        <f t="shared" si="53"/>
        <v>0</v>
      </c>
      <c r="J211" s="64"/>
      <c r="K211" s="40">
        <f t="shared" si="54"/>
        <v>105</v>
      </c>
      <c r="L211" s="39">
        <f t="shared" si="55"/>
        <v>1</v>
      </c>
    </row>
    <row r="212" spans="1:12" x14ac:dyDescent="0.2">
      <c r="A212" s="147" t="s">
        <v>392</v>
      </c>
      <c r="B212" s="147" t="s">
        <v>502</v>
      </c>
      <c r="C212" s="147" t="s">
        <v>503</v>
      </c>
      <c r="D212" s="147">
        <v>3</v>
      </c>
      <c r="E212" s="30">
        <v>105</v>
      </c>
      <c r="F212" s="5"/>
      <c r="G212" s="13" t="s">
        <v>30</v>
      </c>
      <c r="H212" s="168">
        <v>3</v>
      </c>
      <c r="I212" s="39">
        <f t="shared" si="53"/>
        <v>2.8571428571428571E-2</v>
      </c>
      <c r="J212" s="64"/>
      <c r="K212" s="40">
        <f t="shared" si="54"/>
        <v>102</v>
      </c>
      <c r="L212" s="39">
        <f t="shared" si="55"/>
        <v>0.97142857142857142</v>
      </c>
    </row>
    <row r="213" spans="1:12" x14ac:dyDescent="0.2">
      <c r="A213" s="147" t="s">
        <v>392</v>
      </c>
      <c r="B213" s="147" t="s">
        <v>504</v>
      </c>
      <c r="C213" s="147" t="s">
        <v>505</v>
      </c>
      <c r="D213" s="147">
        <v>2</v>
      </c>
      <c r="E213" s="30">
        <v>105</v>
      </c>
      <c r="F213" s="5"/>
      <c r="G213" s="13" t="s">
        <v>30</v>
      </c>
      <c r="H213" s="168">
        <v>3</v>
      </c>
      <c r="I213" s="39">
        <f t="shared" si="53"/>
        <v>2.8571428571428571E-2</v>
      </c>
      <c r="J213" s="64"/>
      <c r="K213" s="40">
        <f t="shared" si="54"/>
        <v>102</v>
      </c>
      <c r="L213" s="39">
        <f t="shared" si="55"/>
        <v>0.97142857142857142</v>
      </c>
    </row>
    <row r="214" spans="1:12" x14ac:dyDescent="0.2">
      <c r="A214" s="147" t="s">
        <v>392</v>
      </c>
      <c r="B214" s="147" t="s">
        <v>507</v>
      </c>
      <c r="C214" s="147" t="s">
        <v>843</v>
      </c>
      <c r="D214" s="147">
        <v>2</v>
      </c>
      <c r="E214" s="30">
        <v>105</v>
      </c>
      <c r="F214" s="5"/>
      <c r="G214" s="13" t="s">
        <v>30</v>
      </c>
      <c r="H214" s="168">
        <v>11</v>
      </c>
      <c r="I214" s="39">
        <f t="shared" ref="I214:I276" si="56">H214/E214</f>
        <v>0.10476190476190476</v>
      </c>
      <c r="J214" s="64"/>
      <c r="K214" s="40">
        <f t="shared" ref="K214:K276" si="57">E214-H214</f>
        <v>94</v>
      </c>
      <c r="L214" s="39">
        <f t="shared" ref="L214:L276" si="58">K214/E214</f>
        <v>0.89523809523809528</v>
      </c>
    </row>
    <row r="215" spans="1:12" x14ac:dyDescent="0.2">
      <c r="A215" s="147" t="s">
        <v>392</v>
      </c>
      <c r="B215" s="147" t="s">
        <v>508</v>
      </c>
      <c r="C215" s="147" t="s">
        <v>509</v>
      </c>
      <c r="D215" s="147">
        <v>3</v>
      </c>
      <c r="E215" s="30">
        <v>105</v>
      </c>
      <c r="F215" s="5"/>
      <c r="G215" s="13"/>
      <c r="H215" s="38"/>
      <c r="I215" s="39">
        <f t="shared" si="56"/>
        <v>0</v>
      </c>
      <c r="J215" s="64"/>
      <c r="K215" s="40">
        <f t="shared" si="57"/>
        <v>105</v>
      </c>
      <c r="L215" s="39">
        <f t="shared" si="58"/>
        <v>1</v>
      </c>
    </row>
    <row r="216" spans="1:12" x14ac:dyDescent="0.2">
      <c r="A216" s="147" t="s">
        <v>392</v>
      </c>
      <c r="B216" s="147" t="s">
        <v>510</v>
      </c>
      <c r="C216" s="147" t="s">
        <v>511</v>
      </c>
      <c r="D216" s="147">
        <v>3</v>
      </c>
      <c r="E216" s="30">
        <v>105</v>
      </c>
      <c r="F216" s="5"/>
      <c r="G216" s="38"/>
      <c r="H216" s="38"/>
      <c r="I216" s="39">
        <f t="shared" si="56"/>
        <v>0</v>
      </c>
      <c r="J216" s="64"/>
      <c r="K216" s="40">
        <f t="shared" si="57"/>
        <v>105</v>
      </c>
      <c r="L216" s="39">
        <f t="shared" si="58"/>
        <v>1</v>
      </c>
    </row>
    <row r="217" spans="1:12" x14ac:dyDescent="0.2">
      <c r="A217" s="147" t="s">
        <v>392</v>
      </c>
      <c r="B217" s="147" t="s">
        <v>512</v>
      </c>
      <c r="C217" s="147" t="s">
        <v>513</v>
      </c>
      <c r="D217" s="147">
        <v>1</v>
      </c>
      <c r="E217" s="30">
        <v>105</v>
      </c>
      <c r="F217" s="5"/>
      <c r="G217" s="13" t="s">
        <v>30</v>
      </c>
      <c r="H217" s="168">
        <v>7</v>
      </c>
      <c r="I217" s="39">
        <f t="shared" si="56"/>
        <v>6.6666666666666666E-2</v>
      </c>
      <c r="J217" s="64"/>
      <c r="K217" s="40">
        <f t="shared" si="57"/>
        <v>98</v>
      </c>
      <c r="L217" s="39">
        <f t="shared" si="58"/>
        <v>0.93333333333333335</v>
      </c>
    </row>
    <row r="218" spans="1:12" x14ac:dyDescent="0.2">
      <c r="A218" s="147" t="s">
        <v>392</v>
      </c>
      <c r="B218" s="147" t="s">
        <v>514</v>
      </c>
      <c r="C218" s="147" t="s">
        <v>515</v>
      </c>
      <c r="D218" s="147">
        <v>2</v>
      </c>
      <c r="E218" s="30">
        <v>105</v>
      </c>
      <c r="F218" s="5"/>
      <c r="G218" s="13" t="s">
        <v>30</v>
      </c>
      <c r="H218" s="168">
        <v>3</v>
      </c>
      <c r="I218" s="39">
        <f t="shared" si="56"/>
        <v>2.8571428571428571E-2</v>
      </c>
      <c r="J218" s="64"/>
      <c r="K218" s="40">
        <f t="shared" si="57"/>
        <v>102</v>
      </c>
      <c r="L218" s="39">
        <f t="shared" si="58"/>
        <v>0.97142857142857142</v>
      </c>
    </row>
    <row r="219" spans="1:12" x14ac:dyDescent="0.2">
      <c r="A219" s="147" t="s">
        <v>392</v>
      </c>
      <c r="B219" s="147" t="s">
        <v>520</v>
      </c>
      <c r="C219" s="147" t="s">
        <v>844</v>
      </c>
      <c r="D219" s="147">
        <v>1</v>
      </c>
      <c r="E219" s="30">
        <v>105</v>
      </c>
      <c r="F219" s="5"/>
      <c r="G219" s="13" t="s">
        <v>30</v>
      </c>
      <c r="H219" s="168">
        <v>9</v>
      </c>
      <c r="I219" s="39">
        <f t="shared" si="56"/>
        <v>8.5714285714285715E-2</v>
      </c>
      <c r="J219" s="64"/>
      <c r="K219" s="40">
        <f t="shared" si="57"/>
        <v>96</v>
      </c>
      <c r="L219" s="39">
        <f t="shared" si="58"/>
        <v>0.91428571428571426</v>
      </c>
    </row>
    <row r="220" spans="1:12" x14ac:dyDescent="0.2">
      <c r="A220" s="147" t="s">
        <v>392</v>
      </c>
      <c r="B220" s="147" t="s">
        <v>516</v>
      </c>
      <c r="C220" s="147" t="s">
        <v>517</v>
      </c>
      <c r="D220" s="147">
        <v>3</v>
      </c>
      <c r="E220" s="30">
        <v>105</v>
      </c>
      <c r="F220" s="5"/>
      <c r="G220" s="38"/>
      <c r="H220" s="38"/>
      <c r="I220" s="39">
        <f t="shared" si="56"/>
        <v>0</v>
      </c>
      <c r="J220" s="64"/>
      <c r="K220" s="40">
        <f t="shared" si="57"/>
        <v>105</v>
      </c>
      <c r="L220" s="39">
        <f t="shared" si="58"/>
        <v>1</v>
      </c>
    </row>
    <row r="221" spans="1:12" x14ac:dyDescent="0.2">
      <c r="A221" s="147" t="s">
        <v>392</v>
      </c>
      <c r="B221" s="147" t="s">
        <v>518</v>
      </c>
      <c r="C221" s="147" t="s">
        <v>519</v>
      </c>
      <c r="D221" s="147">
        <v>3</v>
      </c>
      <c r="E221" s="30">
        <v>105</v>
      </c>
      <c r="F221" s="5"/>
      <c r="G221" s="38"/>
      <c r="H221" s="38"/>
      <c r="I221" s="39">
        <f t="shared" si="56"/>
        <v>0</v>
      </c>
      <c r="J221" s="64"/>
      <c r="K221" s="40">
        <f t="shared" si="57"/>
        <v>105</v>
      </c>
      <c r="L221" s="39">
        <f t="shared" si="58"/>
        <v>1</v>
      </c>
    </row>
    <row r="222" spans="1:12" x14ac:dyDescent="0.2">
      <c r="A222" s="147" t="s">
        <v>392</v>
      </c>
      <c r="B222" s="147" t="s">
        <v>521</v>
      </c>
      <c r="C222" s="147" t="s">
        <v>522</v>
      </c>
      <c r="D222" s="147">
        <v>2</v>
      </c>
      <c r="E222" s="30">
        <v>105</v>
      </c>
      <c r="F222" s="5"/>
      <c r="G222" s="13" t="s">
        <v>30</v>
      </c>
      <c r="H222" s="168">
        <v>7</v>
      </c>
      <c r="I222" s="39">
        <f t="shared" si="56"/>
        <v>6.6666666666666666E-2</v>
      </c>
      <c r="J222" s="64"/>
      <c r="K222" s="40">
        <f t="shared" si="57"/>
        <v>98</v>
      </c>
      <c r="L222" s="39">
        <f t="shared" si="58"/>
        <v>0.93333333333333335</v>
      </c>
    </row>
    <row r="223" spans="1:12" x14ac:dyDescent="0.2">
      <c r="A223" s="147" t="s">
        <v>392</v>
      </c>
      <c r="B223" s="147" t="s">
        <v>523</v>
      </c>
      <c r="C223" s="147" t="s">
        <v>524</v>
      </c>
      <c r="D223" s="147">
        <v>3</v>
      </c>
      <c r="E223" s="30">
        <v>105</v>
      </c>
      <c r="F223" s="5"/>
      <c r="G223" s="13"/>
      <c r="H223" s="38"/>
      <c r="I223" s="39">
        <f t="shared" si="56"/>
        <v>0</v>
      </c>
      <c r="J223" s="64"/>
      <c r="K223" s="40">
        <f t="shared" si="57"/>
        <v>105</v>
      </c>
      <c r="L223" s="39">
        <f t="shared" si="58"/>
        <v>1</v>
      </c>
    </row>
    <row r="224" spans="1:12" x14ac:dyDescent="0.2">
      <c r="A224" s="147" t="s">
        <v>392</v>
      </c>
      <c r="B224" s="147" t="s">
        <v>525</v>
      </c>
      <c r="C224" s="147" t="s">
        <v>526</v>
      </c>
      <c r="D224" s="147">
        <v>2</v>
      </c>
      <c r="E224" s="30">
        <v>105</v>
      </c>
      <c r="F224" s="5"/>
      <c r="G224" s="13" t="s">
        <v>30</v>
      </c>
      <c r="H224" s="168">
        <v>7</v>
      </c>
      <c r="I224" s="39">
        <f t="shared" si="56"/>
        <v>6.6666666666666666E-2</v>
      </c>
      <c r="J224" s="64"/>
      <c r="K224" s="40">
        <f t="shared" si="57"/>
        <v>98</v>
      </c>
      <c r="L224" s="39">
        <f t="shared" si="58"/>
        <v>0.93333333333333335</v>
      </c>
    </row>
    <row r="225" spans="1:12" x14ac:dyDescent="0.2">
      <c r="A225" s="147" t="s">
        <v>392</v>
      </c>
      <c r="B225" s="147" t="s">
        <v>527</v>
      </c>
      <c r="C225" s="147" t="s">
        <v>845</v>
      </c>
      <c r="D225" s="147">
        <v>2</v>
      </c>
      <c r="E225" s="30">
        <v>105</v>
      </c>
      <c r="F225" s="5"/>
      <c r="G225" s="13"/>
      <c r="H225" s="38"/>
      <c r="I225" s="39">
        <f t="shared" si="56"/>
        <v>0</v>
      </c>
      <c r="J225" s="64"/>
      <c r="K225" s="40">
        <f t="shared" si="57"/>
        <v>105</v>
      </c>
      <c r="L225" s="39">
        <f t="shared" si="58"/>
        <v>1</v>
      </c>
    </row>
    <row r="226" spans="1:12" x14ac:dyDescent="0.2">
      <c r="A226" s="147" t="s">
        <v>392</v>
      </c>
      <c r="B226" s="147" t="s">
        <v>528</v>
      </c>
      <c r="C226" s="147" t="s">
        <v>846</v>
      </c>
      <c r="D226" s="147">
        <v>2</v>
      </c>
      <c r="E226" s="30">
        <v>105</v>
      </c>
      <c r="F226" s="5"/>
      <c r="G226" s="13" t="s">
        <v>30</v>
      </c>
      <c r="H226" s="168">
        <v>15</v>
      </c>
      <c r="I226" s="39">
        <f t="shared" si="56"/>
        <v>0.14285714285714285</v>
      </c>
      <c r="J226" s="64"/>
      <c r="K226" s="40">
        <f t="shared" si="57"/>
        <v>90</v>
      </c>
      <c r="L226" s="39">
        <f t="shared" si="58"/>
        <v>0.8571428571428571</v>
      </c>
    </row>
    <row r="227" spans="1:12" x14ac:dyDescent="0.2">
      <c r="A227" s="147" t="s">
        <v>392</v>
      </c>
      <c r="B227" s="147" t="s">
        <v>529</v>
      </c>
      <c r="C227" s="147" t="s">
        <v>530</v>
      </c>
      <c r="D227" s="147">
        <v>2</v>
      </c>
      <c r="E227" s="30">
        <v>105</v>
      </c>
      <c r="F227" s="5"/>
      <c r="G227" s="13"/>
      <c r="H227" s="38"/>
      <c r="I227" s="39">
        <f t="shared" si="56"/>
        <v>0</v>
      </c>
      <c r="J227" s="64"/>
      <c r="K227" s="40">
        <f t="shared" si="57"/>
        <v>105</v>
      </c>
      <c r="L227" s="39">
        <f t="shared" si="58"/>
        <v>1</v>
      </c>
    </row>
    <row r="228" spans="1:12" x14ac:dyDescent="0.2">
      <c r="A228" s="147" t="s">
        <v>392</v>
      </c>
      <c r="B228" s="147" t="s">
        <v>531</v>
      </c>
      <c r="C228" s="147" t="s">
        <v>532</v>
      </c>
      <c r="D228" s="147">
        <v>2</v>
      </c>
      <c r="E228" s="30">
        <v>105</v>
      </c>
      <c r="F228" s="5"/>
      <c r="G228" s="13" t="s">
        <v>30</v>
      </c>
      <c r="H228" s="168">
        <v>7</v>
      </c>
      <c r="I228" s="39">
        <f t="shared" si="56"/>
        <v>6.6666666666666666E-2</v>
      </c>
      <c r="J228" s="64"/>
      <c r="K228" s="40">
        <f t="shared" si="57"/>
        <v>98</v>
      </c>
      <c r="L228" s="39">
        <f t="shared" si="58"/>
        <v>0.93333333333333335</v>
      </c>
    </row>
    <row r="229" spans="1:12" x14ac:dyDescent="0.2">
      <c r="A229" s="147" t="s">
        <v>392</v>
      </c>
      <c r="B229" s="147" t="s">
        <v>533</v>
      </c>
      <c r="C229" s="147" t="s">
        <v>847</v>
      </c>
      <c r="D229" s="147">
        <v>2</v>
      </c>
      <c r="E229" s="30">
        <v>105</v>
      </c>
      <c r="F229" s="5"/>
      <c r="G229" s="13" t="s">
        <v>30</v>
      </c>
      <c r="H229" s="168">
        <v>7</v>
      </c>
      <c r="I229" s="39">
        <f t="shared" si="56"/>
        <v>6.6666666666666666E-2</v>
      </c>
      <c r="J229" s="64"/>
      <c r="K229" s="40">
        <f t="shared" si="57"/>
        <v>98</v>
      </c>
      <c r="L229" s="39">
        <f t="shared" si="58"/>
        <v>0.93333333333333335</v>
      </c>
    </row>
    <row r="230" spans="1:12" x14ac:dyDescent="0.2">
      <c r="A230" s="147" t="s">
        <v>392</v>
      </c>
      <c r="B230" s="147" t="s">
        <v>848</v>
      </c>
      <c r="C230" s="147" t="s">
        <v>849</v>
      </c>
      <c r="D230" s="147">
        <v>1</v>
      </c>
      <c r="E230" s="30">
        <v>105</v>
      </c>
      <c r="F230" s="5"/>
      <c r="G230" s="13" t="s">
        <v>30</v>
      </c>
      <c r="H230" s="168">
        <v>6</v>
      </c>
      <c r="I230" s="39">
        <f t="shared" si="56"/>
        <v>5.7142857142857141E-2</v>
      </c>
      <c r="J230" s="64"/>
      <c r="K230" s="40">
        <f t="shared" si="57"/>
        <v>99</v>
      </c>
      <c r="L230" s="39">
        <f t="shared" si="58"/>
        <v>0.94285714285714284</v>
      </c>
    </row>
    <row r="231" spans="1:12" x14ac:dyDescent="0.2">
      <c r="A231" s="147" t="s">
        <v>392</v>
      </c>
      <c r="B231" s="147" t="s">
        <v>534</v>
      </c>
      <c r="C231" s="147" t="s">
        <v>850</v>
      </c>
      <c r="D231" s="147">
        <v>1</v>
      </c>
      <c r="E231" s="30">
        <v>105</v>
      </c>
      <c r="F231" s="5"/>
      <c r="G231" s="13" t="s">
        <v>30</v>
      </c>
      <c r="H231" s="168">
        <v>12</v>
      </c>
      <c r="I231" s="39">
        <f t="shared" si="56"/>
        <v>0.11428571428571428</v>
      </c>
      <c r="J231" s="64"/>
      <c r="K231" s="40">
        <f t="shared" si="57"/>
        <v>93</v>
      </c>
      <c r="L231" s="39">
        <f t="shared" si="58"/>
        <v>0.88571428571428568</v>
      </c>
    </row>
    <row r="232" spans="1:12" x14ac:dyDescent="0.2">
      <c r="A232" s="147" t="s">
        <v>392</v>
      </c>
      <c r="B232" s="147" t="s">
        <v>542</v>
      </c>
      <c r="C232" s="147" t="s">
        <v>851</v>
      </c>
      <c r="D232" s="147">
        <v>2</v>
      </c>
      <c r="E232" s="30">
        <v>105</v>
      </c>
      <c r="F232" s="5"/>
      <c r="G232" s="13" t="s">
        <v>30</v>
      </c>
      <c r="H232" s="168">
        <v>9</v>
      </c>
      <c r="I232" s="39">
        <f t="shared" si="56"/>
        <v>8.5714285714285715E-2</v>
      </c>
      <c r="J232" s="64"/>
      <c r="K232" s="40">
        <f t="shared" si="57"/>
        <v>96</v>
      </c>
      <c r="L232" s="39">
        <f t="shared" si="58"/>
        <v>0.91428571428571426</v>
      </c>
    </row>
    <row r="233" spans="1:12" x14ac:dyDescent="0.2">
      <c r="A233" s="147" t="s">
        <v>392</v>
      </c>
      <c r="B233" s="147" t="s">
        <v>535</v>
      </c>
      <c r="C233" s="147" t="s">
        <v>536</v>
      </c>
      <c r="D233" s="147">
        <v>3</v>
      </c>
      <c r="E233" s="30">
        <v>105</v>
      </c>
      <c r="F233" s="5"/>
      <c r="G233" s="13"/>
      <c r="H233" s="38"/>
      <c r="I233" s="39">
        <f t="shared" si="56"/>
        <v>0</v>
      </c>
      <c r="J233" s="64"/>
      <c r="K233" s="40">
        <f t="shared" si="57"/>
        <v>105</v>
      </c>
      <c r="L233" s="39">
        <f t="shared" si="58"/>
        <v>1</v>
      </c>
    </row>
    <row r="234" spans="1:12" x14ac:dyDescent="0.2">
      <c r="A234" s="147" t="s">
        <v>392</v>
      </c>
      <c r="B234" s="147" t="s">
        <v>537</v>
      </c>
      <c r="C234" s="147" t="s">
        <v>538</v>
      </c>
      <c r="D234" s="147">
        <v>3</v>
      </c>
      <c r="E234" s="30">
        <v>105</v>
      </c>
      <c r="F234" s="5"/>
      <c r="G234" s="13" t="s">
        <v>30</v>
      </c>
      <c r="H234" s="168">
        <v>3</v>
      </c>
      <c r="I234" s="39">
        <f t="shared" si="56"/>
        <v>2.8571428571428571E-2</v>
      </c>
      <c r="J234" s="64"/>
      <c r="K234" s="40">
        <f t="shared" si="57"/>
        <v>102</v>
      </c>
      <c r="L234" s="39">
        <f t="shared" si="58"/>
        <v>0.97142857142857142</v>
      </c>
    </row>
    <row r="235" spans="1:12" x14ac:dyDescent="0.2">
      <c r="A235" s="147" t="s">
        <v>392</v>
      </c>
      <c r="B235" s="147" t="s">
        <v>539</v>
      </c>
      <c r="C235" s="147" t="s">
        <v>852</v>
      </c>
      <c r="D235" s="147">
        <v>3</v>
      </c>
      <c r="E235" s="30">
        <v>105</v>
      </c>
      <c r="F235" s="5"/>
      <c r="G235" s="13"/>
      <c r="H235" s="38"/>
      <c r="I235" s="39">
        <f t="shared" si="56"/>
        <v>0</v>
      </c>
      <c r="J235" s="64"/>
      <c r="K235" s="40">
        <f t="shared" si="57"/>
        <v>105</v>
      </c>
      <c r="L235" s="39">
        <f t="shared" si="58"/>
        <v>1</v>
      </c>
    </row>
    <row r="236" spans="1:12" x14ac:dyDescent="0.2">
      <c r="A236" s="147" t="s">
        <v>392</v>
      </c>
      <c r="B236" s="147" t="s">
        <v>540</v>
      </c>
      <c r="C236" s="147" t="s">
        <v>541</v>
      </c>
      <c r="D236" s="147">
        <v>2</v>
      </c>
      <c r="E236" s="30">
        <v>105</v>
      </c>
      <c r="F236" s="5"/>
      <c r="G236" s="13" t="s">
        <v>30</v>
      </c>
      <c r="H236" s="168">
        <v>11</v>
      </c>
      <c r="I236" s="39">
        <f t="shared" si="56"/>
        <v>0.10476190476190476</v>
      </c>
      <c r="J236" s="64"/>
      <c r="K236" s="40">
        <f t="shared" si="57"/>
        <v>94</v>
      </c>
      <c r="L236" s="39">
        <f t="shared" si="58"/>
        <v>0.89523809523809528</v>
      </c>
    </row>
    <row r="237" spans="1:12" x14ac:dyDescent="0.2">
      <c r="A237" s="147" t="s">
        <v>392</v>
      </c>
      <c r="B237" s="147" t="s">
        <v>543</v>
      </c>
      <c r="C237" s="147" t="s">
        <v>544</v>
      </c>
      <c r="D237" s="147">
        <v>3</v>
      </c>
      <c r="E237" s="30">
        <v>105</v>
      </c>
      <c r="F237" s="5"/>
      <c r="G237" s="13" t="s">
        <v>30</v>
      </c>
      <c r="H237" s="168">
        <v>3</v>
      </c>
      <c r="I237" s="39">
        <f t="shared" si="56"/>
        <v>2.8571428571428571E-2</v>
      </c>
      <c r="J237" s="64"/>
      <c r="K237" s="40">
        <f t="shared" si="57"/>
        <v>102</v>
      </c>
      <c r="L237" s="39">
        <f t="shared" si="58"/>
        <v>0.97142857142857142</v>
      </c>
    </row>
    <row r="238" spans="1:12" x14ac:dyDescent="0.2">
      <c r="A238" s="147" t="s">
        <v>392</v>
      </c>
      <c r="B238" s="147" t="s">
        <v>545</v>
      </c>
      <c r="C238" s="147" t="s">
        <v>546</v>
      </c>
      <c r="D238" s="147">
        <v>3</v>
      </c>
      <c r="E238" s="30">
        <v>105</v>
      </c>
      <c r="F238" s="5"/>
      <c r="G238" s="38"/>
      <c r="H238" s="38"/>
      <c r="I238" s="39">
        <f t="shared" si="56"/>
        <v>0</v>
      </c>
      <c r="J238" s="64"/>
      <c r="K238" s="40">
        <f t="shared" si="57"/>
        <v>105</v>
      </c>
      <c r="L238" s="39">
        <f t="shared" si="58"/>
        <v>1</v>
      </c>
    </row>
    <row r="239" spans="1:12" x14ac:dyDescent="0.2">
      <c r="A239" s="147" t="s">
        <v>392</v>
      </c>
      <c r="B239" s="147" t="s">
        <v>547</v>
      </c>
      <c r="C239" s="147" t="s">
        <v>548</v>
      </c>
      <c r="D239" s="147">
        <v>3</v>
      </c>
      <c r="E239" s="30">
        <v>105</v>
      </c>
      <c r="F239" s="5"/>
      <c r="G239" s="38"/>
      <c r="H239" s="38"/>
      <c r="I239" s="39">
        <f t="shared" si="56"/>
        <v>0</v>
      </c>
      <c r="J239" s="64"/>
      <c r="K239" s="40">
        <f t="shared" si="57"/>
        <v>105</v>
      </c>
      <c r="L239" s="39">
        <f t="shared" si="58"/>
        <v>1</v>
      </c>
    </row>
    <row r="240" spans="1:12" x14ac:dyDescent="0.2">
      <c r="A240" s="147" t="s">
        <v>392</v>
      </c>
      <c r="B240" s="147" t="s">
        <v>549</v>
      </c>
      <c r="C240" s="147" t="s">
        <v>853</v>
      </c>
      <c r="D240" s="147">
        <v>1</v>
      </c>
      <c r="E240" s="30">
        <v>105</v>
      </c>
      <c r="F240" s="5"/>
      <c r="G240" s="13" t="s">
        <v>30</v>
      </c>
      <c r="H240" s="168">
        <v>7</v>
      </c>
      <c r="I240" s="39">
        <f t="shared" si="56"/>
        <v>6.6666666666666666E-2</v>
      </c>
      <c r="J240" s="64"/>
      <c r="K240" s="40">
        <f t="shared" si="57"/>
        <v>98</v>
      </c>
      <c r="L240" s="39">
        <f t="shared" si="58"/>
        <v>0.93333333333333335</v>
      </c>
    </row>
    <row r="241" spans="1:12" x14ac:dyDescent="0.2">
      <c r="A241" s="147" t="s">
        <v>392</v>
      </c>
      <c r="B241" s="147" t="s">
        <v>550</v>
      </c>
      <c r="C241" s="147" t="s">
        <v>551</v>
      </c>
      <c r="D241" s="147">
        <v>3</v>
      </c>
      <c r="E241" s="30">
        <v>105</v>
      </c>
      <c r="F241" s="5"/>
      <c r="G241" s="38"/>
      <c r="H241" s="38"/>
      <c r="I241" s="39">
        <f t="shared" si="56"/>
        <v>0</v>
      </c>
      <c r="J241" s="64"/>
      <c r="K241" s="40">
        <f t="shared" si="57"/>
        <v>105</v>
      </c>
      <c r="L241" s="39">
        <f t="shared" si="58"/>
        <v>1</v>
      </c>
    </row>
    <row r="242" spans="1:12" x14ac:dyDescent="0.2">
      <c r="A242" s="147" t="s">
        <v>392</v>
      </c>
      <c r="B242" s="147" t="s">
        <v>552</v>
      </c>
      <c r="C242" s="147" t="s">
        <v>553</v>
      </c>
      <c r="D242" s="147">
        <v>3</v>
      </c>
      <c r="E242" s="30">
        <v>105</v>
      </c>
      <c r="F242" s="5"/>
      <c r="G242" s="38"/>
      <c r="H242" s="38"/>
      <c r="I242" s="39">
        <f t="shared" si="56"/>
        <v>0</v>
      </c>
      <c r="J242" s="64"/>
      <c r="K242" s="40">
        <f t="shared" si="57"/>
        <v>105</v>
      </c>
      <c r="L242" s="39">
        <f t="shared" si="58"/>
        <v>1</v>
      </c>
    </row>
    <row r="243" spans="1:12" x14ac:dyDescent="0.2">
      <c r="A243" s="147" t="s">
        <v>392</v>
      </c>
      <c r="B243" s="147" t="s">
        <v>560</v>
      </c>
      <c r="C243" s="147" t="s">
        <v>854</v>
      </c>
      <c r="D243" s="147">
        <v>2</v>
      </c>
      <c r="E243" s="30">
        <v>105</v>
      </c>
      <c r="F243" s="5"/>
      <c r="G243" s="13" t="s">
        <v>30</v>
      </c>
      <c r="H243" s="168">
        <v>9</v>
      </c>
      <c r="I243" s="39">
        <f t="shared" si="56"/>
        <v>8.5714285714285715E-2</v>
      </c>
      <c r="J243" s="64"/>
      <c r="K243" s="40">
        <f t="shared" si="57"/>
        <v>96</v>
      </c>
      <c r="L243" s="39">
        <f t="shared" si="58"/>
        <v>0.91428571428571426</v>
      </c>
    </row>
    <row r="244" spans="1:12" x14ac:dyDescent="0.2">
      <c r="A244" s="147" t="s">
        <v>392</v>
      </c>
      <c r="B244" s="147" t="s">
        <v>561</v>
      </c>
      <c r="C244" s="147" t="s">
        <v>855</v>
      </c>
      <c r="D244" s="147">
        <v>3</v>
      </c>
      <c r="E244" s="30">
        <v>105</v>
      </c>
      <c r="F244" s="5"/>
      <c r="G244" s="13" t="s">
        <v>30</v>
      </c>
      <c r="H244" s="38">
        <v>3</v>
      </c>
      <c r="I244" s="39">
        <f t="shared" si="56"/>
        <v>2.8571428571428571E-2</v>
      </c>
      <c r="J244" s="64"/>
      <c r="K244" s="40">
        <f t="shared" si="57"/>
        <v>102</v>
      </c>
      <c r="L244" s="39">
        <f t="shared" si="58"/>
        <v>0.97142857142857142</v>
      </c>
    </row>
    <row r="245" spans="1:12" x14ac:dyDescent="0.2">
      <c r="A245" s="147" t="s">
        <v>392</v>
      </c>
      <c r="B245" s="147" t="s">
        <v>554</v>
      </c>
      <c r="C245" s="147" t="s">
        <v>555</v>
      </c>
      <c r="D245" s="147">
        <v>2</v>
      </c>
      <c r="E245" s="30">
        <v>105</v>
      </c>
      <c r="F245" s="5"/>
      <c r="G245" s="13" t="s">
        <v>30</v>
      </c>
      <c r="H245" s="168">
        <v>7</v>
      </c>
      <c r="I245" s="39">
        <f t="shared" si="56"/>
        <v>6.6666666666666666E-2</v>
      </c>
      <c r="J245" s="64"/>
      <c r="K245" s="40">
        <f t="shared" si="57"/>
        <v>98</v>
      </c>
      <c r="L245" s="39">
        <f t="shared" si="58"/>
        <v>0.93333333333333335</v>
      </c>
    </row>
    <row r="246" spans="1:12" x14ac:dyDescent="0.2">
      <c r="A246" s="147" t="s">
        <v>392</v>
      </c>
      <c r="B246" s="147" t="s">
        <v>556</v>
      </c>
      <c r="C246" s="147" t="s">
        <v>557</v>
      </c>
      <c r="D246" s="147">
        <v>2</v>
      </c>
      <c r="E246" s="30">
        <v>105</v>
      </c>
      <c r="F246" s="5"/>
      <c r="G246" s="13" t="s">
        <v>30</v>
      </c>
      <c r="H246" s="168">
        <v>3</v>
      </c>
      <c r="I246" s="39">
        <f t="shared" si="56"/>
        <v>2.8571428571428571E-2</v>
      </c>
      <c r="J246" s="64"/>
      <c r="K246" s="40">
        <f t="shared" si="57"/>
        <v>102</v>
      </c>
      <c r="L246" s="39">
        <f t="shared" si="58"/>
        <v>0.97142857142857142</v>
      </c>
    </row>
    <row r="247" spans="1:12" x14ac:dyDescent="0.2">
      <c r="A247" s="147" t="s">
        <v>392</v>
      </c>
      <c r="B247" s="147" t="s">
        <v>558</v>
      </c>
      <c r="C247" s="147" t="s">
        <v>559</v>
      </c>
      <c r="D247" s="147">
        <v>2</v>
      </c>
      <c r="E247" s="30">
        <v>105</v>
      </c>
      <c r="F247" s="5"/>
      <c r="G247" s="13" t="s">
        <v>30</v>
      </c>
      <c r="H247" s="168">
        <v>6</v>
      </c>
      <c r="I247" s="39">
        <f t="shared" si="56"/>
        <v>5.7142857142857141E-2</v>
      </c>
      <c r="J247" s="64"/>
      <c r="K247" s="40">
        <f t="shared" si="57"/>
        <v>99</v>
      </c>
      <c r="L247" s="39">
        <f t="shared" si="58"/>
        <v>0.94285714285714284</v>
      </c>
    </row>
    <row r="248" spans="1:12" x14ac:dyDescent="0.2">
      <c r="A248" s="147" t="s">
        <v>392</v>
      </c>
      <c r="B248" s="147" t="s">
        <v>562</v>
      </c>
      <c r="C248" s="147" t="s">
        <v>563</v>
      </c>
      <c r="D248" s="147">
        <v>3</v>
      </c>
      <c r="E248" s="30">
        <v>105</v>
      </c>
      <c r="F248" s="5"/>
      <c r="G248" s="13" t="s">
        <v>30</v>
      </c>
      <c r="H248" s="168">
        <v>3</v>
      </c>
      <c r="I248" s="39">
        <f t="shared" si="56"/>
        <v>2.8571428571428571E-2</v>
      </c>
      <c r="J248" s="64"/>
      <c r="K248" s="40">
        <f t="shared" si="57"/>
        <v>102</v>
      </c>
      <c r="L248" s="39">
        <f t="shared" si="58"/>
        <v>0.97142857142857142</v>
      </c>
    </row>
    <row r="249" spans="1:12" x14ac:dyDescent="0.2">
      <c r="A249" s="147" t="s">
        <v>392</v>
      </c>
      <c r="B249" s="147" t="s">
        <v>564</v>
      </c>
      <c r="C249" s="147" t="s">
        <v>565</v>
      </c>
      <c r="D249" s="147">
        <v>3</v>
      </c>
      <c r="E249" s="30">
        <v>105</v>
      </c>
      <c r="F249" s="5"/>
      <c r="G249" s="38"/>
      <c r="H249" s="38"/>
      <c r="I249" s="39">
        <f t="shared" si="56"/>
        <v>0</v>
      </c>
      <c r="J249" s="64"/>
      <c r="K249" s="40">
        <f t="shared" si="57"/>
        <v>105</v>
      </c>
      <c r="L249" s="39">
        <f t="shared" si="58"/>
        <v>1</v>
      </c>
    </row>
    <row r="250" spans="1:12" x14ac:dyDescent="0.2">
      <c r="A250" s="147" t="s">
        <v>392</v>
      </c>
      <c r="B250" s="147" t="s">
        <v>566</v>
      </c>
      <c r="C250" s="147" t="s">
        <v>567</v>
      </c>
      <c r="D250" s="147">
        <v>3</v>
      </c>
      <c r="E250" s="30">
        <v>105</v>
      </c>
      <c r="F250" s="5"/>
      <c r="G250" s="38"/>
      <c r="H250" s="38"/>
      <c r="I250" s="39">
        <f t="shared" si="56"/>
        <v>0</v>
      </c>
      <c r="J250" s="64"/>
      <c r="K250" s="40">
        <f t="shared" si="57"/>
        <v>105</v>
      </c>
      <c r="L250" s="39">
        <f t="shared" si="58"/>
        <v>1</v>
      </c>
    </row>
    <row r="251" spans="1:12" x14ac:dyDescent="0.2">
      <c r="A251" s="147" t="s">
        <v>392</v>
      </c>
      <c r="B251" s="147" t="s">
        <v>568</v>
      </c>
      <c r="C251" s="147" t="s">
        <v>569</v>
      </c>
      <c r="D251" s="147">
        <v>2</v>
      </c>
      <c r="E251" s="30">
        <v>105</v>
      </c>
      <c r="F251" s="5"/>
      <c r="G251" s="13" t="s">
        <v>30</v>
      </c>
      <c r="H251" s="168">
        <v>3</v>
      </c>
      <c r="I251" s="39">
        <f t="shared" si="56"/>
        <v>2.8571428571428571E-2</v>
      </c>
      <c r="J251" s="64"/>
      <c r="K251" s="40">
        <f t="shared" si="57"/>
        <v>102</v>
      </c>
      <c r="L251" s="39">
        <f t="shared" si="58"/>
        <v>0.97142857142857142</v>
      </c>
    </row>
    <row r="252" spans="1:12" x14ac:dyDescent="0.2">
      <c r="A252" s="147" t="s">
        <v>392</v>
      </c>
      <c r="B252" s="147" t="s">
        <v>570</v>
      </c>
      <c r="C252" s="147" t="s">
        <v>571</v>
      </c>
      <c r="D252" s="147">
        <v>3</v>
      </c>
      <c r="E252" s="30">
        <v>105</v>
      </c>
      <c r="F252" s="5"/>
      <c r="G252" s="13" t="s">
        <v>30</v>
      </c>
      <c r="H252" s="168">
        <v>3</v>
      </c>
      <c r="I252" s="39">
        <f t="shared" si="56"/>
        <v>2.8571428571428571E-2</v>
      </c>
      <c r="J252" s="64"/>
      <c r="K252" s="40">
        <f t="shared" si="57"/>
        <v>102</v>
      </c>
      <c r="L252" s="39">
        <f t="shared" si="58"/>
        <v>0.97142857142857142</v>
      </c>
    </row>
    <row r="253" spans="1:12" x14ac:dyDescent="0.2">
      <c r="A253" s="147" t="s">
        <v>392</v>
      </c>
      <c r="B253" s="147" t="s">
        <v>572</v>
      </c>
      <c r="C253" s="147" t="s">
        <v>856</v>
      </c>
      <c r="D253" s="147">
        <v>3</v>
      </c>
      <c r="E253" s="30">
        <v>105</v>
      </c>
      <c r="F253" s="5"/>
      <c r="G253" s="38"/>
      <c r="H253" s="38"/>
      <c r="I253" s="39">
        <f t="shared" si="56"/>
        <v>0</v>
      </c>
      <c r="J253" s="64"/>
      <c r="K253" s="40">
        <f t="shared" si="57"/>
        <v>105</v>
      </c>
      <c r="L253" s="39">
        <f t="shared" si="58"/>
        <v>1</v>
      </c>
    </row>
    <row r="254" spans="1:12" x14ac:dyDescent="0.2">
      <c r="A254" s="147" t="s">
        <v>392</v>
      </c>
      <c r="B254" s="147" t="s">
        <v>573</v>
      </c>
      <c r="C254" s="147" t="s">
        <v>574</v>
      </c>
      <c r="D254" s="147">
        <v>3</v>
      </c>
      <c r="E254" s="30">
        <v>105</v>
      </c>
      <c r="F254" s="5"/>
      <c r="G254" s="13" t="s">
        <v>30</v>
      </c>
      <c r="H254" s="168">
        <v>3</v>
      </c>
      <c r="I254" s="39">
        <f t="shared" si="56"/>
        <v>2.8571428571428571E-2</v>
      </c>
      <c r="J254" s="64"/>
      <c r="K254" s="40">
        <f t="shared" si="57"/>
        <v>102</v>
      </c>
      <c r="L254" s="39">
        <f t="shared" si="58"/>
        <v>0.97142857142857142</v>
      </c>
    </row>
    <row r="255" spans="1:12" x14ac:dyDescent="0.2">
      <c r="A255" s="147" t="s">
        <v>392</v>
      </c>
      <c r="B255" s="147" t="s">
        <v>575</v>
      </c>
      <c r="C255" s="147" t="s">
        <v>576</v>
      </c>
      <c r="D255" s="147">
        <v>2</v>
      </c>
      <c r="E255" s="30">
        <v>105</v>
      </c>
      <c r="F255" s="5"/>
      <c r="G255" s="13" t="s">
        <v>30</v>
      </c>
      <c r="H255" s="168">
        <v>4</v>
      </c>
      <c r="I255" s="39">
        <f t="shared" si="56"/>
        <v>3.8095238095238099E-2</v>
      </c>
      <c r="J255" s="64"/>
      <c r="K255" s="40">
        <f t="shared" si="57"/>
        <v>101</v>
      </c>
      <c r="L255" s="39">
        <f t="shared" si="58"/>
        <v>0.96190476190476193</v>
      </c>
    </row>
    <row r="256" spans="1:12" x14ac:dyDescent="0.2">
      <c r="A256" s="147" t="s">
        <v>392</v>
      </c>
      <c r="B256" s="147" t="s">
        <v>857</v>
      </c>
      <c r="C256" s="147" t="s">
        <v>858</v>
      </c>
      <c r="D256" s="147">
        <v>2</v>
      </c>
      <c r="E256" s="30">
        <v>105</v>
      </c>
      <c r="F256" s="5"/>
      <c r="G256" s="13" t="s">
        <v>30</v>
      </c>
      <c r="H256" s="168">
        <v>9</v>
      </c>
      <c r="I256" s="39">
        <f t="shared" si="56"/>
        <v>8.5714285714285715E-2</v>
      </c>
      <c r="J256" s="64"/>
      <c r="K256" s="40">
        <f t="shared" si="57"/>
        <v>96</v>
      </c>
      <c r="L256" s="39">
        <f t="shared" si="58"/>
        <v>0.91428571428571426</v>
      </c>
    </row>
    <row r="257" spans="1:12" x14ac:dyDescent="0.2">
      <c r="A257" s="147" t="s">
        <v>392</v>
      </c>
      <c r="B257" s="147" t="s">
        <v>577</v>
      </c>
      <c r="C257" s="147" t="s">
        <v>578</v>
      </c>
      <c r="D257" s="147">
        <v>3</v>
      </c>
      <c r="E257" s="30">
        <v>105</v>
      </c>
      <c r="F257" s="5"/>
      <c r="G257" s="13" t="s">
        <v>30</v>
      </c>
      <c r="H257" s="168">
        <v>3</v>
      </c>
      <c r="I257" s="39">
        <f t="shared" si="56"/>
        <v>2.8571428571428571E-2</v>
      </c>
      <c r="J257" s="64"/>
      <c r="K257" s="40">
        <f t="shared" si="57"/>
        <v>102</v>
      </c>
      <c r="L257" s="39">
        <f t="shared" si="58"/>
        <v>0.97142857142857142</v>
      </c>
    </row>
    <row r="258" spans="1:12" x14ac:dyDescent="0.2">
      <c r="A258" s="147" t="s">
        <v>392</v>
      </c>
      <c r="B258" s="147" t="s">
        <v>585</v>
      </c>
      <c r="C258" s="147" t="s">
        <v>859</v>
      </c>
      <c r="D258" s="147">
        <v>2</v>
      </c>
      <c r="E258" s="30">
        <v>105</v>
      </c>
      <c r="F258" s="5"/>
      <c r="G258" s="13" t="s">
        <v>30</v>
      </c>
      <c r="H258" s="168">
        <v>7</v>
      </c>
      <c r="I258" s="39">
        <f t="shared" si="56"/>
        <v>6.6666666666666666E-2</v>
      </c>
      <c r="J258" s="64"/>
      <c r="K258" s="40">
        <f t="shared" si="57"/>
        <v>98</v>
      </c>
      <c r="L258" s="39">
        <f t="shared" si="58"/>
        <v>0.93333333333333335</v>
      </c>
    </row>
    <row r="259" spans="1:12" x14ac:dyDescent="0.2">
      <c r="A259" s="147" t="s">
        <v>392</v>
      </c>
      <c r="B259" s="147" t="s">
        <v>579</v>
      </c>
      <c r="C259" s="147" t="s">
        <v>580</v>
      </c>
      <c r="D259" s="147">
        <v>3</v>
      </c>
      <c r="E259" s="30">
        <v>105</v>
      </c>
      <c r="F259" s="5"/>
      <c r="G259" s="13" t="s">
        <v>30</v>
      </c>
      <c r="H259" s="168">
        <v>3</v>
      </c>
      <c r="I259" s="39">
        <f t="shared" si="56"/>
        <v>2.8571428571428571E-2</v>
      </c>
      <c r="J259" s="64"/>
      <c r="K259" s="40">
        <f t="shared" si="57"/>
        <v>102</v>
      </c>
      <c r="L259" s="39">
        <f t="shared" si="58"/>
        <v>0.97142857142857142</v>
      </c>
    </row>
    <row r="260" spans="1:12" x14ac:dyDescent="0.2">
      <c r="A260" s="147" t="s">
        <v>392</v>
      </c>
      <c r="B260" s="147" t="s">
        <v>586</v>
      </c>
      <c r="C260" s="147" t="s">
        <v>860</v>
      </c>
      <c r="D260" s="147">
        <v>3</v>
      </c>
      <c r="E260" s="30">
        <v>105</v>
      </c>
      <c r="F260" s="5"/>
      <c r="G260" s="13"/>
      <c r="H260" s="38"/>
      <c r="I260" s="39">
        <f t="shared" si="56"/>
        <v>0</v>
      </c>
      <c r="J260" s="64"/>
      <c r="K260" s="40">
        <f t="shared" si="57"/>
        <v>105</v>
      </c>
      <c r="L260" s="39">
        <f t="shared" si="58"/>
        <v>1</v>
      </c>
    </row>
    <row r="261" spans="1:12" x14ac:dyDescent="0.2">
      <c r="A261" s="147" t="s">
        <v>392</v>
      </c>
      <c r="B261" s="147" t="s">
        <v>581</v>
      </c>
      <c r="C261" s="147" t="s">
        <v>582</v>
      </c>
      <c r="D261" s="147">
        <v>2</v>
      </c>
      <c r="E261" s="30">
        <v>105</v>
      </c>
      <c r="F261" s="5"/>
      <c r="G261" s="13" t="s">
        <v>30</v>
      </c>
      <c r="H261" s="168">
        <v>6</v>
      </c>
      <c r="I261" s="39">
        <f t="shared" si="56"/>
        <v>5.7142857142857141E-2</v>
      </c>
      <c r="J261" s="64"/>
      <c r="K261" s="40">
        <f t="shared" si="57"/>
        <v>99</v>
      </c>
      <c r="L261" s="39">
        <f t="shared" si="58"/>
        <v>0.94285714285714284</v>
      </c>
    </row>
    <row r="262" spans="1:12" x14ac:dyDescent="0.2">
      <c r="A262" s="147" t="s">
        <v>392</v>
      </c>
      <c r="B262" s="147" t="s">
        <v>583</v>
      </c>
      <c r="C262" s="147" t="s">
        <v>584</v>
      </c>
      <c r="D262" s="147">
        <v>3</v>
      </c>
      <c r="E262" s="30">
        <v>105</v>
      </c>
      <c r="F262" s="5"/>
      <c r="G262" s="13" t="s">
        <v>30</v>
      </c>
      <c r="H262" s="168">
        <v>3</v>
      </c>
      <c r="I262" s="39">
        <f t="shared" si="56"/>
        <v>2.8571428571428571E-2</v>
      </c>
      <c r="J262" s="64"/>
      <c r="K262" s="40">
        <f t="shared" si="57"/>
        <v>102</v>
      </c>
      <c r="L262" s="39">
        <f t="shared" si="58"/>
        <v>0.97142857142857142</v>
      </c>
    </row>
    <row r="263" spans="1:12" x14ac:dyDescent="0.2">
      <c r="A263" s="147" t="s">
        <v>392</v>
      </c>
      <c r="B263" s="147" t="s">
        <v>587</v>
      </c>
      <c r="C263" s="147" t="s">
        <v>588</v>
      </c>
      <c r="D263" s="147">
        <v>2</v>
      </c>
      <c r="E263" s="30">
        <v>105</v>
      </c>
      <c r="F263" s="5"/>
      <c r="G263" s="13" t="s">
        <v>30</v>
      </c>
      <c r="H263" s="168">
        <v>3</v>
      </c>
      <c r="I263" s="39">
        <f t="shared" si="56"/>
        <v>2.8571428571428571E-2</v>
      </c>
      <c r="J263" s="64"/>
      <c r="K263" s="40">
        <f t="shared" si="57"/>
        <v>102</v>
      </c>
      <c r="L263" s="39">
        <f t="shared" si="58"/>
        <v>0.97142857142857142</v>
      </c>
    </row>
    <row r="264" spans="1:12" x14ac:dyDescent="0.2">
      <c r="A264" s="147" t="s">
        <v>392</v>
      </c>
      <c r="B264" s="147" t="s">
        <v>589</v>
      </c>
      <c r="C264" s="147" t="s">
        <v>590</v>
      </c>
      <c r="D264" s="147">
        <v>3</v>
      </c>
      <c r="E264" s="30">
        <v>105</v>
      </c>
      <c r="F264" s="5"/>
      <c r="G264" s="38"/>
      <c r="H264" s="38"/>
      <c r="I264" s="39">
        <f t="shared" si="56"/>
        <v>0</v>
      </c>
      <c r="J264" s="64"/>
      <c r="K264" s="40">
        <f t="shared" si="57"/>
        <v>105</v>
      </c>
      <c r="L264" s="39">
        <f t="shared" si="58"/>
        <v>1</v>
      </c>
    </row>
    <row r="265" spans="1:12" x14ac:dyDescent="0.2">
      <c r="A265" s="147" t="s">
        <v>392</v>
      </c>
      <c r="B265" s="147" t="s">
        <v>591</v>
      </c>
      <c r="C265" s="147" t="s">
        <v>592</v>
      </c>
      <c r="D265" s="147">
        <v>2</v>
      </c>
      <c r="E265" s="30">
        <v>105</v>
      </c>
      <c r="F265" s="5"/>
      <c r="G265" s="13" t="s">
        <v>30</v>
      </c>
      <c r="H265" s="168">
        <v>3</v>
      </c>
      <c r="I265" s="39">
        <f t="shared" si="56"/>
        <v>2.8571428571428571E-2</v>
      </c>
      <c r="J265" s="64"/>
      <c r="K265" s="40">
        <f t="shared" si="57"/>
        <v>102</v>
      </c>
      <c r="L265" s="39">
        <f t="shared" si="58"/>
        <v>0.97142857142857142</v>
      </c>
    </row>
    <row r="266" spans="1:12" x14ac:dyDescent="0.2">
      <c r="A266" s="147" t="s">
        <v>392</v>
      </c>
      <c r="B266" s="147" t="s">
        <v>593</v>
      </c>
      <c r="C266" s="147" t="s">
        <v>594</v>
      </c>
      <c r="D266" s="147">
        <v>2</v>
      </c>
      <c r="E266" s="30">
        <v>105</v>
      </c>
      <c r="F266" s="5"/>
      <c r="G266" s="38"/>
      <c r="H266" s="38"/>
      <c r="I266" s="39">
        <f t="shared" si="56"/>
        <v>0</v>
      </c>
      <c r="J266" s="64"/>
      <c r="K266" s="40">
        <f t="shared" si="57"/>
        <v>105</v>
      </c>
      <c r="L266" s="39">
        <f t="shared" si="58"/>
        <v>1</v>
      </c>
    </row>
    <row r="267" spans="1:12" x14ac:dyDescent="0.2">
      <c r="A267" s="147" t="s">
        <v>392</v>
      </c>
      <c r="B267" s="147" t="s">
        <v>595</v>
      </c>
      <c r="C267" s="147" t="s">
        <v>596</v>
      </c>
      <c r="D267" s="147">
        <v>3</v>
      </c>
      <c r="E267" s="30">
        <v>105</v>
      </c>
      <c r="F267" s="5"/>
      <c r="G267" s="13"/>
      <c r="H267" s="38"/>
      <c r="I267" s="39">
        <f t="shared" si="56"/>
        <v>0</v>
      </c>
      <c r="J267" s="64"/>
      <c r="K267" s="40">
        <f t="shared" si="57"/>
        <v>105</v>
      </c>
      <c r="L267" s="39">
        <f t="shared" si="58"/>
        <v>1</v>
      </c>
    </row>
    <row r="268" spans="1:12" x14ac:dyDescent="0.2">
      <c r="A268" s="147" t="s">
        <v>392</v>
      </c>
      <c r="B268" s="147" t="s">
        <v>597</v>
      </c>
      <c r="C268" s="147" t="s">
        <v>598</v>
      </c>
      <c r="D268" s="147">
        <v>2</v>
      </c>
      <c r="E268" s="30">
        <v>105</v>
      </c>
      <c r="F268" s="5"/>
      <c r="G268" s="13" t="s">
        <v>30</v>
      </c>
      <c r="H268" s="168">
        <v>7</v>
      </c>
      <c r="I268" s="39">
        <f t="shared" si="56"/>
        <v>6.6666666666666666E-2</v>
      </c>
      <c r="J268" s="64"/>
      <c r="K268" s="40">
        <f t="shared" si="57"/>
        <v>98</v>
      </c>
      <c r="L268" s="39">
        <f t="shared" si="58"/>
        <v>0.93333333333333335</v>
      </c>
    </row>
    <row r="269" spans="1:12" x14ac:dyDescent="0.2">
      <c r="A269" s="147" t="s">
        <v>392</v>
      </c>
      <c r="B269" s="147" t="s">
        <v>599</v>
      </c>
      <c r="C269" s="147" t="s">
        <v>600</v>
      </c>
      <c r="D269" s="147">
        <v>3</v>
      </c>
      <c r="E269" s="30">
        <v>105</v>
      </c>
      <c r="F269" s="5"/>
      <c r="G269" s="13" t="s">
        <v>30</v>
      </c>
      <c r="H269" s="168">
        <v>3</v>
      </c>
      <c r="I269" s="39">
        <f t="shared" si="56"/>
        <v>2.8571428571428571E-2</v>
      </c>
      <c r="J269" s="64"/>
      <c r="K269" s="40">
        <f t="shared" si="57"/>
        <v>102</v>
      </c>
      <c r="L269" s="39">
        <f t="shared" si="58"/>
        <v>0.97142857142857142</v>
      </c>
    </row>
    <row r="270" spans="1:12" x14ac:dyDescent="0.2">
      <c r="A270" s="147" t="s">
        <v>392</v>
      </c>
      <c r="B270" s="147" t="s">
        <v>601</v>
      </c>
      <c r="C270" s="147" t="s">
        <v>602</v>
      </c>
      <c r="D270" s="147">
        <v>3</v>
      </c>
      <c r="E270" s="30">
        <v>105</v>
      </c>
      <c r="F270" s="5"/>
      <c r="G270" s="13" t="s">
        <v>30</v>
      </c>
      <c r="H270" s="168">
        <v>3</v>
      </c>
      <c r="I270" s="39">
        <f t="shared" si="56"/>
        <v>2.8571428571428571E-2</v>
      </c>
      <c r="J270" s="64"/>
      <c r="K270" s="40">
        <f t="shared" si="57"/>
        <v>102</v>
      </c>
      <c r="L270" s="39">
        <f t="shared" si="58"/>
        <v>0.97142857142857142</v>
      </c>
    </row>
    <row r="271" spans="1:12" x14ac:dyDescent="0.2">
      <c r="A271" s="147" t="s">
        <v>392</v>
      </c>
      <c r="B271" s="147" t="s">
        <v>603</v>
      </c>
      <c r="C271" s="147" t="s">
        <v>604</v>
      </c>
      <c r="D271" s="147">
        <v>3</v>
      </c>
      <c r="E271" s="30">
        <v>105</v>
      </c>
      <c r="F271" s="5"/>
      <c r="G271" s="38"/>
      <c r="H271" s="38"/>
      <c r="I271" s="39">
        <f t="shared" si="56"/>
        <v>0</v>
      </c>
      <c r="J271" s="64"/>
      <c r="K271" s="40">
        <f t="shared" si="57"/>
        <v>105</v>
      </c>
      <c r="L271" s="39">
        <f t="shared" si="58"/>
        <v>1</v>
      </c>
    </row>
    <row r="272" spans="1:12" x14ac:dyDescent="0.2">
      <c r="A272" s="147" t="s">
        <v>392</v>
      </c>
      <c r="B272" s="147" t="s">
        <v>605</v>
      </c>
      <c r="C272" s="147" t="s">
        <v>606</v>
      </c>
      <c r="D272" s="147">
        <v>2</v>
      </c>
      <c r="E272" s="30">
        <v>105</v>
      </c>
      <c r="F272" s="5"/>
      <c r="G272" s="13" t="s">
        <v>30</v>
      </c>
      <c r="H272" s="168">
        <v>3</v>
      </c>
      <c r="I272" s="39">
        <f t="shared" si="56"/>
        <v>2.8571428571428571E-2</v>
      </c>
      <c r="J272" s="64"/>
      <c r="K272" s="40">
        <f t="shared" si="57"/>
        <v>102</v>
      </c>
      <c r="L272" s="39">
        <f t="shared" si="58"/>
        <v>0.97142857142857142</v>
      </c>
    </row>
    <row r="273" spans="1:12" x14ac:dyDescent="0.2">
      <c r="A273" s="147" t="s">
        <v>392</v>
      </c>
      <c r="B273" s="147" t="s">
        <v>607</v>
      </c>
      <c r="C273" s="147" t="s">
        <v>608</v>
      </c>
      <c r="D273" s="147">
        <v>3</v>
      </c>
      <c r="E273" s="30">
        <v>105</v>
      </c>
      <c r="F273" s="5"/>
      <c r="G273" s="38"/>
      <c r="H273" s="38"/>
      <c r="I273" s="39">
        <f t="shared" si="56"/>
        <v>0</v>
      </c>
      <c r="J273" s="64"/>
      <c r="K273" s="40">
        <f t="shared" si="57"/>
        <v>105</v>
      </c>
      <c r="L273" s="39">
        <f t="shared" si="58"/>
        <v>1</v>
      </c>
    </row>
    <row r="274" spans="1:12" x14ac:dyDescent="0.2">
      <c r="A274" s="147" t="s">
        <v>392</v>
      </c>
      <c r="B274" s="147" t="s">
        <v>609</v>
      </c>
      <c r="C274" s="147" t="s">
        <v>861</v>
      </c>
      <c r="D274" s="147">
        <v>2</v>
      </c>
      <c r="E274" s="30">
        <v>105</v>
      </c>
      <c r="F274" s="5"/>
      <c r="G274" s="13" t="s">
        <v>30</v>
      </c>
      <c r="H274" s="168">
        <v>4</v>
      </c>
      <c r="I274" s="39">
        <f t="shared" si="56"/>
        <v>3.8095238095238099E-2</v>
      </c>
      <c r="J274" s="64"/>
      <c r="K274" s="40">
        <f t="shared" si="57"/>
        <v>101</v>
      </c>
      <c r="L274" s="39">
        <f t="shared" si="58"/>
        <v>0.96190476190476193</v>
      </c>
    </row>
    <row r="275" spans="1:12" x14ac:dyDescent="0.2">
      <c r="A275" s="147" t="s">
        <v>392</v>
      </c>
      <c r="B275" s="147" t="s">
        <v>610</v>
      </c>
      <c r="C275" s="147" t="s">
        <v>862</v>
      </c>
      <c r="D275" s="147">
        <v>2</v>
      </c>
      <c r="E275" s="30">
        <v>105</v>
      </c>
      <c r="F275" s="5"/>
      <c r="G275" s="13" t="s">
        <v>30</v>
      </c>
      <c r="H275" s="168">
        <v>4</v>
      </c>
      <c r="I275" s="39">
        <f t="shared" si="56"/>
        <v>3.8095238095238099E-2</v>
      </c>
      <c r="J275" s="64"/>
      <c r="K275" s="40">
        <f t="shared" si="57"/>
        <v>101</v>
      </c>
      <c r="L275" s="39">
        <f t="shared" si="58"/>
        <v>0.96190476190476193</v>
      </c>
    </row>
    <row r="276" spans="1:12" x14ac:dyDescent="0.2">
      <c r="A276" s="147" t="s">
        <v>392</v>
      </c>
      <c r="B276" s="147" t="s">
        <v>613</v>
      </c>
      <c r="C276" s="147" t="s">
        <v>863</v>
      </c>
      <c r="D276" s="147">
        <v>2</v>
      </c>
      <c r="E276" s="30">
        <v>105</v>
      </c>
      <c r="F276" s="5"/>
      <c r="G276" s="13" t="s">
        <v>30</v>
      </c>
      <c r="H276" s="168">
        <v>8</v>
      </c>
      <c r="I276" s="39">
        <f t="shared" si="56"/>
        <v>7.6190476190476197E-2</v>
      </c>
      <c r="J276" s="64"/>
      <c r="K276" s="40">
        <f t="shared" si="57"/>
        <v>97</v>
      </c>
      <c r="L276" s="39">
        <f t="shared" si="58"/>
        <v>0.92380952380952386</v>
      </c>
    </row>
    <row r="277" spans="1:12" x14ac:dyDescent="0.2">
      <c r="A277" s="147" t="s">
        <v>392</v>
      </c>
      <c r="B277" s="147" t="s">
        <v>611</v>
      </c>
      <c r="C277" s="147" t="s">
        <v>612</v>
      </c>
      <c r="D277" s="147">
        <v>3</v>
      </c>
      <c r="E277" s="30">
        <v>105</v>
      </c>
      <c r="F277" s="5"/>
      <c r="G277" s="13" t="s">
        <v>30</v>
      </c>
      <c r="H277" s="168">
        <v>3</v>
      </c>
      <c r="I277" s="39">
        <f t="shared" ref="I277:I335" si="59">H277/E277</f>
        <v>2.8571428571428571E-2</v>
      </c>
      <c r="J277" s="64"/>
      <c r="K277" s="40">
        <f t="shared" ref="K277:K335" si="60">E277-H277</f>
        <v>102</v>
      </c>
      <c r="L277" s="39">
        <f t="shared" ref="L277:L335" si="61">K277/E277</f>
        <v>0.97142857142857142</v>
      </c>
    </row>
    <row r="278" spans="1:12" x14ac:dyDescent="0.2">
      <c r="A278" s="147" t="s">
        <v>392</v>
      </c>
      <c r="B278" s="147" t="s">
        <v>614</v>
      </c>
      <c r="C278" s="147" t="s">
        <v>615</v>
      </c>
      <c r="D278" s="147">
        <v>3</v>
      </c>
      <c r="E278" s="30">
        <v>105</v>
      </c>
      <c r="F278" s="5"/>
      <c r="G278" s="38"/>
      <c r="H278" s="38"/>
      <c r="I278" s="39">
        <f t="shared" si="59"/>
        <v>0</v>
      </c>
      <c r="J278" s="64"/>
      <c r="K278" s="40">
        <f t="shared" si="60"/>
        <v>105</v>
      </c>
      <c r="L278" s="39">
        <f t="shared" si="61"/>
        <v>1</v>
      </c>
    </row>
    <row r="279" spans="1:12" x14ac:dyDescent="0.2">
      <c r="A279" s="147" t="s">
        <v>392</v>
      </c>
      <c r="B279" s="147" t="s">
        <v>616</v>
      </c>
      <c r="C279" s="147" t="s">
        <v>617</v>
      </c>
      <c r="D279" s="147">
        <v>3</v>
      </c>
      <c r="E279" s="30">
        <v>105</v>
      </c>
      <c r="F279" s="5"/>
      <c r="G279" s="38"/>
      <c r="H279" s="38"/>
      <c r="I279" s="39">
        <f t="shared" si="59"/>
        <v>0</v>
      </c>
      <c r="J279" s="64"/>
      <c r="K279" s="40">
        <f t="shared" si="60"/>
        <v>105</v>
      </c>
      <c r="L279" s="39">
        <f t="shared" si="61"/>
        <v>1</v>
      </c>
    </row>
    <row r="280" spans="1:12" x14ac:dyDescent="0.2">
      <c r="A280" s="147" t="s">
        <v>392</v>
      </c>
      <c r="B280" s="147" t="s">
        <v>618</v>
      </c>
      <c r="C280" s="147" t="s">
        <v>619</v>
      </c>
      <c r="D280" s="147">
        <v>3</v>
      </c>
      <c r="E280" s="30">
        <v>105</v>
      </c>
      <c r="F280" s="5"/>
      <c r="G280" s="38"/>
      <c r="H280" s="38"/>
      <c r="I280" s="39">
        <f t="shared" si="59"/>
        <v>0</v>
      </c>
      <c r="J280" s="64"/>
      <c r="K280" s="40">
        <f t="shared" si="60"/>
        <v>105</v>
      </c>
      <c r="L280" s="39">
        <f t="shared" si="61"/>
        <v>1</v>
      </c>
    </row>
    <row r="281" spans="1:12" x14ac:dyDescent="0.2">
      <c r="A281" s="147" t="s">
        <v>392</v>
      </c>
      <c r="B281" s="147" t="s">
        <v>620</v>
      </c>
      <c r="C281" s="147" t="s">
        <v>621</v>
      </c>
      <c r="D281" s="147">
        <v>3</v>
      </c>
      <c r="E281" s="30">
        <v>105</v>
      </c>
      <c r="F281" s="5"/>
      <c r="G281" s="13" t="s">
        <v>30</v>
      </c>
      <c r="H281" s="168">
        <v>3</v>
      </c>
      <c r="I281" s="39">
        <f t="shared" si="59"/>
        <v>2.8571428571428571E-2</v>
      </c>
      <c r="J281" s="64"/>
      <c r="K281" s="40">
        <f t="shared" si="60"/>
        <v>102</v>
      </c>
      <c r="L281" s="39">
        <f t="shared" si="61"/>
        <v>0.97142857142857142</v>
      </c>
    </row>
    <row r="282" spans="1:12" x14ac:dyDescent="0.2">
      <c r="A282" s="147" t="s">
        <v>392</v>
      </c>
      <c r="B282" s="147" t="s">
        <v>622</v>
      </c>
      <c r="C282" s="147" t="s">
        <v>623</v>
      </c>
      <c r="D282" s="147">
        <v>2</v>
      </c>
      <c r="E282" s="30">
        <v>105</v>
      </c>
      <c r="F282" s="5"/>
      <c r="G282" s="38"/>
      <c r="H282" s="38"/>
      <c r="I282" s="39">
        <f t="shared" si="59"/>
        <v>0</v>
      </c>
      <c r="J282" s="64"/>
      <c r="K282" s="40">
        <f t="shared" si="60"/>
        <v>105</v>
      </c>
      <c r="L282" s="39">
        <f t="shared" si="61"/>
        <v>1</v>
      </c>
    </row>
    <row r="283" spans="1:12" x14ac:dyDescent="0.2">
      <c r="A283" s="147" t="s">
        <v>392</v>
      </c>
      <c r="B283" s="147" t="s">
        <v>624</v>
      </c>
      <c r="C283" s="147" t="s">
        <v>625</v>
      </c>
      <c r="D283" s="147">
        <v>3</v>
      </c>
      <c r="E283" s="30">
        <v>105</v>
      </c>
      <c r="F283" s="5"/>
      <c r="G283" s="38"/>
      <c r="H283" s="38"/>
      <c r="I283" s="39">
        <f t="shared" si="59"/>
        <v>0</v>
      </c>
      <c r="J283" s="64"/>
      <c r="K283" s="40">
        <f t="shared" si="60"/>
        <v>105</v>
      </c>
      <c r="L283" s="39">
        <f t="shared" si="61"/>
        <v>1</v>
      </c>
    </row>
    <row r="284" spans="1:12" x14ac:dyDescent="0.2">
      <c r="A284" s="147" t="s">
        <v>392</v>
      </c>
      <c r="B284" s="147" t="s">
        <v>626</v>
      </c>
      <c r="C284" s="147" t="s">
        <v>627</v>
      </c>
      <c r="D284" s="147">
        <v>3</v>
      </c>
      <c r="E284" s="30">
        <v>105</v>
      </c>
      <c r="F284" s="5"/>
      <c r="G284" s="38"/>
      <c r="H284" s="38"/>
      <c r="I284" s="39">
        <f t="shared" si="59"/>
        <v>0</v>
      </c>
      <c r="J284" s="64"/>
      <c r="K284" s="40">
        <f t="shared" si="60"/>
        <v>105</v>
      </c>
      <c r="L284" s="39">
        <f t="shared" si="61"/>
        <v>1</v>
      </c>
    </row>
    <row r="285" spans="1:12" x14ac:dyDescent="0.2">
      <c r="A285" s="147" t="s">
        <v>392</v>
      </c>
      <c r="B285" s="147" t="s">
        <v>628</v>
      </c>
      <c r="C285" s="147" t="s">
        <v>629</v>
      </c>
      <c r="D285" s="147">
        <v>2</v>
      </c>
      <c r="E285" s="30">
        <v>105</v>
      </c>
      <c r="F285" s="5"/>
      <c r="G285" s="13" t="s">
        <v>30</v>
      </c>
      <c r="H285" s="168">
        <v>3</v>
      </c>
      <c r="I285" s="39">
        <f t="shared" si="59"/>
        <v>2.8571428571428571E-2</v>
      </c>
      <c r="J285" s="64"/>
      <c r="K285" s="40">
        <f t="shared" si="60"/>
        <v>102</v>
      </c>
      <c r="L285" s="39">
        <f t="shared" si="61"/>
        <v>0.97142857142857142</v>
      </c>
    </row>
    <row r="286" spans="1:12" x14ac:dyDescent="0.2">
      <c r="A286" s="147" t="s">
        <v>392</v>
      </c>
      <c r="B286" s="147" t="s">
        <v>630</v>
      </c>
      <c r="C286" s="147" t="s">
        <v>631</v>
      </c>
      <c r="D286" s="147">
        <v>3</v>
      </c>
      <c r="E286" s="30">
        <v>105</v>
      </c>
      <c r="F286" s="5"/>
      <c r="G286" s="13"/>
      <c r="H286" s="38"/>
      <c r="I286" s="39">
        <f t="shared" si="59"/>
        <v>0</v>
      </c>
      <c r="J286" s="64"/>
      <c r="K286" s="40">
        <f t="shared" si="60"/>
        <v>105</v>
      </c>
      <c r="L286" s="39">
        <f t="shared" si="61"/>
        <v>1</v>
      </c>
    </row>
    <row r="287" spans="1:12" x14ac:dyDescent="0.2">
      <c r="A287" s="147" t="s">
        <v>392</v>
      </c>
      <c r="B287" s="147" t="s">
        <v>632</v>
      </c>
      <c r="C287" s="147" t="s">
        <v>633</v>
      </c>
      <c r="D287" s="147">
        <v>1</v>
      </c>
      <c r="E287" s="30">
        <v>105</v>
      </c>
      <c r="F287" s="5"/>
      <c r="G287" s="13" t="s">
        <v>30</v>
      </c>
      <c r="H287" s="168">
        <v>16</v>
      </c>
      <c r="I287" s="39">
        <f t="shared" si="59"/>
        <v>0.15238095238095239</v>
      </c>
      <c r="J287" s="64"/>
      <c r="K287" s="40">
        <f t="shared" si="60"/>
        <v>89</v>
      </c>
      <c r="L287" s="39">
        <f t="shared" si="61"/>
        <v>0.84761904761904761</v>
      </c>
    </row>
    <row r="288" spans="1:12" x14ac:dyDescent="0.2">
      <c r="A288" s="147" t="s">
        <v>392</v>
      </c>
      <c r="B288" s="147" t="s">
        <v>634</v>
      </c>
      <c r="C288" s="147" t="s">
        <v>635</v>
      </c>
      <c r="D288" s="147">
        <v>1</v>
      </c>
      <c r="E288" s="30">
        <v>105</v>
      </c>
      <c r="F288" s="5"/>
      <c r="G288" s="13" t="s">
        <v>30</v>
      </c>
      <c r="H288" s="168">
        <v>7</v>
      </c>
      <c r="I288" s="39">
        <f t="shared" si="59"/>
        <v>6.6666666666666666E-2</v>
      </c>
      <c r="J288" s="64"/>
      <c r="K288" s="40">
        <f t="shared" si="60"/>
        <v>98</v>
      </c>
      <c r="L288" s="39">
        <f t="shared" si="61"/>
        <v>0.93333333333333335</v>
      </c>
    </row>
    <row r="289" spans="1:12" x14ac:dyDescent="0.2">
      <c r="A289" s="147" t="s">
        <v>392</v>
      </c>
      <c r="B289" s="147" t="s">
        <v>636</v>
      </c>
      <c r="C289" s="147" t="s">
        <v>637</v>
      </c>
      <c r="D289" s="147">
        <v>2</v>
      </c>
      <c r="E289" s="30">
        <v>105</v>
      </c>
      <c r="F289" s="5"/>
      <c r="G289" s="13" t="s">
        <v>30</v>
      </c>
      <c r="H289" s="168">
        <v>6</v>
      </c>
      <c r="I289" s="39">
        <f t="shared" si="59"/>
        <v>5.7142857142857141E-2</v>
      </c>
      <c r="J289" s="64"/>
      <c r="K289" s="40">
        <f t="shared" si="60"/>
        <v>99</v>
      </c>
      <c r="L289" s="39">
        <f t="shared" si="61"/>
        <v>0.94285714285714284</v>
      </c>
    </row>
    <row r="290" spans="1:12" x14ac:dyDescent="0.2">
      <c r="A290" s="147" t="s">
        <v>392</v>
      </c>
      <c r="B290" s="147" t="s">
        <v>671</v>
      </c>
      <c r="C290" s="147" t="s">
        <v>864</v>
      </c>
      <c r="D290" s="147">
        <v>2</v>
      </c>
      <c r="E290" s="30">
        <v>105</v>
      </c>
      <c r="F290" s="5"/>
      <c r="G290" s="13" t="s">
        <v>30</v>
      </c>
      <c r="H290" s="168">
        <v>12</v>
      </c>
      <c r="I290" s="39">
        <f t="shared" si="59"/>
        <v>0.11428571428571428</v>
      </c>
      <c r="J290" s="64"/>
      <c r="K290" s="40">
        <f t="shared" si="60"/>
        <v>93</v>
      </c>
      <c r="L290" s="39">
        <f t="shared" si="61"/>
        <v>0.88571428571428568</v>
      </c>
    </row>
    <row r="291" spans="1:12" x14ac:dyDescent="0.2">
      <c r="A291" s="147" t="s">
        <v>392</v>
      </c>
      <c r="B291" s="147" t="s">
        <v>638</v>
      </c>
      <c r="C291" s="147" t="s">
        <v>639</v>
      </c>
      <c r="D291" s="147">
        <v>3</v>
      </c>
      <c r="E291" s="30">
        <v>105</v>
      </c>
      <c r="F291" s="5"/>
      <c r="G291" s="13"/>
      <c r="H291" s="38"/>
      <c r="I291" s="39">
        <f t="shared" si="59"/>
        <v>0</v>
      </c>
      <c r="J291" s="64"/>
      <c r="K291" s="40">
        <f t="shared" si="60"/>
        <v>105</v>
      </c>
      <c r="L291" s="39">
        <f t="shared" si="61"/>
        <v>1</v>
      </c>
    </row>
    <row r="292" spans="1:12" x14ac:dyDescent="0.2">
      <c r="A292" s="147" t="s">
        <v>392</v>
      </c>
      <c r="B292" s="147" t="s">
        <v>672</v>
      </c>
      <c r="C292" s="147" t="s">
        <v>865</v>
      </c>
      <c r="D292" s="147">
        <v>2</v>
      </c>
      <c r="E292" s="30">
        <v>105</v>
      </c>
      <c r="F292" s="5"/>
      <c r="G292" s="13" t="s">
        <v>30</v>
      </c>
      <c r="H292" s="168">
        <v>3</v>
      </c>
      <c r="I292" s="39">
        <f t="shared" si="59"/>
        <v>2.8571428571428571E-2</v>
      </c>
      <c r="J292" s="64"/>
      <c r="K292" s="40">
        <f t="shared" si="60"/>
        <v>102</v>
      </c>
      <c r="L292" s="39">
        <f t="shared" si="61"/>
        <v>0.97142857142857142</v>
      </c>
    </row>
    <row r="293" spans="1:12" x14ac:dyDescent="0.2">
      <c r="A293" s="147" t="s">
        <v>392</v>
      </c>
      <c r="B293" s="147" t="s">
        <v>640</v>
      </c>
      <c r="C293" s="147" t="s">
        <v>641</v>
      </c>
      <c r="D293" s="147">
        <v>2</v>
      </c>
      <c r="E293" s="30">
        <v>105</v>
      </c>
      <c r="F293" s="5"/>
      <c r="G293" s="13" t="s">
        <v>30</v>
      </c>
      <c r="H293" s="168">
        <v>3</v>
      </c>
      <c r="I293" s="39">
        <f t="shared" si="59"/>
        <v>2.8571428571428571E-2</v>
      </c>
      <c r="J293" s="64"/>
      <c r="K293" s="40">
        <f t="shared" si="60"/>
        <v>102</v>
      </c>
      <c r="L293" s="39">
        <f t="shared" si="61"/>
        <v>0.97142857142857142</v>
      </c>
    </row>
    <row r="294" spans="1:12" x14ac:dyDescent="0.2">
      <c r="A294" s="147" t="s">
        <v>392</v>
      </c>
      <c r="B294" s="147" t="s">
        <v>642</v>
      </c>
      <c r="C294" s="147" t="s">
        <v>643</v>
      </c>
      <c r="D294" s="147">
        <v>2</v>
      </c>
      <c r="E294" s="30">
        <v>105</v>
      </c>
      <c r="F294" s="5"/>
      <c r="G294" s="13" t="s">
        <v>30</v>
      </c>
      <c r="H294" s="168">
        <v>7</v>
      </c>
      <c r="I294" s="39">
        <f t="shared" si="59"/>
        <v>6.6666666666666666E-2</v>
      </c>
      <c r="J294" s="64"/>
      <c r="K294" s="40">
        <f t="shared" si="60"/>
        <v>98</v>
      </c>
      <c r="L294" s="39">
        <f t="shared" si="61"/>
        <v>0.93333333333333335</v>
      </c>
    </row>
    <row r="295" spans="1:12" x14ac:dyDescent="0.2">
      <c r="A295" s="147" t="s">
        <v>392</v>
      </c>
      <c r="B295" s="147" t="s">
        <v>644</v>
      </c>
      <c r="C295" s="147" t="s">
        <v>645</v>
      </c>
      <c r="D295" s="147">
        <v>2</v>
      </c>
      <c r="E295" s="30">
        <v>105</v>
      </c>
      <c r="F295" s="5"/>
      <c r="G295" s="13" t="s">
        <v>30</v>
      </c>
      <c r="H295" s="168">
        <v>8</v>
      </c>
      <c r="I295" s="39">
        <f t="shared" si="59"/>
        <v>7.6190476190476197E-2</v>
      </c>
      <c r="J295" s="64"/>
      <c r="K295" s="40">
        <f t="shared" si="60"/>
        <v>97</v>
      </c>
      <c r="L295" s="39">
        <f t="shared" si="61"/>
        <v>0.92380952380952386</v>
      </c>
    </row>
    <row r="296" spans="1:12" x14ac:dyDescent="0.2">
      <c r="A296" s="147" t="s">
        <v>392</v>
      </c>
      <c r="B296" s="147" t="s">
        <v>646</v>
      </c>
      <c r="C296" s="147" t="s">
        <v>647</v>
      </c>
      <c r="D296" s="147">
        <v>2</v>
      </c>
      <c r="E296" s="30">
        <v>105</v>
      </c>
      <c r="F296" s="5"/>
      <c r="G296" s="13" t="s">
        <v>30</v>
      </c>
      <c r="H296" s="168">
        <v>8</v>
      </c>
      <c r="I296" s="39">
        <f t="shared" si="59"/>
        <v>7.6190476190476197E-2</v>
      </c>
      <c r="J296" s="64"/>
      <c r="K296" s="40">
        <f t="shared" si="60"/>
        <v>97</v>
      </c>
      <c r="L296" s="39">
        <f t="shared" si="61"/>
        <v>0.92380952380952386</v>
      </c>
    </row>
    <row r="297" spans="1:12" x14ac:dyDescent="0.2">
      <c r="A297" s="147" t="s">
        <v>392</v>
      </c>
      <c r="B297" s="147" t="s">
        <v>648</v>
      </c>
      <c r="C297" s="147" t="s">
        <v>649</v>
      </c>
      <c r="D297" s="147">
        <v>2</v>
      </c>
      <c r="E297" s="30">
        <v>105</v>
      </c>
      <c r="F297" s="5"/>
      <c r="G297" s="13" t="s">
        <v>30</v>
      </c>
      <c r="H297" s="168">
        <v>8</v>
      </c>
      <c r="I297" s="39">
        <f t="shared" si="59"/>
        <v>7.6190476190476197E-2</v>
      </c>
      <c r="J297" s="64"/>
      <c r="K297" s="40">
        <f t="shared" si="60"/>
        <v>97</v>
      </c>
      <c r="L297" s="39">
        <f t="shared" si="61"/>
        <v>0.92380952380952386</v>
      </c>
    </row>
    <row r="298" spans="1:12" x14ac:dyDescent="0.2">
      <c r="A298" s="147" t="s">
        <v>392</v>
      </c>
      <c r="B298" s="147" t="s">
        <v>650</v>
      </c>
      <c r="C298" s="147" t="s">
        <v>31</v>
      </c>
      <c r="D298" s="147">
        <v>2</v>
      </c>
      <c r="E298" s="30">
        <v>105</v>
      </c>
      <c r="F298" s="5"/>
      <c r="G298" s="13" t="s">
        <v>30</v>
      </c>
      <c r="H298" s="168">
        <v>6</v>
      </c>
      <c r="I298" s="39">
        <f t="shared" si="59"/>
        <v>5.7142857142857141E-2</v>
      </c>
      <c r="J298" s="64"/>
      <c r="K298" s="40">
        <f t="shared" si="60"/>
        <v>99</v>
      </c>
      <c r="L298" s="39">
        <f t="shared" si="61"/>
        <v>0.94285714285714284</v>
      </c>
    </row>
    <row r="299" spans="1:12" x14ac:dyDescent="0.2">
      <c r="A299" s="147" t="s">
        <v>392</v>
      </c>
      <c r="B299" s="147" t="s">
        <v>673</v>
      </c>
      <c r="C299" s="147" t="s">
        <v>866</v>
      </c>
      <c r="D299" s="147">
        <v>2</v>
      </c>
      <c r="E299" s="30">
        <v>105</v>
      </c>
      <c r="F299" s="5"/>
      <c r="G299" s="13" t="s">
        <v>30</v>
      </c>
      <c r="H299" s="168">
        <v>3</v>
      </c>
      <c r="I299" s="39">
        <f t="shared" si="59"/>
        <v>2.8571428571428571E-2</v>
      </c>
      <c r="J299" s="64"/>
      <c r="K299" s="40">
        <f t="shared" si="60"/>
        <v>102</v>
      </c>
      <c r="L299" s="39">
        <f t="shared" si="61"/>
        <v>0.97142857142857142</v>
      </c>
    </row>
    <row r="300" spans="1:12" x14ac:dyDescent="0.2">
      <c r="A300" s="147" t="s">
        <v>392</v>
      </c>
      <c r="B300" s="147" t="s">
        <v>651</v>
      </c>
      <c r="C300" s="147" t="s">
        <v>652</v>
      </c>
      <c r="D300" s="147">
        <v>3</v>
      </c>
      <c r="E300" s="30">
        <v>105</v>
      </c>
      <c r="F300" s="5"/>
      <c r="G300" s="38"/>
      <c r="H300" s="38"/>
      <c r="I300" s="39">
        <f t="shared" si="59"/>
        <v>0</v>
      </c>
      <c r="J300" s="64"/>
      <c r="K300" s="40">
        <f t="shared" si="60"/>
        <v>105</v>
      </c>
      <c r="L300" s="39">
        <f t="shared" si="61"/>
        <v>1</v>
      </c>
    </row>
    <row r="301" spans="1:12" x14ac:dyDescent="0.2">
      <c r="A301" s="147" t="s">
        <v>392</v>
      </c>
      <c r="B301" s="147" t="s">
        <v>674</v>
      </c>
      <c r="C301" s="147" t="s">
        <v>867</v>
      </c>
      <c r="D301" s="147">
        <v>1</v>
      </c>
      <c r="E301" s="30">
        <v>105</v>
      </c>
      <c r="F301" s="5"/>
      <c r="G301" s="13" t="s">
        <v>30</v>
      </c>
      <c r="H301" s="168">
        <v>9</v>
      </c>
      <c r="I301" s="39">
        <f t="shared" si="59"/>
        <v>8.5714285714285715E-2</v>
      </c>
      <c r="J301" s="64"/>
      <c r="K301" s="40">
        <f t="shared" si="60"/>
        <v>96</v>
      </c>
      <c r="L301" s="39">
        <f t="shared" si="61"/>
        <v>0.91428571428571426</v>
      </c>
    </row>
    <row r="302" spans="1:12" x14ac:dyDescent="0.2">
      <c r="A302" s="147" t="s">
        <v>392</v>
      </c>
      <c r="B302" s="147" t="s">
        <v>675</v>
      </c>
      <c r="C302" s="147" t="s">
        <v>868</v>
      </c>
      <c r="D302" s="147">
        <v>2</v>
      </c>
      <c r="E302" s="30">
        <v>105</v>
      </c>
      <c r="F302" s="5"/>
      <c r="G302" s="13" t="s">
        <v>30</v>
      </c>
      <c r="H302" s="168">
        <v>9</v>
      </c>
      <c r="I302" s="39">
        <f t="shared" si="59"/>
        <v>8.5714285714285715E-2</v>
      </c>
      <c r="J302" s="64"/>
      <c r="K302" s="40">
        <f t="shared" si="60"/>
        <v>96</v>
      </c>
      <c r="L302" s="39">
        <f t="shared" si="61"/>
        <v>0.91428571428571426</v>
      </c>
    </row>
    <row r="303" spans="1:12" x14ac:dyDescent="0.2">
      <c r="A303" s="147" t="s">
        <v>392</v>
      </c>
      <c r="B303" s="147" t="s">
        <v>653</v>
      </c>
      <c r="C303" s="147" t="s">
        <v>654</v>
      </c>
      <c r="D303" s="147">
        <v>3</v>
      </c>
      <c r="E303" s="30">
        <v>105</v>
      </c>
      <c r="F303" s="5"/>
      <c r="G303" s="13" t="s">
        <v>30</v>
      </c>
      <c r="H303" s="168">
        <v>3</v>
      </c>
      <c r="I303" s="39">
        <f t="shared" si="59"/>
        <v>2.8571428571428571E-2</v>
      </c>
      <c r="J303" s="64"/>
      <c r="K303" s="40">
        <f t="shared" si="60"/>
        <v>102</v>
      </c>
      <c r="L303" s="39">
        <f t="shared" si="61"/>
        <v>0.97142857142857142</v>
      </c>
    </row>
    <row r="304" spans="1:12" x14ac:dyDescent="0.2">
      <c r="A304" s="147" t="s">
        <v>392</v>
      </c>
      <c r="B304" s="147" t="s">
        <v>655</v>
      </c>
      <c r="C304" s="147" t="s">
        <v>656</v>
      </c>
      <c r="D304" s="147">
        <v>3</v>
      </c>
      <c r="E304" s="30">
        <v>105</v>
      </c>
      <c r="F304" s="5"/>
      <c r="G304" s="38"/>
      <c r="H304" s="38"/>
      <c r="I304" s="39">
        <f t="shared" si="59"/>
        <v>0</v>
      </c>
      <c r="J304" s="64"/>
      <c r="K304" s="40">
        <f t="shared" si="60"/>
        <v>105</v>
      </c>
      <c r="L304" s="39">
        <f t="shared" si="61"/>
        <v>1</v>
      </c>
    </row>
    <row r="305" spans="1:12" x14ac:dyDescent="0.2">
      <c r="A305" s="147" t="s">
        <v>392</v>
      </c>
      <c r="B305" s="147" t="s">
        <v>657</v>
      </c>
      <c r="C305" s="147" t="s">
        <v>658</v>
      </c>
      <c r="D305" s="147">
        <v>3</v>
      </c>
      <c r="E305" s="30">
        <v>105</v>
      </c>
      <c r="F305" s="5"/>
      <c r="G305" s="13" t="s">
        <v>30</v>
      </c>
      <c r="H305" s="168">
        <v>3</v>
      </c>
      <c r="I305" s="39">
        <f t="shared" si="59"/>
        <v>2.8571428571428571E-2</v>
      </c>
      <c r="J305" s="64"/>
      <c r="K305" s="40">
        <f t="shared" si="60"/>
        <v>102</v>
      </c>
      <c r="L305" s="39">
        <f t="shared" si="61"/>
        <v>0.97142857142857142</v>
      </c>
    </row>
    <row r="306" spans="1:12" x14ac:dyDescent="0.2">
      <c r="A306" s="147" t="s">
        <v>392</v>
      </c>
      <c r="B306" s="147" t="s">
        <v>659</v>
      </c>
      <c r="C306" s="147" t="s">
        <v>660</v>
      </c>
      <c r="D306" s="147">
        <v>3</v>
      </c>
      <c r="E306" s="30">
        <v>105</v>
      </c>
      <c r="F306" s="5"/>
      <c r="G306" s="13" t="s">
        <v>30</v>
      </c>
      <c r="H306" s="168">
        <v>3</v>
      </c>
      <c r="I306" s="39">
        <f t="shared" si="59"/>
        <v>2.8571428571428571E-2</v>
      </c>
      <c r="J306" s="64"/>
      <c r="K306" s="40">
        <f t="shared" si="60"/>
        <v>102</v>
      </c>
      <c r="L306" s="39">
        <f t="shared" si="61"/>
        <v>0.97142857142857142</v>
      </c>
    </row>
    <row r="307" spans="1:12" x14ac:dyDescent="0.2">
      <c r="A307" s="147" t="s">
        <v>392</v>
      </c>
      <c r="B307" s="147" t="s">
        <v>661</v>
      </c>
      <c r="C307" s="147" t="s">
        <v>662</v>
      </c>
      <c r="D307" s="147">
        <v>2</v>
      </c>
      <c r="E307" s="30">
        <v>105</v>
      </c>
      <c r="F307" s="5"/>
      <c r="G307" s="13" t="s">
        <v>30</v>
      </c>
      <c r="H307" s="168">
        <v>15</v>
      </c>
      <c r="I307" s="39">
        <f t="shared" si="59"/>
        <v>0.14285714285714285</v>
      </c>
      <c r="J307" s="64"/>
      <c r="K307" s="40">
        <f t="shared" si="60"/>
        <v>90</v>
      </c>
      <c r="L307" s="39">
        <f t="shared" si="61"/>
        <v>0.8571428571428571</v>
      </c>
    </row>
    <row r="308" spans="1:12" x14ac:dyDescent="0.2">
      <c r="A308" s="147" t="s">
        <v>392</v>
      </c>
      <c r="B308" s="147" t="s">
        <v>869</v>
      </c>
      <c r="C308" s="147" t="s">
        <v>870</v>
      </c>
      <c r="D308" s="147">
        <v>2</v>
      </c>
      <c r="E308" s="30">
        <v>105</v>
      </c>
      <c r="F308" s="5"/>
      <c r="G308" s="13" t="s">
        <v>30</v>
      </c>
      <c r="H308" s="168">
        <v>9</v>
      </c>
      <c r="I308" s="39">
        <f t="shared" si="59"/>
        <v>8.5714285714285715E-2</v>
      </c>
      <c r="J308" s="64"/>
      <c r="K308" s="40">
        <f t="shared" si="60"/>
        <v>96</v>
      </c>
      <c r="L308" s="39">
        <f t="shared" si="61"/>
        <v>0.91428571428571426</v>
      </c>
    </row>
    <row r="309" spans="1:12" x14ac:dyDescent="0.2">
      <c r="A309" s="147" t="s">
        <v>392</v>
      </c>
      <c r="B309" s="147" t="s">
        <v>663</v>
      </c>
      <c r="C309" s="147" t="s">
        <v>664</v>
      </c>
      <c r="D309" s="147">
        <v>1</v>
      </c>
      <c r="E309" s="30">
        <v>105</v>
      </c>
      <c r="F309" s="5"/>
      <c r="G309" s="13" t="s">
        <v>30</v>
      </c>
      <c r="H309" s="168">
        <v>9</v>
      </c>
      <c r="I309" s="39">
        <f t="shared" si="59"/>
        <v>8.5714285714285715E-2</v>
      </c>
      <c r="J309" s="64"/>
      <c r="K309" s="40">
        <f t="shared" si="60"/>
        <v>96</v>
      </c>
      <c r="L309" s="39">
        <f t="shared" si="61"/>
        <v>0.91428571428571426</v>
      </c>
    </row>
    <row r="310" spans="1:12" x14ac:dyDescent="0.2">
      <c r="A310" s="147" t="s">
        <v>392</v>
      </c>
      <c r="B310" s="147" t="s">
        <v>665</v>
      </c>
      <c r="C310" s="147" t="s">
        <v>666</v>
      </c>
      <c r="D310" s="147">
        <v>2</v>
      </c>
      <c r="E310" s="30">
        <v>105</v>
      </c>
      <c r="F310" s="5"/>
      <c r="G310" s="13"/>
      <c r="H310" s="38"/>
      <c r="I310" s="39">
        <f t="shared" si="59"/>
        <v>0</v>
      </c>
      <c r="J310" s="64"/>
      <c r="K310" s="40">
        <f t="shared" si="60"/>
        <v>105</v>
      </c>
      <c r="L310" s="39">
        <f t="shared" si="61"/>
        <v>1</v>
      </c>
    </row>
    <row r="311" spans="1:12" x14ac:dyDescent="0.2">
      <c r="A311" s="147" t="s">
        <v>392</v>
      </c>
      <c r="B311" s="147" t="s">
        <v>667</v>
      </c>
      <c r="C311" s="147" t="s">
        <v>668</v>
      </c>
      <c r="D311" s="147">
        <v>3</v>
      </c>
      <c r="E311" s="30">
        <v>105</v>
      </c>
      <c r="F311" s="5"/>
      <c r="G311" s="13"/>
      <c r="H311" s="38"/>
      <c r="I311" s="39">
        <f t="shared" si="59"/>
        <v>0</v>
      </c>
      <c r="J311" s="64"/>
      <c r="K311" s="40">
        <f t="shared" si="60"/>
        <v>105</v>
      </c>
      <c r="L311" s="39">
        <f t="shared" si="61"/>
        <v>1</v>
      </c>
    </row>
    <row r="312" spans="1:12" x14ac:dyDescent="0.2">
      <c r="A312" s="147" t="s">
        <v>392</v>
      </c>
      <c r="B312" s="147" t="s">
        <v>669</v>
      </c>
      <c r="C312" s="147" t="s">
        <v>670</v>
      </c>
      <c r="D312" s="147">
        <v>3</v>
      </c>
      <c r="E312" s="30">
        <v>105</v>
      </c>
      <c r="F312" s="5"/>
      <c r="G312" s="13"/>
      <c r="H312" s="38"/>
      <c r="I312" s="39">
        <f t="shared" si="59"/>
        <v>0</v>
      </c>
      <c r="J312" s="64"/>
      <c r="K312" s="40">
        <f t="shared" si="60"/>
        <v>105</v>
      </c>
      <c r="L312" s="39">
        <f t="shared" si="61"/>
        <v>1</v>
      </c>
    </row>
    <row r="313" spans="1:12" x14ac:dyDescent="0.2">
      <c r="A313" s="147" t="s">
        <v>392</v>
      </c>
      <c r="B313" s="147" t="s">
        <v>676</v>
      </c>
      <c r="C313" s="147" t="s">
        <v>677</v>
      </c>
      <c r="D313" s="147">
        <v>1</v>
      </c>
      <c r="E313" s="30">
        <v>105</v>
      </c>
      <c r="F313" s="5"/>
      <c r="G313" s="13" t="s">
        <v>30</v>
      </c>
      <c r="H313" s="168">
        <v>40</v>
      </c>
      <c r="I313" s="39">
        <f t="shared" si="59"/>
        <v>0.38095238095238093</v>
      </c>
      <c r="J313" s="64"/>
      <c r="K313" s="40">
        <f t="shared" si="60"/>
        <v>65</v>
      </c>
      <c r="L313" s="39">
        <f t="shared" si="61"/>
        <v>0.61904761904761907</v>
      </c>
    </row>
    <row r="314" spans="1:12" x14ac:dyDescent="0.2">
      <c r="A314" s="147" t="s">
        <v>392</v>
      </c>
      <c r="B314" s="147" t="s">
        <v>678</v>
      </c>
      <c r="C314" s="147" t="s">
        <v>679</v>
      </c>
      <c r="D314" s="147">
        <v>1</v>
      </c>
      <c r="E314" s="30">
        <v>105</v>
      </c>
      <c r="F314" s="5"/>
      <c r="G314" s="13" t="s">
        <v>30</v>
      </c>
      <c r="H314" s="168">
        <v>9</v>
      </c>
      <c r="I314" s="39">
        <f t="shared" si="59"/>
        <v>8.5714285714285715E-2</v>
      </c>
      <c r="J314" s="64"/>
      <c r="K314" s="40">
        <f t="shared" si="60"/>
        <v>96</v>
      </c>
      <c r="L314" s="39">
        <f t="shared" si="61"/>
        <v>0.91428571428571426</v>
      </c>
    </row>
    <row r="315" spans="1:12" x14ac:dyDescent="0.2">
      <c r="A315" s="147" t="s">
        <v>392</v>
      </c>
      <c r="B315" s="147" t="s">
        <v>680</v>
      </c>
      <c r="C315" s="147" t="s">
        <v>681</v>
      </c>
      <c r="D315" s="147">
        <v>3</v>
      </c>
      <c r="E315" s="30">
        <v>105</v>
      </c>
      <c r="F315" s="5"/>
      <c r="G315" s="38"/>
      <c r="H315" s="38"/>
      <c r="I315" s="39">
        <f t="shared" si="59"/>
        <v>0</v>
      </c>
      <c r="J315" s="64"/>
      <c r="K315" s="40">
        <f t="shared" si="60"/>
        <v>105</v>
      </c>
      <c r="L315" s="39">
        <f t="shared" si="61"/>
        <v>1</v>
      </c>
    </row>
    <row r="316" spans="1:12" x14ac:dyDescent="0.2">
      <c r="A316" s="147" t="s">
        <v>392</v>
      </c>
      <c r="B316" s="147" t="s">
        <v>684</v>
      </c>
      <c r="C316" s="147" t="s">
        <v>871</v>
      </c>
      <c r="D316" s="147">
        <v>2</v>
      </c>
      <c r="E316" s="30">
        <v>105</v>
      </c>
      <c r="F316" s="5"/>
      <c r="G316" s="13" t="s">
        <v>30</v>
      </c>
      <c r="H316" s="168">
        <v>3</v>
      </c>
      <c r="I316" s="39">
        <f t="shared" si="59"/>
        <v>2.8571428571428571E-2</v>
      </c>
      <c r="J316" s="64"/>
      <c r="K316" s="40">
        <f t="shared" si="60"/>
        <v>102</v>
      </c>
      <c r="L316" s="39">
        <f t="shared" si="61"/>
        <v>0.97142857142857142</v>
      </c>
    </row>
    <row r="317" spans="1:12" x14ac:dyDescent="0.2">
      <c r="A317" s="147" t="s">
        <v>392</v>
      </c>
      <c r="B317" s="147" t="s">
        <v>682</v>
      </c>
      <c r="C317" s="147" t="s">
        <v>683</v>
      </c>
      <c r="D317" s="147">
        <v>1</v>
      </c>
      <c r="E317" s="30">
        <v>105</v>
      </c>
      <c r="F317" s="5"/>
      <c r="G317" s="13" t="s">
        <v>30</v>
      </c>
      <c r="H317" s="168">
        <v>9</v>
      </c>
      <c r="I317" s="39">
        <f t="shared" si="59"/>
        <v>8.5714285714285715E-2</v>
      </c>
      <c r="J317" s="64"/>
      <c r="K317" s="40">
        <f t="shared" si="60"/>
        <v>96</v>
      </c>
      <c r="L317" s="39">
        <f t="shared" si="61"/>
        <v>0.91428571428571426</v>
      </c>
    </row>
    <row r="318" spans="1:12" x14ac:dyDescent="0.2">
      <c r="A318" s="147" t="s">
        <v>392</v>
      </c>
      <c r="B318" s="147" t="s">
        <v>685</v>
      </c>
      <c r="C318" s="147" t="s">
        <v>872</v>
      </c>
      <c r="D318" s="147">
        <v>3</v>
      </c>
      <c r="E318" s="30">
        <v>105</v>
      </c>
      <c r="F318" s="5"/>
      <c r="G318" s="38"/>
      <c r="H318" s="38"/>
      <c r="I318" s="39">
        <f t="shared" si="59"/>
        <v>0</v>
      </c>
      <c r="J318" s="64"/>
      <c r="K318" s="40">
        <f t="shared" si="60"/>
        <v>105</v>
      </c>
      <c r="L318" s="39">
        <f t="shared" si="61"/>
        <v>1</v>
      </c>
    </row>
    <row r="319" spans="1:12" x14ac:dyDescent="0.2">
      <c r="A319" s="147" t="s">
        <v>392</v>
      </c>
      <c r="B319" s="147" t="s">
        <v>690</v>
      </c>
      <c r="C319" s="147" t="s">
        <v>873</v>
      </c>
      <c r="D319" s="147">
        <v>1</v>
      </c>
      <c r="E319" s="30">
        <v>105</v>
      </c>
      <c r="F319" s="5"/>
      <c r="G319" s="13" t="s">
        <v>30</v>
      </c>
      <c r="H319" s="168">
        <v>17</v>
      </c>
      <c r="I319" s="39">
        <f t="shared" si="59"/>
        <v>0.16190476190476191</v>
      </c>
      <c r="J319" s="64"/>
      <c r="K319" s="40">
        <f t="shared" si="60"/>
        <v>88</v>
      </c>
      <c r="L319" s="39">
        <f t="shared" si="61"/>
        <v>0.83809523809523812</v>
      </c>
    </row>
    <row r="320" spans="1:12" x14ac:dyDescent="0.2">
      <c r="A320" s="147" t="s">
        <v>392</v>
      </c>
      <c r="B320" s="147" t="s">
        <v>686</v>
      </c>
      <c r="C320" s="147" t="s">
        <v>687</v>
      </c>
      <c r="D320" s="147">
        <v>1</v>
      </c>
      <c r="E320" s="30">
        <v>105</v>
      </c>
      <c r="F320" s="5"/>
      <c r="G320" s="13" t="s">
        <v>30</v>
      </c>
      <c r="H320" s="168">
        <v>7</v>
      </c>
      <c r="I320" s="39">
        <f t="shared" si="59"/>
        <v>6.6666666666666666E-2</v>
      </c>
      <c r="J320" s="64"/>
      <c r="K320" s="40">
        <f t="shared" si="60"/>
        <v>98</v>
      </c>
      <c r="L320" s="39">
        <f t="shared" si="61"/>
        <v>0.93333333333333335</v>
      </c>
    </row>
    <row r="321" spans="1:12" x14ac:dyDescent="0.2">
      <c r="A321" s="147" t="s">
        <v>392</v>
      </c>
      <c r="B321" s="147" t="s">
        <v>688</v>
      </c>
      <c r="C321" s="147" t="s">
        <v>689</v>
      </c>
      <c r="D321" s="147">
        <v>3</v>
      </c>
      <c r="E321" s="30">
        <v>105</v>
      </c>
      <c r="F321" s="5"/>
      <c r="G321" s="13" t="s">
        <v>30</v>
      </c>
      <c r="H321" s="168">
        <v>3</v>
      </c>
      <c r="I321" s="39">
        <f t="shared" si="59"/>
        <v>2.8571428571428571E-2</v>
      </c>
      <c r="J321" s="64"/>
      <c r="K321" s="40">
        <f t="shared" si="60"/>
        <v>102</v>
      </c>
      <c r="L321" s="39">
        <f t="shared" si="61"/>
        <v>0.97142857142857142</v>
      </c>
    </row>
    <row r="322" spans="1:12" x14ac:dyDescent="0.2">
      <c r="A322" s="147" t="s">
        <v>392</v>
      </c>
      <c r="B322" s="147" t="s">
        <v>691</v>
      </c>
      <c r="C322" s="147" t="s">
        <v>692</v>
      </c>
      <c r="D322" s="147">
        <v>3</v>
      </c>
      <c r="E322" s="30">
        <v>105</v>
      </c>
      <c r="F322" s="5"/>
      <c r="G322" s="38"/>
      <c r="H322" s="38"/>
      <c r="I322" s="39">
        <f t="shared" si="59"/>
        <v>0</v>
      </c>
      <c r="J322" s="64"/>
      <c r="K322" s="40">
        <f t="shared" si="60"/>
        <v>105</v>
      </c>
      <c r="L322" s="39">
        <f t="shared" si="61"/>
        <v>1</v>
      </c>
    </row>
    <row r="323" spans="1:12" x14ac:dyDescent="0.2">
      <c r="A323" s="147" t="s">
        <v>392</v>
      </c>
      <c r="B323" s="147" t="s">
        <v>693</v>
      </c>
      <c r="C323" s="147" t="s">
        <v>694</v>
      </c>
      <c r="D323" s="147">
        <v>3</v>
      </c>
      <c r="E323" s="30">
        <v>105</v>
      </c>
      <c r="F323" s="5"/>
      <c r="G323" s="13" t="s">
        <v>30</v>
      </c>
      <c r="H323" s="168">
        <v>3</v>
      </c>
      <c r="I323" s="39">
        <f t="shared" si="59"/>
        <v>2.8571428571428571E-2</v>
      </c>
      <c r="J323" s="64"/>
      <c r="K323" s="40">
        <f t="shared" si="60"/>
        <v>102</v>
      </c>
      <c r="L323" s="39">
        <f t="shared" si="61"/>
        <v>0.97142857142857142</v>
      </c>
    </row>
    <row r="324" spans="1:12" x14ac:dyDescent="0.2">
      <c r="A324" s="147" t="s">
        <v>392</v>
      </c>
      <c r="B324" s="147" t="s">
        <v>695</v>
      </c>
      <c r="C324" s="147" t="s">
        <v>696</v>
      </c>
      <c r="D324" s="147">
        <v>3</v>
      </c>
      <c r="E324" s="30">
        <v>105</v>
      </c>
      <c r="F324" s="5"/>
      <c r="G324" s="13" t="s">
        <v>30</v>
      </c>
      <c r="H324" s="168">
        <v>3</v>
      </c>
      <c r="I324" s="39">
        <f t="shared" si="59"/>
        <v>2.8571428571428571E-2</v>
      </c>
      <c r="J324" s="64"/>
      <c r="K324" s="40">
        <f t="shared" si="60"/>
        <v>102</v>
      </c>
      <c r="L324" s="39">
        <f t="shared" si="61"/>
        <v>0.97142857142857142</v>
      </c>
    </row>
    <row r="325" spans="1:12" x14ac:dyDescent="0.2">
      <c r="A325" s="147" t="s">
        <v>392</v>
      </c>
      <c r="B325" s="147" t="s">
        <v>697</v>
      </c>
      <c r="C325" s="147" t="s">
        <v>698</v>
      </c>
      <c r="D325" s="147">
        <v>3</v>
      </c>
      <c r="E325" s="30">
        <v>105</v>
      </c>
      <c r="F325" s="5"/>
      <c r="G325" s="38"/>
      <c r="H325" s="38"/>
      <c r="I325" s="39">
        <f t="shared" si="59"/>
        <v>0</v>
      </c>
      <c r="J325" s="64"/>
      <c r="K325" s="40">
        <f t="shared" si="60"/>
        <v>105</v>
      </c>
      <c r="L325" s="39">
        <f t="shared" si="61"/>
        <v>1</v>
      </c>
    </row>
    <row r="326" spans="1:12" x14ac:dyDescent="0.2">
      <c r="A326" s="147" t="s">
        <v>392</v>
      </c>
      <c r="B326" s="147" t="s">
        <v>699</v>
      </c>
      <c r="C326" s="147" t="s">
        <v>700</v>
      </c>
      <c r="D326" s="147">
        <v>1</v>
      </c>
      <c r="E326" s="30">
        <v>105</v>
      </c>
      <c r="F326" s="5"/>
      <c r="G326" s="13" t="s">
        <v>30</v>
      </c>
      <c r="H326" s="168">
        <v>7</v>
      </c>
      <c r="I326" s="39">
        <f t="shared" si="59"/>
        <v>6.6666666666666666E-2</v>
      </c>
      <c r="J326" s="64"/>
      <c r="K326" s="40">
        <f t="shared" si="60"/>
        <v>98</v>
      </c>
      <c r="L326" s="39">
        <f t="shared" si="61"/>
        <v>0.93333333333333335</v>
      </c>
    </row>
    <row r="327" spans="1:12" x14ac:dyDescent="0.2">
      <c r="A327" s="147" t="s">
        <v>392</v>
      </c>
      <c r="B327" s="147" t="s">
        <v>701</v>
      </c>
      <c r="C327" s="147" t="s">
        <v>702</v>
      </c>
      <c r="D327" s="147">
        <v>2</v>
      </c>
      <c r="E327" s="30"/>
      <c r="F327" s="5"/>
      <c r="G327" s="13" t="s">
        <v>30</v>
      </c>
      <c r="H327" s="168">
        <v>3</v>
      </c>
      <c r="I327" s="39"/>
      <c r="J327" s="64"/>
      <c r="K327" s="40"/>
      <c r="L327" s="39"/>
    </row>
    <row r="328" spans="1:12" x14ac:dyDescent="0.2">
      <c r="A328" s="147" t="s">
        <v>392</v>
      </c>
      <c r="B328" s="147" t="s">
        <v>703</v>
      </c>
      <c r="C328" s="147" t="s">
        <v>704</v>
      </c>
      <c r="D328" s="147">
        <v>2</v>
      </c>
      <c r="E328" s="30"/>
      <c r="F328" s="5"/>
      <c r="G328" s="13" t="s">
        <v>30</v>
      </c>
      <c r="H328" s="168">
        <v>3</v>
      </c>
      <c r="I328" s="39"/>
      <c r="J328" s="64"/>
      <c r="K328" s="40"/>
      <c r="L328" s="39"/>
    </row>
    <row r="329" spans="1:12" x14ac:dyDescent="0.2">
      <c r="A329" s="147" t="s">
        <v>392</v>
      </c>
      <c r="B329" s="147" t="s">
        <v>707</v>
      </c>
      <c r="C329" s="147" t="s">
        <v>874</v>
      </c>
      <c r="D329" s="147">
        <v>2</v>
      </c>
      <c r="E329" s="30"/>
      <c r="F329" s="5"/>
      <c r="G329" s="13" t="s">
        <v>30</v>
      </c>
      <c r="H329" s="168">
        <v>7</v>
      </c>
      <c r="I329" s="39"/>
      <c r="J329" s="64"/>
      <c r="K329" s="40"/>
      <c r="L329" s="39"/>
    </row>
    <row r="330" spans="1:12" x14ac:dyDescent="0.2">
      <c r="A330" s="147" t="s">
        <v>392</v>
      </c>
      <c r="B330" s="147" t="s">
        <v>708</v>
      </c>
      <c r="C330" s="147" t="s">
        <v>875</v>
      </c>
      <c r="D330" s="147">
        <v>3</v>
      </c>
      <c r="E330" s="30">
        <v>105</v>
      </c>
      <c r="F330" s="5"/>
      <c r="G330" s="38"/>
      <c r="H330" s="38"/>
      <c r="I330" s="39">
        <f t="shared" si="59"/>
        <v>0</v>
      </c>
      <c r="J330" s="64"/>
      <c r="K330" s="40">
        <f t="shared" si="60"/>
        <v>105</v>
      </c>
      <c r="L330" s="39">
        <f t="shared" si="61"/>
        <v>1</v>
      </c>
    </row>
    <row r="331" spans="1:12" x14ac:dyDescent="0.2">
      <c r="A331" s="147" t="s">
        <v>392</v>
      </c>
      <c r="B331" s="147" t="s">
        <v>705</v>
      </c>
      <c r="C331" s="147" t="s">
        <v>706</v>
      </c>
      <c r="D331" s="147">
        <v>2</v>
      </c>
      <c r="E331" s="30">
        <v>105</v>
      </c>
      <c r="F331" s="5"/>
      <c r="G331" s="13" t="s">
        <v>30</v>
      </c>
      <c r="H331" s="168">
        <v>2</v>
      </c>
      <c r="I331" s="39">
        <f t="shared" si="59"/>
        <v>1.9047619047619049E-2</v>
      </c>
      <c r="J331" s="64"/>
      <c r="K331" s="40">
        <f t="shared" si="60"/>
        <v>103</v>
      </c>
      <c r="L331" s="39">
        <f t="shared" si="61"/>
        <v>0.98095238095238091</v>
      </c>
    </row>
    <row r="332" spans="1:12" x14ac:dyDescent="0.2">
      <c r="A332" s="147" t="s">
        <v>392</v>
      </c>
      <c r="B332" s="147" t="s">
        <v>709</v>
      </c>
      <c r="C332" s="147" t="s">
        <v>876</v>
      </c>
      <c r="D332" s="147">
        <v>2</v>
      </c>
      <c r="E332" s="30">
        <v>105</v>
      </c>
      <c r="F332" s="5"/>
      <c r="G332" s="13" t="s">
        <v>30</v>
      </c>
      <c r="H332" s="168">
        <v>7</v>
      </c>
      <c r="I332" s="39">
        <f t="shared" si="59"/>
        <v>6.6666666666666666E-2</v>
      </c>
      <c r="J332" s="64"/>
      <c r="K332" s="40">
        <f t="shared" si="60"/>
        <v>98</v>
      </c>
      <c r="L332" s="39">
        <f t="shared" si="61"/>
        <v>0.93333333333333335</v>
      </c>
    </row>
    <row r="333" spans="1:12" x14ac:dyDescent="0.2">
      <c r="A333" s="147" t="s">
        <v>392</v>
      </c>
      <c r="B333" s="147" t="s">
        <v>710</v>
      </c>
      <c r="C333" s="147" t="s">
        <v>877</v>
      </c>
      <c r="D333" s="147">
        <v>3</v>
      </c>
      <c r="E333" s="30">
        <v>105</v>
      </c>
      <c r="F333" s="5"/>
      <c r="G333" s="13" t="s">
        <v>30</v>
      </c>
      <c r="H333" s="168">
        <v>3</v>
      </c>
      <c r="I333" s="39">
        <f t="shared" si="59"/>
        <v>2.8571428571428571E-2</v>
      </c>
      <c r="J333" s="64"/>
      <c r="K333" s="40">
        <f t="shared" si="60"/>
        <v>102</v>
      </c>
      <c r="L333" s="39">
        <f t="shared" si="61"/>
        <v>0.97142857142857142</v>
      </c>
    </row>
    <row r="334" spans="1:12" x14ac:dyDescent="0.2">
      <c r="A334" s="147" t="s">
        <v>392</v>
      </c>
      <c r="B334" s="147" t="s">
        <v>878</v>
      </c>
      <c r="C334" s="147" t="s">
        <v>879</v>
      </c>
      <c r="D334" s="147">
        <v>2</v>
      </c>
      <c r="E334" s="30">
        <v>105</v>
      </c>
      <c r="F334" s="5"/>
      <c r="G334" s="13" t="s">
        <v>30</v>
      </c>
      <c r="H334" s="57">
        <v>9</v>
      </c>
      <c r="I334" s="39">
        <f t="shared" si="59"/>
        <v>8.5714285714285715E-2</v>
      </c>
      <c r="J334" s="64"/>
      <c r="K334" s="40">
        <f t="shared" si="60"/>
        <v>96</v>
      </c>
      <c r="L334" s="39">
        <f t="shared" si="61"/>
        <v>0.91428571428571426</v>
      </c>
    </row>
    <row r="335" spans="1:12" x14ac:dyDescent="0.2">
      <c r="A335" s="137" t="s">
        <v>392</v>
      </c>
      <c r="B335" s="137" t="s">
        <v>711</v>
      </c>
      <c r="C335" s="137" t="s">
        <v>880</v>
      </c>
      <c r="D335" s="137">
        <v>3</v>
      </c>
      <c r="E335" s="31">
        <v>105</v>
      </c>
      <c r="F335" s="65"/>
      <c r="G335" s="41"/>
      <c r="H335" s="41"/>
      <c r="I335" s="42">
        <f t="shared" si="59"/>
        <v>0</v>
      </c>
      <c r="J335" s="66"/>
      <c r="K335" s="43">
        <f t="shared" si="60"/>
        <v>105</v>
      </c>
      <c r="L335" s="42">
        <f t="shared" si="61"/>
        <v>1</v>
      </c>
    </row>
    <row r="336" spans="1:12" x14ac:dyDescent="0.2">
      <c r="A336" s="33"/>
      <c r="B336" s="34">
        <f>COUNTA(B150:B335)</f>
        <v>186</v>
      </c>
      <c r="C336" s="33"/>
      <c r="E336" s="37">
        <f>SUM(E150:E335)</f>
        <v>19215</v>
      </c>
      <c r="F336" s="44"/>
      <c r="G336" s="34">
        <f>COUNTA(G150:G335)</f>
        <v>126</v>
      </c>
      <c r="H336" s="37">
        <f>SUM(H150:H335)</f>
        <v>769</v>
      </c>
      <c r="I336" s="45">
        <f>H336/E336</f>
        <v>4.0020817069997397E-2</v>
      </c>
      <c r="J336" s="143"/>
      <c r="K336" s="54">
        <f>E336-H336</f>
        <v>18446</v>
      </c>
      <c r="L336" s="45">
        <f>K336/E336</f>
        <v>0.95997918293000262</v>
      </c>
    </row>
    <row r="337" spans="1:12" ht="8.25" customHeight="1" x14ac:dyDescent="0.2">
      <c r="A337" s="33"/>
      <c r="B337" s="34"/>
      <c r="C337" s="33"/>
      <c r="E337" s="37"/>
      <c r="F337" s="44"/>
      <c r="G337" s="34"/>
      <c r="H337" s="37"/>
      <c r="I337" s="45"/>
      <c r="J337" s="143"/>
      <c r="K337" s="54"/>
      <c r="L337" s="45"/>
    </row>
    <row r="338" spans="1:12" x14ac:dyDescent="0.2">
      <c r="A338" s="147" t="s">
        <v>712</v>
      </c>
      <c r="B338" s="147" t="s">
        <v>714</v>
      </c>
      <c r="C338" s="147" t="s">
        <v>881</v>
      </c>
      <c r="D338" s="147">
        <v>2</v>
      </c>
      <c r="E338" s="30">
        <v>105</v>
      </c>
      <c r="F338" s="5"/>
      <c r="G338" s="13"/>
      <c r="H338" s="38"/>
      <c r="I338" s="39">
        <f t="shared" ref="I338:I339" si="62">H338/E338</f>
        <v>0</v>
      </c>
      <c r="J338" s="64"/>
      <c r="K338" s="40">
        <f t="shared" ref="K338:K339" si="63">E338-H338</f>
        <v>105</v>
      </c>
      <c r="L338" s="39">
        <f t="shared" ref="L338:L339" si="64">K338/E338</f>
        <v>1</v>
      </c>
    </row>
    <row r="339" spans="1:12" x14ac:dyDescent="0.2">
      <c r="A339" s="137" t="s">
        <v>712</v>
      </c>
      <c r="B339" s="137" t="s">
        <v>713</v>
      </c>
      <c r="C339" s="137" t="s">
        <v>882</v>
      </c>
      <c r="D339" s="137">
        <v>2</v>
      </c>
      <c r="E339" s="31">
        <v>105</v>
      </c>
      <c r="F339" s="65"/>
      <c r="G339" s="67"/>
      <c r="H339" s="41"/>
      <c r="I339" s="42">
        <f t="shared" si="62"/>
        <v>0</v>
      </c>
      <c r="J339" s="66"/>
      <c r="K339" s="43">
        <f t="shared" si="63"/>
        <v>105</v>
      </c>
      <c r="L339" s="42">
        <f t="shared" si="64"/>
        <v>1</v>
      </c>
    </row>
    <row r="340" spans="1:12" x14ac:dyDescent="0.2">
      <c r="A340" s="33"/>
      <c r="B340" s="34">
        <f>COUNTA(B338:B339)</f>
        <v>2</v>
      </c>
      <c r="C340" s="33"/>
      <c r="E340" s="37">
        <f>SUM(E338:E339)</f>
        <v>210</v>
      </c>
      <c r="F340" s="44"/>
      <c r="G340" s="34">
        <f>COUNTA(G338:G339)</f>
        <v>0</v>
      </c>
      <c r="H340" s="37">
        <f>SUM(H338:H339)</f>
        <v>0</v>
      </c>
      <c r="I340" s="45">
        <f>H340/E340</f>
        <v>0</v>
      </c>
      <c r="J340" s="143"/>
      <c r="K340" s="54">
        <f>E340-H340</f>
        <v>210</v>
      </c>
      <c r="L340" s="45">
        <f>K340/E340</f>
        <v>1</v>
      </c>
    </row>
    <row r="341" spans="1:12" ht="8.25" customHeight="1" x14ac:dyDescent="0.2">
      <c r="A341" s="33"/>
      <c r="B341" s="34"/>
      <c r="C341" s="33"/>
      <c r="E341" s="37"/>
      <c r="F341" s="44"/>
      <c r="G341" s="34"/>
      <c r="H341" s="37"/>
      <c r="I341" s="45"/>
      <c r="J341" s="143"/>
      <c r="K341" s="54"/>
      <c r="L341" s="45"/>
    </row>
    <row r="342" spans="1:12" x14ac:dyDescent="0.2">
      <c r="A342" s="147" t="s">
        <v>715</v>
      </c>
      <c r="B342" s="147" t="s">
        <v>716</v>
      </c>
      <c r="C342" s="147" t="s">
        <v>717</v>
      </c>
      <c r="D342" s="147">
        <v>2</v>
      </c>
      <c r="E342" s="30">
        <v>105</v>
      </c>
      <c r="F342" s="5"/>
      <c r="G342" s="38"/>
      <c r="H342" s="38"/>
      <c r="I342" s="39">
        <f t="shared" ref="I342:I364" si="65">H342/E342</f>
        <v>0</v>
      </c>
      <c r="J342" s="64"/>
      <c r="K342" s="40">
        <f t="shared" ref="K342:K364" si="66">E342-H342</f>
        <v>105</v>
      </c>
      <c r="L342" s="39">
        <f t="shared" ref="L342:L364" si="67">K342/E342</f>
        <v>1</v>
      </c>
    </row>
    <row r="343" spans="1:12" x14ac:dyDescent="0.2">
      <c r="A343" s="147" t="s">
        <v>715</v>
      </c>
      <c r="B343" s="147" t="s">
        <v>718</v>
      </c>
      <c r="C343" s="147" t="s">
        <v>719</v>
      </c>
      <c r="D343" s="147">
        <v>1</v>
      </c>
      <c r="E343" s="30">
        <v>105</v>
      </c>
      <c r="F343" s="5"/>
      <c r="G343" s="13" t="s">
        <v>30</v>
      </c>
      <c r="H343" s="168">
        <v>14</v>
      </c>
      <c r="I343" s="39">
        <f t="shared" si="65"/>
        <v>0.13333333333333333</v>
      </c>
      <c r="J343" s="64"/>
      <c r="K343" s="40">
        <f t="shared" si="66"/>
        <v>91</v>
      </c>
      <c r="L343" s="39">
        <f t="shared" si="67"/>
        <v>0.8666666666666667</v>
      </c>
    </row>
    <row r="344" spans="1:12" x14ac:dyDescent="0.2">
      <c r="A344" s="147" t="s">
        <v>715</v>
      </c>
      <c r="B344" s="147" t="s">
        <v>720</v>
      </c>
      <c r="C344" s="147" t="s">
        <v>721</v>
      </c>
      <c r="D344" s="147">
        <v>1</v>
      </c>
      <c r="E344" s="30">
        <v>105</v>
      </c>
      <c r="F344" s="5"/>
      <c r="G344" s="13" t="s">
        <v>30</v>
      </c>
      <c r="H344" s="168">
        <v>2</v>
      </c>
      <c r="I344" s="39">
        <f t="shared" si="65"/>
        <v>1.9047619047619049E-2</v>
      </c>
      <c r="J344" s="64"/>
      <c r="K344" s="40">
        <f t="shared" si="66"/>
        <v>103</v>
      </c>
      <c r="L344" s="39">
        <f t="shared" si="67"/>
        <v>0.98095238095238091</v>
      </c>
    </row>
    <row r="345" spans="1:12" x14ac:dyDescent="0.2">
      <c r="A345" s="147" t="s">
        <v>715</v>
      </c>
      <c r="B345" s="147" t="s">
        <v>722</v>
      </c>
      <c r="C345" s="147" t="s">
        <v>723</v>
      </c>
      <c r="D345" s="147">
        <v>2</v>
      </c>
      <c r="E345" s="30">
        <v>105</v>
      </c>
      <c r="F345" s="5"/>
      <c r="G345" s="13" t="s">
        <v>30</v>
      </c>
      <c r="H345" s="168">
        <v>13</v>
      </c>
      <c r="I345" s="39">
        <f t="shared" si="65"/>
        <v>0.12380952380952381</v>
      </c>
      <c r="J345" s="64"/>
      <c r="K345" s="40">
        <f t="shared" si="66"/>
        <v>92</v>
      </c>
      <c r="L345" s="39">
        <f t="shared" si="67"/>
        <v>0.87619047619047619</v>
      </c>
    </row>
    <row r="346" spans="1:12" x14ac:dyDescent="0.2">
      <c r="A346" s="147" t="s">
        <v>715</v>
      </c>
      <c r="B346" s="147" t="s">
        <v>724</v>
      </c>
      <c r="C346" s="147" t="s">
        <v>725</v>
      </c>
      <c r="D346" s="147">
        <v>2</v>
      </c>
      <c r="E346" s="30">
        <v>105</v>
      </c>
      <c r="F346" s="5"/>
      <c r="G346" s="13" t="s">
        <v>30</v>
      </c>
      <c r="H346" s="168">
        <v>13</v>
      </c>
      <c r="I346" s="39">
        <f t="shared" si="65"/>
        <v>0.12380952380952381</v>
      </c>
      <c r="J346" s="64"/>
      <c r="K346" s="40">
        <f t="shared" si="66"/>
        <v>92</v>
      </c>
      <c r="L346" s="39">
        <f t="shared" si="67"/>
        <v>0.87619047619047619</v>
      </c>
    </row>
    <row r="347" spans="1:12" x14ac:dyDescent="0.2">
      <c r="A347" s="147" t="s">
        <v>715</v>
      </c>
      <c r="B347" s="147" t="s">
        <v>726</v>
      </c>
      <c r="C347" s="147" t="s">
        <v>727</v>
      </c>
      <c r="D347" s="147">
        <v>1</v>
      </c>
      <c r="E347" s="30">
        <v>105</v>
      </c>
      <c r="F347" s="5"/>
      <c r="G347" s="13" t="s">
        <v>30</v>
      </c>
      <c r="H347" s="168">
        <v>13</v>
      </c>
      <c r="I347" s="39">
        <f t="shared" si="65"/>
        <v>0.12380952380952381</v>
      </c>
      <c r="J347" s="64"/>
      <c r="K347" s="40">
        <f t="shared" si="66"/>
        <v>92</v>
      </c>
      <c r="L347" s="39">
        <f t="shared" si="67"/>
        <v>0.87619047619047619</v>
      </c>
    </row>
    <row r="348" spans="1:12" x14ac:dyDescent="0.2">
      <c r="A348" s="147" t="s">
        <v>715</v>
      </c>
      <c r="B348" s="147" t="s">
        <v>728</v>
      </c>
      <c r="C348" s="147" t="s">
        <v>729</v>
      </c>
      <c r="D348" s="147">
        <v>1</v>
      </c>
      <c r="E348" s="30">
        <v>105</v>
      </c>
      <c r="F348" s="5"/>
      <c r="G348" s="13" t="s">
        <v>30</v>
      </c>
      <c r="H348" s="168">
        <v>2</v>
      </c>
      <c r="I348" s="39">
        <f t="shared" si="65"/>
        <v>1.9047619047619049E-2</v>
      </c>
      <c r="J348" s="64"/>
      <c r="K348" s="40">
        <f t="shared" si="66"/>
        <v>103</v>
      </c>
      <c r="L348" s="39">
        <f t="shared" si="67"/>
        <v>0.98095238095238091</v>
      </c>
    </row>
    <row r="349" spans="1:12" x14ac:dyDescent="0.2">
      <c r="A349" s="147" t="s">
        <v>715</v>
      </c>
      <c r="B349" s="147" t="s">
        <v>730</v>
      </c>
      <c r="C349" s="147" t="s">
        <v>731</v>
      </c>
      <c r="D349" s="147">
        <v>1</v>
      </c>
      <c r="E349" s="30">
        <v>105</v>
      </c>
      <c r="F349" s="5"/>
      <c r="G349" s="13" t="s">
        <v>30</v>
      </c>
      <c r="H349" s="168">
        <v>13</v>
      </c>
      <c r="I349" s="39">
        <f t="shared" si="65"/>
        <v>0.12380952380952381</v>
      </c>
      <c r="J349" s="64"/>
      <c r="K349" s="40">
        <f t="shared" si="66"/>
        <v>92</v>
      </c>
      <c r="L349" s="39">
        <f t="shared" si="67"/>
        <v>0.87619047619047619</v>
      </c>
    </row>
    <row r="350" spans="1:12" x14ac:dyDescent="0.2">
      <c r="A350" s="147" t="s">
        <v>715</v>
      </c>
      <c r="B350" s="147" t="s">
        <v>732</v>
      </c>
      <c r="C350" s="147" t="s">
        <v>733</v>
      </c>
      <c r="D350" s="147">
        <v>1</v>
      </c>
      <c r="E350" s="30">
        <v>105</v>
      </c>
      <c r="F350" s="5"/>
      <c r="G350" s="13" t="s">
        <v>30</v>
      </c>
      <c r="H350" s="168">
        <v>14</v>
      </c>
      <c r="I350" s="39">
        <f t="shared" si="65"/>
        <v>0.13333333333333333</v>
      </c>
      <c r="J350" s="64"/>
      <c r="K350" s="40">
        <f t="shared" si="66"/>
        <v>91</v>
      </c>
      <c r="L350" s="39">
        <f t="shared" si="67"/>
        <v>0.8666666666666667</v>
      </c>
    </row>
    <row r="351" spans="1:12" x14ac:dyDescent="0.2">
      <c r="A351" s="147" t="s">
        <v>715</v>
      </c>
      <c r="B351" s="147" t="s">
        <v>734</v>
      </c>
      <c r="C351" s="147" t="s">
        <v>735</v>
      </c>
      <c r="D351" s="147">
        <v>1</v>
      </c>
      <c r="E351" s="30">
        <v>105</v>
      </c>
      <c r="F351" s="5"/>
      <c r="G351" s="13" t="s">
        <v>30</v>
      </c>
      <c r="H351" s="168">
        <v>13</v>
      </c>
      <c r="I351" s="39">
        <f t="shared" si="65"/>
        <v>0.12380952380952381</v>
      </c>
      <c r="J351" s="64"/>
      <c r="K351" s="40">
        <f t="shared" si="66"/>
        <v>92</v>
      </c>
      <c r="L351" s="39">
        <f t="shared" si="67"/>
        <v>0.87619047619047619</v>
      </c>
    </row>
    <row r="352" spans="1:12" x14ac:dyDescent="0.2">
      <c r="A352" s="147" t="s">
        <v>715</v>
      </c>
      <c r="B352" s="147" t="s">
        <v>736</v>
      </c>
      <c r="C352" s="147" t="s">
        <v>737</v>
      </c>
      <c r="D352" s="147">
        <v>1</v>
      </c>
      <c r="E352" s="30">
        <v>105</v>
      </c>
      <c r="F352" s="5"/>
      <c r="G352" s="38"/>
      <c r="H352" s="38"/>
      <c r="I352" s="39">
        <f t="shared" si="65"/>
        <v>0</v>
      </c>
      <c r="J352" s="64"/>
      <c r="K352" s="40">
        <f t="shared" si="66"/>
        <v>105</v>
      </c>
      <c r="L352" s="39">
        <f t="shared" si="67"/>
        <v>1</v>
      </c>
    </row>
    <row r="353" spans="1:12" x14ac:dyDescent="0.2">
      <c r="A353" s="147" t="s">
        <v>715</v>
      </c>
      <c r="B353" s="147" t="s">
        <v>738</v>
      </c>
      <c r="C353" s="147" t="s">
        <v>739</v>
      </c>
      <c r="D353" s="147">
        <v>1</v>
      </c>
      <c r="E353" s="30">
        <v>105</v>
      </c>
      <c r="F353" s="5"/>
      <c r="G353" s="38"/>
      <c r="H353" s="38"/>
      <c r="I353" s="39">
        <f t="shared" si="65"/>
        <v>0</v>
      </c>
      <c r="J353" s="64"/>
      <c r="K353" s="40">
        <f t="shared" si="66"/>
        <v>105</v>
      </c>
      <c r="L353" s="39">
        <f t="shared" si="67"/>
        <v>1</v>
      </c>
    </row>
    <row r="354" spans="1:12" x14ac:dyDescent="0.2">
      <c r="A354" s="147" t="s">
        <v>715</v>
      </c>
      <c r="B354" s="147" t="s">
        <v>740</v>
      </c>
      <c r="C354" s="147" t="s">
        <v>741</v>
      </c>
      <c r="D354" s="147">
        <v>1</v>
      </c>
      <c r="E354" s="30">
        <v>105</v>
      </c>
      <c r="F354" s="5"/>
      <c r="G354" s="13" t="s">
        <v>30</v>
      </c>
      <c r="H354" s="168">
        <v>14</v>
      </c>
      <c r="I354" s="39">
        <f t="shared" si="65"/>
        <v>0.13333333333333333</v>
      </c>
      <c r="J354" s="64"/>
      <c r="K354" s="40">
        <f t="shared" si="66"/>
        <v>91</v>
      </c>
      <c r="L354" s="39">
        <f t="shared" si="67"/>
        <v>0.8666666666666667</v>
      </c>
    </row>
    <row r="355" spans="1:12" x14ac:dyDescent="0.2">
      <c r="A355" s="147" t="s">
        <v>715</v>
      </c>
      <c r="B355" s="147" t="s">
        <v>742</v>
      </c>
      <c r="C355" s="147" t="s">
        <v>743</v>
      </c>
      <c r="D355" s="147">
        <v>2</v>
      </c>
      <c r="E355" s="30">
        <v>105</v>
      </c>
      <c r="F355" s="5"/>
      <c r="G355" s="38"/>
      <c r="H355" s="38"/>
      <c r="I355" s="39">
        <f t="shared" si="65"/>
        <v>0</v>
      </c>
      <c r="J355" s="64"/>
      <c r="K355" s="40">
        <f t="shared" si="66"/>
        <v>105</v>
      </c>
      <c r="L355" s="39">
        <f t="shared" si="67"/>
        <v>1</v>
      </c>
    </row>
    <row r="356" spans="1:12" x14ac:dyDescent="0.2">
      <c r="A356" s="147" t="s">
        <v>715</v>
      </c>
      <c r="B356" s="147" t="s">
        <v>744</v>
      </c>
      <c r="C356" s="147" t="s">
        <v>745</v>
      </c>
      <c r="D356" s="147">
        <v>3</v>
      </c>
      <c r="E356" s="30">
        <v>105</v>
      </c>
      <c r="F356" s="5"/>
      <c r="G356" s="38"/>
      <c r="H356" s="38"/>
      <c r="I356" s="39">
        <f t="shared" ref="I356" si="68">H356/E356</f>
        <v>0</v>
      </c>
      <c r="J356" s="64"/>
      <c r="K356" s="40">
        <f t="shared" ref="K356" si="69">E356-H356</f>
        <v>105</v>
      </c>
      <c r="L356" s="39">
        <f t="shared" ref="L356" si="70">K356/E356</f>
        <v>1</v>
      </c>
    </row>
    <row r="357" spans="1:12" x14ac:dyDescent="0.2">
      <c r="A357" s="147" t="s">
        <v>715</v>
      </c>
      <c r="B357" s="147" t="s">
        <v>746</v>
      </c>
      <c r="C357" s="147" t="s">
        <v>747</v>
      </c>
      <c r="D357" s="147">
        <v>1</v>
      </c>
      <c r="E357" s="30">
        <v>105</v>
      </c>
      <c r="F357" s="5"/>
      <c r="G357" s="13" t="s">
        <v>30</v>
      </c>
      <c r="H357" s="168">
        <v>14</v>
      </c>
      <c r="I357" s="39">
        <f t="shared" si="65"/>
        <v>0.13333333333333333</v>
      </c>
      <c r="J357" s="64"/>
      <c r="K357" s="40">
        <f t="shared" si="66"/>
        <v>91</v>
      </c>
      <c r="L357" s="39">
        <f t="shared" si="67"/>
        <v>0.8666666666666667</v>
      </c>
    </row>
    <row r="358" spans="1:12" x14ac:dyDescent="0.2">
      <c r="A358" s="147" t="s">
        <v>715</v>
      </c>
      <c r="B358" s="147" t="s">
        <v>748</v>
      </c>
      <c r="C358" s="147" t="s">
        <v>749</v>
      </c>
      <c r="D358" s="147">
        <v>1</v>
      </c>
      <c r="E358" s="30">
        <v>105</v>
      </c>
      <c r="F358" s="5"/>
      <c r="G358" s="38"/>
      <c r="H358" s="38"/>
      <c r="I358" s="39">
        <f t="shared" si="65"/>
        <v>0</v>
      </c>
      <c r="J358" s="64"/>
      <c r="K358" s="40">
        <f t="shared" si="66"/>
        <v>105</v>
      </c>
      <c r="L358" s="39">
        <f t="shared" si="67"/>
        <v>1</v>
      </c>
    </row>
    <row r="359" spans="1:12" x14ac:dyDescent="0.2">
      <c r="A359" s="147" t="s">
        <v>715</v>
      </c>
      <c r="B359" s="147" t="s">
        <v>750</v>
      </c>
      <c r="C359" s="147" t="s">
        <v>883</v>
      </c>
      <c r="D359" s="147">
        <v>1</v>
      </c>
      <c r="E359" s="30">
        <v>105</v>
      </c>
      <c r="F359" s="5"/>
      <c r="G359" s="38"/>
      <c r="H359" s="38"/>
      <c r="I359" s="39">
        <f t="shared" si="65"/>
        <v>0</v>
      </c>
      <c r="J359" s="64"/>
      <c r="K359" s="40">
        <f t="shared" si="66"/>
        <v>105</v>
      </c>
      <c r="L359" s="39">
        <f t="shared" si="67"/>
        <v>1</v>
      </c>
    </row>
    <row r="360" spans="1:12" x14ac:dyDescent="0.2">
      <c r="A360" s="147" t="s">
        <v>715</v>
      </c>
      <c r="B360" s="147" t="s">
        <v>751</v>
      </c>
      <c r="C360" s="147" t="s">
        <v>752</v>
      </c>
      <c r="D360" s="147">
        <v>2</v>
      </c>
      <c r="E360" s="30">
        <v>105</v>
      </c>
      <c r="F360" s="5"/>
      <c r="G360" s="38"/>
      <c r="H360" s="38"/>
      <c r="I360" s="39">
        <f t="shared" si="65"/>
        <v>0</v>
      </c>
      <c r="J360" s="64"/>
      <c r="K360" s="40">
        <f t="shared" si="66"/>
        <v>105</v>
      </c>
      <c r="L360" s="39">
        <f t="shared" si="67"/>
        <v>1</v>
      </c>
    </row>
    <row r="361" spans="1:12" x14ac:dyDescent="0.2">
      <c r="A361" s="147" t="s">
        <v>715</v>
      </c>
      <c r="B361" s="147" t="s">
        <v>753</v>
      </c>
      <c r="C361" s="147" t="s">
        <v>754</v>
      </c>
      <c r="D361" s="147">
        <v>1</v>
      </c>
      <c r="E361" s="30">
        <v>105</v>
      </c>
      <c r="F361" s="5"/>
      <c r="G361" s="13" t="s">
        <v>30</v>
      </c>
      <c r="H361" s="168">
        <v>13</v>
      </c>
      <c r="I361" s="39">
        <f t="shared" si="65"/>
        <v>0.12380952380952381</v>
      </c>
      <c r="J361" s="64"/>
      <c r="K361" s="40">
        <f t="shared" si="66"/>
        <v>92</v>
      </c>
      <c r="L361" s="39">
        <f t="shared" si="67"/>
        <v>0.87619047619047619</v>
      </c>
    </row>
    <row r="362" spans="1:12" x14ac:dyDescent="0.2">
      <c r="A362" s="147" t="s">
        <v>715</v>
      </c>
      <c r="B362" s="147" t="s">
        <v>755</v>
      </c>
      <c r="C362" s="147" t="s">
        <v>756</v>
      </c>
      <c r="D362" s="147">
        <v>1</v>
      </c>
      <c r="E362" s="30">
        <v>105</v>
      </c>
      <c r="F362" s="5"/>
      <c r="G362" s="38"/>
      <c r="H362" s="38"/>
      <c r="I362" s="39">
        <f t="shared" si="65"/>
        <v>0</v>
      </c>
      <c r="J362" s="64"/>
      <c r="K362" s="40">
        <f t="shared" si="66"/>
        <v>105</v>
      </c>
      <c r="L362" s="39">
        <f t="shared" si="67"/>
        <v>1</v>
      </c>
    </row>
    <row r="363" spans="1:12" x14ac:dyDescent="0.2">
      <c r="A363" s="147" t="s">
        <v>715</v>
      </c>
      <c r="B363" s="147" t="s">
        <v>757</v>
      </c>
      <c r="C363" s="147" t="s">
        <v>758</v>
      </c>
      <c r="D363" s="147">
        <v>2</v>
      </c>
      <c r="E363" s="30">
        <v>105</v>
      </c>
      <c r="F363" s="5"/>
      <c r="G363" s="13" t="s">
        <v>30</v>
      </c>
      <c r="H363" s="38">
        <v>2</v>
      </c>
      <c r="I363" s="39">
        <f t="shared" si="65"/>
        <v>1.9047619047619049E-2</v>
      </c>
      <c r="J363" s="64"/>
      <c r="K363" s="40">
        <f t="shared" si="66"/>
        <v>103</v>
      </c>
      <c r="L363" s="39">
        <f t="shared" si="67"/>
        <v>0.98095238095238091</v>
      </c>
    </row>
    <row r="364" spans="1:12" x14ac:dyDescent="0.2">
      <c r="A364" s="137" t="s">
        <v>715</v>
      </c>
      <c r="B364" s="137" t="s">
        <v>759</v>
      </c>
      <c r="C364" s="137" t="s">
        <v>760</v>
      </c>
      <c r="D364" s="137">
        <v>1</v>
      </c>
      <c r="E364" s="31">
        <v>105</v>
      </c>
      <c r="F364" s="65"/>
      <c r="G364" s="41"/>
      <c r="H364" s="41"/>
      <c r="I364" s="42">
        <f t="shared" si="65"/>
        <v>0</v>
      </c>
      <c r="J364" s="66"/>
      <c r="K364" s="43">
        <f t="shared" si="66"/>
        <v>105</v>
      </c>
      <c r="L364" s="42">
        <f t="shared" si="67"/>
        <v>1</v>
      </c>
    </row>
    <row r="365" spans="1:12" x14ac:dyDescent="0.2">
      <c r="A365" s="33"/>
      <c r="B365" s="34">
        <f>COUNTA(B342:B364)</f>
        <v>23</v>
      </c>
      <c r="C365" s="33"/>
      <c r="E365" s="37">
        <f>SUM(E342:E364)</f>
        <v>2415</v>
      </c>
      <c r="F365" s="44"/>
      <c r="G365" s="34">
        <f>COUNTA(G342:G364)</f>
        <v>13</v>
      </c>
      <c r="H365" s="37">
        <f>SUM(H342:H364)</f>
        <v>140</v>
      </c>
      <c r="I365" s="45">
        <f>H365/E365</f>
        <v>5.7971014492753624E-2</v>
      </c>
      <c r="J365" s="143"/>
      <c r="K365" s="54">
        <f>E365-H365</f>
        <v>2275</v>
      </c>
      <c r="L365" s="45">
        <f>K365/E365</f>
        <v>0.94202898550724634</v>
      </c>
    </row>
    <row r="366" spans="1:12" x14ac:dyDescent="0.2">
      <c r="A366" s="33"/>
      <c r="B366" s="34"/>
      <c r="C366" s="33"/>
      <c r="E366" s="37"/>
      <c r="F366" s="44"/>
      <c r="G366" s="34"/>
      <c r="H366" s="37"/>
      <c r="I366" s="45"/>
      <c r="J366" s="143"/>
      <c r="K366" s="54"/>
      <c r="L366" s="45"/>
    </row>
    <row r="367" spans="1:12" x14ac:dyDescent="0.2">
      <c r="A367" s="33"/>
      <c r="B367" s="34"/>
      <c r="C367" s="33"/>
      <c r="E367" s="37"/>
      <c r="F367" s="44"/>
      <c r="G367" s="34"/>
      <c r="H367" s="37"/>
      <c r="I367" s="45"/>
      <c r="J367" s="78"/>
      <c r="K367" s="54"/>
      <c r="L367" s="45"/>
    </row>
    <row r="368" spans="1:12" x14ac:dyDescent="0.2">
      <c r="D368" s="123" t="s">
        <v>915</v>
      </c>
      <c r="G368" s="38"/>
      <c r="H368" s="38"/>
    </row>
    <row r="369" spans="2:8" x14ac:dyDescent="0.2">
      <c r="B369" s="103"/>
      <c r="D369" s="122" t="s">
        <v>109</v>
      </c>
      <c r="E369" s="102">
        <f>SUM(B13+B16+B24+B35+B39+B47+B53+B123+B127+B135+B142+B148+B336+B340+B365)</f>
        <v>334</v>
      </c>
      <c r="G369" s="38"/>
      <c r="H369" s="38"/>
    </row>
    <row r="370" spans="2:8" x14ac:dyDescent="0.2">
      <c r="B370" s="103"/>
      <c r="D370" s="122" t="s">
        <v>149</v>
      </c>
      <c r="E370" s="101">
        <f>SUM(E13+E16+E24+E35+E39+E47+E53+E123+E127+E135+E142+E148+E336+E340+E365)</f>
        <v>34650</v>
      </c>
      <c r="G370" s="38"/>
      <c r="H370" s="38"/>
    </row>
    <row r="371" spans="2:8" x14ac:dyDescent="0.2">
      <c r="B371" s="121"/>
      <c r="D371" s="122" t="s">
        <v>140</v>
      </c>
      <c r="E371" s="102">
        <f>SUM(G13+G16+G24+G35+G39+G47+G53+G123+G127+G135+G142+G148+G336+G340+G365)</f>
        <v>212</v>
      </c>
      <c r="G371" s="38"/>
      <c r="H371" s="38"/>
    </row>
    <row r="372" spans="2:8" x14ac:dyDescent="0.2">
      <c r="B372" s="121"/>
      <c r="D372" s="122" t="s">
        <v>150</v>
      </c>
      <c r="E372" s="101">
        <f>SUM(H13+H16+H24+H35+H39+H47+H53+H123+H127+H135+H142+H148+H336+H340+H365)</f>
        <v>1997</v>
      </c>
      <c r="G372" s="38"/>
      <c r="H372" s="38"/>
    </row>
    <row r="373" spans="2:8" x14ac:dyDescent="0.2">
      <c r="B373" s="121"/>
      <c r="D373" s="122" t="s">
        <v>151</v>
      </c>
      <c r="E373" s="130">
        <f>E372/E370</f>
        <v>5.7633477633477634E-2</v>
      </c>
      <c r="G373" s="38"/>
      <c r="H373" s="38"/>
    </row>
    <row r="374" spans="2:8" x14ac:dyDescent="0.2">
      <c r="D374" s="122" t="s">
        <v>152</v>
      </c>
      <c r="E374" s="101">
        <f>SUM(K13+K16+K24+K35+K39+K47+K53+K123+K127+K135+K142+K148+K336+K340+K365)</f>
        <v>32653</v>
      </c>
      <c r="G374" s="38"/>
      <c r="H374" s="38"/>
    </row>
    <row r="375" spans="2:8" x14ac:dyDescent="0.2">
      <c r="D375" s="122" t="s">
        <v>153</v>
      </c>
      <c r="E375" s="130">
        <f>E374/E370</f>
        <v>0.94236652236652241</v>
      </c>
      <c r="G375" s="38"/>
      <c r="H375" s="38"/>
    </row>
    <row r="376" spans="2:8" x14ac:dyDescent="0.2">
      <c r="G376" s="38"/>
      <c r="H376" s="38"/>
    </row>
    <row r="377" spans="2:8" x14ac:dyDescent="0.2">
      <c r="G377" s="38"/>
      <c r="H377" s="38"/>
    </row>
    <row r="378" spans="2:8" x14ac:dyDescent="0.2">
      <c r="G378" s="38"/>
      <c r="H378" s="38"/>
    </row>
    <row r="379" spans="2:8" x14ac:dyDescent="0.2">
      <c r="G379" s="38"/>
      <c r="H379" s="38"/>
    </row>
    <row r="380" spans="2:8" x14ac:dyDescent="0.2">
      <c r="G380" s="38"/>
      <c r="H380" s="38"/>
    </row>
  </sheetData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New York Beach Days at Monitored Beaches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2011 Actions</vt:lpstr>
      <vt:lpstr>Action Durations</vt:lpstr>
      <vt:lpstr>Beach Days</vt:lpstr>
      <vt:lpstr>'2011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'2011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Jonathan.Simpson</cp:lastModifiedBy>
  <cp:lastPrinted>2012-07-20T18:04:57Z</cp:lastPrinted>
  <dcterms:created xsi:type="dcterms:W3CDTF">2006-12-12T20:37:17Z</dcterms:created>
  <dcterms:modified xsi:type="dcterms:W3CDTF">2012-07-20T18:05:33Z</dcterms:modified>
</cp:coreProperties>
</file>