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" windowWidth="18645" windowHeight="736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Actions'!$A$1:$J$501</definedName>
    <definedName name="_xlnm.Print_Area" localSheetId="5">'Action Durations'!$A$1:$K$171</definedName>
    <definedName name="_xlnm.Print_Area" localSheetId="1">Attributes!$A$1:$J$380</definedName>
    <definedName name="_xlnm.Print_Area" localSheetId="6">'Beach Days'!$A$1:$L$387</definedName>
    <definedName name="_xlnm.Print_Area" localSheetId="2">Monitoring!$A$1:$J$383</definedName>
    <definedName name="_xlnm.Print_Area" localSheetId="3">'Pollution Sources'!$A$1:$R$399</definedName>
    <definedName name="_xlnm.Print_Area" localSheetId="0">Summary!$A$1:$W$32</definedName>
    <definedName name="_xlnm.Print_Area" localSheetId="7">'Tier 1 Stats'!$A$1:$L$124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E493" i="4"/>
  <c r="D493"/>
  <c r="K368" i="7"/>
  <c r="L368" s="1"/>
  <c r="I368"/>
  <c r="K105"/>
  <c r="L105" s="1"/>
  <c r="I105"/>
  <c r="L9" i="12" l="1"/>
  <c r="K128" i="7"/>
  <c r="L128" s="1"/>
  <c r="I128"/>
  <c r="K90"/>
  <c r="L90" s="1"/>
  <c r="I90"/>
  <c r="K65"/>
  <c r="L65" s="1"/>
  <c r="I65"/>
  <c r="K11"/>
  <c r="L11" s="1"/>
  <c r="I11"/>
  <c r="L112" i="12" l="1"/>
  <c r="L111"/>
  <c r="L110"/>
  <c r="L109"/>
  <c r="L108"/>
  <c r="L107"/>
  <c r="L106"/>
  <c r="L105"/>
  <c r="L104"/>
  <c r="L103"/>
  <c r="L102"/>
  <c r="L101"/>
  <c r="L100"/>
  <c r="L99"/>
  <c r="L98"/>
  <c r="L97"/>
  <c r="L94"/>
  <c r="L93"/>
  <c r="L92"/>
  <c r="L91"/>
  <c r="L90"/>
  <c r="L89"/>
  <c r="L88"/>
  <c r="L87"/>
  <c r="L86"/>
  <c r="L85"/>
  <c r="L84"/>
  <c r="L83"/>
  <c r="K113" l="1"/>
  <c r="J113"/>
  <c r="I113"/>
  <c r="G113"/>
  <c r="E113"/>
  <c r="D113"/>
  <c r="B113"/>
  <c r="G17" i="8" s="1"/>
  <c r="K95" i="12"/>
  <c r="J95"/>
  <c r="I95"/>
  <c r="G95"/>
  <c r="E95"/>
  <c r="D95"/>
  <c r="B95"/>
  <c r="G15" i="8" s="1"/>
  <c r="L82" i="12"/>
  <c r="L81"/>
  <c r="L80"/>
  <c r="L79"/>
  <c r="L78"/>
  <c r="L77"/>
  <c r="L76"/>
  <c r="L75"/>
  <c r="L74"/>
  <c r="L73"/>
  <c r="L72"/>
  <c r="K70"/>
  <c r="J70"/>
  <c r="I70"/>
  <c r="G70"/>
  <c r="E70"/>
  <c r="D70"/>
  <c r="B70"/>
  <c r="G14" i="8" s="1"/>
  <c r="L69" i="12"/>
  <c r="K67"/>
  <c r="J67"/>
  <c r="I67"/>
  <c r="G67"/>
  <c r="E67"/>
  <c r="D67"/>
  <c r="B67"/>
  <c r="G13" i="8" s="1"/>
  <c r="L66" i="12"/>
  <c r="L65"/>
  <c r="K63"/>
  <c r="J63"/>
  <c r="I63"/>
  <c r="L63" s="1"/>
  <c r="G63"/>
  <c r="E63"/>
  <c r="D63"/>
  <c r="B63"/>
  <c r="G12" i="8" s="1"/>
  <c r="L62" i="12"/>
  <c r="L61"/>
  <c r="L60"/>
  <c r="L59"/>
  <c r="L58"/>
  <c r="L57"/>
  <c r="K55"/>
  <c r="J55"/>
  <c r="I55"/>
  <c r="G55"/>
  <c r="E55"/>
  <c r="D55"/>
  <c r="B55"/>
  <c r="G11" i="8" s="1"/>
  <c r="L54" i="12"/>
  <c r="K52"/>
  <c r="J52"/>
  <c r="I52"/>
  <c r="G52"/>
  <c r="E52"/>
  <c r="D52"/>
  <c r="B52"/>
  <c r="G10" i="8" s="1"/>
  <c r="L49" i="12"/>
  <c r="L48"/>
  <c r="L47"/>
  <c r="L46"/>
  <c r="L45"/>
  <c r="L44"/>
  <c r="L43"/>
  <c r="L42"/>
  <c r="L41"/>
  <c r="L40"/>
  <c r="L39"/>
  <c r="K37"/>
  <c r="J37"/>
  <c r="I37"/>
  <c r="G37"/>
  <c r="E37"/>
  <c r="D37"/>
  <c r="B37"/>
  <c r="G9" i="8" s="1"/>
  <c r="L36" i="12"/>
  <c r="L35"/>
  <c r="L34"/>
  <c r="L33"/>
  <c r="K31"/>
  <c r="J31"/>
  <c r="I31"/>
  <c r="G31"/>
  <c r="E31"/>
  <c r="D31"/>
  <c r="B31"/>
  <c r="G8" i="8" s="1"/>
  <c r="L30" i="12"/>
  <c r="L29"/>
  <c r="L28"/>
  <c r="K26"/>
  <c r="J26"/>
  <c r="I26"/>
  <c r="G26"/>
  <c r="E26"/>
  <c r="D26"/>
  <c r="B26"/>
  <c r="G7" i="8" s="1"/>
  <c r="L25" i="12"/>
  <c r="K58" i="7"/>
  <c r="L58" s="1"/>
  <c r="I58"/>
  <c r="K52"/>
  <c r="L52" s="1"/>
  <c r="I52"/>
  <c r="K45"/>
  <c r="L45" s="1"/>
  <c r="I45"/>
  <c r="K40"/>
  <c r="L40" s="1"/>
  <c r="I40"/>
  <c r="K39"/>
  <c r="L39" s="1"/>
  <c r="I39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K29"/>
  <c r="L29" s="1"/>
  <c r="I29"/>
  <c r="K26"/>
  <c r="L26" s="1"/>
  <c r="I26"/>
  <c r="K25"/>
  <c r="L25" s="1"/>
  <c r="I25"/>
  <c r="K24"/>
  <c r="L24" s="1"/>
  <c r="I24"/>
  <c r="K23"/>
  <c r="L23" s="1"/>
  <c r="I23"/>
  <c r="K22"/>
  <c r="L22" s="1"/>
  <c r="I22"/>
  <c r="K21"/>
  <c r="L21" s="1"/>
  <c r="I21"/>
  <c r="K20"/>
  <c r="L20" s="1"/>
  <c r="I20"/>
  <c r="K19"/>
  <c r="L19" s="1"/>
  <c r="I19"/>
  <c r="K18"/>
  <c r="L18" s="1"/>
  <c r="I18"/>
  <c r="K12"/>
  <c r="L12" s="1"/>
  <c r="I12"/>
  <c r="K10"/>
  <c r="L10" s="1"/>
  <c r="I10"/>
  <c r="K9"/>
  <c r="L9" s="1"/>
  <c r="I9"/>
  <c r="K8"/>
  <c r="L8" s="1"/>
  <c r="I8"/>
  <c r="K7"/>
  <c r="L7" s="1"/>
  <c r="I7"/>
  <c r="K6"/>
  <c r="L6" s="1"/>
  <c r="I6"/>
  <c r="K5"/>
  <c r="L5" s="1"/>
  <c r="I5"/>
  <c r="K4"/>
  <c r="L4" s="1"/>
  <c r="I4"/>
  <c r="K3"/>
  <c r="L3" s="1"/>
  <c r="I3"/>
  <c r="L376"/>
  <c r="K376"/>
  <c r="I376"/>
  <c r="K375"/>
  <c r="L375" s="1"/>
  <c r="I375"/>
  <c r="K374"/>
  <c r="L374" s="1"/>
  <c r="I374"/>
  <c r="K373"/>
  <c r="L373" s="1"/>
  <c r="I373"/>
  <c r="K372"/>
  <c r="L372" s="1"/>
  <c r="I372"/>
  <c r="K371"/>
  <c r="L371" s="1"/>
  <c r="I371"/>
  <c r="K370"/>
  <c r="L370" s="1"/>
  <c r="I370"/>
  <c r="K369"/>
  <c r="L369" s="1"/>
  <c r="I369"/>
  <c r="K367"/>
  <c r="L367" s="1"/>
  <c r="I367"/>
  <c r="K366"/>
  <c r="L366" s="1"/>
  <c r="I366"/>
  <c r="K365"/>
  <c r="L365" s="1"/>
  <c r="I365"/>
  <c r="K364"/>
  <c r="L364" s="1"/>
  <c r="I364"/>
  <c r="K363"/>
  <c r="L363" s="1"/>
  <c r="I363"/>
  <c r="K362"/>
  <c r="L362" s="1"/>
  <c r="I362"/>
  <c r="K361"/>
  <c r="L361" s="1"/>
  <c r="I361"/>
  <c r="K360"/>
  <c r="L360" s="1"/>
  <c r="I360"/>
  <c r="K359"/>
  <c r="L359" s="1"/>
  <c r="I359"/>
  <c r="K358"/>
  <c r="L358" s="1"/>
  <c r="I358"/>
  <c r="K357"/>
  <c r="L357" s="1"/>
  <c r="I357"/>
  <c r="K356"/>
  <c r="L356" s="1"/>
  <c r="I356"/>
  <c r="K355"/>
  <c r="L355" s="1"/>
  <c r="I355"/>
  <c r="K354"/>
  <c r="L354" s="1"/>
  <c r="I354"/>
  <c r="K351"/>
  <c r="L351" s="1"/>
  <c r="I351"/>
  <c r="K350"/>
  <c r="L350" s="1"/>
  <c r="I350"/>
  <c r="K349"/>
  <c r="L349" s="1"/>
  <c r="I349"/>
  <c r="K346"/>
  <c r="L346" s="1"/>
  <c r="I346"/>
  <c r="K345"/>
  <c r="L345" s="1"/>
  <c r="I345"/>
  <c r="K344"/>
  <c r="L344" s="1"/>
  <c r="I344"/>
  <c r="K343"/>
  <c r="L343" s="1"/>
  <c r="I343"/>
  <c r="K342"/>
  <c r="L342" s="1"/>
  <c r="I342"/>
  <c r="K341"/>
  <c r="L341" s="1"/>
  <c r="I341"/>
  <c r="K340"/>
  <c r="L340" s="1"/>
  <c r="I340"/>
  <c r="K339"/>
  <c r="L339" s="1"/>
  <c r="I339"/>
  <c r="K338"/>
  <c r="L338" s="1"/>
  <c r="I338"/>
  <c r="K337"/>
  <c r="L337" s="1"/>
  <c r="I337"/>
  <c r="K336"/>
  <c r="L336" s="1"/>
  <c r="I336"/>
  <c r="K335"/>
  <c r="L335" s="1"/>
  <c r="I335"/>
  <c r="K334"/>
  <c r="L334" s="1"/>
  <c r="I334"/>
  <c r="K333"/>
  <c r="L333" s="1"/>
  <c r="I333"/>
  <c r="K332"/>
  <c r="L332" s="1"/>
  <c r="I332"/>
  <c r="K331"/>
  <c r="L331" s="1"/>
  <c r="I331"/>
  <c r="K330"/>
  <c r="L330" s="1"/>
  <c r="I330"/>
  <c r="K329"/>
  <c r="L329" s="1"/>
  <c r="I329"/>
  <c r="K328"/>
  <c r="L328" s="1"/>
  <c r="I328"/>
  <c r="K327"/>
  <c r="L327" s="1"/>
  <c r="I327"/>
  <c r="K326"/>
  <c r="L326" s="1"/>
  <c r="I326"/>
  <c r="K325"/>
  <c r="L325" s="1"/>
  <c r="I325"/>
  <c r="K324"/>
  <c r="L324" s="1"/>
  <c r="I324"/>
  <c r="K323"/>
  <c r="L323" s="1"/>
  <c r="I323"/>
  <c r="K322"/>
  <c r="L322" s="1"/>
  <c r="I322"/>
  <c r="K321"/>
  <c r="L321" s="1"/>
  <c r="I321"/>
  <c r="K320"/>
  <c r="L320" s="1"/>
  <c r="I320"/>
  <c r="K319"/>
  <c r="L319" s="1"/>
  <c r="I319"/>
  <c r="K318"/>
  <c r="L318" s="1"/>
  <c r="I318"/>
  <c r="K317"/>
  <c r="L317" s="1"/>
  <c r="I317"/>
  <c r="K316"/>
  <c r="L316" s="1"/>
  <c r="I316"/>
  <c r="K315"/>
  <c r="L315" s="1"/>
  <c r="I315"/>
  <c r="K314"/>
  <c r="L314" s="1"/>
  <c r="I314"/>
  <c r="K313"/>
  <c r="L313" s="1"/>
  <c r="I313"/>
  <c r="K312"/>
  <c r="L312" s="1"/>
  <c r="I312"/>
  <c r="K311"/>
  <c r="L311" s="1"/>
  <c r="I311"/>
  <c r="K310"/>
  <c r="L310" s="1"/>
  <c r="I310"/>
  <c r="K309"/>
  <c r="L309" s="1"/>
  <c r="I309"/>
  <c r="K308"/>
  <c r="L308" s="1"/>
  <c r="I308"/>
  <c r="K307"/>
  <c r="L307" s="1"/>
  <c r="I307"/>
  <c r="K306"/>
  <c r="L306" s="1"/>
  <c r="I306"/>
  <c r="K305"/>
  <c r="L305" s="1"/>
  <c r="I305"/>
  <c r="K304"/>
  <c r="L304" s="1"/>
  <c r="I304"/>
  <c r="K303"/>
  <c r="L303" s="1"/>
  <c r="I303"/>
  <c r="K302"/>
  <c r="L302" s="1"/>
  <c r="I302"/>
  <c r="K301"/>
  <c r="L301" s="1"/>
  <c r="I301"/>
  <c r="K300"/>
  <c r="L300" s="1"/>
  <c r="I300"/>
  <c r="K299"/>
  <c r="L299" s="1"/>
  <c r="I299"/>
  <c r="K298"/>
  <c r="L298" s="1"/>
  <c r="I298"/>
  <c r="L297"/>
  <c r="K297"/>
  <c r="I297"/>
  <c r="K296"/>
  <c r="L296" s="1"/>
  <c r="I296"/>
  <c r="K295"/>
  <c r="L295" s="1"/>
  <c r="I295"/>
  <c r="K294"/>
  <c r="L294" s="1"/>
  <c r="I294"/>
  <c r="K293"/>
  <c r="L293" s="1"/>
  <c r="I293"/>
  <c r="K292"/>
  <c r="L292" s="1"/>
  <c r="I292"/>
  <c r="K291"/>
  <c r="L291" s="1"/>
  <c r="I291"/>
  <c r="K290"/>
  <c r="L290" s="1"/>
  <c r="I290"/>
  <c r="K289"/>
  <c r="L289" s="1"/>
  <c r="I289"/>
  <c r="K288"/>
  <c r="L288" s="1"/>
  <c r="I288"/>
  <c r="K287"/>
  <c r="L287" s="1"/>
  <c r="I287"/>
  <c r="K286"/>
  <c r="L286" s="1"/>
  <c r="I286"/>
  <c r="K285"/>
  <c r="L285" s="1"/>
  <c r="I285"/>
  <c r="K284"/>
  <c r="L284" s="1"/>
  <c r="I284"/>
  <c r="K283"/>
  <c r="L283" s="1"/>
  <c r="I283"/>
  <c r="K282"/>
  <c r="L282" s="1"/>
  <c r="I282"/>
  <c r="K281"/>
  <c r="L281" s="1"/>
  <c r="I281"/>
  <c r="K280"/>
  <c r="L280" s="1"/>
  <c r="I280"/>
  <c r="K279"/>
  <c r="L279" s="1"/>
  <c r="I279"/>
  <c r="K278"/>
  <c r="L278" s="1"/>
  <c r="I278"/>
  <c r="K277"/>
  <c r="L277" s="1"/>
  <c r="I277"/>
  <c r="K276"/>
  <c r="L276" s="1"/>
  <c r="I276"/>
  <c r="K275"/>
  <c r="L275" s="1"/>
  <c r="I275"/>
  <c r="K274"/>
  <c r="L274" s="1"/>
  <c r="I274"/>
  <c r="K273"/>
  <c r="L273" s="1"/>
  <c r="I273"/>
  <c r="K272"/>
  <c r="L272" s="1"/>
  <c r="I272"/>
  <c r="K271"/>
  <c r="L271" s="1"/>
  <c r="I271"/>
  <c r="K270"/>
  <c r="L270" s="1"/>
  <c r="I270"/>
  <c r="K269"/>
  <c r="L269" s="1"/>
  <c r="I269"/>
  <c r="K268"/>
  <c r="L268" s="1"/>
  <c r="I268"/>
  <c r="K267"/>
  <c r="L267" s="1"/>
  <c r="I267"/>
  <c r="K266"/>
  <c r="L266" s="1"/>
  <c r="I266"/>
  <c r="K265"/>
  <c r="L265" s="1"/>
  <c r="I265"/>
  <c r="K264"/>
  <c r="L264" s="1"/>
  <c r="I264"/>
  <c r="K263"/>
  <c r="L263" s="1"/>
  <c r="I263"/>
  <c r="K262"/>
  <c r="L262" s="1"/>
  <c r="I262"/>
  <c r="K261"/>
  <c r="L261" s="1"/>
  <c r="I261"/>
  <c r="K260"/>
  <c r="L260" s="1"/>
  <c r="I260"/>
  <c r="K259"/>
  <c r="L259" s="1"/>
  <c r="I259"/>
  <c r="L258"/>
  <c r="K258"/>
  <c r="I258"/>
  <c r="K257"/>
  <c r="L257" s="1"/>
  <c r="I257"/>
  <c r="K256"/>
  <c r="L256" s="1"/>
  <c r="I256"/>
  <c r="K255"/>
  <c r="L255" s="1"/>
  <c r="I255"/>
  <c r="K254"/>
  <c r="L254" s="1"/>
  <c r="I254"/>
  <c r="K253"/>
  <c r="L253" s="1"/>
  <c r="I253"/>
  <c r="K252"/>
  <c r="L252" s="1"/>
  <c r="I252"/>
  <c r="K251"/>
  <c r="L251" s="1"/>
  <c r="I251"/>
  <c r="K250"/>
  <c r="L250" s="1"/>
  <c r="I250"/>
  <c r="K249"/>
  <c r="L249" s="1"/>
  <c r="I249"/>
  <c r="K248"/>
  <c r="L248" s="1"/>
  <c r="I248"/>
  <c r="K247"/>
  <c r="L247" s="1"/>
  <c r="I247"/>
  <c r="K246"/>
  <c r="L246" s="1"/>
  <c r="I246"/>
  <c r="K245"/>
  <c r="L245" s="1"/>
  <c r="I245"/>
  <c r="K244"/>
  <c r="L244" s="1"/>
  <c r="I244"/>
  <c r="K243"/>
  <c r="L243" s="1"/>
  <c r="I243"/>
  <c r="K242"/>
  <c r="L242" s="1"/>
  <c r="I242"/>
  <c r="K241"/>
  <c r="L241" s="1"/>
  <c r="I241"/>
  <c r="K240"/>
  <c r="L240" s="1"/>
  <c r="I240"/>
  <c r="K239"/>
  <c r="L239" s="1"/>
  <c r="I239"/>
  <c r="K238"/>
  <c r="L238" s="1"/>
  <c r="I238"/>
  <c r="K237"/>
  <c r="L237" s="1"/>
  <c r="I237"/>
  <c r="K236"/>
  <c r="L236" s="1"/>
  <c r="I236"/>
  <c r="K235"/>
  <c r="L235" s="1"/>
  <c r="I235"/>
  <c r="K234"/>
  <c r="L234" s="1"/>
  <c r="I234"/>
  <c r="K233"/>
  <c r="L233" s="1"/>
  <c r="I233"/>
  <c r="K232"/>
  <c r="L232" s="1"/>
  <c r="I232"/>
  <c r="K231"/>
  <c r="L231" s="1"/>
  <c r="I231"/>
  <c r="K230"/>
  <c r="L230" s="1"/>
  <c r="I230"/>
  <c r="K229"/>
  <c r="L229" s="1"/>
  <c r="I229"/>
  <c r="K228"/>
  <c r="L228" s="1"/>
  <c r="I228"/>
  <c r="K227"/>
  <c r="L227" s="1"/>
  <c r="I227"/>
  <c r="K226"/>
  <c r="L226" s="1"/>
  <c r="I226"/>
  <c r="K225"/>
  <c r="L225" s="1"/>
  <c r="I225"/>
  <c r="K224"/>
  <c r="L224" s="1"/>
  <c r="I224"/>
  <c r="K223"/>
  <c r="L223" s="1"/>
  <c r="I223"/>
  <c r="L222"/>
  <c r="K222"/>
  <c r="I222"/>
  <c r="K221"/>
  <c r="L221" s="1"/>
  <c r="I221"/>
  <c r="K220"/>
  <c r="L220" s="1"/>
  <c r="I220"/>
  <c r="K219"/>
  <c r="L219" s="1"/>
  <c r="I219"/>
  <c r="K218"/>
  <c r="L218" s="1"/>
  <c r="I218"/>
  <c r="K217"/>
  <c r="L217" s="1"/>
  <c r="I217"/>
  <c r="K216"/>
  <c r="L216" s="1"/>
  <c r="I216"/>
  <c r="K215"/>
  <c r="L215" s="1"/>
  <c r="I215"/>
  <c r="K214"/>
  <c r="L214" s="1"/>
  <c r="I214"/>
  <c r="K213"/>
  <c r="L213" s="1"/>
  <c r="I213"/>
  <c r="K212"/>
  <c r="L212" s="1"/>
  <c r="I212"/>
  <c r="K211"/>
  <c r="L211" s="1"/>
  <c r="I211"/>
  <c r="K210"/>
  <c r="L210" s="1"/>
  <c r="I210"/>
  <c r="K209"/>
  <c r="L209" s="1"/>
  <c r="I209"/>
  <c r="K208"/>
  <c r="L208" s="1"/>
  <c r="I208"/>
  <c r="K207"/>
  <c r="L207" s="1"/>
  <c r="I207"/>
  <c r="K206"/>
  <c r="L206" s="1"/>
  <c r="I206"/>
  <c r="K205"/>
  <c r="L205" s="1"/>
  <c r="I205"/>
  <c r="K204"/>
  <c r="L204" s="1"/>
  <c r="I204"/>
  <c r="K203"/>
  <c r="L203" s="1"/>
  <c r="I203"/>
  <c r="K202"/>
  <c r="L202" s="1"/>
  <c r="I202"/>
  <c r="K201"/>
  <c r="L201" s="1"/>
  <c r="I201"/>
  <c r="K200"/>
  <c r="L200" s="1"/>
  <c r="I200"/>
  <c r="K199"/>
  <c r="L199" s="1"/>
  <c r="I199"/>
  <c r="L198"/>
  <c r="K198"/>
  <c r="I198"/>
  <c r="K197"/>
  <c r="L197" s="1"/>
  <c r="I197"/>
  <c r="K196"/>
  <c r="L196" s="1"/>
  <c r="I196"/>
  <c r="K195"/>
  <c r="L195" s="1"/>
  <c r="I195"/>
  <c r="K194"/>
  <c r="L194" s="1"/>
  <c r="I194"/>
  <c r="K193"/>
  <c r="L193" s="1"/>
  <c r="I193"/>
  <c r="K192"/>
  <c r="L192" s="1"/>
  <c r="I192"/>
  <c r="K191"/>
  <c r="L191" s="1"/>
  <c r="I191"/>
  <c r="K190"/>
  <c r="L190" s="1"/>
  <c r="I190"/>
  <c r="K189"/>
  <c r="L189" s="1"/>
  <c r="I189"/>
  <c r="K188"/>
  <c r="L188" s="1"/>
  <c r="I188"/>
  <c r="K187"/>
  <c r="L187" s="1"/>
  <c r="I187"/>
  <c r="K186"/>
  <c r="L186" s="1"/>
  <c r="I186"/>
  <c r="K185"/>
  <c r="L185" s="1"/>
  <c r="I185"/>
  <c r="K184"/>
  <c r="L184" s="1"/>
  <c r="I184"/>
  <c r="K183"/>
  <c r="L183" s="1"/>
  <c r="I183"/>
  <c r="K182"/>
  <c r="L182" s="1"/>
  <c r="I182"/>
  <c r="K181"/>
  <c r="L181" s="1"/>
  <c r="I181"/>
  <c r="K180"/>
  <c r="L180" s="1"/>
  <c r="I180"/>
  <c r="K179"/>
  <c r="L179" s="1"/>
  <c r="I179"/>
  <c r="K178"/>
  <c r="L178" s="1"/>
  <c r="I178"/>
  <c r="K177"/>
  <c r="L177" s="1"/>
  <c r="I177"/>
  <c r="K176"/>
  <c r="L176" s="1"/>
  <c r="I176"/>
  <c r="K175"/>
  <c r="L175" s="1"/>
  <c r="I175"/>
  <c r="K174"/>
  <c r="L174" s="1"/>
  <c r="I174"/>
  <c r="K173"/>
  <c r="L173" s="1"/>
  <c r="I173"/>
  <c r="K172"/>
  <c r="L172" s="1"/>
  <c r="I172"/>
  <c r="K171"/>
  <c r="L171" s="1"/>
  <c r="I171"/>
  <c r="K170"/>
  <c r="L170" s="1"/>
  <c r="I170"/>
  <c r="K169"/>
  <c r="L169" s="1"/>
  <c r="I169"/>
  <c r="K168"/>
  <c r="L168" s="1"/>
  <c r="I168"/>
  <c r="K167"/>
  <c r="L167" s="1"/>
  <c r="I167"/>
  <c r="K166"/>
  <c r="L166" s="1"/>
  <c r="I166"/>
  <c r="K165"/>
  <c r="L165" s="1"/>
  <c r="I165"/>
  <c r="K164"/>
  <c r="L164" s="1"/>
  <c r="I164"/>
  <c r="K161"/>
  <c r="L161" s="1"/>
  <c r="I161"/>
  <c r="K160"/>
  <c r="L160" s="1"/>
  <c r="I160"/>
  <c r="K159"/>
  <c r="L159" s="1"/>
  <c r="I159"/>
  <c r="K156"/>
  <c r="L156" s="1"/>
  <c r="I156"/>
  <c r="K155"/>
  <c r="L155" s="1"/>
  <c r="I155"/>
  <c r="K154"/>
  <c r="L154" s="1"/>
  <c r="I154"/>
  <c r="K153"/>
  <c r="L153" s="1"/>
  <c r="I153"/>
  <c r="K152"/>
  <c r="L152" s="1"/>
  <c r="I152"/>
  <c r="K151"/>
  <c r="L151" s="1"/>
  <c r="I151"/>
  <c r="K150"/>
  <c r="L150" s="1"/>
  <c r="I150"/>
  <c r="K149"/>
  <c r="L149" s="1"/>
  <c r="I149"/>
  <c r="K148"/>
  <c r="L148" s="1"/>
  <c r="I148"/>
  <c r="K147"/>
  <c r="L147" s="1"/>
  <c r="I147"/>
  <c r="K146"/>
  <c r="L146" s="1"/>
  <c r="I146"/>
  <c r="K145"/>
  <c r="L145" s="1"/>
  <c r="I145"/>
  <c r="K142"/>
  <c r="L142" s="1"/>
  <c r="I142"/>
  <c r="K141"/>
  <c r="L141" s="1"/>
  <c r="I141"/>
  <c r="K140"/>
  <c r="L140" s="1"/>
  <c r="I140"/>
  <c r="K139"/>
  <c r="L139" s="1"/>
  <c r="I139"/>
  <c r="K138"/>
  <c r="L138" s="1"/>
  <c r="I138"/>
  <c r="K137"/>
  <c r="L137" s="1"/>
  <c r="I137"/>
  <c r="K134"/>
  <c r="L134" s="1"/>
  <c r="I134"/>
  <c r="K133"/>
  <c r="L133" s="1"/>
  <c r="I133"/>
  <c r="K130"/>
  <c r="L130" s="1"/>
  <c r="I130"/>
  <c r="K129"/>
  <c r="L129" s="1"/>
  <c r="I129"/>
  <c r="K127"/>
  <c r="L127" s="1"/>
  <c r="I127"/>
  <c r="K126"/>
  <c r="L126" s="1"/>
  <c r="I126"/>
  <c r="K125"/>
  <c r="L125" s="1"/>
  <c r="I125"/>
  <c r="K124"/>
  <c r="L124" s="1"/>
  <c r="I124"/>
  <c r="K123"/>
  <c r="L123" s="1"/>
  <c r="I123"/>
  <c r="K122"/>
  <c r="L122" s="1"/>
  <c r="I122"/>
  <c r="K121"/>
  <c r="L121" s="1"/>
  <c r="I121"/>
  <c r="K120"/>
  <c r="L120" s="1"/>
  <c r="I120"/>
  <c r="K119"/>
  <c r="L119" s="1"/>
  <c r="I119"/>
  <c r="K118"/>
  <c r="L118" s="1"/>
  <c r="I118"/>
  <c r="K117"/>
  <c r="L117" s="1"/>
  <c r="I117"/>
  <c r="K116"/>
  <c r="L116" s="1"/>
  <c r="I116"/>
  <c r="K115"/>
  <c r="L115" s="1"/>
  <c r="I115"/>
  <c r="K114"/>
  <c r="L114" s="1"/>
  <c r="I114"/>
  <c r="K113"/>
  <c r="L113" s="1"/>
  <c r="I113"/>
  <c r="K112"/>
  <c r="L112" s="1"/>
  <c r="I112"/>
  <c r="K111"/>
  <c r="L111" s="1"/>
  <c r="I111"/>
  <c r="K110"/>
  <c r="L110" s="1"/>
  <c r="I110"/>
  <c r="K109"/>
  <c r="L109" s="1"/>
  <c r="I109"/>
  <c r="K108"/>
  <c r="L108" s="1"/>
  <c r="I108"/>
  <c r="K107"/>
  <c r="L107" s="1"/>
  <c r="I107"/>
  <c r="L106"/>
  <c r="K106"/>
  <c r="I106"/>
  <c r="K104"/>
  <c r="L104" s="1"/>
  <c r="I104"/>
  <c r="K103"/>
  <c r="L103" s="1"/>
  <c r="I103"/>
  <c r="K102"/>
  <c r="L102" s="1"/>
  <c r="I102"/>
  <c r="K101"/>
  <c r="L101" s="1"/>
  <c r="I101"/>
  <c r="K100"/>
  <c r="L100" s="1"/>
  <c r="I100"/>
  <c r="K99"/>
  <c r="L99" s="1"/>
  <c r="I99"/>
  <c r="K98"/>
  <c r="L98" s="1"/>
  <c r="I98"/>
  <c r="K97"/>
  <c r="L97" s="1"/>
  <c r="I97"/>
  <c r="K96"/>
  <c r="L96" s="1"/>
  <c r="I96"/>
  <c r="K95"/>
  <c r="L95" s="1"/>
  <c r="I95"/>
  <c r="K94"/>
  <c r="L94" s="1"/>
  <c r="I94"/>
  <c r="K93"/>
  <c r="L93" s="1"/>
  <c r="I93"/>
  <c r="K92"/>
  <c r="L92" s="1"/>
  <c r="I92"/>
  <c r="K91"/>
  <c r="L91" s="1"/>
  <c r="I91"/>
  <c r="K89"/>
  <c r="L89" s="1"/>
  <c r="I89"/>
  <c r="K88"/>
  <c r="L88" s="1"/>
  <c r="I88"/>
  <c r="K87"/>
  <c r="L87" s="1"/>
  <c r="I87"/>
  <c r="K86"/>
  <c r="L86" s="1"/>
  <c r="I86"/>
  <c r="K85"/>
  <c r="L85" s="1"/>
  <c r="I85"/>
  <c r="K84"/>
  <c r="L84" s="1"/>
  <c r="I84"/>
  <c r="K83"/>
  <c r="L83" s="1"/>
  <c r="I83"/>
  <c r="K82"/>
  <c r="L82" s="1"/>
  <c r="I82"/>
  <c r="K81"/>
  <c r="L81" s="1"/>
  <c r="I81"/>
  <c r="K80"/>
  <c r="L80" s="1"/>
  <c r="I80"/>
  <c r="K79"/>
  <c r="L79" s="1"/>
  <c r="I79"/>
  <c r="K78"/>
  <c r="L78" s="1"/>
  <c r="I78"/>
  <c r="K77"/>
  <c r="L77" s="1"/>
  <c r="I77"/>
  <c r="K76"/>
  <c r="L76" s="1"/>
  <c r="I76"/>
  <c r="K75"/>
  <c r="L75" s="1"/>
  <c r="I75"/>
  <c r="K74"/>
  <c r="L74" s="1"/>
  <c r="I74"/>
  <c r="K73"/>
  <c r="L73" s="1"/>
  <c r="I73"/>
  <c r="K72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4"/>
  <c r="L64" s="1"/>
  <c r="I64"/>
  <c r="K63"/>
  <c r="L63" s="1"/>
  <c r="I63"/>
  <c r="K62"/>
  <c r="L62" s="1"/>
  <c r="I62"/>
  <c r="H377"/>
  <c r="V17" i="8" s="1"/>
  <c r="G377" i="7"/>
  <c r="E377"/>
  <c r="U17" i="8" s="1"/>
  <c r="B377" i="7"/>
  <c r="H352"/>
  <c r="V16" i="8" s="1"/>
  <c r="G352" i="7"/>
  <c r="E352"/>
  <c r="U16" i="8" s="1"/>
  <c r="B352" i="7"/>
  <c r="H347"/>
  <c r="V15" i="8" s="1"/>
  <c r="G347" i="7"/>
  <c r="E347"/>
  <c r="U15" i="8" s="1"/>
  <c r="B347" i="7"/>
  <c r="H162"/>
  <c r="V14" i="8" s="1"/>
  <c r="G162" i="7"/>
  <c r="E162"/>
  <c r="U14" i="8" s="1"/>
  <c r="B162" i="7"/>
  <c r="H157"/>
  <c r="V13" i="8" s="1"/>
  <c r="G157" i="7"/>
  <c r="E157"/>
  <c r="U13" i="8" s="1"/>
  <c r="B157" i="7"/>
  <c r="H143"/>
  <c r="V12" i="8" s="1"/>
  <c r="G143" i="7"/>
  <c r="E143"/>
  <c r="U12" i="8" s="1"/>
  <c r="B143" i="7"/>
  <c r="H135"/>
  <c r="V11" i="8" s="1"/>
  <c r="G135" i="7"/>
  <c r="E135"/>
  <c r="U11" i="8" s="1"/>
  <c r="B135" i="7"/>
  <c r="H131"/>
  <c r="V10" i="8" s="1"/>
  <c r="G131" i="7"/>
  <c r="E131"/>
  <c r="U10" i="8" s="1"/>
  <c r="W10" s="1"/>
  <c r="B131" i="7"/>
  <c r="H60"/>
  <c r="V9" i="8" s="1"/>
  <c r="G60" i="7"/>
  <c r="E60"/>
  <c r="U9" i="8" s="1"/>
  <c r="B60" i="7"/>
  <c r="K59"/>
  <c r="L59" s="1"/>
  <c r="I59"/>
  <c r="K57"/>
  <c r="L57" s="1"/>
  <c r="I57"/>
  <c r="K56"/>
  <c r="L56" s="1"/>
  <c r="I56"/>
  <c r="H54"/>
  <c r="V8" i="8" s="1"/>
  <c r="G54" i="7"/>
  <c r="E54"/>
  <c r="U8" i="8" s="1"/>
  <c r="B54" i="7"/>
  <c r="K53"/>
  <c r="L53" s="1"/>
  <c r="I53"/>
  <c r="K51"/>
  <c r="L51" s="1"/>
  <c r="I51"/>
  <c r="K50"/>
  <c r="L50" s="1"/>
  <c r="I50"/>
  <c r="K49"/>
  <c r="L49" s="1"/>
  <c r="I49"/>
  <c r="K48"/>
  <c r="L48" s="1"/>
  <c r="I48"/>
  <c r="K47"/>
  <c r="L47" s="1"/>
  <c r="I47"/>
  <c r="K46"/>
  <c r="L46" s="1"/>
  <c r="I46"/>
  <c r="K44"/>
  <c r="L44" s="1"/>
  <c r="I44"/>
  <c r="K43"/>
  <c r="L43" s="1"/>
  <c r="I43"/>
  <c r="H41"/>
  <c r="V7" i="8" s="1"/>
  <c r="G41" i="7"/>
  <c r="E41"/>
  <c r="U7" i="8" s="1"/>
  <c r="B41" i="7"/>
  <c r="W7" i="8" l="1"/>
  <c r="W8"/>
  <c r="W11"/>
  <c r="W12"/>
  <c r="W13"/>
  <c r="W14"/>
  <c r="W16"/>
  <c r="W17"/>
  <c r="W9"/>
  <c r="W15"/>
  <c r="F55" i="12"/>
  <c r="H11" i="8" s="1"/>
  <c r="F31" i="12"/>
  <c r="H8" i="8" s="1"/>
  <c r="L95" i="12"/>
  <c r="L52"/>
  <c r="L70"/>
  <c r="F95"/>
  <c r="H15" i="8" s="1"/>
  <c r="F52" i="12"/>
  <c r="L37"/>
  <c r="L26"/>
  <c r="L31"/>
  <c r="F37"/>
  <c r="H9" i="8" s="1"/>
  <c r="L55" i="12"/>
  <c r="L67"/>
  <c r="F70"/>
  <c r="H14" i="8" s="1"/>
  <c r="F113" i="12"/>
  <c r="H17" i="8" s="1"/>
  <c r="F63" i="12"/>
  <c r="H12" i="8" s="1"/>
  <c r="F26" i="12"/>
  <c r="H7" i="8" s="1"/>
  <c r="F67" i="12"/>
  <c r="H13" i="8" s="1"/>
  <c r="L113" i="12"/>
  <c r="I352" i="7"/>
  <c r="I162"/>
  <c r="K131"/>
  <c r="L131" s="1"/>
  <c r="I135"/>
  <c r="K157"/>
  <c r="L157" s="1"/>
  <c r="K143"/>
  <c r="L143" s="1"/>
  <c r="I41"/>
  <c r="I54"/>
  <c r="I131"/>
  <c r="I157"/>
  <c r="I60"/>
  <c r="K352"/>
  <c r="L352" s="1"/>
  <c r="I143"/>
  <c r="K162"/>
  <c r="L162" s="1"/>
  <c r="I347"/>
  <c r="I377"/>
  <c r="K377"/>
  <c r="L377" s="1"/>
  <c r="K347"/>
  <c r="L347" s="1"/>
  <c r="K135"/>
  <c r="L135" s="1"/>
  <c r="K60"/>
  <c r="L60" s="1"/>
  <c r="K54"/>
  <c r="L54" s="1"/>
  <c r="K41"/>
  <c r="L41" s="1"/>
  <c r="K157" i="9"/>
  <c r="S17" i="8" s="1"/>
  <c r="J157" i="9"/>
  <c r="R17" i="8" s="1"/>
  <c r="I157" i="9"/>
  <c r="Q17" i="8" s="1"/>
  <c r="H157" i="9"/>
  <c r="P17" i="8" s="1"/>
  <c r="G157" i="9"/>
  <c r="O17" i="8" s="1"/>
  <c r="E157" i="9"/>
  <c r="D157"/>
  <c r="N17" i="8" s="1"/>
  <c r="B157" i="9"/>
  <c r="K145"/>
  <c r="S16" i="8" s="1"/>
  <c r="J145" i="9"/>
  <c r="R16" i="8" s="1"/>
  <c r="I145" i="9"/>
  <c r="Q16" i="8" s="1"/>
  <c r="H145" i="9"/>
  <c r="P16" i="8" s="1"/>
  <c r="G145" i="9"/>
  <c r="O16" i="8" s="1"/>
  <c r="E145" i="9"/>
  <c r="D145"/>
  <c r="N16" i="8" s="1"/>
  <c r="B145" i="9"/>
  <c r="K141"/>
  <c r="S15" i="8" s="1"/>
  <c r="J141" i="9"/>
  <c r="R15" i="8" s="1"/>
  <c r="I141" i="9"/>
  <c r="Q15" i="8" s="1"/>
  <c r="H141" i="9"/>
  <c r="P15" i="8" s="1"/>
  <c r="G141" i="9"/>
  <c r="O15" i="8" s="1"/>
  <c r="E141" i="9"/>
  <c r="D141"/>
  <c r="N15" i="8" s="1"/>
  <c r="B141" i="9"/>
  <c r="K75"/>
  <c r="S13" i="8" s="1"/>
  <c r="J75" i="9"/>
  <c r="I75"/>
  <c r="Q13" i="8" s="1"/>
  <c r="H75" i="9"/>
  <c r="P13" i="8" s="1"/>
  <c r="G75" i="9"/>
  <c r="O13" i="8" s="1"/>
  <c r="E75" i="9"/>
  <c r="D75"/>
  <c r="N13" i="8" s="1"/>
  <c r="B75" i="9"/>
  <c r="K71"/>
  <c r="S12" i="8" s="1"/>
  <c r="J71" i="9"/>
  <c r="R12" i="8" s="1"/>
  <c r="I71" i="9"/>
  <c r="Q12" i="8" s="1"/>
  <c r="H71" i="9"/>
  <c r="P12" i="8" s="1"/>
  <c r="G71" i="9"/>
  <c r="O12" i="8" s="1"/>
  <c r="E71" i="9"/>
  <c r="D71"/>
  <c r="N12" i="8" s="1"/>
  <c r="B71" i="9"/>
  <c r="K67"/>
  <c r="S11" i="8" s="1"/>
  <c r="J67" i="9"/>
  <c r="R11" i="8" s="1"/>
  <c r="I67" i="9"/>
  <c r="Q11" i="8" s="1"/>
  <c r="H67" i="9"/>
  <c r="P11" i="8" s="1"/>
  <c r="G67" i="9"/>
  <c r="O11" i="8" s="1"/>
  <c r="E67" i="9"/>
  <c r="D67"/>
  <c r="N11" i="8" s="1"/>
  <c r="B67" i="9"/>
  <c r="K63"/>
  <c r="S10" i="8" s="1"/>
  <c r="J63" i="9"/>
  <c r="R10" i="8" s="1"/>
  <c r="I63" i="9"/>
  <c r="Q10" i="8" s="1"/>
  <c r="H63" i="9"/>
  <c r="P10" i="8" s="1"/>
  <c r="G63" i="9"/>
  <c r="O10" i="8" s="1"/>
  <c r="E63" i="9"/>
  <c r="D63"/>
  <c r="N10" i="8" s="1"/>
  <c r="B63" i="9"/>
  <c r="K41"/>
  <c r="S9" i="8" s="1"/>
  <c r="J41" i="9"/>
  <c r="R9" i="8" s="1"/>
  <c r="I41" i="9"/>
  <c r="Q9" i="8" s="1"/>
  <c r="H41" i="9"/>
  <c r="P9" i="8" s="1"/>
  <c r="G41" i="9"/>
  <c r="O9" i="8" s="1"/>
  <c r="E41" i="9"/>
  <c r="D41"/>
  <c r="N9" i="8" s="1"/>
  <c r="B41" i="9"/>
  <c r="D496" i="4"/>
  <c r="D495"/>
  <c r="D500"/>
  <c r="D499"/>
  <c r="D498"/>
  <c r="D497"/>
  <c r="D490"/>
  <c r="D489"/>
  <c r="D492"/>
  <c r="D491"/>
  <c r="D486"/>
  <c r="D485"/>
  <c r="D484"/>
  <c r="R13" i="8" l="1"/>
  <c r="G473" i="4"/>
  <c r="D473"/>
  <c r="B473"/>
  <c r="J17" i="8" s="1"/>
  <c r="G400" i="4"/>
  <c r="D400"/>
  <c r="B400"/>
  <c r="J16" i="8" s="1"/>
  <c r="G392" i="4"/>
  <c r="D392"/>
  <c r="B392"/>
  <c r="J15" i="8" s="1"/>
  <c r="G311" i="4"/>
  <c r="D311"/>
  <c r="B311"/>
  <c r="J13" i="8" s="1"/>
  <c r="G298" i="4"/>
  <c r="D298"/>
  <c r="B298"/>
  <c r="J12" i="8" s="1"/>
  <c r="G294" i="4"/>
  <c r="D294"/>
  <c r="B294"/>
  <c r="J11" i="8" s="1"/>
  <c r="G288" i="4"/>
  <c r="D288"/>
  <c r="B288"/>
  <c r="J10" i="8" s="1"/>
  <c r="G219" i="4"/>
  <c r="D219"/>
  <c r="B219"/>
  <c r="J9" i="8" s="1"/>
  <c r="R377" i="11" l="1"/>
  <c r="Q377"/>
  <c r="P377"/>
  <c r="O377"/>
  <c r="N377"/>
  <c r="M377"/>
  <c r="L377"/>
  <c r="K377"/>
  <c r="J377"/>
  <c r="I377"/>
  <c r="H377"/>
  <c r="G377"/>
  <c r="F377"/>
  <c r="E377"/>
  <c r="D377"/>
  <c r="B377"/>
  <c r="R352"/>
  <c r="Q352"/>
  <c r="P352"/>
  <c r="O352"/>
  <c r="N352"/>
  <c r="M352"/>
  <c r="L352"/>
  <c r="K352"/>
  <c r="J352"/>
  <c r="I352"/>
  <c r="H352"/>
  <c r="G352"/>
  <c r="F352"/>
  <c r="E352"/>
  <c r="D352"/>
  <c r="B352"/>
  <c r="R347"/>
  <c r="Q347"/>
  <c r="P347"/>
  <c r="O347"/>
  <c r="N347"/>
  <c r="M347"/>
  <c r="L347"/>
  <c r="K347"/>
  <c r="J347"/>
  <c r="I347"/>
  <c r="H347"/>
  <c r="G347"/>
  <c r="F347"/>
  <c r="E347"/>
  <c r="D347"/>
  <c r="B347"/>
  <c r="R162"/>
  <c r="Q162"/>
  <c r="P162"/>
  <c r="O162"/>
  <c r="N162"/>
  <c r="M162"/>
  <c r="L162"/>
  <c r="K162"/>
  <c r="J162"/>
  <c r="I162"/>
  <c r="H162"/>
  <c r="G162"/>
  <c r="F162"/>
  <c r="E162"/>
  <c r="D162"/>
  <c r="B162"/>
  <c r="R157"/>
  <c r="Q157"/>
  <c r="P157"/>
  <c r="O157"/>
  <c r="N157"/>
  <c r="M157"/>
  <c r="L157"/>
  <c r="K157"/>
  <c r="J157"/>
  <c r="I157"/>
  <c r="H157"/>
  <c r="G157"/>
  <c r="F157"/>
  <c r="E157"/>
  <c r="D157"/>
  <c r="B157"/>
  <c r="R143"/>
  <c r="Q143"/>
  <c r="P143"/>
  <c r="O143"/>
  <c r="N143"/>
  <c r="M143"/>
  <c r="L143"/>
  <c r="K143"/>
  <c r="J143"/>
  <c r="I143"/>
  <c r="H143"/>
  <c r="G143"/>
  <c r="F143"/>
  <c r="E143"/>
  <c r="D143"/>
  <c r="B143"/>
  <c r="R135"/>
  <c r="Q135"/>
  <c r="P135"/>
  <c r="O135"/>
  <c r="N135"/>
  <c r="M135"/>
  <c r="L135"/>
  <c r="K135"/>
  <c r="J135"/>
  <c r="I135"/>
  <c r="H135"/>
  <c r="G135"/>
  <c r="F135"/>
  <c r="E135"/>
  <c r="D135"/>
  <c r="B135"/>
  <c r="R131"/>
  <c r="Q131"/>
  <c r="P131"/>
  <c r="O131"/>
  <c r="N131"/>
  <c r="M131"/>
  <c r="L131"/>
  <c r="K131"/>
  <c r="J131"/>
  <c r="I131"/>
  <c r="H131"/>
  <c r="G131"/>
  <c r="F131"/>
  <c r="E131"/>
  <c r="D131"/>
  <c r="B131"/>
  <c r="R60"/>
  <c r="Q60"/>
  <c r="P60"/>
  <c r="O60"/>
  <c r="N60"/>
  <c r="M60"/>
  <c r="L60"/>
  <c r="K60"/>
  <c r="J60"/>
  <c r="I60"/>
  <c r="H60"/>
  <c r="G60"/>
  <c r="F60"/>
  <c r="E60"/>
  <c r="D60"/>
  <c r="B60"/>
  <c r="R54"/>
  <c r="Q54"/>
  <c r="P54"/>
  <c r="O54"/>
  <c r="N54"/>
  <c r="M54"/>
  <c r="L54"/>
  <c r="K54"/>
  <c r="J54"/>
  <c r="I54"/>
  <c r="H54"/>
  <c r="G54"/>
  <c r="F54"/>
  <c r="E54"/>
  <c r="D54"/>
  <c r="B54"/>
  <c r="R41"/>
  <c r="Q41"/>
  <c r="P41"/>
  <c r="O41"/>
  <c r="N41"/>
  <c r="M41"/>
  <c r="L41"/>
  <c r="K41"/>
  <c r="J41"/>
  <c r="I41"/>
  <c r="H41"/>
  <c r="G41"/>
  <c r="F41"/>
  <c r="E41"/>
  <c r="D41"/>
  <c r="B41"/>
  <c r="J376" i="10"/>
  <c r="F17" i="8" s="1"/>
  <c r="J351" i="10"/>
  <c r="F16" i="8" s="1"/>
  <c r="J346" i="10"/>
  <c r="F15" i="8" s="1"/>
  <c r="J161" i="10"/>
  <c r="F14" i="8" s="1"/>
  <c r="J156" i="10"/>
  <c r="F13" i="8" s="1"/>
  <c r="J142" i="10"/>
  <c r="F12" i="8" s="1"/>
  <c r="J134" i="10"/>
  <c r="F11" i="8" s="1"/>
  <c r="J130" i="10"/>
  <c r="F10" i="8" s="1"/>
  <c r="J59" i="10"/>
  <c r="F9" i="8" s="1"/>
  <c r="J53" i="10"/>
  <c r="F8" i="8" s="1"/>
  <c r="J40" i="10"/>
  <c r="F7" i="8" s="1"/>
  <c r="J36" i="10"/>
  <c r="F6" i="8" s="1"/>
  <c r="J26" i="10"/>
  <c r="F5" i="8" s="1"/>
  <c r="J15" i="10"/>
  <c r="J12"/>
  <c r="F376"/>
  <c r="D17" i="8" s="1"/>
  <c r="B376" i="10"/>
  <c r="C17" i="8" s="1"/>
  <c r="F351" i="10"/>
  <c r="D16" i="8" s="1"/>
  <c r="B351" i="10"/>
  <c r="C16" i="8" s="1"/>
  <c r="F346" i="10"/>
  <c r="D15" i="8" s="1"/>
  <c r="B346" i="10"/>
  <c r="C15" i="8" s="1"/>
  <c r="F161" i="10"/>
  <c r="D14" i="8" s="1"/>
  <c r="B161" i="10"/>
  <c r="C14" i="8" s="1"/>
  <c r="F156" i="10"/>
  <c r="D13" i="8" s="1"/>
  <c r="B156" i="10"/>
  <c r="C13" i="8" s="1"/>
  <c r="F142" i="10"/>
  <c r="D12" i="8" s="1"/>
  <c r="B142" i="10"/>
  <c r="C12" i="8" s="1"/>
  <c r="F134" i="10"/>
  <c r="D11" i="8" s="1"/>
  <c r="B134" i="10"/>
  <c r="C11" i="8" s="1"/>
  <c r="F130" i="10"/>
  <c r="D10" i="8" s="1"/>
  <c r="B130" i="10"/>
  <c r="C10" i="8" s="1"/>
  <c r="F59" i="10"/>
  <c r="D9" i="8" s="1"/>
  <c r="B59" i="10"/>
  <c r="C9" i="8" s="1"/>
  <c r="F53" i="10"/>
  <c r="D8" i="8" s="1"/>
  <c r="B53" i="10"/>
  <c r="C8" i="8" s="1"/>
  <c r="F40" i="10"/>
  <c r="D7" i="8" s="1"/>
  <c r="B40" i="10"/>
  <c r="C7" i="8" s="1"/>
  <c r="F376" i="2"/>
  <c r="B376"/>
  <c r="F351"/>
  <c r="B351"/>
  <c r="F346"/>
  <c r="B346"/>
  <c r="F161"/>
  <c r="B161"/>
  <c r="F156"/>
  <c r="B156"/>
  <c r="F142"/>
  <c r="B142"/>
  <c r="F134"/>
  <c r="B134"/>
  <c r="F130"/>
  <c r="B130"/>
  <c r="F59"/>
  <c r="B59"/>
  <c r="F53"/>
  <c r="B53"/>
  <c r="F40"/>
  <c r="B40"/>
  <c r="D384" i="7"/>
  <c r="E7" i="8" l="1"/>
  <c r="K7"/>
  <c r="E8"/>
  <c r="L9"/>
  <c r="E9"/>
  <c r="K9"/>
  <c r="L11"/>
  <c r="E11"/>
  <c r="K11"/>
  <c r="L12"/>
  <c r="E12"/>
  <c r="K12"/>
  <c r="L13"/>
  <c r="E13"/>
  <c r="K13"/>
  <c r="E14"/>
  <c r="K14"/>
  <c r="L16"/>
  <c r="E16"/>
  <c r="K16"/>
  <c r="E17"/>
  <c r="K17"/>
  <c r="L17"/>
  <c r="E15"/>
  <c r="L15"/>
  <c r="K15"/>
  <c r="D383" i="10"/>
  <c r="L10" i="8"/>
  <c r="E10"/>
  <c r="K10"/>
  <c r="D487" i="4"/>
  <c r="D501"/>
  <c r="E23" i="12"/>
  <c r="E19"/>
  <c r="E14"/>
  <c r="E11"/>
  <c r="G11"/>
  <c r="L22"/>
  <c r="L21"/>
  <c r="L18"/>
  <c r="L17"/>
  <c r="L16"/>
  <c r="L13"/>
  <c r="L10"/>
  <c r="L8"/>
  <c r="L7"/>
  <c r="L6"/>
  <c r="L5"/>
  <c r="L4"/>
  <c r="L3"/>
  <c r="L2"/>
  <c r="K23"/>
  <c r="J23"/>
  <c r="K19"/>
  <c r="J19"/>
  <c r="K14"/>
  <c r="J14"/>
  <c r="K11"/>
  <c r="E123" s="1"/>
  <c r="J11"/>
  <c r="E122" s="1"/>
  <c r="I23"/>
  <c r="I19"/>
  <c r="I14"/>
  <c r="I11"/>
  <c r="G23"/>
  <c r="G19"/>
  <c r="G14"/>
  <c r="D23"/>
  <c r="B23"/>
  <c r="G6" i="8" s="1"/>
  <c r="D19" i="12"/>
  <c r="B19"/>
  <c r="G5" i="8" s="1"/>
  <c r="D14" i="12"/>
  <c r="B14"/>
  <c r="G4" i="8" s="1"/>
  <c r="D11" i="12"/>
  <c r="B11"/>
  <c r="F4" i="8"/>
  <c r="F3"/>
  <c r="F36" i="2"/>
  <c r="F26"/>
  <c r="F15"/>
  <c r="F12"/>
  <c r="K35" i="9"/>
  <c r="S8" i="8" s="1"/>
  <c r="J35" i="9"/>
  <c r="R8" i="8" s="1"/>
  <c r="I35" i="9"/>
  <c r="Q8" i="8" s="1"/>
  <c r="H35" i="9"/>
  <c r="P8" i="8" s="1"/>
  <c r="G35" i="9"/>
  <c r="O8" i="8" s="1"/>
  <c r="E35" i="9"/>
  <c r="D35"/>
  <c r="N8" i="8" s="1"/>
  <c r="B35" i="9"/>
  <c r="G89" i="4"/>
  <c r="D89"/>
  <c r="B89"/>
  <c r="J5" i="8" s="1"/>
  <c r="G157" i="4"/>
  <c r="D157"/>
  <c r="B157"/>
  <c r="J8" i="8" s="1"/>
  <c r="L8" s="1"/>
  <c r="B37" i="11"/>
  <c r="D37"/>
  <c r="E37"/>
  <c r="F37"/>
  <c r="G37"/>
  <c r="H37"/>
  <c r="I37"/>
  <c r="J37"/>
  <c r="K37"/>
  <c r="L37"/>
  <c r="M37"/>
  <c r="N37"/>
  <c r="O37"/>
  <c r="P37"/>
  <c r="Q37"/>
  <c r="R37"/>
  <c r="F26" i="10"/>
  <c r="D5" i="8" s="1"/>
  <c r="F15" i="10"/>
  <c r="D4" i="8" s="1"/>
  <c r="F12" i="10"/>
  <c r="F36"/>
  <c r="D6" i="8" s="1"/>
  <c r="E13" i="7"/>
  <c r="E16"/>
  <c r="U4" i="8" s="1"/>
  <c r="E27" i="7"/>
  <c r="U5" i="8" s="1"/>
  <c r="E27" i="11"/>
  <c r="E16"/>
  <c r="E13"/>
  <c r="B52" i="4"/>
  <c r="D52"/>
  <c r="G52"/>
  <c r="G148"/>
  <c r="B148"/>
  <c r="J6" i="8" s="1"/>
  <c r="R13" i="11"/>
  <c r="R16"/>
  <c r="R27"/>
  <c r="Q13"/>
  <c r="Q16"/>
  <c r="Q27"/>
  <c r="D13"/>
  <c r="D16"/>
  <c r="D27"/>
  <c r="P13"/>
  <c r="P16"/>
  <c r="P27"/>
  <c r="O13"/>
  <c r="O16"/>
  <c r="O27"/>
  <c r="N13"/>
  <c r="N16"/>
  <c r="N27"/>
  <c r="M13"/>
  <c r="M16"/>
  <c r="M27"/>
  <c r="L13"/>
  <c r="L16"/>
  <c r="L27"/>
  <c r="K13"/>
  <c r="K16"/>
  <c r="K27"/>
  <c r="J13"/>
  <c r="J16"/>
  <c r="J27"/>
  <c r="I13"/>
  <c r="I16"/>
  <c r="I27"/>
  <c r="H13"/>
  <c r="H16"/>
  <c r="H27"/>
  <c r="G13"/>
  <c r="G16"/>
  <c r="G27"/>
  <c r="F13"/>
  <c r="F16"/>
  <c r="F27"/>
  <c r="B13"/>
  <c r="B16"/>
  <c r="B27"/>
  <c r="H13" i="7"/>
  <c r="B16"/>
  <c r="K15"/>
  <c r="L15" s="1"/>
  <c r="H16"/>
  <c r="V4" i="8" s="1"/>
  <c r="G16" i="7"/>
  <c r="I15"/>
  <c r="H27"/>
  <c r="V5" i="8" s="1"/>
  <c r="W5" s="1"/>
  <c r="H37" i="7"/>
  <c r="V6" i="8" s="1"/>
  <c r="E37" i="7"/>
  <c r="G13"/>
  <c r="G27"/>
  <c r="G37"/>
  <c r="B13"/>
  <c r="B27"/>
  <c r="B37"/>
  <c r="G12" i="9"/>
  <c r="E12"/>
  <c r="D12"/>
  <c r="B32"/>
  <c r="B22"/>
  <c r="B12"/>
  <c r="D148" i="4"/>
  <c r="B36" i="10"/>
  <c r="C6" i="8" s="1"/>
  <c r="B26" i="10"/>
  <c r="C5" i="8" s="1"/>
  <c r="K32" i="9"/>
  <c r="S6" i="8" s="1"/>
  <c r="J32" i="9"/>
  <c r="R6" i="8" s="1"/>
  <c r="I32" i="9"/>
  <c r="Q6" i="8" s="1"/>
  <c r="H32" i="9"/>
  <c r="P6" i="8" s="1"/>
  <c r="G32" i="9"/>
  <c r="O6" i="8" s="1"/>
  <c r="D32" i="9"/>
  <c r="N6" i="8" s="1"/>
  <c r="K22" i="9"/>
  <c r="S5" i="8" s="1"/>
  <c r="J22" i="9"/>
  <c r="R5" i="8" s="1"/>
  <c r="I22" i="9"/>
  <c r="Q5" i="8" s="1"/>
  <c r="H22" i="9"/>
  <c r="P5" i="8" s="1"/>
  <c r="G22" i="9"/>
  <c r="O5" i="8" s="1"/>
  <c r="D22" i="9"/>
  <c r="N5" i="8" s="1"/>
  <c r="B15" i="10"/>
  <c r="C4" i="8" s="1"/>
  <c r="H12" i="9"/>
  <c r="G167" s="1"/>
  <c r="I12"/>
  <c r="G168" s="1"/>
  <c r="J12"/>
  <c r="G169" s="1"/>
  <c r="K12"/>
  <c r="G170" s="1"/>
  <c r="B12" i="10"/>
  <c r="E22" i="9"/>
  <c r="E32"/>
  <c r="B12" i="2"/>
  <c r="B15"/>
  <c r="B26"/>
  <c r="B36"/>
  <c r="D380" l="1"/>
  <c r="D381" i="10"/>
  <c r="D479" i="4"/>
  <c r="D477"/>
  <c r="K8" i="8"/>
  <c r="D161" i="9"/>
  <c r="D163"/>
  <c r="G166"/>
  <c r="D478" i="4"/>
  <c r="E121" i="12"/>
  <c r="E118"/>
  <c r="D385" i="7"/>
  <c r="U6" i="8"/>
  <c r="W6" s="1"/>
  <c r="E381" i="7"/>
  <c r="E383"/>
  <c r="E5" i="8"/>
  <c r="K5"/>
  <c r="L5"/>
  <c r="L6"/>
  <c r="E6"/>
  <c r="K6"/>
  <c r="D379" i="2"/>
  <c r="E119" i="12"/>
  <c r="G3" i="8"/>
  <c r="G18" s="1"/>
  <c r="E117" i="12"/>
  <c r="I13" i="7"/>
  <c r="V3" i="8"/>
  <c r="E384" i="7"/>
  <c r="U3" i="8"/>
  <c r="E382" i="7"/>
  <c r="N3" i="8"/>
  <c r="D162" i="9"/>
  <c r="E484" i="4"/>
  <c r="E485"/>
  <c r="E486"/>
  <c r="E498"/>
  <c r="E496"/>
  <c r="E491"/>
  <c r="E492"/>
  <c r="E489"/>
  <c r="E490"/>
  <c r="C3" i="8"/>
  <c r="D380" i="10"/>
  <c r="V18" i="8"/>
  <c r="K37" i="7"/>
  <c r="L37" s="1"/>
  <c r="I27"/>
  <c r="E487" i="4"/>
  <c r="G383" i="11"/>
  <c r="G387"/>
  <c r="G389"/>
  <c r="G391"/>
  <c r="G393"/>
  <c r="G395"/>
  <c r="G382"/>
  <c r="G398"/>
  <c r="G381"/>
  <c r="G386"/>
  <c r="G388"/>
  <c r="G390"/>
  <c r="G392"/>
  <c r="G394"/>
  <c r="G396"/>
  <c r="G397"/>
  <c r="F14" i="12"/>
  <c r="H4" i="8" s="1"/>
  <c r="F23" i="12"/>
  <c r="H6" i="8" s="1"/>
  <c r="F19" i="12"/>
  <c r="F11"/>
  <c r="H3" i="8" s="1"/>
  <c r="S3"/>
  <c r="S18" s="1"/>
  <c r="O3"/>
  <c r="O18" s="1"/>
  <c r="P3"/>
  <c r="P18" s="1"/>
  <c r="E499" i="4"/>
  <c r="E500"/>
  <c r="E495"/>
  <c r="E497"/>
  <c r="L23" i="12"/>
  <c r="L11"/>
  <c r="L19"/>
  <c r="L14"/>
  <c r="F18" i="8"/>
  <c r="I37" i="7"/>
  <c r="U18" i="8"/>
  <c r="Q3"/>
  <c r="Q18" s="1"/>
  <c r="K13" i="7"/>
  <c r="K16"/>
  <c r="L16" s="1"/>
  <c r="I16"/>
  <c r="K4" i="8"/>
  <c r="E4"/>
  <c r="D3"/>
  <c r="E3" s="1"/>
  <c r="W4"/>
  <c r="J3"/>
  <c r="R3"/>
  <c r="R18" s="1"/>
  <c r="K27" i="7"/>
  <c r="L27" s="1"/>
  <c r="D382" i="10" l="1"/>
  <c r="E386" i="7"/>
  <c r="H10" i="8"/>
  <c r="H5"/>
  <c r="E124" i="12"/>
  <c r="E120"/>
  <c r="H18" i="8" s="1"/>
  <c r="W3"/>
  <c r="N18"/>
  <c r="E501" i="4"/>
  <c r="C18" i="8"/>
  <c r="E385" i="7"/>
  <c r="L13"/>
  <c r="G399" i="11"/>
  <c r="G171" i="9"/>
  <c r="H170" s="1"/>
  <c r="W18" i="8"/>
  <c r="D18"/>
  <c r="J18"/>
  <c r="L3"/>
  <c r="K3"/>
  <c r="E387" i="7" l="1"/>
  <c r="E18" i="8"/>
  <c r="H391" i="11"/>
  <c r="H392"/>
  <c r="H386"/>
  <c r="H387"/>
  <c r="H388"/>
  <c r="H398"/>
  <c r="H395"/>
  <c r="H396"/>
  <c r="H390"/>
  <c r="H393"/>
  <c r="H394"/>
  <c r="H397"/>
  <c r="H389"/>
  <c r="H167" i="9"/>
  <c r="H169"/>
  <c r="H168"/>
  <c r="H166"/>
  <c r="L18" i="8"/>
  <c r="K18"/>
  <c r="H399" i="11" l="1"/>
  <c r="H171" i="9"/>
</calcChain>
</file>

<file path=xl/sharedStrings.xml><?xml version="1.0" encoding="utf-8"?>
<sst xmlns="http://schemas.openxmlformats.org/spreadsheetml/2006/main" count="11084" uniqueCount="909">
  <si>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</si>
  <si>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</si>
  <si>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</si>
  <si>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</si>
  <si>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</si>
  <si>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</si>
  <si>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</si>
  <si>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</si>
  <si>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</si>
  <si>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</si>
  <si>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</si>
  <si>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</si>
  <si>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</si>
  <si>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</si>
  <si>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</si>
  <si>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</si>
  <si>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</si>
  <si>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</si>
  <si>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</si>
  <si>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</si>
  <si>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</si>
  <si>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</si>
  <si>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</si>
  <si>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</si>
  <si>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</si>
  <si>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</si>
  <si>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</si>
  <si>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</si>
  <si>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</si>
  <si>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</si>
  <si>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</si>
  <si>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</si>
  <si>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</si>
  <si>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</si>
  <si>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SHORT BEACH</t>
  </si>
  <si>
    <t>Public/Public</t>
  </si>
  <si>
    <t>Private/Public</t>
  </si>
  <si>
    <t>PER_MONTH</t>
  </si>
  <si>
    <t>Closure</t>
  </si>
  <si>
    <t>RAINFALL</t>
  </si>
  <si>
    <t>PREEMPT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</si>
  <si>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</si>
  <si>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</si>
  <si>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</si>
  <si>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</si>
  <si>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</si>
  <si>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</si>
  <si>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</si>
  <si>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</si>
  <si>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</si>
  <si>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</si>
  <si>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</si>
  <si>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</si>
  <si>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</si>
  <si>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</si>
  <si>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</si>
  <si>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</si>
  <si>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</si>
  <si>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</si>
  <si>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</si>
  <si>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</si>
  <si>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</si>
  <si>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</si>
  <si>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</si>
  <si>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</si>
  <si>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</si>
  <si>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</si>
  <si>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</si>
  <si>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</si>
  <si>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</si>
  <si>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</si>
  <si>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</si>
  <si>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</si>
  <si>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</si>
  <si>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</si>
  <si>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</si>
  <si>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</si>
  <si>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</si>
  <si>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</si>
  <si>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</si>
  <si>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</si>
  <si>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</si>
  <si>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</si>
  <si>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</si>
  <si>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</si>
  <si>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</si>
  <si>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</si>
  <si>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</si>
  <si>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</si>
  <si>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</si>
  <si>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</si>
  <si>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</si>
  <si>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</si>
  <si>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</si>
  <si>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</si>
  <si>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</si>
  <si>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</si>
  <si>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</si>
  <si>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</si>
  <si>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</si>
  <si>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</si>
  <si>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</si>
  <si>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</si>
  <si>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</si>
  <si>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</si>
  <si>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</si>
  <si>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</si>
  <si>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</si>
  <si>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</si>
  <si>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</si>
  <si>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</si>
  <si>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</si>
  <si>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</si>
  <si>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</si>
  <si>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</si>
  <si>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</si>
  <si>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</si>
  <si>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</si>
  <si>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</si>
  <si>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</si>
  <si>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</si>
  <si>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</si>
  <si>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</si>
  <si>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</si>
  <si>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</si>
  <si>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</si>
  <si>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</si>
  <si>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</si>
  <si>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</si>
  <si>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</si>
  <si>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</si>
  <si>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</si>
  <si>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</si>
  <si>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</si>
  <si>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</si>
  <si>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</si>
  <si>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</si>
  <si>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</si>
  <si>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</si>
  <si>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</si>
  <si>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</si>
  <si>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</si>
  <si>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</si>
  <si>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</si>
  <si>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</si>
  <si>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</si>
  <si>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</si>
  <si>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</si>
  <si>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</si>
  <si>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</si>
  <si>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</si>
  <si>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</si>
  <si>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</si>
  <si>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</si>
  <si>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</si>
  <si>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</si>
  <si>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</si>
  <si>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</si>
  <si>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</si>
  <si>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</si>
  <si>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</si>
  <si>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</si>
  <si>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</si>
  <si>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</si>
  <si>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</si>
  <si>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</si>
  <si>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</si>
  <si>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</si>
  <si>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</si>
  <si>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</si>
  <si>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</si>
  <si>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</si>
  <si>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</si>
  <si>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</si>
  <si>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</si>
  <si>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</si>
  <si>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</si>
  <si>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</si>
  <si>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</si>
  <si>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</si>
  <si>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</si>
  <si>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</si>
  <si>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BRONX</t>
  </si>
  <si>
    <t>NY617089</t>
  </si>
  <si>
    <t>AMERICAN TURNERS</t>
  </si>
  <si>
    <t>Private/Private</t>
  </si>
  <si>
    <t>NY582799</t>
  </si>
  <si>
    <t>DANISH AMERICAN BEACH CLUB</t>
  </si>
  <si>
    <t>NY300205</t>
  </si>
  <si>
    <t>LOCUST POINT YACHT CLUB</t>
  </si>
  <si>
    <t>NY818686</t>
  </si>
  <si>
    <t>MANHEM BEACH CLUB</t>
  </si>
  <si>
    <t>NY549702</t>
  </si>
  <si>
    <t>MORRIS YACHT AND BEACH CLUB</t>
  </si>
  <si>
    <t>NY817429</t>
  </si>
  <si>
    <t>ORCHARD BEACH</t>
  </si>
  <si>
    <t>NY417062</t>
  </si>
  <si>
    <t>SCHUYLER HILL CIVIC ASSOCIATION</t>
  </si>
  <si>
    <t>NY182382</t>
  </si>
  <si>
    <t>TRINITY DANISH YOUNG PEOPLE'S SOCIETY</t>
  </si>
  <si>
    <t>NY388768</t>
  </si>
  <si>
    <t>WHITE CROSS FISH CLUB</t>
  </si>
  <si>
    <t>Beach length (MI)</t>
  </si>
  <si>
    <t>CAYUGA</t>
  </si>
  <si>
    <t>NY769108</t>
  </si>
  <si>
    <t>FAIR HAVEN BEACH STATE PARK</t>
  </si>
  <si>
    <t>CHAUTAUQUA</t>
  </si>
  <si>
    <t>NY332613</t>
  </si>
  <si>
    <t>BLUE WATER BEACH</t>
  </si>
  <si>
    <t>NY717981</t>
  </si>
  <si>
    <t>MAIN STREET BEACH</t>
  </si>
  <si>
    <t>NY355904</t>
  </si>
  <si>
    <t>POINT GRATIOT BEACH EAST</t>
  </si>
  <si>
    <t>NY729494</t>
  </si>
  <si>
    <t>POINT GRATIOT BEACH WEST</t>
  </si>
  <si>
    <t>NY163689</t>
  </si>
  <si>
    <t>SUNSET BAY BEACH CLUB</t>
  </si>
  <si>
    <t>NY453438</t>
  </si>
  <si>
    <t>Sheridan Bay Park</t>
  </si>
  <si>
    <t>NY423768</t>
  </si>
  <si>
    <t>TOWN OF HANOVER BEACH</t>
  </si>
  <si>
    <t>NY635615</t>
  </si>
  <si>
    <t>WRIGHT PARK EAST</t>
  </si>
  <si>
    <t>NY129995</t>
  </si>
  <si>
    <t>WRIGHT PARK WEST</t>
  </si>
  <si>
    <t>ERIE</t>
  </si>
  <si>
    <t>NY120695</t>
  </si>
  <si>
    <t>BENNETT BEACH</t>
  </si>
  <si>
    <t>NY271506</t>
  </si>
  <si>
    <t>EVANGOLA STATE PARK BEACH</t>
  </si>
  <si>
    <t>NY307714</t>
  </si>
  <si>
    <t>EVANS TOWN PARK</t>
  </si>
  <si>
    <t>NY569623</t>
  </si>
  <si>
    <t>HAMBURG BATHING BEACH</t>
  </si>
  <si>
    <t>NY839114</t>
  </si>
  <si>
    <t>LAKE ERIE BEACH</t>
  </si>
  <si>
    <t>NY309842</t>
  </si>
  <si>
    <t>PIONEER CAMP</t>
  </si>
  <si>
    <t>NY739859</t>
  </si>
  <si>
    <t>ST. VINCENT DEPAUL BEACH</t>
  </si>
  <si>
    <t>NY176939</t>
  </si>
  <si>
    <t>WENDT BEACH</t>
  </si>
  <si>
    <t>JEFFERSON</t>
  </si>
  <si>
    <t>NY304236</t>
  </si>
  <si>
    <t>SOUTHWICK BEACH STATE PARK</t>
  </si>
  <si>
    <t>NY799984</t>
  </si>
  <si>
    <t>WESTCOTT BEACH - MAIN</t>
  </si>
  <si>
    <t>KINGS</t>
  </si>
  <si>
    <t>NY896866</t>
  </si>
  <si>
    <t>CONEY ISLAND BEACH BRIGHTON 15TH - 6TH</t>
  </si>
  <si>
    <t>NY282349</t>
  </si>
  <si>
    <t>CONEY ISLAND BEACH BRIGHTON 6TH - OCEAN PARKWAY</t>
  </si>
  <si>
    <t>NY149169</t>
  </si>
  <si>
    <t>CONEY ISLAND BEACH OCEAN PARKWAY - W. 8TH</t>
  </si>
  <si>
    <t>NY996039</t>
  </si>
  <si>
    <t>CONEY ISLAND BEACH W. 16TH - 27TH</t>
  </si>
  <si>
    <t>NY399671</t>
  </si>
  <si>
    <t>CONEY ISLAND BEACH W. 28TH - W. 37TH</t>
  </si>
  <si>
    <t>NY651295</t>
  </si>
  <si>
    <t>CONEY ISLAND-W8TH ST. TO PIER</t>
  </si>
  <si>
    <t>NY630087</t>
  </si>
  <si>
    <t>GERRITSEN/KIDDIE BEACH</t>
  </si>
  <si>
    <t>NY907198</t>
  </si>
  <si>
    <t>KINGSBOROUGH COMMUNITY COLLEGE</t>
  </si>
  <si>
    <t>NY527095</t>
  </si>
  <si>
    <t>MANHATTAN BEACH</t>
  </si>
  <si>
    <t>NY220748</t>
  </si>
  <si>
    <t>SEAGATE BEACH - 38TH STREET</t>
  </si>
  <si>
    <t>NY229514</t>
  </si>
  <si>
    <t>SEAGATE BEACH - 42ND STREET</t>
  </si>
  <si>
    <t>MONROE</t>
  </si>
  <si>
    <t>NY412748</t>
  </si>
  <si>
    <t>Durand Beach</t>
  </si>
  <si>
    <t>NY694758</t>
  </si>
  <si>
    <t>HAMLIN BEACH AREA 4</t>
  </si>
  <si>
    <t>NY283475</t>
  </si>
  <si>
    <t>HAMLIN BEACH STATE PARK-AREA 3</t>
  </si>
  <si>
    <t>NY501691</t>
  </si>
  <si>
    <t>ONTARIO BEACH</t>
  </si>
  <si>
    <t>NASSAU</t>
  </si>
  <si>
    <t>NY842523</t>
  </si>
  <si>
    <t>ATLANTIC BEACH CLUB</t>
  </si>
  <si>
    <t>NY606147</t>
  </si>
  <si>
    <t>ATLANTIC BEACH ESTATES</t>
  </si>
  <si>
    <t>NY565139</t>
  </si>
  <si>
    <t>BAR BEACH</t>
  </si>
  <si>
    <t>NY967019</t>
  </si>
  <si>
    <t>BILTMORE BEACH</t>
  </si>
  <si>
    <t>NY951895</t>
  </si>
  <si>
    <t>CATALINA BEACH</t>
  </si>
  <si>
    <t>NY963988</t>
  </si>
  <si>
    <t>CENTRE ISLAND BAY BEACH</t>
  </si>
  <si>
    <t>NY503509</t>
  </si>
  <si>
    <t>CENTRE ISLAND SOUND BEACH</t>
  </si>
  <si>
    <t>NY965063</t>
  </si>
  <si>
    <t>CLEARWATER CABANA BEACH</t>
  </si>
  <si>
    <t>NY529956</t>
  </si>
  <si>
    <t>CRESCENT BEACH</t>
  </si>
  <si>
    <t>NY240188</t>
  </si>
  <si>
    <t>DUTCHESS BOULEVARD BEACH</t>
  </si>
  <si>
    <t>NY146286</t>
  </si>
  <si>
    <t>EAST ATLANTIC BEACH</t>
  </si>
  <si>
    <t>NY909196</t>
  </si>
  <si>
    <t>ELDORADO BEACH</t>
  </si>
  <si>
    <t>NY501215</t>
  </si>
  <si>
    <t>GENESSEE BOULVARD BEACH</t>
  </si>
  <si>
    <t>NY348344</t>
  </si>
  <si>
    <t>HARBOR ISLE BEACH</t>
  </si>
  <si>
    <t>NY972763</t>
  </si>
  <si>
    <t>HEMPSTEAD HARBOR BEACH PARK</t>
  </si>
  <si>
    <t>NY585012</t>
  </si>
  <si>
    <t>HEWLETT BEACH</t>
  </si>
  <si>
    <t>NY159820</t>
  </si>
  <si>
    <t>INC. VILLAGE OF LAUREL HOLLOW</t>
  </si>
  <si>
    <t>NY545714</t>
  </si>
  <si>
    <t>INWOOD BEACH CLUB</t>
  </si>
  <si>
    <t>NY454907</t>
  </si>
  <si>
    <t>ISLAND PARK BEACH</t>
  </si>
  <si>
    <t>NY414599</t>
  </si>
  <si>
    <t>JEFFERSON BOULEVARD BEACH</t>
  </si>
  <si>
    <t>NY833282</t>
  </si>
  <si>
    <t>JONES BEACH - WEST</t>
  </si>
  <si>
    <t>NY750252</t>
  </si>
  <si>
    <t>JONES BEACH - ZACH'S BAY</t>
  </si>
  <si>
    <t>NY239050</t>
  </si>
  <si>
    <t>JONES BEACH STATE PARK-CENTRAL</t>
  </si>
  <si>
    <t>NY753946</t>
  </si>
  <si>
    <t>LATTINGTON BEACH</t>
  </si>
  <si>
    <t>NY865828</t>
  </si>
  <si>
    <t>LAWRENCE BEACH</t>
  </si>
  <si>
    <t>NY309346</t>
  </si>
  <si>
    <t>LIDO BEACH - TOWERS CONDO</t>
  </si>
  <si>
    <t>NY770232</t>
  </si>
  <si>
    <t>LIDO BEACH PARK DISTRICT</t>
  </si>
  <si>
    <t>NY962496</t>
  </si>
  <si>
    <t>LONG BEACH CITY</t>
  </si>
  <si>
    <t>NY854811</t>
  </si>
  <si>
    <t>MANOR HAVEN BEACH</t>
  </si>
  <si>
    <t>NY787147</t>
  </si>
  <si>
    <t>MONTGOMERY BOULEVARD BEACH</t>
  </si>
  <si>
    <t>NY623549</t>
  </si>
  <si>
    <t>MORGAN MEMORIAL BEACH</t>
  </si>
  <si>
    <t>NY477589</t>
  </si>
  <si>
    <t>Merrick Estates Civic Association</t>
  </si>
  <si>
    <t>NY560832</t>
  </si>
  <si>
    <t>NASSAU BEACH CENTRAL TERRACE</t>
  </si>
  <si>
    <t>NY533663</t>
  </si>
  <si>
    <t>NASSAU BEACH EAST TERRACE</t>
  </si>
  <si>
    <t>NY172761</t>
  </si>
  <si>
    <t>NASSAU BEACH WEST TERRACE</t>
  </si>
  <si>
    <t>NY256119</t>
  </si>
  <si>
    <t>OCEAN CLUB BEACH</t>
  </si>
  <si>
    <t>NY950671</t>
  </si>
  <si>
    <t>PEBBLE COVE HOMEOWNERS' ASSOCIATION</t>
  </si>
  <si>
    <t>NY482754</t>
  </si>
  <si>
    <t>PHILLIP HEALEY</t>
  </si>
  <si>
    <t>NY975269</t>
  </si>
  <si>
    <t>PIPING ROCK BEACH</t>
  </si>
  <si>
    <t>NY615377</t>
  </si>
  <si>
    <t>PLAZA BEACH</t>
  </si>
  <si>
    <t>NY958224</t>
  </si>
  <si>
    <t>PLAZA BEACH CLUB</t>
  </si>
  <si>
    <t>NY138455</t>
  </si>
  <si>
    <t>POINT LOOKOUT PARK DISTRICT</t>
  </si>
  <si>
    <t>NY558450</t>
  </si>
  <si>
    <t>PRYBIL BEACH</t>
  </si>
  <si>
    <t>NY800814</t>
  </si>
  <si>
    <t>PUTNAM BEACH</t>
  </si>
  <si>
    <t>NY729205</t>
  </si>
  <si>
    <t>RANSOM BEACH</t>
  </si>
  <si>
    <t>NY839446</t>
  </si>
  <si>
    <t>SANDS AT ATLANTIC</t>
  </si>
  <si>
    <t>NY979731</t>
  </si>
  <si>
    <t>SEACLIFF BEACH</t>
  </si>
  <si>
    <t>NY107284</t>
  </si>
  <si>
    <t>SILVER POINT BEACH CLUB</t>
  </si>
  <si>
    <t>NY650888</t>
  </si>
  <si>
    <t>SOUNDSIDE BEACH</t>
  </si>
  <si>
    <t>NY348173</t>
  </si>
  <si>
    <t>STEHLI BEACH</t>
  </si>
  <si>
    <t>NY605329</t>
  </si>
  <si>
    <t>SUN AND SURF BEACH</t>
  </si>
  <si>
    <t>NY855084</t>
  </si>
  <si>
    <t>SUNNY ATLANTIC BEACH</t>
  </si>
  <si>
    <t>NY905795</t>
  </si>
  <si>
    <t>TAPPAN BEACH</t>
  </si>
  <si>
    <t>NY598076</t>
  </si>
  <si>
    <t>THE CREEK BEACH</t>
  </si>
  <si>
    <t>NY380652</t>
  </si>
  <si>
    <t>THEODORE ROOSEVELT BEACH</t>
  </si>
  <si>
    <t>NY955391</t>
  </si>
  <si>
    <t>TOBAY BEACH - BAY</t>
  </si>
  <si>
    <t>NY275656</t>
  </si>
  <si>
    <t>TOBAY BEACH - MARINA</t>
  </si>
  <si>
    <t>NY610050</t>
  </si>
  <si>
    <t>TOBAY BEACH - OCEAN</t>
  </si>
  <si>
    <t>NY737610</t>
  </si>
  <si>
    <t>TOWN HOUSE APARTMENTS AT LIDO</t>
  </si>
  <si>
    <t>NY415113</t>
  </si>
  <si>
    <t>TOWN PARK - AREA D SANDS/LIDO/ANCHOR</t>
  </si>
  <si>
    <t>NY893286</t>
  </si>
  <si>
    <t>TOWN PARK CAMP ANCHOR</t>
  </si>
  <si>
    <t>NY357913</t>
  </si>
  <si>
    <t>TOWN PARK POINT LOOKOUT</t>
  </si>
  <si>
    <t>NY723792</t>
  </si>
  <si>
    <t>VERNON AVENUE BEACH</t>
  </si>
  <si>
    <t>NY663725</t>
  </si>
  <si>
    <t>WEST HARBOR MEMORIAL BEACH</t>
  </si>
  <si>
    <t>NY183975</t>
  </si>
  <si>
    <t>WESTBURY BEACH CLUB</t>
  </si>
  <si>
    <t>NIAGARA</t>
  </si>
  <si>
    <t>NY346072</t>
  </si>
  <si>
    <t>KRULL PARK</t>
  </si>
  <si>
    <t>NY255107</t>
  </si>
  <si>
    <t>WILSON - TUSCARORA STATE PARK BEACH</t>
  </si>
  <si>
    <t>OSWEGO</t>
  </si>
  <si>
    <t>NY753343</t>
  </si>
  <si>
    <t>BRENNAN'S BEACH</t>
  </si>
  <si>
    <t>Public/Private</t>
  </si>
  <si>
    <t>NY280017</t>
  </si>
  <si>
    <t>CHEDMARDO</t>
  </si>
  <si>
    <t>NY266358</t>
  </si>
  <si>
    <t>DOWIE DALE</t>
  </si>
  <si>
    <t>NY124295</t>
  </si>
  <si>
    <t>Mexico Point State Park (Town)</t>
  </si>
  <si>
    <t>NY059316</t>
  </si>
  <si>
    <t>RAINBOW SHORES</t>
  </si>
  <si>
    <t>NY761078</t>
  </si>
  <si>
    <t>SANDY ISLAND BEACH</t>
  </si>
  <si>
    <t>QUEENS</t>
  </si>
  <si>
    <t>NY223526</t>
  </si>
  <si>
    <t>BREEZY POINT 219TH STREET</t>
  </si>
  <si>
    <t>NY276753</t>
  </si>
  <si>
    <t>BREEZY POINT REID AVE.</t>
  </si>
  <si>
    <t>NY888426</t>
  </si>
  <si>
    <t>DOUGLAS MANOR</t>
  </si>
  <si>
    <t>NY713263</t>
  </si>
  <si>
    <t>ROCKAWAY BEACH 126TH - 149TH</t>
  </si>
  <si>
    <t>NY576305</t>
  </si>
  <si>
    <t>ROCKAWAY BEACH 15TH - 22ND</t>
  </si>
  <si>
    <t>NY713272</t>
  </si>
  <si>
    <t>ROCKAWAY BEACH 23RD - 59TH</t>
  </si>
  <si>
    <t>NY745263</t>
  </si>
  <si>
    <t>ROCKAWAY BEACH 59TH - 80TH</t>
  </si>
  <si>
    <t>NY762414</t>
  </si>
  <si>
    <t>ROCKAWAY BEACH 80TH - 95TH</t>
  </si>
  <si>
    <t>NY532728</t>
  </si>
  <si>
    <t>ROCKAWAY BEACH 95TH - 116TH</t>
  </si>
  <si>
    <t>NY941792</t>
  </si>
  <si>
    <t>ROCKAWAY BEACH 9TH - 13 TH</t>
  </si>
  <si>
    <t>NY183199</t>
  </si>
  <si>
    <t>ROCKAWAY BEACH-116TH ST. TO 126TH</t>
  </si>
  <si>
    <t>NY429358</t>
  </si>
  <si>
    <t>WHITESTONE BEACH</t>
  </si>
  <si>
    <t>RICHMOND</t>
  </si>
  <si>
    <t>NY526586</t>
  </si>
  <si>
    <t>MIDLAND BEACH/SOUTH BEACH</t>
  </si>
  <si>
    <t>NY555335</t>
  </si>
  <si>
    <t>SOUTH BEACH</t>
  </si>
  <si>
    <t>NY311083</t>
  </si>
  <si>
    <t>WOLFE'S POND PARK</t>
  </si>
  <si>
    <t>SUFFOLK</t>
  </si>
  <si>
    <t>NY465973</t>
  </si>
  <si>
    <t>ALBERTS LANDING BEACH</t>
  </si>
  <si>
    <t>NY735693</t>
  </si>
  <si>
    <t>AMAGANSETT BEACH ASSOCIATION</t>
  </si>
  <si>
    <t>NY689454</t>
  </si>
  <si>
    <t>AMITYVILLE BEACH</t>
  </si>
  <si>
    <t>NY186000</t>
  </si>
  <si>
    <t>ASHAROKEN BEACH</t>
  </si>
  <si>
    <t>NY532595</t>
  </si>
  <si>
    <t>ATLANTIC AVENUE BEACH</t>
  </si>
  <si>
    <t>NY714050</t>
  </si>
  <si>
    <t>ATLANTIQUE BEACH - BAY</t>
  </si>
  <si>
    <t>NY159002</t>
  </si>
  <si>
    <t>ATLANTIQUE BEACH - OCEAN</t>
  </si>
  <si>
    <t>NY196140</t>
  </si>
  <si>
    <t>BATH AND TENNIS HOTEL</t>
  </si>
  <si>
    <t>NY164875</t>
  </si>
  <si>
    <t>BATHING CORP OF SOUTHAMPTON</t>
  </si>
  <si>
    <t>NY268028</t>
  </si>
  <si>
    <t>BAYBERRY BEACH AND TENNIS CLUB</t>
  </si>
  <si>
    <t>NY352593</t>
  </si>
  <si>
    <t>BAYPORT BEACH</t>
  </si>
  <si>
    <t>NY339648</t>
  </si>
  <si>
    <t>BELLE TERRE BEACH</t>
  </si>
  <si>
    <t>NY408905</t>
  </si>
  <si>
    <t>BELLPORT BEACH</t>
  </si>
  <si>
    <t>NY530635</t>
  </si>
  <si>
    <t>BENJAMINS BEACH</t>
  </si>
  <si>
    <t>NY526493</t>
  </si>
  <si>
    <t>BRIDGEHAMPTON CLUB</t>
  </si>
  <si>
    <t>NY926041</t>
  </si>
  <si>
    <t>BRIDGEHAMPTON TENNIS AND SURF</t>
  </si>
  <si>
    <t>NY984279</t>
  </si>
  <si>
    <t>BRIGHTWATERS BEACH</t>
  </si>
  <si>
    <t>NY764458</t>
  </si>
  <si>
    <t>Bay Hills POA</t>
  </si>
  <si>
    <t>NY470082</t>
  </si>
  <si>
    <t>Bayberry Cove Beach</t>
  </si>
  <si>
    <t>NY817008</t>
  </si>
  <si>
    <t>Baycrest Association Beach</t>
  </si>
  <si>
    <t>NY375131</t>
  </si>
  <si>
    <t>Bayview Beach</t>
  </si>
  <si>
    <t>NY563977</t>
  </si>
  <si>
    <t>Beech Road Beach</t>
  </si>
  <si>
    <t>NY648214</t>
  </si>
  <si>
    <t>Broadway Beach Broadway Beach</t>
  </si>
  <si>
    <t>NY471816</t>
  </si>
  <si>
    <t>CALLAHAN'S BEACH</t>
  </si>
  <si>
    <t>NY927079</t>
  </si>
  <si>
    <t>CAMP BLUE BAY</t>
  </si>
  <si>
    <t>NY944001</t>
  </si>
  <si>
    <t>CAMP DEWOLFE</t>
  </si>
  <si>
    <t>NY293644</t>
  </si>
  <si>
    <t>CAMP QUINIPET</t>
  </si>
  <si>
    <t>NY093374</t>
  </si>
  <si>
    <t>CEDAR BEACH</t>
  </si>
  <si>
    <t>NY238713</t>
  </si>
  <si>
    <t>CEDAR BEACH EAST</t>
  </si>
  <si>
    <t>NY969774</t>
  </si>
  <si>
    <t>CEDAR BEACH WEST</t>
  </si>
  <si>
    <t>NY927224</t>
  </si>
  <si>
    <t>CENTERPORT BEACH</t>
  </si>
  <si>
    <t>NY707687</t>
  </si>
  <si>
    <t>CENTERPORT YACHT CLUB</t>
  </si>
  <si>
    <t>NY614048</t>
  </si>
  <si>
    <t>CLUB AT POINT O'WOODS - OCEAN</t>
  </si>
  <si>
    <t>NY504437</t>
  </si>
  <si>
    <t>COLD SPRING HARBOR BEACH CLUB</t>
  </si>
  <si>
    <t>NY433009</t>
  </si>
  <si>
    <t>COOPERS NECK BEACH</t>
  </si>
  <si>
    <t>NY112479</t>
  </si>
  <si>
    <t>COPIAGUE HARBOR</t>
  </si>
  <si>
    <t>NY780418</t>
  </si>
  <si>
    <t>COREY CREEK BEACH</t>
  </si>
  <si>
    <t>NY357117</t>
  </si>
  <si>
    <t>CORNELL CO-OPERATIVE EXTENSION MARINE CENTER</t>
  </si>
  <si>
    <t>NY133112</t>
  </si>
  <si>
    <t>CRAB MEADOW BEACH</t>
  </si>
  <si>
    <t>NY219095</t>
  </si>
  <si>
    <t>CRESCENT BEACH - SHELTER ISLAND</t>
  </si>
  <si>
    <t>NY702605</t>
  </si>
  <si>
    <t>CRESCENT BEACH-SUFFOLK</t>
  </si>
  <si>
    <t>NY504140</t>
  </si>
  <si>
    <t>CUPSOGUE COUNTY PARK</t>
  </si>
  <si>
    <t>NY267977</t>
  </si>
  <si>
    <t>Camp Baiting Hollow</t>
  </si>
  <si>
    <t>NY585398</t>
  </si>
  <si>
    <t>Clearwater Beach</t>
  </si>
  <si>
    <t>NY269628</t>
  </si>
  <si>
    <t>Culloden Shores</t>
  </si>
  <si>
    <t>NY374990</t>
  </si>
  <si>
    <t>DAVIS PARK BEACH</t>
  </si>
  <si>
    <t>NY636937</t>
  </si>
  <si>
    <t>DEVON YACHT CLUB, INC.</t>
  </si>
  <si>
    <t>NY413264</t>
  </si>
  <si>
    <t>DITCH PLAINS BEACH</t>
  </si>
  <si>
    <t>NY558605</t>
  </si>
  <si>
    <t>DOROTHY P. FLINT CAMP</t>
  </si>
  <si>
    <t>NY996941</t>
  </si>
  <si>
    <t>DUNE DECK HOTEL</t>
  </si>
  <si>
    <t>NY891025</t>
  </si>
  <si>
    <t>DUNEWOOD BEACH</t>
  </si>
  <si>
    <t>NY774675</t>
  </si>
  <si>
    <t>Dunewood POA Beach (Bay)</t>
  </si>
  <si>
    <t>NY134025</t>
  </si>
  <si>
    <t>EAGLE DOCK COMMUNITY BEACH</t>
  </si>
  <si>
    <t>NY511181</t>
  </si>
  <si>
    <t>EAST ISLIP BEACH</t>
  </si>
  <si>
    <t>NY884592</t>
  </si>
  <si>
    <t>EAST LAKE DRIVE BEACH</t>
  </si>
  <si>
    <t>NY778556</t>
  </si>
  <si>
    <t>FAIR HARBOR - OCEAN</t>
  </si>
  <si>
    <t>NY332929</t>
  </si>
  <si>
    <t>FAIR HARBOR COMMUNITY ASSOCIATION - BAY</t>
  </si>
  <si>
    <t>NY694810</t>
  </si>
  <si>
    <t>FIFTH STREET PARK BEACH</t>
  </si>
  <si>
    <t>NY989199</t>
  </si>
  <si>
    <t>FISHER'S ISLAND COUNTRY CLUB</t>
  </si>
  <si>
    <t>NY406101</t>
  </si>
  <si>
    <t>FLEETS COVE BEACH</t>
  </si>
  <si>
    <t>NY387316</t>
  </si>
  <si>
    <t>FLEETS NECK BEACH</t>
  </si>
  <si>
    <t>NY692371</t>
  </si>
  <si>
    <t>FLYING POINT</t>
  </si>
  <si>
    <t>NY332608</t>
  </si>
  <si>
    <t>FOSTER MEMORIAL</t>
  </si>
  <si>
    <t>NY765701</t>
  </si>
  <si>
    <t>FOUNDER'S LANDING</t>
  </si>
  <si>
    <t>NY696743</t>
  </si>
  <si>
    <t>Fiddlers Green Association</t>
  </si>
  <si>
    <t>NY344249</t>
  </si>
  <si>
    <t>Friendship Drive Beach</t>
  </si>
  <si>
    <t>NY674766</t>
  </si>
  <si>
    <t>GEORGICA BEACH</t>
  </si>
  <si>
    <t>NY992221</t>
  </si>
  <si>
    <t>GILGO BEACH</t>
  </si>
  <si>
    <t>NY168522</t>
  </si>
  <si>
    <t>GOLD STAR BATTALION BEACH</t>
  </si>
  <si>
    <t>NY798606</t>
  </si>
  <si>
    <t>GOOSE CREEK</t>
  </si>
  <si>
    <t>NY815636</t>
  </si>
  <si>
    <t>GREAT GUN BEACH</t>
  </si>
  <si>
    <t>NY532142</t>
  </si>
  <si>
    <t>GURNEY'S INN RESORT AND SPA</t>
  </si>
  <si>
    <t>NY851326</t>
  </si>
  <si>
    <t>Grantland Beach</t>
  </si>
  <si>
    <t>NY386625</t>
  </si>
  <si>
    <t>HAVEN'S BEACH</t>
  </si>
  <si>
    <t>NY255483</t>
  </si>
  <si>
    <t>HAY HARBOR CLUB</t>
  </si>
  <si>
    <t>NY370065</t>
  </si>
  <si>
    <t>HEAD OF THE BAY CLUB</t>
  </si>
  <si>
    <t>NY729276</t>
  </si>
  <si>
    <t>HECKSCHER OVERLOOK BEACH</t>
  </si>
  <si>
    <t>NY657238</t>
  </si>
  <si>
    <t>HECKSCHER STATE PARK-WEST BEACH</t>
  </si>
  <si>
    <t>NY971813</t>
  </si>
  <si>
    <t>HITHER HILLS STATE PARK BEACH</t>
  </si>
  <si>
    <t>NY477769</t>
  </si>
  <si>
    <t>HOBART BEACH - BAY</t>
  </si>
  <si>
    <t>NY875624</t>
  </si>
  <si>
    <t>HOBART BEACH - INLET(SOUND?)</t>
  </si>
  <si>
    <t>NY301679</t>
  </si>
  <si>
    <t>Huntington Beach Community Assoc.</t>
  </si>
  <si>
    <t>NY241138</t>
  </si>
  <si>
    <t>INDIAN WELLS BEACH</t>
  </si>
  <si>
    <t>NY995122</t>
  </si>
  <si>
    <t>IRON PIER BEACH</t>
  </si>
  <si>
    <t>NY669423</t>
  </si>
  <si>
    <t>ISLAND PEOPLE'S PROJECT(DOCK BEACH)</t>
  </si>
  <si>
    <t>NY365886</t>
  </si>
  <si>
    <t>ISLIP BEACH</t>
  </si>
  <si>
    <t>NY835985</t>
  </si>
  <si>
    <t>Indian Field Beach</t>
  </si>
  <si>
    <t>NY595159</t>
  </si>
  <si>
    <t>KENNY'S BEACH</t>
  </si>
  <si>
    <t>NY703569</t>
  </si>
  <si>
    <t>KIRK PARK BEACH</t>
  </si>
  <si>
    <t>NY527857</t>
  </si>
  <si>
    <t>KISMET BEACH - OCEAN</t>
  </si>
  <si>
    <t>NY843314</t>
  </si>
  <si>
    <t>Knollwood Beach</t>
  </si>
  <si>
    <t>NY898720</t>
  </si>
  <si>
    <t>LARONDE BEACH CLUB, INC.</t>
  </si>
  <si>
    <t>NY990212</t>
  </si>
  <si>
    <t>LASHLEY PAVILLION</t>
  </si>
  <si>
    <t>NY171464</t>
  </si>
  <si>
    <t>LLOYD HARBOR VILLAGE PARK</t>
  </si>
  <si>
    <t>NY921942</t>
  </si>
  <si>
    <t>LLOYD NECK BATH CLUB</t>
  </si>
  <si>
    <t>NY404494</t>
  </si>
  <si>
    <t>LONG BEACH</t>
  </si>
  <si>
    <t>NY668366</t>
  </si>
  <si>
    <t>Little Bay Beach</t>
  </si>
  <si>
    <t>NY638536</t>
  </si>
  <si>
    <t>Lloyd Harbor Estates</t>
  </si>
  <si>
    <t>NY752357</t>
  </si>
  <si>
    <t>MAIDSTONE BEACH</t>
  </si>
  <si>
    <t>NY586888</t>
  </si>
  <si>
    <t>MAIDSTONE CLUB, INC.</t>
  </si>
  <si>
    <t>NY540972</t>
  </si>
  <si>
    <t>MAIN BEACH</t>
  </si>
  <si>
    <t>NY798115</t>
  </si>
  <si>
    <t>MATTITUCK BREAKWATER BEACH</t>
  </si>
  <si>
    <t>NY159807</t>
  </si>
  <si>
    <t>MCCABE'S BEACH</t>
  </si>
  <si>
    <t>NY336886</t>
  </si>
  <si>
    <t>MECAX(MECOX) BEACH</t>
  </si>
  <si>
    <t>NY619761</t>
  </si>
  <si>
    <t>MESCHUTT BEACH</t>
  </si>
  <si>
    <t>NY456843</t>
  </si>
  <si>
    <t>MILLER BEACH SURF CLUB</t>
  </si>
  <si>
    <t>NY802715</t>
  </si>
  <si>
    <t>NASSAU POINT CAUSEWAY</t>
  </si>
  <si>
    <t>NY895338</t>
  </si>
  <si>
    <t>NEW SUFFOLK BEACH</t>
  </si>
  <si>
    <t>NY645739</t>
  </si>
  <si>
    <t>NISSEQUOGUE POINT BEACH</t>
  </si>
  <si>
    <t>NY714503</t>
  </si>
  <si>
    <t>NORMAN KLIPP PARK</t>
  </si>
  <si>
    <t>NY260692</t>
  </si>
  <si>
    <t>Nathan Hale Beach Club</t>
  </si>
  <si>
    <t>NY283889</t>
  </si>
  <si>
    <t>Nick's Beach</t>
  </si>
  <si>
    <t>NY865266</t>
  </si>
  <si>
    <t>OCEAN BEACH - BAY</t>
  </si>
  <si>
    <t>NY107157</t>
  </si>
  <si>
    <t>OCEAN BEACH - OCEAN</t>
  </si>
  <si>
    <t>NY869747</t>
  </si>
  <si>
    <t>OLD FIELD CLUB</t>
  </si>
  <si>
    <t>NY418821</t>
  </si>
  <si>
    <t>ORIENT BEACH STATE PARK</t>
  </si>
  <si>
    <t>NY003163</t>
  </si>
  <si>
    <t>OVERLOOK BEACH</t>
  </si>
  <si>
    <t>NY906071</t>
  </si>
  <si>
    <t>PATCHOGUE VILLAGE POOL AND BEACH CLUB</t>
  </si>
  <si>
    <t>NY637755</t>
  </si>
  <si>
    <t>PECONIC DUNES CAMP - SOUND</t>
  </si>
  <si>
    <t>NY149226</t>
  </si>
  <si>
    <t>PERLMAN MUSIC CAMP</t>
  </si>
  <si>
    <t>NY163738</t>
  </si>
  <si>
    <t>PIKES BEACH</t>
  </si>
  <si>
    <t>NY494775</t>
  </si>
  <si>
    <t>POINT O'WOODS ASSOCIATION - BAY</t>
  </si>
  <si>
    <t>NY763598</t>
  </si>
  <si>
    <t>PONQUOGUE BEACH</t>
  </si>
  <si>
    <t>NY398255</t>
  </si>
  <si>
    <t>PORT JEFFERSON BEACH EAST</t>
  </si>
  <si>
    <t>NY477475</t>
  </si>
  <si>
    <t>PORT JEFFERSON BEACH WEST</t>
  </si>
  <si>
    <t>NY534647</t>
  </si>
  <si>
    <t>PRIDWIN HOTEL</t>
  </si>
  <si>
    <t>NY729319</t>
  </si>
  <si>
    <t>Prices Bend Beach</t>
  </si>
  <si>
    <t>NY539188</t>
  </si>
  <si>
    <t>QUANTUCK BEACH CLUB</t>
  </si>
  <si>
    <t>NY588698</t>
  </si>
  <si>
    <t>QUOGUE BEACH CLUB</t>
  </si>
  <si>
    <t>NY413770</t>
  </si>
  <si>
    <t>QUOGUE VILLAGE BEACH</t>
  </si>
  <si>
    <t>NY574303</t>
  </si>
  <si>
    <t>REEVES BEACH</t>
  </si>
  <si>
    <t>NY014761</t>
  </si>
  <si>
    <t>ROBERT MOSES STATE PARK BEACH - SUFFOLK COUNTY</t>
  </si>
  <si>
    <t>NY916006</t>
  </si>
  <si>
    <t>ROGERS PAVILLION</t>
  </si>
  <si>
    <t>NY861413</t>
  </si>
  <si>
    <t>SAGG MAIN BEACH</t>
  </si>
  <si>
    <t>NY661125</t>
  </si>
  <si>
    <t>SALTAIRE BEACH - BAY</t>
  </si>
  <si>
    <t>NY829444</t>
  </si>
  <si>
    <t>SALTAIRE BEACH - OCEAN</t>
  </si>
  <si>
    <t>NY624982</t>
  </si>
  <si>
    <t>SAYVILLE BEACH</t>
  </si>
  <si>
    <t>NY324010</t>
  </si>
  <si>
    <t>SAYVILLE MARINA PARK</t>
  </si>
  <si>
    <t>NY779726</t>
  </si>
  <si>
    <t>SCHUBERT BEACH</t>
  </si>
  <si>
    <t>NY830482</t>
  </si>
  <si>
    <t>SEAVIEW - OCEAN</t>
  </si>
  <si>
    <t>NY685794</t>
  </si>
  <si>
    <t>SHELTER ISLAND HEIGHTS BEACH CLUB</t>
  </si>
  <si>
    <t>NY401374</t>
  </si>
  <si>
    <t>SHIRLEY BEACH</t>
  </si>
  <si>
    <t>NY113506</t>
  </si>
  <si>
    <t>SHOREHAM BEACH</t>
  </si>
  <si>
    <t>NY954310</t>
  </si>
  <si>
    <t>SHOREHAM SHORE CLUB</t>
  </si>
  <si>
    <t>NY498489</t>
  </si>
  <si>
    <t>SHOREHAM VILLAGE BEACH</t>
  </si>
  <si>
    <t>NY382589</t>
  </si>
  <si>
    <t>NY875308</t>
  </si>
  <si>
    <t>SMITH POINT COUNTY PARK</t>
  </si>
  <si>
    <t>NY970379</t>
  </si>
  <si>
    <t>SOUTH JAMESPORT BEACH</t>
  </si>
  <si>
    <t>NY744269</t>
  </si>
  <si>
    <t>SOUTHAMPTON BATH AND TENNIS</t>
  </si>
  <si>
    <t>NY930424</t>
  </si>
  <si>
    <t>SOUTHAMPTON PECONIC BEACH AND TENNIS CLUB</t>
  </si>
  <si>
    <t>NY109767</t>
  </si>
  <si>
    <t>SOUTHOLD BEACH</t>
  </si>
  <si>
    <t>NY553462</t>
  </si>
  <si>
    <t>STEERS BEACH</t>
  </si>
  <si>
    <t>NY289627</t>
  </si>
  <si>
    <t>STONY BROOK YACHT CLUB</t>
  </si>
  <si>
    <t>NY908578</t>
  </si>
  <si>
    <t>SUNKEN MEADOW STATE PARK BEACH</t>
  </si>
  <si>
    <t>NY826249</t>
  </si>
  <si>
    <t>SURF CLUB OF QUOGUE</t>
  </si>
  <si>
    <t>NY912367</t>
  </si>
  <si>
    <t>SWORDFISH CLUB</t>
  </si>
  <si>
    <t>NY612795</t>
  </si>
  <si>
    <t>Scotts Beach</t>
  </si>
  <si>
    <t>NY594059</t>
  </si>
  <si>
    <t>Seaview Beach Association (Bay)</t>
  </si>
  <si>
    <t>NY169086</t>
  </si>
  <si>
    <t>Silver Sands Motel</t>
  </si>
  <si>
    <t>NY871151</t>
  </si>
  <si>
    <t>Sound Beach POA West</t>
  </si>
  <si>
    <t>NY572777</t>
  </si>
  <si>
    <t>Soundview Beach Association</t>
  </si>
  <si>
    <t>NY643679</t>
  </si>
  <si>
    <t>TANNER PARK</t>
  </si>
  <si>
    <t>NY451928</t>
  </si>
  <si>
    <t>TERRACES ON THE SOUND</t>
  </si>
  <si>
    <t>NY219169</t>
  </si>
  <si>
    <t>TIANA BEACH</t>
  </si>
  <si>
    <t>NY790817</t>
  </si>
  <si>
    <t>TIDES PROPERTY OWNERS ASSOCIATION</t>
  </si>
  <si>
    <t>NY231287</t>
  </si>
  <si>
    <t>Tiana Shores Association</t>
  </si>
  <si>
    <t>NY642121</t>
  </si>
  <si>
    <t>Two-Mile Hollow Beach</t>
  </si>
  <si>
    <t>NY826038</t>
  </si>
  <si>
    <t>VENETIAN SHORES</t>
  </si>
  <si>
    <t>NY242277</t>
  </si>
  <si>
    <t>VETERAN'S MEMORIAL PARK</t>
  </si>
  <si>
    <t>NY106799</t>
  </si>
  <si>
    <t>Valley Grove Beach</t>
  </si>
  <si>
    <t>NY726260</t>
  </si>
  <si>
    <t>W. SCOTT CAMERON</t>
  </si>
  <si>
    <t>NY916346</t>
  </si>
  <si>
    <t>WADES BEACH</t>
  </si>
  <si>
    <t>NY933417</t>
  </si>
  <si>
    <t>WADING RIVER BEACH</t>
  </si>
  <si>
    <t>NY709978</t>
  </si>
  <si>
    <t>WATER MILL BEACH CLUB</t>
  </si>
  <si>
    <t>NY466279</t>
  </si>
  <si>
    <t>WEST ISLIP BEACH</t>
  </si>
  <si>
    <t>NY735511</t>
  </si>
  <si>
    <t>WEST MEADOW BEACH</t>
  </si>
  <si>
    <t>NY713375</t>
  </si>
  <si>
    <t>WEST NECK BEACH</t>
  </si>
  <si>
    <t>NY603914</t>
  </si>
  <si>
    <t>WILDWOOD STATE PARK BEACH</t>
  </si>
  <si>
    <t>NY405933</t>
  </si>
  <si>
    <t>West Oaks Recreation Club</t>
  </si>
  <si>
    <t>NY664308</t>
  </si>
  <si>
    <t>Westhampton House</t>
  </si>
  <si>
    <t>NY571635</t>
  </si>
  <si>
    <t>Wincoma Beach</t>
  </si>
  <si>
    <t>NY635787</t>
  </si>
  <si>
    <t>Woodcliff Park POA</t>
  </si>
  <si>
    <t>NY827419</t>
  </si>
  <si>
    <t>Yardarm Condominium South</t>
  </si>
  <si>
    <t>WAYNE</t>
  </si>
  <si>
    <t>NY580152</t>
  </si>
  <si>
    <t>PULTNEYVILLE MARINERS BEACH</t>
  </si>
  <si>
    <t>NY041953</t>
  </si>
  <si>
    <t>SODUS POINT LAKE SIDE</t>
  </si>
  <si>
    <t>NY214770</t>
  </si>
  <si>
    <t>SODUS POINT PARK BAYSIDE</t>
  </si>
  <si>
    <t>WESTCHESTER</t>
  </si>
  <si>
    <t>NY603669</t>
  </si>
  <si>
    <t>AMERICAN YACHT CLUB</t>
  </si>
  <si>
    <t>NY847981</t>
  </si>
  <si>
    <t>BEACH POINT CLUB</t>
  </si>
  <si>
    <t>NY238322</t>
  </si>
  <si>
    <t>BECKWITHE POINTE</t>
  </si>
  <si>
    <t>NY948448</t>
  </si>
  <si>
    <t>COVELEIGH BEACH CLUB</t>
  </si>
  <si>
    <t>NY352572</t>
  </si>
  <si>
    <t>DAVENPORT CLUB</t>
  </si>
  <si>
    <t>NY077883</t>
  </si>
  <si>
    <t>ECHO BAY YACHT CLUB</t>
  </si>
  <si>
    <t>NY411367</t>
  </si>
  <si>
    <t>GLEN ISLAND PARK</t>
  </si>
  <si>
    <t>NY255139</t>
  </si>
  <si>
    <t>GREENTREE CLUB</t>
  </si>
  <si>
    <t>NY937940</t>
  </si>
  <si>
    <t>HARBOR ISLAND BEACH</t>
  </si>
  <si>
    <t>NY092168</t>
  </si>
  <si>
    <t>HUDSON PARK</t>
  </si>
  <si>
    <t>NY485642</t>
  </si>
  <si>
    <t>LARCHMONT MANOR PARK</t>
  </si>
  <si>
    <t>NY705603</t>
  </si>
  <si>
    <t>LARCHMONT SHORE CLUB</t>
  </si>
  <si>
    <t>NY958766</t>
  </si>
  <si>
    <t>MAMARONECK BEACH AND CABANA CLUB</t>
  </si>
  <si>
    <t>NY259438</t>
  </si>
  <si>
    <t>MANUNSING ISLAND CLUB</t>
  </si>
  <si>
    <t>NY072318</t>
  </si>
  <si>
    <t>NEW ROCHELLE ROWING CLUB</t>
  </si>
  <si>
    <t>NY466491</t>
  </si>
  <si>
    <t>ORIENTA BEACH CLUB</t>
  </si>
  <si>
    <t>NY655241</t>
  </si>
  <si>
    <t>RYE PLAYLAND BEACH</t>
  </si>
  <si>
    <t>NY454053</t>
  </si>
  <si>
    <t>Rye Town Park-Oakland Beach</t>
  </si>
  <si>
    <t>NY653743</t>
  </si>
  <si>
    <t>SHENOROCK SHORE CLUB</t>
  </si>
  <si>
    <t>NY629541</t>
  </si>
  <si>
    <t>SHORE ACRES CLUB</t>
  </si>
  <si>
    <t>NY452361</t>
  </si>
  <si>
    <t>SURF CLUB</t>
  </si>
  <si>
    <t>NY069186</t>
  </si>
  <si>
    <t>VIP CLUB</t>
  </si>
  <si>
    <t>NY397308</t>
  </si>
  <si>
    <t>WESTCHESTER COUNTRY CLUB BEACH</t>
  </si>
  <si>
    <t>Miles</t>
  </si>
  <si>
    <t>WEEKS</t>
  </si>
  <si>
    <t>PER_WEEK</t>
  </si>
  <si>
    <t>CSO; STORM</t>
  </si>
  <si>
    <t>Rain Advisory</t>
  </si>
  <si>
    <t>STORM; CSO</t>
  </si>
  <si>
    <t>ECOLI</t>
  </si>
  <si>
    <t>UNKNOWN; OTHER</t>
  </si>
  <si>
    <t>SEPTIC</t>
  </si>
  <si>
    <t>STORM; SEPTIC</t>
  </si>
  <si>
    <t>WILDLIFE</t>
  </si>
  <si>
    <t>ECOLI:</t>
  </si>
  <si>
    <t>CSO:</t>
  </si>
  <si>
    <t>SEPTIC:</t>
  </si>
  <si>
    <t>Beach Length (MI)</t>
  </si>
  <si>
    <t>Total length of monitored beaches (MI)</t>
  </si>
  <si>
    <t>NY176548</t>
  </si>
  <si>
    <t>WEST FORDHAM STREET ASSOCIATION</t>
  </si>
  <si>
    <t>NY401633</t>
  </si>
  <si>
    <t>BEEKMAN BEACH</t>
  </si>
  <si>
    <t>NY536776</t>
  </si>
  <si>
    <t>LIDO BEACH WEST</t>
  </si>
  <si>
    <t>NY437791</t>
  </si>
  <si>
    <t>VILLAGE CLUB AT SANDS POINT</t>
  </si>
  <si>
    <t>NY811394</t>
  </si>
  <si>
    <t>PLAZA WEST</t>
  </si>
  <si>
    <t>Action start date</t>
  </si>
  <si>
    <t>Action end date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</si>
</sst>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[$-409]m/d/yy\ h:mm\ AM/PM;@"/>
    <numFmt numFmtId="166" formatCode="#,##0.0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66" fontId="17" fillId="0" borderId="0" xfId="0" applyNumberFormat="1" applyFont="1" applyBorder="1" applyAlignment="1">
      <alignment horizontal="center" vertical="center"/>
    </xf>
    <xf numFmtId="164" fontId="5" fillId="0" borderId="0" xfId="0" quotePrefix="1" applyNumberFormat="1" applyFont="1" applyFill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77" t="s">
        <v>47</v>
      </c>
      <c r="D1" s="179"/>
      <c r="E1" s="179"/>
      <c r="F1" s="178"/>
      <c r="G1" s="178"/>
      <c r="H1" s="61"/>
      <c r="I1" s="78"/>
      <c r="J1" s="177" t="s">
        <v>50</v>
      </c>
      <c r="K1" s="177"/>
      <c r="L1" s="177"/>
      <c r="M1" s="61"/>
      <c r="N1" s="177" t="s">
        <v>55</v>
      </c>
      <c r="O1" s="178"/>
      <c r="P1" s="178"/>
      <c r="Q1" s="178"/>
      <c r="R1" s="178"/>
      <c r="S1" s="178"/>
      <c r="T1" s="61"/>
      <c r="U1" s="177" t="s">
        <v>54</v>
      </c>
      <c r="V1" s="178"/>
      <c r="W1" s="178"/>
    </row>
    <row r="2" spans="1:23" ht="88.5" customHeight="1">
      <c r="A2" s="4" t="s">
        <v>16</v>
      </c>
      <c r="B2" s="4"/>
      <c r="C2" s="3" t="s">
        <v>52</v>
      </c>
      <c r="D2" s="3" t="s">
        <v>57</v>
      </c>
      <c r="E2" s="3" t="s">
        <v>58</v>
      </c>
      <c r="F2" s="3" t="s">
        <v>896</v>
      </c>
      <c r="G2" s="3" t="s">
        <v>53</v>
      </c>
      <c r="H2" s="3" t="s">
        <v>67</v>
      </c>
      <c r="I2" s="3"/>
      <c r="J2" s="3" t="s">
        <v>0</v>
      </c>
      <c r="K2" s="3" t="s">
        <v>1</v>
      </c>
      <c r="L2" s="3" t="s">
        <v>2</v>
      </c>
      <c r="M2" s="3"/>
      <c r="N2" s="14" t="s">
        <v>56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74" t="s">
        <v>182</v>
      </c>
      <c r="B3" s="16"/>
      <c r="C3" s="33">
        <f>Monitoring!$B$12</f>
        <v>10</v>
      </c>
      <c r="D3" s="30">
        <f>Monitoring!$F$12</f>
        <v>10</v>
      </c>
      <c r="E3" s="51">
        <f>D3/C3</f>
        <v>1</v>
      </c>
      <c r="F3" s="167">
        <f>Monitoring!$J$12</f>
        <v>1.1729999999999998</v>
      </c>
      <c r="G3" s="13">
        <f>'Tier 1 Stats'!B11</f>
        <v>9</v>
      </c>
      <c r="H3" s="51">
        <f>'Tier 1 Stats'!F11</f>
        <v>1</v>
      </c>
      <c r="I3" s="13"/>
      <c r="J3" s="50">
        <f>'2010 Actions'!$B$52</f>
        <v>9</v>
      </c>
      <c r="K3" s="50">
        <f>D3-J3</f>
        <v>1</v>
      </c>
      <c r="L3" s="51">
        <f>J3/D3</f>
        <v>0.9</v>
      </c>
      <c r="M3" s="13"/>
      <c r="N3" s="61">
        <f>'Action Durations'!D12</f>
        <v>50</v>
      </c>
      <c r="O3" s="50">
        <f>'Action Durations'!G12</f>
        <v>16</v>
      </c>
      <c r="P3" s="50">
        <f>'Action Durations'!H12</f>
        <v>18</v>
      </c>
      <c r="Q3" s="50">
        <f>'Action Durations'!I12</f>
        <v>16</v>
      </c>
      <c r="R3" s="50">
        <f>'Action Durations'!J12</f>
        <v>0</v>
      </c>
      <c r="S3" s="50">
        <f>'Action Durations'!K12</f>
        <v>0</v>
      </c>
      <c r="T3" s="13"/>
      <c r="U3" s="52">
        <f>'Beach Days'!E13</f>
        <v>1050</v>
      </c>
      <c r="V3" s="52">
        <f>'Beach Days'!H13</f>
        <v>119</v>
      </c>
      <c r="W3" s="40">
        <f>V3/U3</f>
        <v>0.11333333333333333</v>
      </c>
    </row>
    <row r="4" spans="1:23">
      <c r="A4" s="160" t="s">
        <v>203</v>
      </c>
      <c r="B4" s="16"/>
      <c r="C4" s="57">
        <f>Monitoring!$B$15</f>
        <v>1</v>
      </c>
      <c r="D4" s="30">
        <f>Monitoring!$F$15</f>
        <v>1</v>
      </c>
      <c r="E4" s="51">
        <f>D4/C4</f>
        <v>1</v>
      </c>
      <c r="F4" s="167">
        <f>Monitoring!$J$15</f>
        <v>2.34</v>
      </c>
      <c r="G4" s="13">
        <f>'Tier 1 Stats'!B14</f>
        <v>1</v>
      </c>
      <c r="H4" s="51">
        <f>'Tier 1 Stats'!F14</f>
        <v>1</v>
      </c>
      <c r="I4" s="13"/>
      <c r="J4" s="50">
        <v>0</v>
      </c>
      <c r="K4" s="50">
        <f>D4-J4</f>
        <v>1</v>
      </c>
      <c r="L4" s="162" t="s">
        <v>51</v>
      </c>
      <c r="M4" s="13"/>
      <c r="N4" s="61">
        <v>0</v>
      </c>
      <c r="O4" s="162" t="s">
        <v>51</v>
      </c>
      <c r="P4" s="162" t="s">
        <v>51</v>
      </c>
      <c r="Q4" s="162" t="s">
        <v>51</v>
      </c>
      <c r="R4" s="162" t="s">
        <v>51</v>
      </c>
      <c r="S4" s="162" t="s">
        <v>51</v>
      </c>
      <c r="T4" s="13"/>
      <c r="U4" s="52">
        <f>'Beach Days'!E16</f>
        <v>105</v>
      </c>
      <c r="V4" s="52">
        <f>'Beach Days'!H16</f>
        <v>0</v>
      </c>
      <c r="W4" s="40">
        <f>V4/U4</f>
        <v>0</v>
      </c>
    </row>
    <row r="5" spans="1:23">
      <c r="A5" s="142" t="s">
        <v>206</v>
      </c>
      <c r="B5" s="16"/>
      <c r="C5" s="57">
        <f>Monitoring!$B$26</f>
        <v>9</v>
      </c>
      <c r="D5" s="30">
        <f>Monitoring!$F$26</f>
        <v>9</v>
      </c>
      <c r="E5" s="51">
        <f>D5/C5</f>
        <v>1</v>
      </c>
      <c r="F5" s="167">
        <f>Monitoring!$J$26</f>
        <v>1.3879999999999999</v>
      </c>
      <c r="G5" s="13">
        <f>'Tier 1 Stats'!B19</f>
        <v>3</v>
      </c>
      <c r="H5" s="51">
        <f>'Tier 1 Stats'!F19</f>
        <v>1</v>
      </c>
      <c r="I5" s="13"/>
      <c r="J5" s="50">
        <f>'2010 Actions'!$B$89</f>
        <v>8</v>
      </c>
      <c r="K5" s="50">
        <f>D5-J5</f>
        <v>1</v>
      </c>
      <c r="L5" s="51">
        <f>J5/D5</f>
        <v>0.88888888888888884</v>
      </c>
      <c r="M5" s="13"/>
      <c r="N5" s="151">
        <f>'Action Durations'!D22</f>
        <v>35</v>
      </c>
      <c r="O5" s="50">
        <f>'Action Durations'!G22</f>
        <v>8</v>
      </c>
      <c r="P5" s="50">
        <f>'Action Durations'!H22</f>
        <v>12</v>
      </c>
      <c r="Q5" s="50">
        <f>'Action Durations'!I22</f>
        <v>7</v>
      </c>
      <c r="R5" s="50">
        <f>'Action Durations'!J22</f>
        <v>8</v>
      </c>
      <c r="S5" s="50">
        <f>'Action Durations'!K22</f>
        <v>0</v>
      </c>
      <c r="T5" s="13"/>
      <c r="U5" s="52">
        <f>'Beach Days'!E27</f>
        <v>945</v>
      </c>
      <c r="V5" s="52">
        <f>'Beach Days'!H27</f>
        <v>208</v>
      </c>
      <c r="W5" s="40">
        <f>V5/U5</f>
        <v>0.22010582010582011</v>
      </c>
    </row>
    <row r="6" spans="1:23">
      <c r="A6" s="142" t="s">
        <v>225</v>
      </c>
      <c r="B6" s="16"/>
      <c r="C6" s="57">
        <f>Monitoring!$B$36</f>
        <v>8</v>
      </c>
      <c r="D6" s="30">
        <f>Monitoring!$F$36</f>
        <v>8</v>
      </c>
      <c r="E6" s="51">
        <f>D6/C6</f>
        <v>1</v>
      </c>
      <c r="F6" s="167">
        <f>Monitoring!$J$36</f>
        <v>2.2149999999999999</v>
      </c>
      <c r="G6" s="13">
        <f>'Tier 1 Stats'!B23</f>
        <v>2</v>
      </c>
      <c r="H6" s="51">
        <f>'Tier 1 Stats'!F23</f>
        <v>1</v>
      </c>
      <c r="I6" s="13"/>
      <c r="J6" s="50">
        <f>'2010 Actions'!$B$148</f>
        <v>8</v>
      </c>
      <c r="K6" s="50">
        <f>D6-J6</f>
        <v>0</v>
      </c>
      <c r="L6" s="51">
        <f>J6/D6</f>
        <v>1</v>
      </c>
      <c r="M6" s="13"/>
      <c r="N6" s="161">
        <f>'Action Durations'!D32</f>
        <v>57</v>
      </c>
      <c r="O6" s="50">
        <f>'Action Durations'!G32</f>
        <v>35</v>
      </c>
      <c r="P6" s="50">
        <f>'Action Durations'!H32</f>
        <v>16</v>
      </c>
      <c r="Q6" s="50">
        <f>'Action Durations'!I32</f>
        <v>6</v>
      </c>
      <c r="R6" s="50">
        <f>'Action Durations'!J32</f>
        <v>0</v>
      </c>
      <c r="S6" s="50">
        <f>'Action Durations'!K32</f>
        <v>0</v>
      </c>
      <c r="T6" s="13"/>
      <c r="U6" s="52">
        <f>'Beach Days'!E37</f>
        <v>840</v>
      </c>
      <c r="V6" s="52">
        <f>'Beach Days'!H37</f>
        <v>89</v>
      </c>
      <c r="W6" s="40">
        <f>V6/U6</f>
        <v>0.10595238095238095</v>
      </c>
    </row>
    <row r="7" spans="1:23">
      <c r="A7" s="142" t="s">
        <v>242</v>
      </c>
      <c r="B7" s="16"/>
      <c r="C7" s="57">
        <f>Monitoring!$B$40</f>
        <v>2</v>
      </c>
      <c r="D7" s="30">
        <f>Monitoring!$F$40</f>
        <v>2</v>
      </c>
      <c r="E7" s="51">
        <f>D7/C7</f>
        <v>1</v>
      </c>
      <c r="F7" s="167">
        <f>Monitoring!$J$40</f>
        <v>1.0699999999999998</v>
      </c>
      <c r="G7" s="13">
        <f>'Tier 1 Stats'!B26</f>
        <v>1</v>
      </c>
      <c r="H7" s="51">
        <f>'Tier 1 Stats'!F26</f>
        <v>1</v>
      </c>
      <c r="I7" s="13"/>
      <c r="J7" s="50">
        <v>0</v>
      </c>
      <c r="K7" s="50">
        <f>D7-J7</f>
        <v>2</v>
      </c>
      <c r="L7" s="162" t="s">
        <v>51</v>
      </c>
      <c r="M7" s="13"/>
      <c r="N7" s="151">
        <v>0</v>
      </c>
      <c r="O7" s="162" t="s">
        <v>51</v>
      </c>
      <c r="P7" s="162" t="s">
        <v>51</v>
      </c>
      <c r="Q7" s="162" t="s">
        <v>51</v>
      </c>
      <c r="R7" s="162" t="s">
        <v>51</v>
      </c>
      <c r="S7" s="162" t="s">
        <v>51</v>
      </c>
      <c r="T7" s="13"/>
      <c r="U7" s="52">
        <f>'Beach Days'!E41</f>
        <v>210</v>
      </c>
      <c r="V7" s="52">
        <f>'Beach Days'!H41</f>
        <v>0</v>
      </c>
      <c r="W7" s="40">
        <f>V7/U7</f>
        <v>0</v>
      </c>
    </row>
    <row r="8" spans="1:23">
      <c r="A8" s="142" t="s">
        <v>247</v>
      </c>
      <c r="B8" s="16"/>
      <c r="C8" s="57">
        <f>Monitoring!$B$53</f>
        <v>11</v>
      </c>
      <c r="D8" s="30">
        <f>Monitoring!$F$53</f>
        <v>11</v>
      </c>
      <c r="E8" s="51">
        <f t="shared" ref="E8:E17" si="0">D8/C8</f>
        <v>1</v>
      </c>
      <c r="F8" s="167">
        <f>Monitoring!$J$53</f>
        <v>4.9269999999999996</v>
      </c>
      <c r="G8" s="13">
        <f>'Tier 1 Stats'!B31</f>
        <v>3</v>
      </c>
      <c r="H8" s="51">
        <f>'Tier 1 Stats'!F31</f>
        <v>1</v>
      </c>
      <c r="I8" s="13"/>
      <c r="J8" s="50">
        <f>'2010 Actions'!$B$157</f>
        <v>1</v>
      </c>
      <c r="K8" s="50">
        <f t="shared" ref="K8:K17" si="1">D8-J8</f>
        <v>10</v>
      </c>
      <c r="L8" s="51">
        <f t="shared" ref="L8:L17" si="2">J8/D8</f>
        <v>9.0909090909090912E-2</v>
      </c>
      <c r="M8" s="13"/>
      <c r="N8" s="151">
        <f>'Action Durations'!D35</f>
        <v>7</v>
      </c>
      <c r="O8" s="50">
        <f>'Action Durations'!G35</f>
        <v>1</v>
      </c>
      <c r="P8" s="50">
        <f>'Action Durations'!H35</f>
        <v>5</v>
      </c>
      <c r="Q8" s="50">
        <f>'Action Durations'!I35</f>
        <v>1</v>
      </c>
      <c r="R8" s="50">
        <f>'Action Durations'!J35</f>
        <v>0</v>
      </c>
      <c r="S8" s="50">
        <f>'Action Durations'!K35</f>
        <v>0</v>
      </c>
      <c r="T8" s="13"/>
      <c r="U8" s="52">
        <f>'Beach Days'!E54</f>
        <v>1155</v>
      </c>
      <c r="V8" s="52">
        <f>'Beach Days'!H54</f>
        <v>14</v>
      </c>
      <c r="W8" s="40">
        <f t="shared" ref="W8:W17" si="3">V8/U8</f>
        <v>1.2121212121212121E-2</v>
      </c>
    </row>
    <row r="9" spans="1:23">
      <c r="A9" s="142" t="s">
        <v>270</v>
      </c>
      <c r="B9" s="16"/>
      <c r="C9" s="57">
        <f>Monitoring!$B$59</f>
        <v>4</v>
      </c>
      <c r="D9" s="30">
        <f>Monitoring!$F$59</f>
        <v>4</v>
      </c>
      <c r="E9" s="51">
        <f t="shared" si="0"/>
        <v>1</v>
      </c>
      <c r="F9" s="167">
        <f>Monitoring!$J$59</f>
        <v>5.05</v>
      </c>
      <c r="G9" s="13">
        <f>'Tier 1 Stats'!B37</f>
        <v>4</v>
      </c>
      <c r="H9" s="51">
        <f>'Tier 1 Stats'!F37</f>
        <v>1</v>
      </c>
      <c r="I9" s="13"/>
      <c r="J9" s="50">
        <f>'2010 Actions'!$B$219</f>
        <v>4</v>
      </c>
      <c r="K9" s="50">
        <f t="shared" si="1"/>
        <v>0</v>
      </c>
      <c r="L9" s="51">
        <f t="shared" si="2"/>
        <v>1</v>
      </c>
      <c r="M9" s="13"/>
      <c r="N9" s="152">
        <f>'Action Durations'!D41</f>
        <v>60</v>
      </c>
      <c r="O9" s="50">
        <f>'Action Durations'!G41</f>
        <v>48</v>
      </c>
      <c r="P9" s="50">
        <f>'Action Durations'!H41</f>
        <v>11</v>
      </c>
      <c r="Q9" s="50">
        <f>'Action Durations'!I41</f>
        <v>1</v>
      </c>
      <c r="R9" s="50">
        <f>'Action Durations'!J41</f>
        <v>0</v>
      </c>
      <c r="S9" s="50">
        <f>'Action Durations'!K41</f>
        <v>0</v>
      </c>
      <c r="T9" s="13"/>
      <c r="U9" s="52">
        <f>'Beach Days'!E60</f>
        <v>420</v>
      </c>
      <c r="V9" s="52">
        <f>'Beach Days'!H60</f>
        <v>74</v>
      </c>
      <c r="W9" s="40">
        <f t="shared" si="3"/>
        <v>0.1761904761904762</v>
      </c>
    </row>
    <row r="10" spans="1:23">
      <c r="A10" s="142" t="s">
        <v>279</v>
      </c>
      <c r="B10" s="16"/>
      <c r="C10" s="57">
        <f>Monitoring!$B$130</f>
        <v>69</v>
      </c>
      <c r="D10" s="30">
        <f>Monitoring!$F$130</f>
        <v>69</v>
      </c>
      <c r="E10" s="51">
        <f t="shared" si="0"/>
        <v>1</v>
      </c>
      <c r="F10" s="167">
        <f>Monitoring!$J$130</f>
        <v>35.534999999999989</v>
      </c>
      <c r="G10" s="13">
        <f>'Tier 1 Stats'!B52</f>
        <v>13</v>
      </c>
      <c r="H10" s="51">
        <f>'Tier 1 Stats'!F19</f>
        <v>1</v>
      </c>
      <c r="I10" s="13"/>
      <c r="J10" s="50">
        <f>'2010 Actions'!$B$288</f>
        <v>20</v>
      </c>
      <c r="K10" s="50">
        <f t="shared" si="1"/>
        <v>49</v>
      </c>
      <c r="L10" s="51">
        <f t="shared" si="2"/>
        <v>0.28985507246376813</v>
      </c>
      <c r="M10" s="13"/>
      <c r="N10" s="152">
        <f>'Action Durations'!D63</f>
        <v>67</v>
      </c>
      <c r="O10" s="50">
        <f>'Action Durations'!G63</f>
        <v>64</v>
      </c>
      <c r="P10" s="50">
        <f>'Action Durations'!H63</f>
        <v>0</v>
      </c>
      <c r="Q10" s="50">
        <f>'Action Durations'!I63</f>
        <v>1</v>
      </c>
      <c r="R10" s="50">
        <f>'Action Durations'!J63</f>
        <v>1</v>
      </c>
      <c r="S10" s="50">
        <f>'Action Durations'!K63</f>
        <v>1</v>
      </c>
      <c r="T10" s="13"/>
      <c r="U10" s="52">
        <f>'Beach Days'!E131</f>
        <v>7245</v>
      </c>
      <c r="V10" s="52">
        <f>'Beach Days'!H131</f>
        <v>192</v>
      </c>
      <c r="W10" s="40">
        <f t="shared" si="3"/>
        <v>2.650103519668737E-2</v>
      </c>
    </row>
    <row r="11" spans="1:23">
      <c r="A11" s="142" t="s">
        <v>410</v>
      </c>
      <c r="B11" s="16"/>
      <c r="C11" s="57">
        <f>Monitoring!$B$134</f>
        <v>2</v>
      </c>
      <c r="D11" s="30">
        <f>Monitoring!$F$134</f>
        <v>2</v>
      </c>
      <c r="E11" s="51">
        <f t="shared" si="0"/>
        <v>1</v>
      </c>
      <c r="F11" s="167">
        <f>Monitoring!$J$134</f>
        <v>0.53</v>
      </c>
      <c r="G11" s="13">
        <f>'Tier 1 Stats'!B55</f>
        <v>1</v>
      </c>
      <c r="H11" s="51">
        <f>'Tier 1 Stats'!F55</f>
        <v>1</v>
      </c>
      <c r="I11" s="13"/>
      <c r="J11" s="50">
        <f>'2010 Actions'!$B$294</f>
        <v>2</v>
      </c>
      <c r="K11" s="50">
        <f t="shared" si="1"/>
        <v>0</v>
      </c>
      <c r="L11" s="51">
        <f t="shared" si="2"/>
        <v>1</v>
      </c>
      <c r="M11" s="13"/>
      <c r="N11" s="152">
        <f>'Action Durations'!D67</f>
        <v>4</v>
      </c>
      <c r="O11" s="50">
        <f>'Action Durations'!G67</f>
        <v>2</v>
      </c>
      <c r="P11" s="50">
        <f>'Action Durations'!H67</f>
        <v>1</v>
      </c>
      <c r="Q11" s="50">
        <f>'Action Durations'!I67</f>
        <v>0</v>
      </c>
      <c r="R11" s="50">
        <f>'Action Durations'!J67</f>
        <v>1</v>
      </c>
      <c r="S11" s="50">
        <f>'Action Durations'!K67</f>
        <v>0</v>
      </c>
      <c r="T11" s="13"/>
      <c r="U11" s="52">
        <f>'Beach Days'!E135</f>
        <v>210</v>
      </c>
      <c r="V11" s="52">
        <f>'Beach Days'!H135</f>
        <v>13</v>
      </c>
      <c r="W11" s="40">
        <f t="shared" si="3"/>
        <v>6.1904761904761907E-2</v>
      </c>
    </row>
    <row r="12" spans="1:23">
      <c r="A12" s="142" t="s">
        <v>415</v>
      </c>
      <c r="B12" s="16"/>
      <c r="C12" s="57">
        <f>Monitoring!$B$142</f>
        <v>6</v>
      </c>
      <c r="D12" s="30">
        <f>Monitoring!$F$142</f>
        <v>6</v>
      </c>
      <c r="E12" s="51">
        <f t="shared" si="0"/>
        <v>1</v>
      </c>
      <c r="F12" s="167">
        <f>Monitoring!$J$142</f>
        <v>1.1580000000000001</v>
      </c>
      <c r="G12" s="13">
        <f>'Tier 1 Stats'!B63</f>
        <v>6</v>
      </c>
      <c r="H12" s="51">
        <f>'Tier 1 Stats'!F63</f>
        <v>1</v>
      </c>
      <c r="I12" s="13"/>
      <c r="J12" s="50">
        <f>'2010 Actions'!$B$298</f>
        <v>2</v>
      </c>
      <c r="K12" s="50">
        <f t="shared" si="1"/>
        <v>4</v>
      </c>
      <c r="L12" s="51">
        <f t="shared" si="2"/>
        <v>0.33333333333333331</v>
      </c>
      <c r="M12" s="13"/>
      <c r="N12" s="152">
        <f>'Action Durations'!D71</f>
        <v>2</v>
      </c>
      <c r="O12" s="50">
        <f>'Action Durations'!G71</f>
        <v>1</v>
      </c>
      <c r="P12" s="50">
        <f>'Action Durations'!H71</f>
        <v>0</v>
      </c>
      <c r="Q12" s="50">
        <f>'Action Durations'!I71</f>
        <v>1</v>
      </c>
      <c r="R12" s="50">
        <f>'Action Durations'!J71</f>
        <v>0</v>
      </c>
      <c r="S12" s="50">
        <f>'Action Durations'!K71</f>
        <v>0</v>
      </c>
      <c r="T12" s="13"/>
      <c r="U12" s="52">
        <f>'Beach Days'!E143</f>
        <v>630</v>
      </c>
      <c r="V12" s="52">
        <f>'Beach Days'!H143</f>
        <v>4</v>
      </c>
      <c r="W12" s="40">
        <f t="shared" si="3"/>
        <v>6.3492063492063492E-3</v>
      </c>
    </row>
    <row r="13" spans="1:23">
      <c r="A13" s="142" t="s">
        <v>429</v>
      </c>
      <c r="B13" s="16"/>
      <c r="C13" s="57">
        <f>Monitoring!$B$156</f>
        <v>12</v>
      </c>
      <c r="D13" s="30">
        <f>Monitoring!$F$156</f>
        <v>12</v>
      </c>
      <c r="E13" s="51">
        <f t="shared" si="0"/>
        <v>1</v>
      </c>
      <c r="F13" s="167">
        <f>Monitoring!$J$156</f>
        <v>10.645000000000001</v>
      </c>
      <c r="G13" s="13">
        <f>'Tier 1 Stats'!B67</f>
        <v>2</v>
      </c>
      <c r="H13" s="51">
        <f>'Tier 1 Stats'!F67</f>
        <v>1</v>
      </c>
      <c r="I13" s="13"/>
      <c r="J13" s="50">
        <f>'2010 Actions'!$B$311</f>
        <v>2</v>
      </c>
      <c r="K13" s="50">
        <f t="shared" si="1"/>
        <v>10</v>
      </c>
      <c r="L13" s="51">
        <f t="shared" si="2"/>
        <v>0.16666666666666666</v>
      </c>
      <c r="M13" s="13"/>
      <c r="N13" s="152">
        <f>'Action Durations'!D75</f>
        <v>11</v>
      </c>
      <c r="O13" s="50">
        <f>'Action Durations'!G75</f>
        <v>3</v>
      </c>
      <c r="P13" s="50">
        <f>'Action Durations'!H75</f>
        <v>3</v>
      </c>
      <c r="Q13" s="50">
        <f>'Action Durations'!I75</f>
        <v>3</v>
      </c>
      <c r="R13" s="50">
        <f>'Action Durations'!J75</f>
        <v>1</v>
      </c>
      <c r="S13" s="50">
        <f>'Action Durations'!K75</f>
        <v>1</v>
      </c>
      <c r="T13" s="13"/>
      <c r="U13" s="52">
        <f>'Beach Days'!E157</f>
        <v>1260</v>
      </c>
      <c r="V13" s="52">
        <f>'Beach Days'!H157</f>
        <v>75</v>
      </c>
      <c r="W13" s="40">
        <f t="shared" si="3"/>
        <v>5.9523809523809521E-2</v>
      </c>
    </row>
    <row r="14" spans="1:23">
      <c r="A14" s="142" t="s">
        <v>454</v>
      </c>
      <c r="B14" s="16"/>
      <c r="C14" s="57">
        <f>Monitoring!$B$161</f>
        <v>3</v>
      </c>
      <c r="D14" s="30">
        <f>Monitoring!$F$161</f>
        <v>3</v>
      </c>
      <c r="E14" s="51">
        <f t="shared" si="0"/>
        <v>1</v>
      </c>
      <c r="F14" s="167">
        <f>Monitoring!$J$161</f>
        <v>2.9469999999999996</v>
      </c>
      <c r="G14" s="13">
        <f>'Tier 1 Stats'!B70</f>
        <v>1</v>
      </c>
      <c r="H14" s="51">
        <f>'Tier 1 Stats'!F70</f>
        <v>1</v>
      </c>
      <c r="I14" s="13"/>
      <c r="J14" s="50">
        <v>0</v>
      </c>
      <c r="K14" s="50">
        <f t="shared" si="1"/>
        <v>3</v>
      </c>
      <c r="L14" s="162" t="s">
        <v>51</v>
      </c>
      <c r="M14" s="13"/>
      <c r="N14" s="152">
        <v>0</v>
      </c>
      <c r="O14" s="162" t="s">
        <v>51</v>
      </c>
      <c r="P14" s="162" t="s">
        <v>51</v>
      </c>
      <c r="Q14" s="162" t="s">
        <v>51</v>
      </c>
      <c r="R14" s="162" t="s">
        <v>51</v>
      </c>
      <c r="S14" s="162" t="s">
        <v>51</v>
      </c>
      <c r="T14" s="13"/>
      <c r="U14" s="52">
        <f>'Beach Days'!E162</f>
        <v>315</v>
      </c>
      <c r="V14" s="52">
        <f>'Beach Days'!H162</f>
        <v>0</v>
      </c>
      <c r="W14" s="40">
        <f t="shared" si="3"/>
        <v>0</v>
      </c>
    </row>
    <row r="15" spans="1:23">
      <c r="A15" s="142" t="s">
        <v>461</v>
      </c>
      <c r="B15" s="16"/>
      <c r="C15" s="57">
        <f>Monitoring!$B$346</f>
        <v>183</v>
      </c>
      <c r="D15" s="30">
        <f>Monitoring!$F$346</f>
        <v>183</v>
      </c>
      <c r="E15" s="51">
        <f t="shared" si="0"/>
        <v>1</v>
      </c>
      <c r="F15" s="167">
        <f>Monitoring!$J$346</f>
        <v>34.911899999999946</v>
      </c>
      <c r="G15" s="13">
        <f>'Tier 1 Stats'!B95</f>
        <v>23</v>
      </c>
      <c r="H15" s="51">
        <f>'Tier 1 Stats'!F95</f>
        <v>1</v>
      </c>
      <c r="I15" s="13"/>
      <c r="J15" s="50">
        <f>'2010 Actions'!$B$392</f>
        <v>64</v>
      </c>
      <c r="K15" s="50">
        <f t="shared" si="1"/>
        <v>119</v>
      </c>
      <c r="L15" s="51">
        <f t="shared" si="2"/>
        <v>0.34972677595628415</v>
      </c>
      <c r="M15" s="13"/>
      <c r="N15" s="152">
        <f>'Action Durations'!D141</f>
        <v>79</v>
      </c>
      <c r="O15" s="50">
        <f>'Action Durations'!G141</f>
        <v>65</v>
      </c>
      <c r="P15" s="50">
        <f>'Action Durations'!H141</f>
        <v>5</v>
      </c>
      <c r="Q15" s="50">
        <f>'Action Durations'!I141</f>
        <v>5</v>
      </c>
      <c r="R15" s="50">
        <f>'Action Durations'!J141</f>
        <v>4</v>
      </c>
      <c r="S15" s="50">
        <f>'Action Durations'!K141</f>
        <v>0</v>
      </c>
      <c r="T15" s="13"/>
      <c r="U15" s="52">
        <f>'Beach Days'!E347</f>
        <v>19215</v>
      </c>
      <c r="V15" s="52">
        <f>'Beach Days'!H347</f>
        <v>142</v>
      </c>
      <c r="W15" s="40">
        <f t="shared" si="3"/>
        <v>7.3900598490762425E-3</v>
      </c>
    </row>
    <row r="16" spans="1:23">
      <c r="A16" s="142" t="s">
        <v>827</v>
      </c>
      <c r="B16" s="16"/>
      <c r="C16" s="57">
        <f>Monitoring!$B$351</f>
        <v>3</v>
      </c>
      <c r="D16" s="30">
        <f>Monitoring!$F$351</f>
        <v>3</v>
      </c>
      <c r="E16" s="51">
        <f t="shared" si="0"/>
        <v>1</v>
      </c>
      <c r="F16" s="167">
        <f>Monitoring!$J$351</f>
        <v>0.16</v>
      </c>
      <c r="G16" s="13">
        <v>0</v>
      </c>
      <c r="H16" s="166" t="s">
        <v>51</v>
      </c>
      <c r="I16" s="13"/>
      <c r="J16" s="50">
        <f>'2010 Actions'!$B$400</f>
        <v>2</v>
      </c>
      <c r="K16" s="50">
        <f t="shared" si="1"/>
        <v>1</v>
      </c>
      <c r="L16" s="51">
        <f t="shared" si="2"/>
        <v>0.66666666666666663</v>
      </c>
      <c r="M16" s="13"/>
      <c r="N16" s="152">
        <f>'Action Durations'!D145</f>
        <v>6</v>
      </c>
      <c r="O16" s="50">
        <f>'Action Durations'!G145</f>
        <v>0</v>
      </c>
      <c r="P16" s="50">
        <f>'Action Durations'!H145</f>
        <v>3</v>
      </c>
      <c r="Q16" s="50">
        <f>'Action Durations'!I145</f>
        <v>1</v>
      </c>
      <c r="R16" s="50">
        <f>'Action Durations'!J145</f>
        <v>2</v>
      </c>
      <c r="S16" s="50">
        <f>'Action Durations'!K145</f>
        <v>0</v>
      </c>
      <c r="T16" s="13"/>
      <c r="U16" s="52">
        <f>'Beach Days'!E352</f>
        <v>315</v>
      </c>
      <c r="V16" s="52">
        <f>'Beach Days'!H352</f>
        <v>32</v>
      </c>
      <c r="W16" s="40">
        <f t="shared" si="3"/>
        <v>0.10158730158730159</v>
      </c>
    </row>
    <row r="17" spans="1:23">
      <c r="A17" s="142" t="s">
        <v>834</v>
      </c>
      <c r="B17" s="16"/>
      <c r="C17" s="163">
        <f>Monitoring!$B$376</f>
        <v>23</v>
      </c>
      <c r="D17" s="31">
        <f>Monitoring!$F$376</f>
        <v>23</v>
      </c>
      <c r="E17" s="43">
        <f t="shared" si="0"/>
        <v>1</v>
      </c>
      <c r="F17" s="168">
        <f>Monitoring!$J$376</f>
        <v>8.3859999999999992</v>
      </c>
      <c r="G17" s="68">
        <f>'Tier 1 Stats'!B113</f>
        <v>16</v>
      </c>
      <c r="H17" s="43">
        <f>'Tier 1 Stats'!F113</f>
        <v>1</v>
      </c>
      <c r="I17" s="68"/>
      <c r="J17" s="164">
        <f>'2010 Actions'!$B$473</f>
        <v>10</v>
      </c>
      <c r="K17" s="164">
        <f t="shared" si="1"/>
        <v>13</v>
      </c>
      <c r="L17" s="43">
        <f t="shared" si="2"/>
        <v>0.43478260869565216</v>
      </c>
      <c r="M17" s="68"/>
      <c r="N17" s="69">
        <f>'Action Durations'!D157</f>
        <v>71</v>
      </c>
      <c r="O17" s="164">
        <f>'Action Durations'!G157</f>
        <v>49</v>
      </c>
      <c r="P17" s="164">
        <f>'Action Durations'!H157</f>
        <v>21</v>
      </c>
      <c r="Q17" s="164">
        <f>'Action Durations'!I157</f>
        <v>1</v>
      </c>
      <c r="R17" s="164">
        <f>'Action Durations'!J157</f>
        <v>0</v>
      </c>
      <c r="S17" s="164">
        <f>'Action Durations'!K157</f>
        <v>0</v>
      </c>
      <c r="T17" s="68"/>
      <c r="U17" s="44">
        <f>'Beach Days'!E377</f>
        <v>2415</v>
      </c>
      <c r="V17" s="44">
        <f>'Beach Days'!H377</f>
        <v>94</v>
      </c>
      <c r="W17" s="43">
        <f t="shared" si="3"/>
        <v>3.8923395445134575E-2</v>
      </c>
    </row>
    <row r="18" spans="1:23">
      <c r="C18" s="12">
        <f>SUM(C3:C17)</f>
        <v>346</v>
      </c>
      <c r="D18" s="12">
        <f>SUM(D3:D17)</f>
        <v>346</v>
      </c>
      <c r="E18" s="18">
        <f>D18/C18</f>
        <v>1</v>
      </c>
      <c r="F18" s="169">
        <f>SUM(F3:F17)</f>
        <v>112.43589999999993</v>
      </c>
      <c r="G18" s="10">
        <f>SUM(G3:G17)</f>
        <v>85</v>
      </c>
      <c r="H18" s="18">
        <f>'Tier 1 Stats'!E120</f>
        <v>1</v>
      </c>
      <c r="I18" s="12"/>
      <c r="J18" s="12">
        <f>SUM(J3:J17)</f>
        <v>132</v>
      </c>
      <c r="K18" s="17">
        <f>D18-J18</f>
        <v>214</v>
      </c>
      <c r="L18" s="18">
        <f>J18/D18</f>
        <v>0.38150289017341038</v>
      </c>
      <c r="M18" s="12"/>
      <c r="N18" s="12">
        <f t="shared" ref="N18:S18" si="4">SUM(N3:N17)</f>
        <v>449</v>
      </c>
      <c r="O18" s="12">
        <f t="shared" si="4"/>
        <v>292</v>
      </c>
      <c r="P18" s="12">
        <f t="shared" si="4"/>
        <v>95</v>
      </c>
      <c r="Q18" s="12">
        <f t="shared" si="4"/>
        <v>43</v>
      </c>
      <c r="R18" s="12">
        <f t="shared" si="4"/>
        <v>17</v>
      </c>
      <c r="S18" s="12">
        <f t="shared" si="4"/>
        <v>2</v>
      </c>
      <c r="T18" s="12"/>
      <c r="U18" s="10">
        <f>SUM(U3:U17)</f>
        <v>36330</v>
      </c>
      <c r="V18" s="10">
        <f>SUM(V3:V17)</f>
        <v>1056</v>
      </c>
      <c r="W18" s="54">
        <f>V18/U18</f>
        <v>2.906688687035508E-2</v>
      </c>
    </row>
    <row r="19" spans="1:23">
      <c r="C19" s="12"/>
      <c r="D19" s="12"/>
      <c r="E19" s="18"/>
      <c r="F19" s="10"/>
      <c r="G19" s="10"/>
      <c r="H19" s="86"/>
      <c r="I19" s="12"/>
      <c r="J19" s="12"/>
      <c r="K19" s="17"/>
      <c r="L19" s="18"/>
      <c r="M19" s="12"/>
      <c r="N19" s="12"/>
      <c r="O19" s="12"/>
      <c r="P19" s="12"/>
      <c r="Q19" s="12"/>
      <c r="R19" s="12"/>
      <c r="S19" s="12"/>
      <c r="T19" s="12"/>
      <c r="U19" s="10"/>
      <c r="V19" s="10"/>
      <c r="W19" s="54"/>
    </row>
    <row r="20" spans="1:23">
      <c r="V20" s="19"/>
    </row>
    <row r="21" spans="1:23">
      <c r="A21" s="84" t="s">
        <v>62</v>
      </c>
      <c r="V21" s="19"/>
    </row>
    <row r="22" spans="1:23">
      <c r="C22" s="92" t="s">
        <v>59</v>
      </c>
      <c r="D22" s="83" t="s">
        <v>71</v>
      </c>
    </row>
    <row r="23" spans="1:23">
      <c r="C23" s="92"/>
      <c r="D23" s="83" t="s">
        <v>72</v>
      </c>
    </row>
    <row r="24" spans="1:23">
      <c r="C24" s="92" t="s">
        <v>63</v>
      </c>
      <c r="D24" s="82" t="s">
        <v>70</v>
      </c>
    </row>
    <row r="25" spans="1:23">
      <c r="C25" s="92" t="s">
        <v>60</v>
      </c>
      <c r="D25" s="83" t="s">
        <v>73</v>
      </c>
    </row>
    <row r="26" spans="1:23">
      <c r="C26" s="92"/>
      <c r="D26" s="83" t="s">
        <v>74</v>
      </c>
    </row>
    <row r="27" spans="1:23">
      <c r="C27" s="92" t="s">
        <v>61</v>
      </c>
      <c r="D27" s="82" t="s">
        <v>75</v>
      </c>
    </row>
    <row r="28" spans="1:23">
      <c r="C28" s="92"/>
      <c r="D28" s="82" t="s">
        <v>76</v>
      </c>
    </row>
    <row r="29" spans="1:23">
      <c r="C29" s="92" t="s">
        <v>65</v>
      </c>
      <c r="D29" s="82" t="s">
        <v>77</v>
      </c>
    </row>
    <row r="30" spans="1:23">
      <c r="C30" s="93"/>
      <c r="D30" s="82" t="s">
        <v>78</v>
      </c>
    </row>
    <row r="31" spans="1:23">
      <c r="C31" s="92" t="s">
        <v>64</v>
      </c>
      <c r="D31" s="82" t="s">
        <v>68</v>
      </c>
    </row>
    <row r="32" spans="1:23">
      <c r="C32" s="92" t="s">
        <v>66</v>
      </c>
      <c r="D32" s="82" t="s">
        <v>69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New York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80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6" customWidth="1"/>
    <col min="6" max="6" width="9.140625" style="24"/>
    <col min="7" max="10" width="9.7109375" style="28" customWidth="1"/>
    <col min="12" max="12" width="10.85546875" style="24" customWidth="1"/>
    <col min="13" max="13" width="9.140625" style="24"/>
    <col min="14" max="14" width="28.7109375" style="24" customWidth="1"/>
    <col min="15" max="16384" width="9.140625" style="24"/>
  </cols>
  <sheetData>
    <row r="1" spans="1:10" ht="33.75" customHeight="1">
      <c r="A1" s="25" t="s">
        <v>16</v>
      </c>
      <c r="B1" s="25" t="s">
        <v>17</v>
      </c>
      <c r="C1" s="25" t="s">
        <v>93</v>
      </c>
      <c r="D1" s="25" t="s">
        <v>94</v>
      </c>
      <c r="E1" s="3" t="s">
        <v>95</v>
      </c>
      <c r="F1" s="81" t="s">
        <v>202</v>
      </c>
      <c r="G1" s="25" t="s">
        <v>96</v>
      </c>
      <c r="H1" s="25" t="s">
        <v>97</v>
      </c>
      <c r="I1" s="25" t="s">
        <v>98</v>
      </c>
      <c r="J1" s="25" t="s">
        <v>99</v>
      </c>
    </row>
    <row r="2" spans="1:10" ht="12.75" customHeight="1">
      <c r="A2" s="74" t="s">
        <v>182</v>
      </c>
      <c r="B2" s="74" t="s">
        <v>183</v>
      </c>
      <c r="C2" s="74" t="s">
        <v>184</v>
      </c>
      <c r="D2" s="74" t="s">
        <v>185</v>
      </c>
      <c r="E2" s="74">
        <v>1</v>
      </c>
      <c r="F2" s="138">
        <v>0.02</v>
      </c>
      <c r="G2" s="74">
        <v>40.831324000000002</v>
      </c>
      <c r="H2" s="74">
        <v>-73.815070000000006</v>
      </c>
      <c r="I2" s="74">
        <v>40.830990999999997</v>
      </c>
      <c r="J2" s="74">
        <v>-73.814909</v>
      </c>
    </row>
    <row r="3" spans="1:10" ht="12.75" customHeight="1">
      <c r="A3" s="74" t="s">
        <v>182</v>
      </c>
      <c r="B3" s="74" t="s">
        <v>186</v>
      </c>
      <c r="C3" s="74" t="s">
        <v>187</v>
      </c>
      <c r="D3" s="74" t="s">
        <v>185</v>
      </c>
      <c r="E3" s="74">
        <v>1</v>
      </c>
      <c r="F3" s="138">
        <v>1.9E-2</v>
      </c>
      <c r="G3" s="74">
        <v>40.829779000000002</v>
      </c>
      <c r="H3" s="74">
        <v>-73.814006000000006</v>
      </c>
      <c r="I3" s="74">
        <v>40.829510999999997</v>
      </c>
      <c r="J3" s="74">
        <v>-73.813822999999999</v>
      </c>
    </row>
    <row r="4" spans="1:10" ht="12.75" customHeight="1">
      <c r="A4" s="74" t="s">
        <v>182</v>
      </c>
      <c r="B4" s="74" t="s">
        <v>188</v>
      </c>
      <c r="C4" s="74" t="s">
        <v>189</v>
      </c>
      <c r="D4" s="74" t="s">
        <v>185</v>
      </c>
      <c r="E4" s="74">
        <v>3</v>
      </c>
      <c r="F4" s="138">
        <v>1.7000000000000001E-2</v>
      </c>
      <c r="G4" s="74">
        <v>40.812874999999998</v>
      </c>
      <c r="H4" s="74">
        <v>-73.801761999999997</v>
      </c>
      <c r="I4" s="74">
        <v>40.812615999999998</v>
      </c>
      <c r="J4" s="74">
        <v>-73.803543000000005</v>
      </c>
    </row>
    <row r="5" spans="1:10" ht="12.75" customHeight="1">
      <c r="A5" s="74" t="s">
        <v>182</v>
      </c>
      <c r="B5" s="74" t="s">
        <v>190</v>
      </c>
      <c r="C5" s="74" t="s">
        <v>191</v>
      </c>
      <c r="D5" s="74" t="s">
        <v>185</v>
      </c>
      <c r="E5" s="74">
        <v>1</v>
      </c>
      <c r="F5" s="138">
        <v>1.9E-2</v>
      </c>
      <c r="G5" s="74">
        <v>40.829255000000003</v>
      </c>
      <c r="H5" s="74">
        <v>-73.813827000000003</v>
      </c>
      <c r="I5" s="74">
        <v>40.829425000000001</v>
      </c>
      <c r="J5" s="74">
        <v>-73.813972000000007</v>
      </c>
    </row>
    <row r="6" spans="1:10" ht="12.75" customHeight="1">
      <c r="A6" s="74" t="s">
        <v>182</v>
      </c>
      <c r="B6" s="74" t="s">
        <v>192</v>
      </c>
      <c r="C6" s="74" t="s">
        <v>193</v>
      </c>
      <c r="D6" s="74" t="s">
        <v>185</v>
      </c>
      <c r="E6" s="74">
        <v>1</v>
      </c>
      <c r="F6" s="138">
        <v>1.7999999999999999E-2</v>
      </c>
      <c r="G6" s="74">
        <v>40.837442000000003</v>
      </c>
      <c r="H6" s="74">
        <v>-73.785026999999999</v>
      </c>
      <c r="I6" s="74">
        <v>40.837077000000001</v>
      </c>
      <c r="J6" s="74">
        <v>-73.784458999999998</v>
      </c>
    </row>
    <row r="7" spans="1:10" ht="12.75" customHeight="1">
      <c r="A7" s="74" t="s">
        <v>182</v>
      </c>
      <c r="B7" s="74" t="s">
        <v>194</v>
      </c>
      <c r="C7" s="74" t="s">
        <v>195</v>
      </c>
      <c r="D7" s="74" t="s">
        <v>35</v>
      </c>
      <c r="E7" s="74">
        <v>1</v>
      </c>
      <c r="F7" s="138">
        <v>1</v>
      </c>
      <c r="G7" s="74">
        <v>40.870068000000003</v>
      </c>
      <c r="H7" s="74">
        <v>-73.784458999999998</v>
      </c>
      <c r="I7" s="74">
        <v>40.861362999999997</v>
      </c>
      <c r="J7" s="74">
        <v>-73.791905999999997</v>
      </c>
    </row>
    <row r="8" spans="1:10" ht="12.75" customHeight="1">
      <c r="A8" s="74" t="s">
        <v>182</v>
      </c>
      <c r="B8" s="74" t="s">
        <v>196</v>
      </c>
      <c r="C8" s="74" t="s">
        <v>197</v>
      </c>
      <c r="D8" s="74" t="s">
        <v>185</v>
      </c>
      <c r="E8" s="74">
        <v>1</v>
      </c>
      <c r="F8" s="138">
        <v>2.8000000000000001E-2</v>
      </c>
      <c r="G8" s="74">
        <v>40.812007999999999</v>
      </c>
      <c r="H8" s="74">
        <v>-73.804851999999997</v>
      </c>
      <c r="I8" s="74">
        <v>40.812151999999998</v>
      </c>
      <c r="J8" s="74">
        <v>-73.804976999999994</v>
      </c>
    </row>
    <row r="9" spans="1:10" ht="12.75" customHeight="1">
      <c r="A9" s="74" t="s">
        <v>182</v>
      </c>
      <c r="B9" s="74" t="s">
        <v>198</v>
      </c>
      <c r="C9" s="74" t="s">
        <v>199</v>
      </c>
      <c r="D9" s="74" t="s">
        <v>185</v>
      </c>
      <c r="E9" s="74">
        <v>1</v>
      </c>
      <c r="F9" s="138">
        <v>1.7000000000000001E-2</v>
      </c>
      <c r="G9" s="74">
        <v>40.832411999999998</v>
      </c>
      <c r="H9" s="74">
        <v>-73.815628000000004</v>
      </c>
      <c r="I9" s="74">
        <v>40.832144</v>
      </c>
      <c r="J9" s="74">
        <v>-73.815499000000003</v>
      </c>
    </row>
    <row r="10" spans="1:10" ht="12.75" customHeight="1">
      <c r="A10" s="142" t="s">
        <v>182</v>
      </c>
      <c r="B10" s="142" t="s">
        <v>897</v>
      </c>
      <c r="C10" s="142" t="s">
        <v>898</v>
      </c>
      <c r="D10" s="142" t="s">
        <v>185</v>
      </c>
      <c r="E10" s="142">
        <v>1</v>
      </c>
      <c r="F10" s="171">
        <v>1.8800000000000001E-2</v>
      </c>
      <c r="G10" s="142">
        <v>40.846257000000001</v>
      </c>
      <c r="H10" s="142">
        <v>-73.790845000000004</v>
      </c>
      <c r="I10" s="142">
        <v>40.846361999999999</v>
      </c>
      <c r="J10" s="142">
        <v>-73.790952000000004</v>
      </c>
    </row>
    <row r="11" spans="1:10" ht="12.75" customHeight="1">
      <c r="A11" s="75" t="s">
        <v>182</v>
      </c>
      <c r="B11" s="75" t="s">
        <v>200</v>
      </c>
      <c r="C11" s="75" t="s">
        <v>201</v>
      </c>
      <c r="D11" s="75" t="s">
        <v>185</v>
      </c>
      <c r="E11" s="75">
        <v>1</v>
      </c>
      <c r="F11" s="141">
        <v>1.7999999999999999E-2</v>
      </c>
      <c r="G11" s="75">
        <v>40.831681000000003</v>
      </c>
      <c r="H11" s="75">
        <v>-73.815219999999997</v>
      </c>
      <c r="I11" s="75">
        <v>40.831364999999998</v>
      </c>
      <c r="J11" s="75">
        <v>-73.815112999999997</v>
      </c>
    </row>
    <row r="12" spans="1:10" ht="12.75" customHeight="1">
      <c r="A12" s="33"/>
      <c r="B12" s="34">
        <f>COUNTA(B2:B11)</f>
        <v>10</v>
      </c>
      <c r="C12" s="33"/>
      <c r="D12" s="33"/>
      <c r="E12" s="80"/>
      <c r="F12" s="139">
        <f>SUM(F2:F11)</f>
        <v>1.1747999999999998</v>
      </c>
      <c r="G12" s="33"/>
      <c r="H12" s="33"/>
      <c r="I12" s="33"/>
      <c r="J12" s="33"/>
    </row>
    <row r="13" spans="1:10" ht="12.75" customHeight="1">
      <c r="A13" s="33"/>
      <c r="B13" s="33"/>
      <c r="C13" s="33"/>
      <c r="D13" s="33"/>
      <c r="E13" s="57"/>
      <c r="F13" s="140"/>
      <c r="G13" s="33"/>
      <c r="H13" s="33"/>
      <c r="I13" s="33"/>
      <c r="J13" s="33"/>
    </row>
    <row r="14" spans="1:10" ht="12.75" customHeight="1">
      <c r="A14" s="143" t="s">
        <v>203</v>
      </c>
      <c r="B14" s="143" t="s">
        <v>204</v>
      </c>
      <c r="C14" s="143" t="s">
        <v>205</v>
      </c>
      <c r="D14" s="143" t="s">
        <v>35</v>
      </c>
      <c r="E14" s="143">
        <v>1</v>
      </c>
      <c r="F14" s="141">
        <v>2.34</v>
      </c>
      <c r="G14" s="143">
        <v>43.344245999999998</v>
      </c>
      <c r="H14" s="143">
        <v>-76.702477000000002</v>
      </c>
      <c r="I14" s="143">
        <v>43.366394</v>
      </c>
      <c r="J14" s="143">
        <v>-76.669173999999998</v>
      </c>
    </row>
    <row r="15" spans="1:10" ht="12.75" customHeight="1">
      <c r="A15" s="33"/>
      <c r="B15" s="34">
        <f>COUNTA(B14:B14)</f>
        <v>1</v>
      </c>
      <c r="C15" s="33"/>
      <c r="D15" s="33"/>
      <c r="E15" s="80"/>
      <c r="F15" s="139">
        <f>SUM(F14:F14)</f>
        <v>2.34</v>
      </c>
      <c r="G15" s="33"/>
      <c r="H15" s="33"/>
      <c r="I15" s="33"/>
      <c r="J15" s="33"/>
    </row>
    <row r="16" spans="1:10" ht="12.75" customHeight="1">
      <c r="A16" s="33"/>
      <c r="B16" s="33"/>
      <c r="C16" s="33"/>
      <c r="D16" s="33"/>
      <c r="E16" s="57"/>
      <c r="F16" s="140"/>
      <c r="G16" s="33"/>
      <c r="H16" s="33"/>
      <c r="I16" s="33"/>
      <c r="J16" s="33"/>
    </row>
    <row r="17" spans="1:10" ht="12.75" customHeight="1">
      <c r="A17" s="142" t="s">
        <v>206</v>
      </c>
      <c r="B17" s="142" t="s">
        <v>207</v>
      </c>
      <c r="C17" s="142" t="s">
        <v>208</v>
      </c>
      <c r="D17" s="142" t="s">
        <v>185</v>
      </c>
      <c r="E17" s="142">
        <v>3</v>
      </c>
      <c r="F17" s="138">
        <v>0.25</v>
      </c>
      <c r="G17" s="142">
        <v>42.361635</v>
      </c>
      <c r="H17" s="142">
        <v>-79.540310000000005</v>
      </c>
      <c r="I17" s="142">
        <v>42.367274999999999</v>
      </c>
      <c r="J17" s="142">
        <v>-79.539541</v>
      </c>
    </row>
    <row r="18" spans="1:10" ht="12.75" customHeight="1">
      <c r="A18" s="142" t="s">
        <v>206</v>
      </c>
      <c r="B18" s="142" t="s">
        <v>209</v>
      </c>
      <c r="C18" s="142" t="s">
        <v>210</v>
      </c>
      <c r="D18" s="142" t="s">
        <v>35</v>
      </c>
      <c r="E18" s="142">
        <v>1</v>
      </c>
      <c r="F18" s="138">
        <v>9.0999999999999998E-2</v>
      </c>
      <c r="G18" s="142">
        <v>42.490358000000001</v>
      </c>
      <c r="H18" s="142">
        <v>-79.330653999999996</v>
      </c>
      <c r="I18" s="142">
        <v>42.491055000000003</v>
      </c>
      <c r="J18" s="142">
        <v>-79.328900000000004</v>
      </c>
    </row>
    <row r="19" spans="1:10" ht="12.75" customHeight="1">
      <c r="A19" s="142" t="s">
        <v>206</v>
      </c>
      <c r="B19" s="142" t="s">
        <v>211</v>
      </c>
      <c r="C19" s="142" t="s">
        <v>212</v>
      </c>
      <c r="D19" s="142" t="s">
        <v>35</v>
      </c>
      <c r="E19" s="142">
        <v>2</v>
      </c>
      <c r="F19" s="138">
        <v>0.125</v>
      </c>
      <c r="G19" s="142">
        <v>42.487645000000001</v>
      </c>
      <c r="H19" s="142">
        <v>-79.358772000000002</v>
      </c>
      <c r="I19" s="142">
        <v>42.490226999999997</v>
      </c>
      <c r="J19" s="142">
        <v>-79.357654999999994</v>
      </c>
    </row>
    <row r="20" spans="1:10" ht="12.75" customHeight="1">
      <c r="A20" s="142" t="s">
        <v>206</v>
      </c>
      <c r="B20" s="142" t="s">
        <v>213</v>
      </c>
      <c r="C20" s="142" t="s">
        <v>214</v>
      </c>
      <c r="D20" s="142" t="s">
        <v>35</v>
      </c>
      <c r="E20" s="142">
        <v>2</v>
      </c>
      <c r="F20" s="138">
        <v>0.125</v>
      </c>
      <c r="G20" s="142">
        <v>42.485062999999997</v>
      </c>
      <c r="H20" s="142">
        <v>-79.359888999999995</v>
      </c>
      <c r="I20" s="142">
        <v>42.487645000000001</v>
      </c>
      <c r="J20" s="142">
        <v>-79.358772000000002</v>
      </c>
    </row>
    <row r="21" spans="1:10" ht="12.75" customHeight="1">
      <c r="A21" s="142" t="s">
        <v>206</v>
      </c>
      <c r="B21" s="142" t="s">
        <v>215</v>
      </c>
      <c r="C21" s="142" t="s">
        <v>216</v>
      </c>
      <c r="D21" s="142" t="s">
        <v>185</v>
      </c>
      <c r="E21" s="142">
        <v>3</v>
      </c>
      <c r="F21" s="138">
        <v>9.9000000000000005E-2</v>
      </c>
      <c r="G21" s="142">
        <v>42.564095999999999</v>
      </c>
      <c r="H21" s="142">
        <v>-79.13964</v>
      </c>
      <c r="I21" s="142">
        <v>42.565264999999997</v>
      </c>
      <c r="J21" s="142">
        <v>-79.138896000000003</v>
      </c>
    </row>
    <row r="22" spans="1:10" ht="12.75" customHeight="1">
      <c r="A22" s="142" t="s">
        <v>206</v>
      </c>
      <c r="B22" s="142" t="s">
        <v>217</v>
      </c>
      <c r="C22" s="142" t="s">
        <v>218</v>
      </c>
      <c r="D22" s="142" t="s">
        <v>35</v>
      </c>
      <c r="E22" s="142">
        <v>3</v>
      </c>
      <c r="F22" s="138">
        <v>0.25</v>
      </c>
      <c r="G22" s="142">
        <v>42.519877999999999</v>
      </c>
      <c r="H22" s="142">
        <v>-79.269709000000006</v>
      </c>
      <c r="I22" s="142">
        <v>42.520600999999999</v>
      </c>
      <c r="J22" s="142">
        <v>-79.268815000000004</v>
      </c>
    </row>
    <row r="23" spans="1:10" ht="12.75" customHeight="1">
      <c r="A23" s="142" t="s">
        <v>206</v>
      </c>
      <c r="B23" s="142" t="s">
        <v>219</v>
      </c>
      <c r="C23" s="142" t="s">
        <v>220</v>
      </c>
      <c r="D23" s="142" t="s">
        <v>35</v>
      </c>
      <c r="E23" s="142">
        <v>3</v>
      </c>
      <c r="F23" s="138">
        <v>9.9000000000000005E-2</v>
      </c>
      <c r="G23" s="142">
        <v>42.567683000000002</v>
      </c>
      <c r="H23" s="142">
        <v>-79.137856999999997</v>
      </c>
      <c r="I23" s="142">
        <v>42.569232</v>
      </c>
      <c r="J23" s="142">
        <v>-79.137328999999994</v>
      </c>
    </row>
    <row r="24" spans="1:10" ht="12.75" customHeight="1">
      <c r="A24" s="142" t="s">
        <v>206</v>
      </c>
      <c r="B24" s="142" t="s">
        <v>221</v>
      </c>
      <c r="C24" s="142" t="s">
        <v>222</v>
      </c>
      <c r="D24" s="142" t="s">
        <v>35</v>
      </c>
      <c r="E24" s="142">
        <v>1</v>
      </c>
      <c r="F24" s="138">
        <v>9.9000000000000005E-2</v>
      </c>
      <c r="G24" s="142">
        <v>42.497149999999998</v>
      </c>
      <c r="H24" s="142">
        <v>-79.321393</v>
      </c>
      <c r="I24" s="142">
        <v>42.497951</v>
      </c>
      <c r="J24" s="142">
        <v>-79.320644999999999</v>
      </c>
    </row>
    <row r="25" spans="1:10" ht="12.75" customHeight="1">
      <c r="A25" s="143" t="s">
        <v>206</v>
      </c>
      <c r="B25" s="143" t="s">
        <v>223</v>
      </c>
      <c r="C25" s="143" t="s">
        <v>224</v>
      </c>
      <c r="D25" s="143" t="s">
        <v>35</v>
      </c>
      <c r="E25" s="143">
        <v>1</v>
      </c>
      <c r="F25" s="141">
        <v>0.25</v>
      </c>
      <c r="G25" s="143">
        <v>42.496347999999998</v>
      </c>
      <c r="H25" s="143">
        <v>-79.322140000000005</v>
      </c>
      <c r="I25" s="143">
        <v>42.497149999999998</v>
      </c>
      <c r="J25" s="143">
        <v>-79.321380000000005</v>
      </c>
    </row>
    <row r="26" spans="1:10" ht="12.75" customHeight="1">
      <c r="A26" s="33"/>
      <c r="B26" s="34">
        <f>COUNTA(B17:B25)</f>
        <v>9</v>
      </c>
      <c r="C26" s="33"/>
      <c r="D26" s="48"/>
      <c r="E26" s="80"/>
      <c r="F26" s="139">
        <f>SUM(F17:F25)</f>
        <v>1.3879999999999999</v>
      </c>
      <c r="G26" s="48"/>
      <c r="H26" s="48"/>
      <c r="I26" s="48"/>
      <c r="J26" s="48"/>
    </row>
    <row r="27" spans="1:10" ht="12.75" customHeight="1">
      <c r="A27" s="33"/>
      <c r="B27" s="34"/>
      <c r="C27" s="33"/>
      <c r="D27" s="48"/>
      <c r="E27" s="58"/>
      <c r="F27" s="140"/>
      <c r="G27" s="48"/>
      <c r="H27" s="48"/>
      <c r="I27" s="48"/>
      <c r="J27" s="48"/>
    </row>
    <row r="28" spans="1:10" ht="12.75" customHeight="1">
      <c r="A28" s="142" t="s">
        <v>225</v>
      </c>
      <c r="B28" s="142" t="s">
        <v>226</v>
      </c>
      <c r="C28" s="142" t="s">
        <v>227</v>
      </c>
      <c r="D28" s="142" t="s">
        <v>35</v>
      </c>
      <c r="E28" s="142">
        <v>2</v>
      </c>
      <c r="F28" s="138">
        <v>0.25</v>
      </c>
      <c r="G28" s="142">
        <v>42.657727999999999</v>
      </c>
      <c r="H28" s="142">
        <v>-79.063067000000004</v>
      </c>
      <c r="I28" s="142">
        <v>42.660158000000003</v>
      </c>
      <c r="J28" s="142">
        <v>-79.063227999999995</v>
      </c>
    </row>
    <row r="29" spans="1:10" ht="12.75" customHeight="1">
      <c r="A29" s="142" t="s">
        <v>225</v>
      </c>
      <c r="B29" s="142" t="s">
        <v>228</v>
      </c>
      <c r="C29" s="142" t="s">
        <v>229</v>
      </c>
      <c r="D29" s="142" t="s">
        <v>35</v>
      </c>
      <c r="E29" s="142">
        <v>2</v>
      </c>
      <c r="F29" s="138">
        <v>1.0900000000000001</v>
      </c>
      <c r="G29" s="142">
        <v>42.600388000000002</v>
      </c>
      <c r="H29" s="142">
        <v>-79.120102000000003</v>
      </c>
      <c r="I29" s="142">
        <v>42.613357999999998</v>
      </c>
      <c r="J29" s="142">
        <v>-79.111046000000002</v>
      </c>
    </row>
    <row r="30" spans="1:10" ht="12.75" customHeight="1">
      <c r="A30" s="142" t="s">
        <v>225</v>
      </c>
      <c r="B30" s="142" t="s">
        <v>230</v>
      </c>
      <c r="C30" s="142" t="s">
        <v>231</v>
      </c>
      <c r="D30" s="142" t="s">
        <v>35</v>
      </c>
      <c r="E30" s="142">
        <v>2</v>
      </c>
      <c r="F30" s="138">
        <v>0.25</v>
      </c>
      <c r="G30" s="142">
        <v>42.640700000000002</v>
      </c>
      <c r="H30" s="142">
        <v>-79.072000000000003</v>
      </c>
      <c r="I30" s="142">
        <v>42.6417</v>
      </c>
      <c r="J30" s="142">
        <v>-79.066400000000002</v>
      </c>
    </row>
    <row r="31" spans="1:10" ht="12.75" customHeight="1">
      <c r="A31" s="142" t="s">
        <v>225</v>
      </c>
      <c r="B31" s="142" t="s">
        <v>232</v>
      </c>
      <c r="C31" s="142" t="s">
        <v>233</v>
      </c>
      <c r="D31" s="142" t="s">
        <v>35</v>
      </c>
      <c r="E31" s="142">
        <v>1</v>
      </c>
      <c r="F31" s="138">
        <v>0.125</v>
      </c>
      <c r="G31" s="142">
        <v>42.764299999999999</v>
      </c>
      <c r="H31" s="142">
        <v>-78.878100000000003</v>
      </c>
      <c r="I31" s="142">
        <v>42.765099999999997</v>
      </c>
      <c r="J31" s="142">
        <v>-78.877200000000002</v>
      </c>
    </row>
    <row r="32" spans="1:10" ht="12.75" customHeight="1">
      <c r="A32" s="142" t="s">
        <v>225</v>
      </c>
      <c r="B32" s="142" t="s">
        <v>234</v>
      </c>
      <c r="C32" s="142" t="s">
        <v>235</v>
      </c>
      <c r="D32" s="142" t="s">
        <v>35</v>
      </c>
      <c r="E32" s="142">
        <v>1</v>
      </c>
      <c r="F32" s="138">
        <v>0.125</v>
      </c>
      <c r="G32" s="142">
        <v>42.625900000000001</v>
      </c>
      <c r="H32" s="142">
        <v>-79.094700000000003</v>
      </c>
      <c r="I32" s="142">
        <v>42.6252</v>
      </c>
      <c r="J32" s="142">
        <v>-79.094800000000006</v>
      </c>
    </row>
    <row r="33" spans="1:10" ht="12.75" customHeight="1">
      <c r="A33" s="142" t="s">
        <v>225</v>
      </c>
      <c r="B33" s="142" t="s">
        <v>236</v>
      </c>
      <c r="C33" s="142" t="s">
        <v>237</v>
      </c>
      <c r="D33" s="142" t="s">
        <v>35</v>
      </c>
      <c r="E33" s="142">
        <v>2</v>
      </c>
      <c r="F33" s="138">
        <v>0.125</v>
      </c>
      <c r="G33" s="142">
        <v>42.632899999999999</v>
      </c>
      <c r="H33" s="142">
        <v>-79.082800000000006</v>
      </c>
      <c r="I33" s="142">
        <v>42.632800000000003</v>
      </c>
      <c r="J33" s="142">
        <v>-79.081999999999994</v>
      </c>
    </row>
    <row r="34" spans="1:10" ht="12.75" customHeight="1">
      <c r="A34" s="142" t="s">
        <v>225</v>
      </c>
      <c r="B34" s="142" t="s">
        <v>238</v>
      </c>
      <c r="C34" s="142" t="s">
        <v>239</v>
      </c>
      <c r="D34" s="142" t="s">
        <v>35</v>
      </c>
      <c r="E34" s="142">
        <v>2</v>
      </c>
      <c r="F34" s="138">
        <v>0.125</v>
      </c>
      <c r="G34" s="142">
        <v>42.656799999999997</v>
      </c>
      <c r="H34" s="142">
        <v>-79.062899999999999</v>
      </c>
      <c r="I34" s="142">
        <v>42.6539</v>
      </c>
      <c r="J34" s="142">
        <v>-79.062700000000007</v>
      </c>
    </row>
    <row r="35" spans="1:10" ht="12.75" customHeight="1">
      <c r="A35" s="143" t="s">
        <v>225</v>
      </c>
      <c r="B35" s="143" t="s">
        <v>240</v>
      </c>
      <c r="C35" s="143" t="s">
        <v>241</v>
      </c>
      <c r="D35" s="143" t="s">
        <v>35</v>
      </c>
      <c r="E35" s="143">
        <v>2</v>
      </c>
      <c r="F35" s="141">
        <v>0.125</v>
      </c>
      <c r="G35" s="143">
        <v>42.677500000000002</v>
      </c>
      <c r="H35" s="143">
        <v>-79.052300000000002</v>
      </c>
      <c r="I35" s="143">
        <v>42.678199999999997</v>
      </c>
      <c r="J35" s="143">
        <v>-79.052400000000006</v>
      </c>
    </row>
    <row r="36" spans="1:10" ht="12.75" customHeight="1">
      <c r="A36" s="33"/>
      <c r="B36" s="34">
        <f>COUNTA(B28:B35)</f>
        <v>8</v>
      </c>
      <c r="C36" s="33"/>
      <c r="D36" s="33"/>
      <c r="E36" s="80"/>
      <c r="F36" s="139">
        <f>SUM(F28:F35)</f>
        <v>2.2149999999999999</v>
      </c>
      <c r="G36" s="33"/>
      <c r="H36" s="33"/>
      <c r="I36" s="33"/>
      <c r="J36" s="33"/>
    </row>
    <row r="37" spans="1:10" ht="12.75" customHeight="1">
      <c r="A37" s="33"/>
      <c r="B37" s="34"/>
      <c r="C37" s="33"/>
      <c r="D37" s="33"/>
      <c r="E37" s="80"/>
      <c r="F37" s="139"/>
      <c r="G37" s="33"/>
      <c r="H37" s="33"/>
      <c r="I37" s="33"/>
      <c r="J37" s="33"/>
    </row>
    <row r="38" spans="1:10" ht="12.75" customHeight="1">
      <c r="A38" s="142" t="s">
        <v>242</v>
      </c>
      <c r="B38" s="142" t="s">
        <v>243</v>
      </c>
      <c r="C38" s="142" t="s">
        <v>244</v>
      </c>
      <c r="D38" s="142" t="s">
        <v>35</v>
      </c>
      <c r="E38" s="142">
        <v>1</v>
      </c>
      <c r="F38" s="138">
        <v>0.71</v>
      </c>
      <c r="G38" s="142">
        <v>43.757350000000002</v>
      </c>
      <c r="H38" s="142">
        <v>-76.213949999999997</v>
      </c>
      <c r="I38" s="142">
        <v>43.767333000000001</v>
      </c>
      <c r="J38" s="142">
        <v>-76.216766000000007</v>
      </c>
    </row>
    <row r="39" spans="1:10" ht="12.75" customHeight="1">
      <c r="A39" s="143" t="s">
        <v>242</v>
      </c>
      <c r="B39" s="143" t="s">
        <v>245</v>
      </c>
      <c r="C39" s="143" t="s">
        <v>246</v>
      </c>
      <c r="D39" s="143" t="s">
        <v>35</v>
      </c>
      <c r="E39" s="143">
        <v>2</v>
      </c>
      <c r="F39" s="141">
        <v>0.36</v>
      </c>
      <c r="G39" s="143">
        <v>43.897367000000003</v>
      </c>
      <c r="H39" s="143">
        <v>-76.128258000000002</v>
      </c>
      <c r="I39" s="143">
        <v>43.901767999999997</v>
      </c>
      <c r="J39" s="143">
        <v>-76.126698000000005</v>
      </c>
    </row>
    <row r="40" spans="1:10" ht="12.75" customHeight="1">
      <c r="A40" s="33"/>
      <c r="B40" s="34">
        <f>COUNTA(B38:B39)</f>
        <v>2</v>
      </c>
      <c r="C40" s="33"/>
      <c r="D40" s="33"/>
      <c r="E40" s="80"/>
      <c r="F40" s="139">
        <f>SUM(F38:F39)</f>
        <v>1.0699999999999998</v>
      </c>
      <c r="G40" s="33"/>
      <c r="H40" s="33"/>
      <c r="I40" s="33"/>
      <c r="J40" s="33"/>
    </row>
    <row r="41" spans="1:10" ht="12.75" customHeight="1">
      <c r="A41" s="33"/>
      <c r="B41" s="34"/>
      <c r="C41" s="33"/>
      <c r="D41" s="33"/>
      <c r="E41" s="80"/>
      <c r="F41" s="139"/>
      <c r="G41" s="33"/>
      <c r="H41" s="33"/>
      <c r="I41" s="33"/>
      <c r="J41" s="33"/>
    </row>
    <row r="42" spans="1:10" ht="12.75" customHeight="1">
      <c r="A42" s="142" t="s">
        <v>247</v>
      </c>
      <c r="B42" s="142" t="s">
        <v>248</v>
      </c>
      <c r="C42" s="142" t="s">
        <v>249</v>
      </c>
      <c r="D42" s="142" t="s">
        <v>35</v>
      </c>
      <c r="E42" s="142">
        <v>2</v>
      </c>
      <c r="F42" s="138">
        <v>0.33</v>
      </c>
      <c r="G42" s="142">
        <v>40.573914000000002</v>
      </c>
      <c r="H42" s="142">
        <v>-73.960961999999995</v>
      </c>
      <c r="I42" s="142">
        <v>40.574412000000002</v>
      </c>
      <c r="J42" s="142">
        <v>-73.934149000000005</v>
      </c>
    </row>
    <row r="43" spans="1:10" ht="18" customHeight="1">
      <c r="A43" s="142" t="s">
        <v>247</v>
      </c>
      <c r="B43" s="142" t="s">
        <v>250</v>
      </c>
      <c r="C43" s="142" t="s">
        <v>251</v>
      </c>
      <c r="D43" s="142" t="s">
        <v>35</v>
      </c>
      <c r="E43" s="142">
        <v>2</v>
      </c>
      <c r="F43" s="138">
        <v>0.28399999999999997</v>
      </c>
      <c r="G43" s="142">
        <v>40.571644999999997</v>
      </c>
      <c r="H43" s="142">
        <v>-73.983666999999997</v>
      </c>
      <c r="I43" s="142">
        <v>40.572198999999998</v>
      </c>
      <c r="J43" s="142">
        <v>-73.976470000000006</v>
      </c>
    </row>
    <row r="44" spans="1:10" ht="18" customHeight="1">
      <c r="A44" s="142" t="s">
        <v>247</v>
      </c>
      <c r="B44" s="142" t="s">
        <v>252</v>
      </c>
      <c r="C44" s="142" t="s">
        <v>253</v>
      </c>
      <c r="D44" s="142" t="s">
        <v>35</v>
      </c>
      <c r="E44" s="142">
        <v>2</v>
      </c>
      <c r="F44" s="138">
        <v>0.47199999999999998</v>
      </c>
      <c r="G44" s="142">
        <v>40.572183000000003</v>
      </c>
      <c r="H44" s="142">
        <v>-73.976547999999994</v>
      </c>
      <c r="I44" s="142">
        <v>40.573217999999997</v>
      </c>
      <c r="J44" s="142">
        <v>-73.968447999999995</v>
      </c>
    </row>
    <row r="45" spans="1:10" ht="12.75" customHeight="1">
      <c r="A45" s="142" t="s">
        <v>247</v>
      </c>
      <c r="B45" s="142" t="s">
        <v>254</v>
      </c>
      <c r="C45" s="142" t="s">
        <v>255</v>
      </c>
      <c r="D45" s="142" t="s">
        <v>35</v>
      </c>
      <c r="E45" s="142">
        <v>2</v>
      </c>
      <c r="F45" s="138">
        <v>0.75600000000000001</v>
      </c>
      <c r="G45" s="142">
        <v>40.570594</v>
      </c>
      <c r="H45" s="142">
        <v>-73.992298000000005</v>
      </c>
      <c r="I45" s="142">
        <v>40.571702000000002</v>
      </c>
      <c r="J45" s="142">
        <v>-73.982363000000007</v>
      </c>
    </row>
    <row r="46" spans="1:10" ht="12.75" customHeight="1">
      <c r="A46" s="142" t="s">
        <v>247</v>
      </c>
      <c r="B46" s="142" t="s">
        <v>256</v>
      </c>
      <c r="C46" s="142" t="s">
        <v>257</v>
      </c>
      <c r="D46" s="142" t="s">
        <v>35</v>
      </c>
      <c r="E46" s="142">
        <v>2</v>
      </c>
      <c r="F46" s="138">
        <v>0.85199999999999998</v>
      </c>
      <c r="G46" s="142">
        <v>40.571857000000001</v>
      </c>
      <c r="H46" s="142">
        <v>-74.002403999999999</v>
      </c>
      <c r="I46" s="142">
        <v>40.570594</v>
      </c>
      <c r="J46" s="142">
        <v>-73.992298000000005</v>
      </c>
    </row>
    <row r="47" spans="1:10" ht="12.75" customHeight="1">
      <c r="A47" s="142" t="s">
        <v>247</v>
      </c>
      <c r="B47" s="142" t="s">
        <v>258</v>
      </c>
      <c r="C47" s="142" t="s">
        <v>259</v>
      </c>
      <c r="D47" s="142" t="s">
        <v>35</v>
      </c>
      <c r="E47" s="142">
        <v>2</v>
      </c>
      <c r="F47" s="138">
        <v>0.47</v>
      </c>
      <c r="G47" s="142">
        <v>40.571545</v>
      </c>
      <c r="H47" s="142">
        <v>-73.983636000000004</v>
      </c>
      <c r="I47" s="142">
        <v>40.572183000000003</v>
      </c>
      <c r="J47" s="142">
        <v>-73.976547999999994</v>
      </c>
    </row>
    <row r="48" spans="1:10" ht="12.75" customHeight="1">
      <c r="A48" s="142" t="s">
        <v>247</v>
      </c>
      <c r="B48" s="142" t="s">
        <v>260</v>
      </c>
      <c r="C48" s="142" t="s">
        <v>261</v>
      </c>
      <c r="D48" s="142" t="s">
        <v>185</v>
      </c>
      <c r="E48" s="142">
        <v>1</v>
      </c>
      <c r="F48" s="138">
        <v>4.4999999999999998E-2</v>
      </c>
      <c r="G48" s="142">
        <v>40.585839999999997</v>
      </c>
      <c r="H48" s="142">
        <v>-73.923868999999996</v>
      </c>
      <c r="I48" s="142">
        <v>40.586027999999999</v>
      </c>
      <c r="J48" s="142">
        <v>-73.922324000000003</v>
      </c>
    </row>
    <row r="49" spans="1:10" ht="12.75" customHeight="1">
      <c r="A49" s="142" t="s">
        <v>247</v>
      </c>
      <c r="B49" s="142" t="s">
        <v>262</v>
      </c>
      <c r="C49" s="142" t="s">
        <v>263</v>
      </c>
      <c r="D49" s="142" t="s">
        <v>185</v>
      </c>
      <c r="E49" s="142">
        <v>1</v>
      </c>
      <c r="F49" s="138">
        <v>7.0000000000000007E-2</v>
      </c>
      <c r="G49" s="142">
        <v>40.575862999999998</v>
      </c>
      <c r="H49" s="142">
        <v>-73.936546000000007</v>
      </c>
      <c r="I49" s="142">
        <v>40.575651000000001</v>
      </c>
      <c r="J49" s="142">
        <v>-73.934989000000002</v>
      </c>
    </row>
    <row r="50" spans="1:10" ht="12.75" customHeight="1">
      <c r="A50" s="142" t="s">
        <v>247</v>
      </c>
      <c r="B50" s="142" t="s">
        <v>264</v>
      </c>
      <c r="C50" s="142" t="s">
        <v>265</v>
      </c>
      <c r="D50" s="142" t="s">
        <v>35</v>
      </c>
      <c r="E50" s="142">
        <v>1</v>
      </c>
      <c r="F50" s="138">
        <v>0.51</v>
      </c>
      <c r="G50" s="142">
        <v>40.575088000000001</v>
      </c>
      <c r="H50" s="142">
        <v>-73.946782999999996</v>
      </c>
      <c r="I50" s="142">
        <v>40.575482999999998</v>
      </c>
      <c r="J50" s="142">
        <v>-73.941663000000005</v>
      </c>
    </row>
    <row r="51" spans="1:10" ht="12.75" customHeight="1">
      <c r="A51" s="142" t="s">
        <v>247</v>
      </c>
      <c r="B51" s="142" t="s">
        <v>266</v>
      </c>
      <c r="C51" s="142" t="s">
        <v>267</v>
      </c>
      <c r="D51" s="142" t="s">
        <v>185</v>
      </c>
      <c r="E51" s="142">
        <v>2</v>
      </c>
      <c r="F51" s="138">
        <v>0.56999999999999995</v>
      </c>
      <c r="G51" s="142">
        <v>40.572988000000002</v>
      </c>
      <c r="H51" s="142">
        <v>-74.004722000000001</v>
      </c>
      <c r="I51" s="142">
        <v>40.573647999999999</v>
      </c>
      <c r="J51" s="142">
        <v>-74.006632999999994</v>
      </c>
    </row>
    <row r="52" spans="1:10" ht="12.75" customHeight="1">
      <c r="A52" s="143" t="s">
        <v>247</v>
      </c>
      <c r="B52" s="143" t="s">
        <v>268</v>
      </c>
      <c r="C52" s="143" t="s">
        <v>269</v>
      </c>
      <c r="D52" s="143" t="s">
        <v>185</v>
      </c>
      <c r="E52" s="143">
        <v>2</v>
      </c>
      <c r="F52" s="141">
        <v>0.56799999999999995</v>
      </c>
      <c r="G52" s="143">
        <v>40.573647999999999</v>
      </c>
      <c r="H52" s="143">
        <v>-74.006632999999994</v>
      </c>
      <c r="I52" s="143">
        <v>40.574308000000002</v>
      </c>
      <c r="J52" s="143">
        <v>-74.008544000000001</v>
      </c>
    </row>
    <row r="53" spans="1:10" ht="12.75" customHeight="1">
      <c r="A53" s="33"/>
      <c r="B53" s="34">
        <f>COUNTA(B42:B52)</f>
        <v>11</v>
      </c>
      <c r="C53" s="33"/>
      <c r="D53" s="33"/>
      <c r="E53" s="80"/>
      <c r="F53" s="139">
        <f>SUM(F42:F52)</f>
        <v>4.9269999999999996</v>
      </c>
      <c r="G53" s="33"/>
      <c r="H53" s="33"/>
      <c r="I53" s="33"/>
      <c r="J53" s="33"/>
    </row>
    <row r="54" spans="1:10" ht="12.75" customHeight="1">
      <c r="A54" s="33"/>
      <c r="B54" s="34"/>
      <c r="C54" s="33"/>
      <c r="D54" s="33"/>
      <c r="E54" s="80"/>
      <c r="F54" s="139"/>
      <c r="G54" s="33"/>
      <c r="H54" s="33"/>
      <c r="I54" s="33"/>
      <c r="J54" s="33"/>
    </row>
    <row r="55" spans="1:10" ht="12.75" customHeight="1">
      <c r="A55" s="142" t="s">
        <v>270</v>
      </c>
      <c r="B55" s="142" t="s">
        <v>271</v>
      </c>
      <c r="C55" s="142" t="s">
        <v>272</v>
      </c>
      <c r="D55" s="142" t="s">
        <v>35</v>
      </c>
      <c r="E55" s="142">
        <v>1</v>
      </c>
      <c r="F55" s="138">
        <v>1.1299999999999999</v>
      </c>
      <c r="G55" s="142">
        <v>43.243054999999998</v>
      </c>
      <c r="H55" s="142">
        <v>-77.576943999999997</v>
      </c>
      <c r="I55" s="142">
        <v>43.236387999999998</v>
      </c>
      <c r="J55" s="142">
        <v>-77.555000000000007</v>
      </c>
    </row>
    <row r="56" spans="1:10" ht="12.75" customHeight="1">
      <c r="A56" s="142" t="s">
        <v>270</v>
      </c>
      <c r="B56" s="142" t="s">
        <v>273</v>
      </c>
      <c r="C56" s="142" t="s">
        <v>274</v>
      </c>
      <c r="D56" s="142" t="s">
        <v>35</v>
      </c>
      <c r="E56" s="142">
        <v>1</v>
      </c>
      <c r="F56" s="138">
        <v>1.65</v>
      </c>
      <c r="G56" s="142">
        <v>43.365788000000002</v>
      </c>
      <c r="H56" s="142">
        <v>-77.956588999999994</v>
      </c>
      <c r="I56" s="142">
        <v>43.366084999999998</v>
      </c>
      <c r="J56" s="142">
        <v>-77.985634000000005</v>
      </c>
    </row>
    <row r="57" spans="1:10" ht="12.75" customHeight="1">
      <c r="A57" s="142" t="s">
        <v>270</v>
      </c>
      <c r="B57" s="142" t="s">
        <v>275</v>
      </c>
      <c r="C57" s="142" t="s">
        <v>276</v>
      </c>
      <c r="D57" s="142" t="s">
        <v>35</v>
      </c>
      <c r="E57" s="142">
        <v>1</v>
      </c>
      <c r="F57" s="138">
        <v>2.02</v>
      </c>
      <c r="G57" s="142">
        <v>43.357208</v>
      </c>
      <c r="H57" s="142">
        <v>-77.922873999999993</v>
      </c>
      <c r="I57" s="142">
        <v>43.365788000000002</v>
      </c>
      <c r="J57" s="142">
        <v>-77.956588999999994</v>
      </c>
    </row>
    <row r="58" spans="1:10" ht="12.75" customHeight="1">
      <c r="A58" s="143" t="s">
        <v>270</v>
      </c>
      <c r="B58" s="143" t="s">
        <v>277</v>
      </c>
      <c r="C58" s="143" t="s">
        <v>278</v>
      </c>
      <c r="D58" s="143" t="s">
        <v>35</v>
      </c>
      <c r="E58" s="143">
        <v>1</v>
      </c>
      <c r="F58" s="141">
        <v>0.25</v>
      </c>
      <c r="G58" s="143">
        <v>43.259366</v>
      </c>
      <c r="H58" s="143">
        <v>-77.605350000000001</v>
      </c>
      <c r="I58" s="143">
        <v>43.261116000000001</v>
      </c>
      <c r="J58" s="143">
        <v>-77.609482999999997</v>
      </c>
    </row>
    <row r="59" spans="1:10" ht="12.75" customHeight="1">
      <c r="A59" s="33"/>
      <c r="B59" s="34">
        <f>COUNTA(B55:B58)</f>
        <v>4</v>
      </c>
      <c r="C59" s="33"/>
      <c r="D59" s="33"/>
      <c r="E59" s="80"/>
      <c r="F59" s="139">
        <f>SUM(F55:F58)</f>
        <v>5.05</v>
      </c>
      <c r="G59" s="33"/>
      <c r="H59" s="33"/>
      <c r="I59" s="33"/>
      <c r="J59" s="33"/>
    </row>
    <row r="60" spans="1:10" ht="12.75" customHeight="1">
      <c r="A60" s="33"/>
      <c r="B60" s="34"/>
      <c r="C60" s="33"/>
      <c r="D60" s="33"/>
      <c r="E60" s="80"/>
      <c r="F60" s="139"/>
      <c r="G60" s="33"/>
      <c r="H60" s="33"/>
      <c r="I60" s="33"/>
      <c r="J60" s="33"/>
    </row>
    <row r="61" spans="1:10" ht="12.75" customHeight="1">
      <c r="A61" s="142" t="s">
        <v>279</v>
      </c>
      <c r="B61" s="142" t="s">
        <v>280</v>
      </c>
      <c r="C61" s="142" t="s">
        <v>281</v>
      </c>
      <c r="D61" s="142" t="s">
        <v>36</v>
      </c>
      <c r="E61" s="142">
        <v>3</v>
      </c>
      <c r="F61" s="138">
        <v>0.13200000000000001</v>
      </c>
      <c r="G61" s="142">
        <v>40.5837</v>
      </c>
      <c r="H61" s="142">
        <v>-73.711500000000001</v>
      </c>
      <c r="I61" s="142">
        <v>40.5837</v>
      </c>
      <c r="J61" s="142">
        <v>-73.709000000000003</v>
      </c>
    </row>
    <row r="62" spans="1:10" ht="12.75" customHeight="1">
      <c r="A62" s="142" t="s">
        <v>279</v>
      </c>
      <c r="B62" s="142" t="s">
        <v>282</v>
      </c>
      <c r="C62" s="142" t="s">
        <v>283</v>
      </c>
      <c r="D62" s="142" t="s">
        <v>35</v>
      </c>
      <c r="E62" s="142">
        <v>3</v>
      </c>
      <c r="F62" s="138">
        <v>2.5999999999999999E-2</v>
      </c>
      <c r="G62" s="142">
        <v>40.585099999999997</v>
      </c>
      <c r="H62" s="142">
        <v>-73.728899999999996</v>
      </c>
      <c r="I62" s="142">
        <v>40.585099999999997</v>
      </c>
      <c r="J62" s="142">
        <v>-73.728399999999993</v>
      </c>
    </row>
    <row r="63" spans="1:10" ht="12.75" customHeight="1">
      <c r="A63" s="142" t="s">
        <v>279</v>
      </c>
      <c r="B63" s="142" t="s">
        <v>284</v>
      </c>
      <c r="C63" s="142" t="s">
        <v>285</v>
      </c>
      <c r="D63" s="142" t="s">
        <v>35</v>
      </c>
      <c r="E63" s="142">
        <v>1</v>
      </c>
      <c r="F63" s="138">
        <v>0.34300000000000003</v>
      </c>
      <c r="G63" s="142">
        <v>40.83</v>
      </c>
      <c r="H63" s="142">
        <v>-73.655600000000007</v>
      </c>
      <c r="I63" s="142">
        <v>40.8277</v>
      </c>
      <c r="J63" s="142">
        <v>-73.649799999999999</v>
      </c>
    </row>
    <row r="64" spans="1:10" ht="12.75" customHeight="1">
      <c r="A64" s="142" t="s">
        <v>279</v>
      </c>
      <c r="B64" s="142" t="s">
        <v>899</v>
      </c>
      <c r="C64" s="142" t="s">
        <v>900</v>
      </c>
      <c r="D64" s="142" t="s">
        <v>35</v>
      </c>
      <c r="E64" s="142">
        <v>3</v>
      </c>
      <c r="F64" s="171">
        <v>0.154</v>
      </c>
      <c r="G64" s="142">
        <v>40.876399999999997</v>
      </c>
      <c r="H64" s="142">
        <v>-73.540000000000006</v>
      </c>
      <c r="I64" s="142">
        <v>40.877699999999997</v>
      </c>
      <c r="J64" s="142">
        <v>-73.542400000000001</v>
      </c>
    </row>
    <row r="65" spans="1:10" ht="12.75" customHeight="1">
      <c r="A65" s="142" t="s">
        <v>279</v>
      </c>
      <c r="B65" s="142" t="s">
        <v>286</v>
      </c>
      <c r="C65" s="142" t="s">
        <v>287</v>
      </c>
      <c r="D65" s="142" t="s">
        <v>36</v>
      </c>
      <c r="E65" s="142">
        <v>1</v>
      </c>
      <c r="F65" s="138">
        <v>5.5E-2</v>
      </c>
      <c r="G65" s="142">
        <v>40.6569</v>
      </c>
      <c r="H65" s="142">
        <v>-73.469499999999996</v>
      </c>
      <c r="I65" s="142">
        <v>40.656300000000002</v>
      </c>
      <c r="J65" s="142">
        <v>-73.468800000000002</v>
      </c>
    </row>
    <row r="66" spans="1:10" ht="12.75" customHeight="1">
      <c r="A66" s="142" t="s">
        <v>279</v>
      </c>
      <c r="B66" s="142" t="s">
        <v>288</v>
      </c>
      <c r="C66" s="142" t="s">
        <v>289</v>
      </c>
      <c r="D66" s="142" t="s">
        <v>36</v>
      </c>
      <c r="E66" s="142">
        <v>3</v>
      </c>
      <c r="F66" s="138">
        <v>0.1</v>
      </c>
      <c r="G66" s="142">
        <v>40.585700000000003</v>
      </c>
      <c r="H66" s="142">
        <v>-73.740499999999997</v>
      </c>
      <c r="I66" s="142">
        <v>40.585700000000003</v>
      </c>
      <c r="J66" s="142">
        <v>-73.738600000000005</v>
      </c>
    </row>
    <row r="67" spans="1:10" ht="12.75" customHeight="1">
      <c r="A67" s="142" t="s">
        <v>279</v>
      </c>
      <c r="B67" s="142" t="s">
        <v>290</v>
      </c>
      <c r="C67" s="142" t="s">
        <v>291</v>
      </c>
      <c r="D67" s="142" t="s">
        <v>35</v>
      </c>
      <c r="E67" s="142">
        <v>2</v>
      </c>
      <c r="F67" s="138">
        <v>0.50900000000000001</v>
      </c>
      <c r="G67" s="142">
        <v>40.9086</v>
      </c>
      <c r="H67" s="142">
        <v>-73.534000000000006</v>
      </c>
      <c r="I67" s="142">
        <v>40.914400000000001</v>
      </c>
      <c r="J67" s="142">
        <v>-73.528000000000006</v>
      </c>
    </row>
    <row r="68" spans="1:10" ht="12.75" customHeight="1">
      <c r="A68" s="142" t="s">
        <v>279</v>
      </c>
      <c r="B68" s="142" t="s">
        <v>292</v>
      </c>
      <c r="C68" s="142" t="s">
        <v>293</v>
      </c>
      <c r="D68" s="142" t="s">
        <v>35</v>
      </c>
      <c r="E68" s="142">
        <v>2</v>
      </c>
      <c r="F68" s="138">
        <v>0.626</v>
      </c>
      <c r="G68" s="142">
        <v>40.912100000000002</v>
      </c>
      <c r="H68" s="142">
        <v>-73.536900000000003</v>
      </c>
      <c r="I68" s="142">
        <v>40.914900000000003</v>
      </c>
      <c r="J68" s="142">
        <v>-73.528300000000002</v>
      </c>
    </row>
    <row r="69" spans="1:10" ht="12.75" customHeight="1">
      <c r="A69" s="142" t="s">
        <v>279</v>
      </c>
      <c r="B69" s="142" t="s">
        <v>294</v>
      </c>
      <c r="C69" s="142" t="s">
        <v>295</v>
      </c>
      <c r="D69" s="142" t="s">
        <v>36</v>
      </c>
      <c r="E69" s="142">
        <v>3</v>
      </c>
      <c r="F69" s="138">
        <v>0.17899999999999999</v>
      </c>
      <c r="G69" s="142">
        <v>40.585500000000003</v>
      </c>
      <c r="H69" s="142">
        <v>-73.7346</v>
      </c>
      <c r="I69" s="142">
        <v>40.5852</v>
      </c>
      <c r="J69" s="142">
        <v>-73.7303</v>
      </c>
    </row>
    <row r="70" spans="1:10" ht="12.75" customHeight="1">
      <c r="A70" s="142" t="s">
        <v>279</v>
      </c>
      <c r="B70" s="142" t="s">
        <v>296</v>
      </c>
      <c r="C70" s="142" t="s">
        <v>297</v>
      </c>
      <c r="D70" s="142" t="s">
        <v>35</v>
      </c>
      <c r="E70" s="142">
        <v>2</v>
      </c>
      <c r="F70" s="138">
        <v>0.122</v>
      </c>
      <c r="G70" s="142">
        <v>40.882399999999997</v>
      </c>
      <c r="H70" s="142">
        <v>-73.648399999999995</v>
      </c>
      <c r="I70" s="142">
        <v>40.884</v>
      </c>
      <c r="J70" s="142">
        <v>-73.647400000000005</v>
      </c>
    </row>
    <row r="71" spans="1:10" ht="12.75" customHeight="1">
      <c r="A71" s="142" t="s">
        <v>279</v>
      </c>
      <c r="B71" s="142" t="s">
        <v>298</v>
      </c>
      <c r="C71" s="142" t="s">
        <v>299</v>
      </c>
      <c r="D71" s="142" t="s">
        <v>35</v>
      </c>
      <c r="E71" s="142">
        <v>3</v>
      </c>
      <c r="F71" s="138">
        <v>2.7E-2</v>
      </c>
      <c r="G71" s="142">
        <v>40.585500000000003</v>
      </c>
      <c r="H71" s="142">
        <v>-73.733999999999995</v>
      </c>
      <c r="I71" s="142">
        <v>40.5854</v>
      </c>
      <c r="J71" s="142">
        <v>-73.733500000000006</v>
      </c>
    </row>
    <row r="72" spans="1:10" ht="12.75" customHeight="1">
      <c r="A72" s="142" t="s">
        <v>279</v>
      </c>
      <c r="B72" s="142" t="s">
        <v>300</v>
      </c>
      <c r="C72" s="142" t="s">
        <v>301</v>
      </c>
      <c r="D72" s="142" t="s">
        <v>35</v>
      </c>
      <c r="E72" s="142">
        <v>3</v>
      </c>
      <c r="F72" s="138">
        <v>0.27500000000000002</v>
      </c>
      <c r="G72" s="142">
        <v>40.583399999999997</v>
      </c>
      <c r="H72" s="142">
        <v>-73.706400000000002</v>
      </c>
      <c r="I72" s="142">
        <v>40.582999999999998</v>
      </c>
      <c r="J72" s="142">
        <v>-73.7012</v>
      </c>
    </row>
    <row r="73" spans="1:10" ht="12.75" customHeight="1">
      <c r="A73" s="142" t="s">
        <v>279</v>
      </c>
      <c r="B73" s="142" t="s">
        <v>302</v>
      </c>
      <c r="C73" s="142" t="s">
        <v>303</v>
      </c>
      <c r="D73" s="142" t="s">
        <v>35</v>
      </c>
      <c r="E73" s="142">
        <v>3</v>
      </c>
      <c r="F73" s="138">
        <v>1.7000000000000001E-2</v>
      </c>
      <c r="G73" s="142">
        <v>40.585599999999999</v>
      </c>
      <c r="H73" s="142">
        <v>-73.740799999999993</v>
      </c>
      <c r="I73" s="142">
        <v>40.585700000000003</v>
      </c>
      <c r="J73" s="142">
        <v>-73.740499999999997</v>
      </c>
    </row>
    <row r="74" spans="1:10" ht="12.75" customHeight="1">
      <c r="A74" s="142" t="s">
        <v>279</v>
      </c>
      <c r="B74" s="142" t="s">
        <v>304</v>
      </c>
      <c r="C74" s="142" t="s">
        <v>305</v>
      </c>
      <c r="D74" s="142" t="s">
        <v>35</v>
      </c>
      <c r="E74" s="142">
        <v>3</v>
      </c>
      <c r="F74" s="138">
        <v>2.5999999999999999E-2</v>
      </c>
      <c r="G74" s="142">
        <v>40.5852</v>
      </c>
      <c r="H74" s="142">
        <v>-73.731800000000007</v>
      </c>
      <c r="I74" s="142">
        <v>40.5852</v>
      </c>
      <c r="J74" s="142">
        <v>-73.731300000000005</v>
      </c>
    </row>
    <row r="75" spans="1:10" ht="12.75" customHeight="1">
      <c r="A75" s="142" t="s">
        <v>279</v>
      </c>
      <c r="B75" s="142" t="s">
        <v>306</v>
      </c>
      <c r="C75" s="142" t="s">
        <v>307</v>
      </c>
      <c r="D75" s="142" t="s">
        <v>35</v>
      </c>
      <c r="E75" s="142">
        <v>2</v>
      </c>
      <c r="F75" s="138">
        <v>4.3999999999999997E-2</v>
      </c>
      <c r="G75" s="142">
        <v>40.605699999999999</v>
      </c>
      <c r="H75" s="142">
        <v>-73.662700000000001</v>
      </c>
      <c r="I75" s="142">
        <v>40.605899999999998</v>
      </c>
      <c r="J75" s="142">
        <v>-73.661900000000003</v>
      </c>
    </row>
    <row r="76" spans="1:10" ht="12.75" customHeight="1">
      <c r="A76" s="142" t="s">
        <v>279</v>
      </c>
      <c r="B76" s="142" t="s">
        <v>308</v>
      </c>
      <c r="C76" s="142" t="s">
        <v>309</v>
      </c>
      <c r="D76" s="142" t="s">
        <v>35</v>
      </c>
      <c r="E76" s="142">
        <v>1</v>
      </c>
      <c r="F76" s="138">
        <v>0.41199999999999998</v>
      </c>
      <c r="G76" s="142">
        <v>40.83</v>
      </c>
      <c r="H76" s="142">
        <v>-73.655600000000007</v>
      </c>
      <c r="I76" s="142">
        <v>40.835000000000001</v>
      </c>
      <c r="J76" s="142">
        <v>-73.659899999999993</v>
      </c>
    </row>
    <row r="77" spans="1:10" ht="12.75" customHeight="1">
      <c r="A77" s="142" t="s">
        <v>279</v>
      </c>
      <c r="B77" s="142" t="s">
        <v>310</v>
      </c>
      <c r="C77" s="142" t="s">
        <v>311</v>
      </c>
      <c r="D77" s="142" t="s">
        <v>35</v>
      </c>
      <c r="E77" s="142">
        <v>1</v>
      </c>
      <c r="F77" s="138">
        <v>0.21099999999999999</v>
      </c>
      <c r="G77" s="142">
        <v>40.628900000000002</v>
      </c>
      <c r="H77" s="142">
        <v>-73.675799999999995</v>
      </c>
      <c r="I77" s="142">
        <v>40.6282</v>
      </c>
      <c r="J77" s="142">
        <v>-73.671899999999994</v>
      </c>
    </row>
    <row r="78" spans="1:10" ht="12.75" customHeight="1">
      <c r="A78" s="142" t="s">
        <v>279</v>
      </c>
      <c r="B78" s="142" t="s">
        <v>312</v>
      </c>
      <c r="C78" s="142" t="s">
        <v>313</v>
      </c>
      <c r="D78" s="142" t="s">
        <v>35</v>
      </c>
      <c r="E78" s="142">
        <v>1</v>
      </c>
      <c r="F78" s="138">
        <v>0.08</v>
      </c>
      <c r="G78" s="142">
        <v>40.874499999999998</v>
      </c>
      <c r="H78" s="142">
        <v>-73.483500000000006</v>
      </c>
      <c r="I78" s="142">
        <v>40.873699999999999</v>
      </c>
      <c r="J78" s="142">
        <v>-73.482399999999998</v>
      </c>
    </row>
    <row r="79" spans="1:10" ht="12.75" customHeight="1">
      <c r="A79" s="142" t="s">
        <v>279</v>
      </c>
      <c r="B79" s="142" t="s">
        <v>314</v>
      </c>
      <c r="C79" s="142" t="s">
        <v>315</v>
      </c>
      <c r="D79" s="142" t="s">
        <v>36</v>
      </c>
      <c r="E79" s="142">
        <v>3</v>
      </c>
      <c r="F79" s="138">
        <v>3.6999999999999998E-2</v>
      </c>
      <c r="G79" s="142">
        <v>40.585099999999997</v>
      </c>
      <c r="H79" s="142">
        <v>-73.727599999999995</v>
      </c>
      <c r="I79" s="142">
        <v>40.585099999999997</v>
      </c>
      <c r="J79" s="142">
        <v>-73.726900000000001</v>
      </c>
    </row>
    <row r="80" spans="1:10" ht="12.75" customHeight="1">
      <c r="A80" s="142" t="s">
        <v>279</v>
      </c>
      <c r="B80" s="142" t="s">
        <v>316</v>
      </c>
      <c r="C80" s="142" t="s">
        <v>317</v>
      </c>
      <c r="D80" s="142" t="s">
        <v>35</v>
      </c>
      <c r="E80" s="142">
        <v>1</v>
      </c>
      <c r="F80" s="138">
        <v>0.11600000000000001</v>
      </c>
      <c r="G80" s="142">
        <v>40.607100000000003</v>
      </c>
      <c r="H80" s="142">
        <v>-73.656999999999996</v>
      </c>
      <c r="I80" s="142">
        <v>40.608400000000003</v>
      </c>
      <c r="J80" s="142">
        <v>-73.655600000000007</v>
      </c>
    </row>
    <row r="81" spans="1:10" ht="12.75" customHeight="1">
      <c r="A81" s="142" t="s">
        <v>279</v>
      </c>
      <c r="B81" s="142" t="s">
        <v>318</v>
      </c>
      <c r="C81" s="142" t="s">
        <v>319</v>
      </c>
      <c r="D81" s="142" t="s">
        <v>35</v>
      </c>
      <c r="E81" s="142">
        <v>3</v>
      </c>
      <c r="F81" s="138">
        <v>3.2000000000000001E-2</v>
      </c>
      <c r="G81" s="142">
        <v>40.5852</v>
      </c>
      <c r="H81" s="142">
        <v>-73.729500000000002</v>
      </c>
      <c r="I81" s="142">
        <v>40.585099999999997</v>
      </c>
      <c r="J81" s="142">
        <v>-73.728899999999996</v>
      </c>
    </row>
    <row r="82" spans="1:10" ht="12.75" customHeight="1">
      <c r="A82" s="142" t="s">
        <v>279</v>
      </c>
      <c r="B82" s="142" t="s">
        <v>320</v>
      </c>
      <c r="C82" s="142" t="s">
        <v>321</v>
      </c>
      <c r="D82" s="142" t="s">
        <v>35</v>
      </c>
      <c r="E82" s="142">
        <v>2</v>
      </c>
      <c r="F82" s="138">
        <v>3.24</v>
      </c>
      <c r="G82" s="142">
        <v>40.589539000000002</v>
      </c>
      <c r="H82" s="142">
        <v>-73.564116999999996</v>
      </c>
      <c r="I82" s="142">
        <v>40.575726000000003</v>
      </c>
      <c r="J82" s="142">
        <v>-73.539919999999995</v>
      </c>
    </row>
    <row r="83" spans="1:10" ht="12.75" customHeight="1">
      <c r="A83" s="142" t="s">
        <v>279</v>
      </c>
      <c r="B83" s="142" t="s">
        <v>322</v>
      </c>
      <c r="C83" s="142" t="s">
        <v>323</v>
      </c>
      <c r="D83" s="142" t="s">
        <v>35</v>
      </c>
      <c r="E83" s="142">
        <v>1</v>
      </c>
      <c r="F83" s="138">
        <v>9.51</v>
      </c>
      <c r="G83" s="142">
        <v>40.612456999999999</v>
      </c>
      <c r="H83" s="142">
        <v>-73.461250000000007</v>
      </c>
      <c r="I83" s="142">
        <v>40.589539000000002</v>
      </c>
      <c r="J83" s="142">
        <v>-73.564116999999996</v>
      </c>
    </row>
    <row r="84" spans="1:10" ht="12.75" customHeight="1">
      <c r="A84" s="142" t="s">
        <v>279</v>
      </c>
      <c r="B84" s="142" t="s">
        <v>324</v>
      </c>
      <c r="C84" s="142" t="s">
        <v>325</v>
      </c>
      <c r="D84" s="142" t="s">
        <v>35</v>
      </c>
      <c r="E84" s="142">
        <v>2</v>
      </c>
      <c r="F84" s="138">
        <v>4.5</v>
      </c>
      <c r="G84" s="142">
        <v>40.575726000000003</v>
      </c>
      <c r="H84" s="142">
        <v>-73.539919999999995</v>
      </c>
      <c r="I84" s="142">
        <v>40.602061999999997</v>
      </c>
      <c r="J84" s="142">
        <v>-73.460762000000003</v>
      </c>
    </row>
    <row r="85" spans="1:10" ht="12.75" customHeight="1">
      <c r="A85" s="142" t="s">
        <v>279</v>
      </c>
      <c r="B85" s="142" t="s">
        <v>326</v>
      </c>
      <c r="C85" s="142" t="s">
        <v>327</v>
      </c>
      <c r="D85" s="142" t="s">
        <v>35</v>
      </c>
      <c r="E85" s="142">
        <v>2</v>
      </c>
      <c r="F85" s="138">
        <v>0.21</v>
      </c>
      <c r="G85" s="142">
        <v>40.898499999999999</v>
      </c>
      <c r="H85" s="142">
        <v>-73.621499999999997</v>
      </c>
      <c r="I85" s="142">
        <v>40.898200000000003</v>
      </c>
      <c r="J85" s="142">
        <v>-73.617500000000007</v>
      </c>
    </row>
    <row r="86" spans="1:10" ht="12.75" customHeight="1">
      <c r="A86" s="142" t="s">
        <v>279</v>
      </c>
      <c r="B86" s="142" t="s">
        <v>328</v>
      </c>
      <c r="C86" s="142" t="s">
        <v>329</v>
      </c>
      <c r="D86" s="142" t="s">
        <v>36</v>
      </c>
      <c r="E86" s="142">
        <v>3</v>
      </c>
      <c r="F86" s="138">
        <v>0.19400000000000001</v>
      </c>
      <c r="G86" s="142">
        <v>40.584299999999999</v>
      </c>
      <c r="H86" s="142">
        <v>-73.717399999999998</v>
      </c>
      <c r="I86" s="142">
        <v>40.5837</v>
      </c>
      <c r="J86" s="142">
        <v>-73.713800000000006</v>
      </c>
    </row>
    <row r="87" spans="1:10" ht="12.75" customHeight="1">
      <c r="A87" s="142" t="s">
        <v>279</v>
      </c>
      <c r="B87" s="142" t="s">
        <v>330</v>
      </c>
      <c r="C87" s="142" t="s">
        <v>331</v>
      </c>
      <c r="D87" s="142" t="s">
        <v>185</v>
      </c>
      <c r="E87" s="142">
        <v>3</v>
      </c>
      <c r="F87" s="138">
        <v>0.17</v>
      </c>
      <c r="G87" s="142">
        <v>40.582999999999998</v>
      </c>
      <c r="H87" s="142">
        <v>-73.638000000000005</v>
      </c>
      <c r="I87" s="142">
        <v>40.5837</v>
      </c>
      <c r="J87" s="142">
        <v>-73.634900000000002</v>
      </c>
    </row>
    <row r="88" spans="1:10" ht="12.75" customHeight="1">
      <c r="A88" s="142" t="s">
        <v>279</v>
      </c>
      <c r="B88" s="142" t="s">
        <v>332</v>
      </c>
      <c r="C88" s="142" t="s">
        <v>333</v>
      </c>
      <c r="D88" s="142" t="s">
        <v>35</v>
      </c>
      <c r="E88" s="142">
        <v>3</v>
      </c>
      <c r="F88" s="138">
        <v>0.498</v>
      </c>
      <c r="G88" s="142">
        <v>40.584699999999998</v>
      </c>
      <c r="H88" s="142">
        <v>-73.627799999999993</v>
      </c>
      <c r="I88" s="142">
        <v>40.585599999999999</v>
      </c>
      <c r="J88" s="142">
        <v>-73.618399999999994</v>
      </c>
    </row>
    <row r="89" spans="1:10" ht="12.75" customHeight="1">
      <c r="A89" s="142" t="s">
        <v>279</v>
      </c>
      <c r="B89" s="142" t="s">
        <v>901</v>
      </c>
      <c r="C89" s="142" t="s">
        <v>902</v>
      </c>
      <c r="D89" s="142" t="s">
        <v>35</v>
      </c>
      <c r="E89" s="142">
        <v>3</v>
      </c>
      <c r="F89" s="171">
        <v>0.38</v>
      </c>
      <c r="G89" s="142">
        <v>40.5837</v>
      </c>
      <c r="H89" s="142">
        <v>-73.634900000000002</v>
      </c>
      <c r="I89" s="142">
        <v>40.584699999999998</v>
      </c>
      <c r="J89" s="142">
        <v>-73.627799999999993</v>
      </c>
    </row>
    <row r="90" spans="1:10" ht="12.75" customHeight="1">
      <c r="A90" s="142" t="s">
        <v>279</v>
      </c>
      <c r="B90" s="142" t="s">
        <v>334</v>
      </c>
      <c r="C90" s="142" t="s">
        <v>335</v>
      </c>
      <c r="D90" s="142" t="s">
        <v>35</v>
      </c>
      <c r="E90" s="142">
        <v>2</v>
      </c>
      <c r="F90" s="138">
        <v>3.3250000000000002</v>
      </c>
      <c r="G90" s="142">
        <v>40.582999999999998</v>
      </c>
      <c r="H90" s="142">
        <v>-73.7012</v>
      </c>
      <c r="I90" s="142">
        <v>40.582999999999998</v>
      </c>
      <c r="J90" s="142">
        <v>-73.638000000000005</v>
      </c>
    </row>
    <row r="91" spans="1:10" ht="12.75" customHeight="1">
      <c r="A91" s="142" t="s">
        <v>279</v>
      </c>
      <c r="B91" s="142" t="s">
        <v>336</v>
      </c>
      <c r="C91" s="142" t="s">
        <v>337</v>
      </c>
      <c r="D91" s="142" t="s">
        <v>35</v>
      </c>
      <c r="E91" s="142">
        <v>2</v>
      </c>
      <c r="F91" s="138">
        <v>0.126</v>
      </c>
      <c r="G91" s="142">
        <v>40.837899999999998</v>
      </c>
      <c r="H91" s="142">
        <v>-73.715800000000002</v>
      </c>
      <c r="I91" s="142">
        <v>40.838799999999999</v>
      </c>
      <c r="J91" s="142">
        <v>-73.713700000000003</v>
      </c>
    </row>
    <row r="92" spans="1:10" ht="12.75" customHeight="1">
      <c r="A92" s="142" t="s">
        <v>279</v>
      </c>
      <c r="B92" s="142" t="s">
        <v>338</v>
      </c>
      <c r="C92" s="142" t="s">
        <v>339</v>
      </c>
      <c r="D92" s="142" t="s">
        <v>35</v>
      </c>
      <c r="E92" s="142">
        <v>3</v>
      </c>
      <c r="F92" s="138">
        <v>2.5000000000000001E-2</v>
      </c>
      <c r="G92" s="142">
        <v>40.585099999999997</v>
      </c>
      <c r="H92" s="142">
        <v>-73.726900000000001</v>
      </c>
      <c r="I92" s="142">
        <v>40.584899999999998</v>
      </c>
      <c r="J92" s="142">
        <v>-73.726500000000001</v>
      </c>
    </row>
    <row r="93" spans="1:10" ht="12.75" customHeight="1">
      <c r="A93" s="142" t="s">
        <v>279</v>
      </c>
      <c r="B93" s="142" t="s">
        <v>340</v>
      </c>
      <c r="C93" s="142" t="s">
        <v>341</v>
      </c>
      <c r="D93" s="142" t="s">
        <v>35</v>
      </c>
      <c r="E93" s="142">
        <v>1</v>
      </c>
      <c r="F93" s="138">
        <v>0.23899999999999999</v>
      </c>
      <c r="G93" s="142">
        <v>40.863100000000003</v>
      </c>
      <c r="H93" s="142">
        <v>-73.654200000000003</v>
      </c>
      <c r="I93" s="142">
        <v>40.866399999999999</v>
      </c>
      <c r="J93" s="142">
        <v>-73.655600000000007</v>
      </c>
    </row>
    <row r="94" spans="1:10" ht="12.75" customHeight="1">
      <c r="A94" s="142" t="s">
        <v>279</v>
      </c>
      <c r="B94" s="142" t="s">
        <v>342</v>
      </c>
      <c r="C94" s="142" t="s">
        <v>343</v>
      </c>
      <c r="D94" s="142" t="s">
        <v>36</v>
      </c>
      <c r="E94" s="142">
        <v>2</v>
      </c>
      <c r="F94" s="138">
        <v>4.2999999999999997E-2</v>
      </c>
      <c r="G94" s="142">
        <v>40.645000000000003</v>
      </c>
      <c r="H94" s="142">
        <v>-73.544899999999998</v>
      </c>
      <c r="I94" s="142">
        <v>40.645600000000002</v>
      </c>
      <c r="J94" s="142">
        <v>-73.544700000000006</v>
      </c>
    </row>
    <row r="95" spans="1:10" ht="12.75" customHeight="1">
      <c r="A95" s="142" t="s">
        <v>279</v>
      </c>
      <c r="B95" s="142" t="s">
        <v>344</v>
      </c>
      <c r="C95" s="142" t="s">
        <v>345</v>
      </c>
      <c r="D95" s="142" t="s">
        <v>35</v>
      </c>
      <c r="E95" s="142">
        <v>3</v>
      </c>
      <c r="F95" s="138">
        <v>0.22700000000000001</v>
      </c>
      <c r="G95" s="142">
        <v>40.351100000000002</v>
      </c>
      <c r="H95" s="142">
        <v>-73.362200000000001</v>
      </c>
      <c r="I95" s="142">
        <v>40.351100000000002</v>
      </c>
      <c r="J95" s="142">
        <v>-73.360200000000006</v>
      </c>
    </row>
    <row r="96" spans="1:10" ht="12.75" customHeight="1">
      <c r="A96" s="142" t="s">
        <v>279</v>
      </c>
      <c r="B96" s="142" t="s">
        <v>346</v>
      </c>
      <c r="C96" s="142" t="s">
        <v>347</v>
      </c>
      <c r="D96" s="142" t="s">
        <v>35</v>
      </c>
      <c r="E96" s="142">
        <v>3</v>
      </c>
      <c r="F96" s="138">
        <v>0.22700000000000001</v>
      </c>
      <c r="G96" s="142">
        <v>40.350999999999999</v>
      </c>
      <c r="H96" s="142">
        <v>-73.360200000000006</v>
      </c>
      <c r="I96" s="142">
        <v>40.350999999999999</v>
      </c>
      <c r="J96" s="142">
        <v>-73.3596</v>
      </c>
    </row>
    <row r="97" spans="1:10" ht="12.75" customHeight="1">
      <c r="A97" s="142" t="s">
        <v>279</v>
      </c>
      <c r="B97" s="142" t="s">
        <v>348</v>
      </c>
      <c r="C97" s="142" t="s">
        <v>349</v>
      </c>
      <c r="D97" s="142" t="s">
        <v>35</v>
      </c>
      <c r="E97" s="142">
        <v>3</v>
      </c>
      <c r="F97" s="138">
        <v>0.22700000000000001</v>
      </c>
      <c r="G97" s="142">
        <v>40.351500000000001</v>
      </c>
      <c r="H97" s="142">
        <v>-73.366</v>
      </c>
      <c r="I97" s="142">
        <v>40.351199999999999</v>
      </c>
      <c r="J97" s="142">
        <v>-73.362200000000001</v>
      </c>
    </row>
    <row r="98" spans="1:10" ht="12.75" customHeight="1">
      <c r="A98" s="142" t="s">
        <v>279</v>
      </c>
      <c r="B98" s="142" t="s">
        <v>350</v>
      </c>
      <c r="C98" s="142" t="s">
        <v>351</v>
      </c>
      <c r="D98" s="142" t="s">
        <v>36</v>
      </c>
      <c r="E98" s="142">
        <v>3</v>
      </c>
      <c r="F98" s="138">
        <v>8.8999999999999996E-2</v>
      </c>
      <c r="G98" s="142">
        <v>40.584299999999999</v>
      </c>
      <c r="H98" s="142">
        <v>-73.719099999999997</v>
      </c>
      <c r="I98" s="142">
        <v>40.584299999999999</v>
      </c>
      <c r="J98" s="142">
        <v>-73.717399999999998</v>
      </c>
    </row>
    <row r="99" spans="1:10" ht="12.75" customHeight="1">
      <c r="A99" s="142" t="s">
        <v>279</v>
      </c>
      <c r="B99" s="142" t="s">
        <v>352</v>
      </c>
      <c r="C99" s="142" t="s">
        <v>353</v>
      </c>
      <c r="D99" s="142" t="s">
        <v>36</v>
      </c>
      <c r="E99" s="142">
        <v>3</v>
      </c>
      <c r="F99" s="138">
        <v>0.21099999999999999</v>
      </c>
      <c r="G99" s="142">
        <v>40.584800000000001</v>
      </c>
      <c r="H99" s="142">
        <v>-73.723699999999994</v>
      </c>
      <c r="I99" s="142">
        <v>40.584499999999998</v>
      </c>
      <c r="J99" s="142">
        <v>-73.719700000000003</v>
      </c>
    </row>
    <row r="100" spans="1:10" ht="12.75" customHeight="1">
      <c r="A100" s="142" t="s">
        <v>279</v>
      </c>
      <c r="B100" s="142" t="s">
        <v>354</v>
      </c>
      <c r="C100" s="142" t="s">
        <v>355</v>
      </c>
      <c r="D100" s="142" t="s">
        <v>35</v>
      </c>
      <c r="E100" s="142">
        <v>1</v>
      </c>
      <c r="F100" s="138">
        <v>8.8999999999999996E-2</v>
      </c>
      <c r="G100" s="142">
        <v>40.650500000000001</v>
      </c>
      <c r="H100" s="142">
        <v>-73.485200000000006</v>
      </c>
      <c r="I100" s="142">
        <v>40.651699999999998</v>
      </c>
      <c r="J100" s="142">
        <v>-73.4846</v>
      </c>
    </row>
    <row r="101" spans="1:10" ht="12.75" customHeight="1">
      <c r="A101" s="142" t="s">
        <v>279</v>
      </c>
      <c r="B101" s="142" t="s">
        <v>356</v>
      </c>
      <c r="C101" s="142" t="s">
        <v>357</v>
      </c>
      <c r="D101" s="142" t="s">
        <v>185</v>
      </c>
      <c r="E101" s="142">
        <v>2</v>
      </c>
      <c r="F101" s="138">
        <v>0.189</v>
      </c>
      <c r="G101" s="142">
        <v>40.906799999999997</v>
      </c>
      <c r="H101" s="142">
        <v>-73.595699999999994</v>
      </c>
      <c r="I101" s="142">
        <v>40.908700000000003</v>
      </c>
      <c r="J101" s="142">
        <v>-73.593100000000007</v>
      </c>
    </row>
    <row r="102" spans="1:10" ht="12.75" customHeight="1">
      <c r="A102" s="142" t="s">
        <v>279</v>
      </c>
      <c r="B102" s="142" t="s">
        <v>358</v>
      </c>
      <c r="C102" s="142" t="s">
        <v>359</v>
      </c>
      <c r="D102" s="142" t="s">
        <v>35</v>
      </c>
      <c r="E102" s="142">
        <v>3</v>
      </c>
      <c r="F102" s="138">
        <v>0.01</v>
      </c>
      <c r="G102" s="142">
        <v>40.585500000000003</v>
      </c>
      <c r="H102" s="142">
        <v>-73.737399999999994</v>
      </c>
      <c r="I102" s="142">
        <v>40.585500000000003</v>
      </c>
      <c r="J102" s="142">
        <v>-73.735500000000002</v>
      </c>
    </row>
    <row r="103" spans="1:10" ht="12.75" customHeight="1">
      <c r="A103" s="142" t="s">
        <v>279</v>
      </c>
      <c r="B103" s="142" t="s">
        <v>360</v>
      </c>
      <c r="C103" s="142" t="s">
        <v>361</v>
      </c>
      <c r="D103" s="142" t="s">
        <v>36</v>
      </c>
      <c r="E103" s="142">
        <v>3</v>
      </c>
      <c r="F103" s="138">
        <v>0.11</v>
      </c>
      <c r="G103" s="142">
        <v>40.584899999999998</v>
      </c>
      <c r="H103" s="142">
        <v>-73.726500000000001</v>
      </c>
      <c r="I103" s="142">
        <v>40.584899999999998</v>
      </c>
      <c r="J103" s="142">
        <v>-73.724400000000003</v>
      </c>
    </row>
    <row r="104" spans="1:10" ht="12.75" customHeight="1">
      <c r="A104" s="172" t="s">
        <v>279</v>
      </c>
      <c r="B104" s="172" t="s">
        <v>905</v>
      </c>
      <c r="C104" s="172" t="s">
        <v>906</v>
      </c>
      <c r="D104" s="172" t="s">
        <v>185</v>
      </c>
      <c r="E104" s="172">
        <v>3</v>
      </c>
      <c r="F104" s="173">
        <v>0.04</v>
      </c>
      <c r="G104" s="172">
        <v>40.585099999999997</v>
      </c>
      <c r="H104" s="172">
        <v>-73.728399999999993</v>
      </c>
      <c r="I104" s="172">
        <v>40.585099999999997</v>
      </c>
      <c r="J104" s="172">
        <v>-73.727599999999995</v>
      </c>
    </row>
    <row r="105" spans="1:10" ht="12.75" customHeight="1">
      <c r="A105" s="142" t="s">
        <v>279</v>
      </c>
      <c r="B105" s="142" t="s">
        <v>362</v>
      </c>
      <c r="C105" s="142" t="s">
        <v>363</v>
      </c>
      <c r="D105" s="142" t="s">
        <v>35</v>
      </c>
      <c r="E105" s="142">
        <v>3</v>
      </c>
      <c r="F105" s="138">
        <v>0.38900000000000001</v>
      </c>
      <c r="G105" s="142">
        <v>40.585700000000003</v>
      </c>
      <c r="H105" s="142">
        <v>-73.584400000000002</v>
      </c>
      <c r="I105" s="142">
        <v>40.587000000000003</v>
      </c>
      <c r="J105" s="142">
        <v>-73.577200000000005</v>
      </c>
    </row>
    <row r="106" spans="1:10" ht="12.75" customHeight="1">
      <c r="A106" s="142" t="s">
        <v>279</v>
      </c>
      <c r="B106" s="142" t="s">
        <v>364</v>
      </c>
      <c r="C106" s="142" t="s">
        <v>365</v>
      </c>
      <c r="D106" s="142" t="s">
        <v>35</v>
      </c>
      <c r="E106" s="142">
        <v>2</v>
      </c>
      <c r="F106" s="138">
        <v>0.46</v>
      </c>
      <c r="G106" s="142">
        <v>40.9009</v>
      </c>
      <c r="H106" s="142">
        <v>-73.629800000000003</v>
      </c>
      <c r="I106" s="142">
        <v>40.898499999999999</v>
      </c>
      <c r="J106" s="142">
        <v>-73.621600000000001</v>
      </c>
    </row>
    <row r="107" spans="1:10" ht="12.75" customHeight="1">
      <c r="A107" s="142" t="s">
        <v>279</v>
      </c>
      <c r="B107" s="142" t="s">
        <v>366</v>
      </c>
      <c r="C107" s="142" t="s">
        <v>367</v>
      </c>
      <c r="D107" s="142" t="s">
        <v>35</v>
      </c>
      <c r="E107" s="142">
        <v>3</v>
      </c>
      <c r="F107" s="138">
        <v>3.7999999999999999E-2</v>
      </c>
      <c r="G107" s="142">
        <v>40.584899999999998</v>
      </c>
      <c r="H107" s="142">
        <v>-73.724400000000003</v>
      </c>
      <c r="I107" s="142">
        <v>40.584800000000001</v>
      </c>
      <c r="J107" s="142">
        <v>-73.723699999999994</v>
      </c>
    </row>
    <row r="108" spans="1:10" ht="12.75" customHeight="1">
      <c r="A108" s="142" t="s">
        <v>279</v>
      </c>
      <c r="B108" s="142" t="s">
        <v>368</v>
      </c>
      <c r="C108" s="142" t="s">
        <v>369</v>
      </c>
      <c r="D108" s="142" t="s">
        <v>35</v>
      </c>
      <c r="E108" s="142">
        <v>2</v>
      </c>
      <c r="F108" s="138">
        <v>0.22900000000000001</v>
      </c>
      <c r="G108" s="142">
        <v>40.909199999999998</v>
      </c>
      <c r="H108" s="142">
        <v>-73.583699999999993</v>
      </c>
      <c r="I108" s="142">
        <v>40.909799999999997</v>
      </c>
      <c r="J108" s="142">
        <v>-73.579400000000007</v>
      </c>
    </row>
    <row r="109" spans="1:10" ht="12.75" customHeight="1">
      <c r="A109" s="142" t="s">
        <v>279</v>
      </c>
      <c r="B109" s="142" t="s">
        <v>370</v>
      </c>
      <c r="C109" s="142" t="s">
        <v>371</v>
      </c>
      <c r="D109" s="142" t="s">
        <v>36</v>
      </c>
      <c r="E109" s="142">
        <v>3</v>
      </c>
      <c r="F109" s="138">
        <v>0.121</v>
      </c>
      <c r="G109" s="142">
        <v>40.5837</v>
      </c>
      <c r="H109" s="142">
        <v>-73.713800000000006</v>
      </c>
      <c r="I109" s="142">
        <v>40.5837</v>
      </c>
      <c r="J109" s="142">
        <v>-73.711500000000001</v>
      </c>
    </row>
    <row r="110" spans="1:10" ht="12.75" customHeight="1">
      <c r="A110" s="142" t="s">
        <v>279</v>
      </c>
      <c r="B110" s="142" t="s">
        <v>372</v>
      </c>
      <c r="C110" s="142" t="s">
        <v>373</v>
      </c>
      <c r="D110" s="142" t="s">
        <v>35</v>
      </c>
      <c r="E110" s="142">
        <v>1</v>
      </c>
      <c r="F110" s="138">
        <v>0.223</v>
      </c>
      <c r="G110" s="142">
        <v>40.849699999999999</v>
      </c>
      <c r="H110" s="142">
        <v>-73.652500000000003</v>
      </c>
      <c r="I110" s="142">
        <v>40.852200000000003</v>
      </c>
      <c r="J110" s="142">
        <v>-73.649799999999999</v>
      </c>
    </row>
    <row r="111" spans="1:10" ht="12.75" customHeight="1">
      <c r="A111" s="142" t="s">
        <v>279</v>
      </c>
      <c r="B111" s="142" t="s">
        <v>374</v>
      </c>
      <c r="C111" s="142" t="s">
        <v>375</v>
      </c>
      <c r="D111" s="142" t="s">
        <v>185</v>
      </c>
      <c r="E111" s="142">
        <v>3</v>
      </c>
      <c r="F111" s="138">
        <v>0.311</v>
      </c>
      <c r="G111" s="142">
        <v>40.584699999999998</v>
      </c>
      <c r="H111" s="142">
        <v>-73.746600000000001</v>
      </c>
      <c r="I111" s="142">
        <v>40.585599999999999</v>
      </c>
      <c r="J111" s="142">
        <v>-73.740799999999993</v>
      </c>
    </row>
    <row r="112" spans="1:10" ht="12.75" customHeight="1">
      <c r="A112" s="142" t="s">
        <v>279</v>
      </c>
      <c r="B112" s="142" t="s">
        <v>376</v>
      </c>
      <c r="C112" s="142" t="s">
        <v>377</v>
      </c>
      <c r="D112" s="142" t="s">
        <v>35</v>
      </c>
      <c r="E112" s="142">
        <v>2</v>
      </c>
      <c r="F112" s="138">
        <v>7.0999999999999994E-2</v>
      </c>
      <c r="G112" s="142">
        <v>40.546300000000002</v>
      </c>
      <c r="H112" s="142">
        <v>-73.325100000000006</v>
      </c>
      <c r="I112" s="142">
        <v>40.546199999999999</v>
      </c>
      <c r="J112" s="142">
        <v>-73.325500000000005</v>
      </c>
    </row>
    <row r="113" spans="1:10" ht="12.75" customHeight="1">
      <c r="A113" s="142" t="s">
        <v>279</v>
      </c>
      <c r="B113" s="142" t="s">
        <v>378</v>
      </c>
      <c r="C113" s="142" t="s">
        <v>379</v>
      </c>
      <c r="D113" s="142" t="s">
        <v>35</v>
      </c>
      <c r="E113" s="142">
        <v>2</v>
      </c>
      <c r="F113" s="138">
        <v>0.48299999999999998</v>
      </c>
      <c r="G113" s="142">
        <v>40.908700000000003</v>
      </c>
      <c r="H113" s="142">
        <v>-73.593000000000004</v>
      </c>
      <c r="I113" s="142">
        <v>40.909199999999998</v>
      </c>
      <c r="J113" s="142">
        <v>-73.583799999999997</v>
      </c>
    </row>
    <row r="114" spans="1:10" ht="12.75" customHeight="1">
      <c r="A114" s="142" t="s">
        <v>279</v>
      </c>
      <c r="B114" s="142" t="s">
        <v>380</v>
      </c>
      <c r="C114" s="142" t="s">
        <v>381</v>
      </c>
      <c r="D114" s="142" t="s">
        <v>185</v>
      </c>
      <c r="E114" s="142">
        <v>3</v>
      </c>
      <c r="F114" s="138">
        <v>0.45</v>
      </c>
      <c r="G114" s="142">
        <v>40.583100000000002</v>
      </c>
      <c r="H114" s="142">
        <v>-73.754900000000006</v>
      </c>
      <c r="I114" s="142">
        <v>40.584699999999998</v>
      </c>
      <c r="J114" s="142">
        <v>-73.746600000000001</v>
      </c>
    </row>
    <row r="115" spans="1:10" ht="12.75" customHeight="1">
      <c r="A115" s="142" t="s">
        <v>279</v>
      </c>
      <c r="B115" s="142" t="s">
        <v>382</v>
      </c>
      <c r="C115" s="142" t="s">
        <v>383</v>
      </c>
      <c r="D115" s="142" t="s">
        <v>36</v>
      </c>
      <c r="E115" s="142">
        <v>3</v>
      </c>
      <c r="F115" s="138">
        <v>6.3E-2</v>
      </c>
      <c r="G115" s="142">
        <v>40.585500000000003</v>
      </c>
      <c r="H115" s="142">
        <v>-73.738600000000005</v>
      </c>
      <c r="I115" s="142">
        <v>40.585500000000003</v>
      </c>
      <c r="J115" s="142">
        <v>-73.737399999999994</v>
      </c>
    </row>
    <row r="116" spans="1:10" ht="12.75" customHeight="1">
      <c r="A116" s="142" t="s">
        <v>279</v>
      </c>
      <c r="B116" s="142" t="s">
        <v>384</v>
      </c>
      <c r="C116" s="142" t="s">
        <v>385</v>
      </c>
      <c r="D116" s="142" t="s">
        <v>35</v>
      </c>
      <c r="E116" s="142">
        <v>1</v>
      </c>
      <c r="F116" s="138">
        <v>0.20300000000000001</v>
      </c>
      <c r="G116" s="142">
        <v>40.835000000000001</v>
      </c>
      <c r="H116" s="142">
        <v>-73.652699999999996</v>
      </c>
      <c r="I116" s="142">
        <v>40.837899999999998</v>
      </c>
      <c r="J116" s="142">
        <v>-73.653300000000002</v>
      </c>
    </row>
    <row r="117" spans="1:10" ht="12.75" customHeight="1">
      <c r="A117" s="142" t="s">
        <v>279</v>
      </c>
      <c r="B117" s="142" t="s">
        <v>386</v>
      </c>
      <c r="C117" s="142" t="s">
        <v>387</v>
      </c>
      <c r="D117" s="142" t="s">
        <v>185</v>
      </c>
      <c r="E117" s="142">
        <v>2</v>
      </c>
      <c r="F117" s="138">
        <v>0.38</v>
      </c>
      <c r="G117" s="142">
        <v>40.902299999999997</v>
      </c>
      <c r="H117" s="142">
        <v>-73.602999999999994</v>
      </c>
      <c r="I117" s="142">
        <v>40.9056</v>
      </c>
      <c r="J117" s="142">
        <v>-73.597200000000001</v>
      </c>
    </row>
    <row r="118" spans="1:10" ht="12.75" customHeight="1">
      <c r="A118" s="142" t="s">
        <v>279</v>
      </c>
      <c r="B118" s="142" t="s">
        <v>388</v>
      </c>
      <c r="C118" s="142" t="s">
        <v>389</v>
      </c>
      <c r="D118" s="142" t="s">
        <v>35</v>
      </c>
      <c r="E118" s="142">
        <v>1</v>
      </c>
      <c r="F118" s="138">
        <v>0.42099999999999999</v>
      </c>
      <c r="G118" s="142">
        <v>40.876800000000003</v>
      </c>
      <c r="H118" s="142">
        <v>-73.538399999999996</v>
      </c>
      <c r="I118" s="142">
        <v>40.877899999999997</v>
      </c>
      <c r="J118" s="142">
        <v>-73.530500000000004</v>
      </c>
    </row>
    <row r="119" spans="1:10" ht="12.75" customHeight="1">
      <c r="A119" s="142" t="s">
        <v>279</v>
      </c>
      <c r="B119" s="142" t="s">
        <v>390</v>
      </c>
      <c r="C119" s="142" t="s">
        <v>391</v>
      </c>
      <c r="D119" s="142" t="s">
        <v>35</v>
      </c>
      <c r="E119" s="142">
        <v>1</v>
      </c>
      <c r="F119" s="138">
        <v>0.42099999999999999</v>
      </c>
      <c r="G119" s="142">
        <v>40.611800000000002</v>
      </c>
      <c r="H119" s="142">
        <v>-73.435599999999994</v>
      </c>
      <c r="I119" s="142">
        <v>40.6143</v>
      </c>
      <c r="J119" s="142">
        <v>-73.428299999999993</v>
      </c>
    </row>
    <row r="120" spans="1:10" ht="12.75" customHeight="1">
      <c r="A120" s="142" t="s">
        <v>279</v>
      </c>
      <c r="B120" s="142" t="s">
        <v>392</v>
      </c>
      <c r="C120" s="142" t="s">
        <v>393</v>
      </c>
      <c r="D120" s="142" t="s">
        <v>35</v>
      </c>
      <c r="E120" s="142">
        <v>2</v>
      </c>
      <c r="F120" s="138">
        <v>0.28399999999999997</v>
      </c>
      <c r="G120" s="142">
        <v>40.368699999999997</v>
      </c>
      <c r="H120" s="142">
        <v>-73.256699999999995</v>
      </c>
      <c r="I120" s="142">
        <v>40.368000000000002</v>
      </c>
      <c r="J120" s="142">
        <v>-73.256600000000006</v>
      </c>
    </row>
    <row r="121" spans="1:10" ht="12.75" customHeight="1">
      <c r="A121" s="142" t="s">
        <v>279</v>
      </c>
      <c r="B121" s="142" t="s">
        <v>394</v>
      </c>
      <c r="C121" s="142" t="s">
        <v>395</v>
      </c>
      <c r="D121" s="142" t="s">
        <v>35</v>
      </c>
      <c r="E121" s="142">
        <v>2</v>
      </c>
      <c r="F121" s="138">
        <v>2.044</v>
      </c>
      <c r="G121" s="142">
        <v>40.601900000000001</v>
      </c>
      <c r="H121" s="142">
        <v>-73.461100000000002</v>
      </c>
      <c r="I121" s="142">
        <v>40.609699999999997</v>
      </c>
      <c r="J121" s="142">
        <v>-73.423599999999993</v>
      </c>
    </row>
    <row r="122" spans="1:10" ht="12.75" customHeight="1">
      <c r="A122" s="142" t="s">
        <v>279</v>
      </c>
      <c r="B122" s="142" t="s">
        <v>396</v>
      </c>
      <c r="C122" s="142" t="s">
        <v>397</v>
      </c>
      <c r="D122" s="142" t="s">
        <v>185</v>
      </c>
      <c r="E122" s="142">
        <v>3</v>
      </c>
      <c r="F122" s="138">
        <v>7.3999999999999996E-2</v>
      </c>
      <c r="G122" s="142">
        <v>40.585599999999999</v>
      </c>
      <c r="H122" s="142">
        <v>-73.6113</v>
      </c>
      <c r="I122" s="142">
        <v>40.585599999999999</v>
      </c>
      <c r="J122" s="142">
        <v>-73.609899999999996</v>
      </c>
    </row>
    <row r="123" spans="1:10" ht="12.75" customHeight="1">
      <c r="A123" s="142" t="s">
        <v>279</v>
      </c>
      <c r="B123" s="142" t="s">
        <v>398</v>
      </c>
      <c r="C123" s="142" t="s">
        <v>399</v>
      </c>
      <c r="D123" s="142" t="s">
        <v>35</v>
      </c>
      <c r="E123" s="142">
        <v>3</v>
      </c>
      <c r="F123" s="138">
        <v>9.5000000000000001E-2</v>
      </c>
      <c r="G123" s="142">
        <v>40.351399999999998</v>
      </c>
      <c r="H123" s="142">
        <v>-73.369</v>
      </c>
      <c r="I123" s="142">
        <v>40.351399999999998</v>
      </c>
      <c r="J123" s="142">
        <v>-73.367500000000007</v>
      </c>
    </row>
    <row r="124" spans="1:10" ht="12.75" customHeight="1">
      <c r="A124" s="142" t="s">
        <v>279</v>
      </c>
      <c r="B124" s="142" t="s">
        <v>400</v>
      </c>
      <c r="C124" s="142" t="s">
        <v>401</v>
      </c>
      <c r="D124" s="142" t="s">
        <v>35</v>
      </c>
      <c r="E124" s="142">
        <v>3</v>
      </c>
      <c r="F124" s="138">
        <v>9.5000000000000001E-2</v>
      </c>
      <c r="G124" s="142">
        <v>40.351399999999998</v>
      </c>
      <c r="H124" s="142">
        <v>-73.370800000000003</v>
      </c>
      <c r="I124" s="142">
        <v>40.351399999999998</v>
      </c>
      <c r="J124" s="142">
        <v>-73.369600000000005</v>
      </c>
    </row>
    <row r="125" spans="1:10" ht="12.75" customHeight="1">
      <c r="A125" s="142" t="s">
        <v>279</v>
      </c>
      <c r="B125" s="142" t="s">
        <v>402</v>
      </c>
      <c r="C125" s="142" t="s">
        <v>403</v>
      </c>
      <c r="D125" s="142" t="s">
        <v>35</v>
      </c>
      <c r="E125" s="142">
        <v>3</v>
      </c>
      <c r="F125" s="138">
        <v>0.74399999999999999</v>
      </c>
      <c r="G125" s="142">
        <v>40.584899999999998</v>
      </c>
      <c r="H125" s="142">
        <v>-73.598500000000001</v>
      </c>
      <c r="I125" s="142">
        <v>40.585700000000003</v>
      </c>
      <c r="J125" s="142">
        <v>-73.584400000000002</v>
      </c>
    </row>
    <row r="126" spans="1:10" ht="12.75" customHeight="1">
      <c r="A126" s="142" t="s">
        <v>279</v>
      </c>
      <c r="B126" s="142" t="s">
        <v>404</v>
      </c>
      <c r="C126" s="142" t="s">
        <v>405</v>
      </c>
      <c r="D126" s="142" t="s">
        <v>35</v>
      </c>
      <c r="E126" s="142">
        <v>3</v>
      </c>
      <c r="F126" s="138">
        <v>3.4000000000000002E-2</v>
      </c>
      <c r="G126" s="142">
        <v>40.584499999999998</v>
      </c>
      <c r="H126" s="142">
        <v>-73.719700000000003</v>
      </c>
      <c r="I126" s="142">
        <v>40.584299999999999</v>
      </c>
      <c r="J126" s="142">
        <v>-73.719099999999997</v>
      </c>
    </row>
    <row r="127" spans="1:10" ht="12.75" customHeight="1">
      <c r="A127" s="142" t="s">
        <v>279</v>
      </c>
      <c r="B127" s="142" t="s">
        <v>903</v>
      </c>
      <c r="C127" s="142" t="s">
        <v>904</v>
      </c>
      <c r="D127" s="142" t="s">
        <v>35</v>
      </c>
      <c r="E127" s="142">
        <v>3</v>
      </c>
      <c r="F127" s="171">
        <v>0.35</v>
      </c>
      <c r="G127" s="142">
        <v>40.849200000000003</v>
      </c>
      <c r="H127" s="142">
        <v>-73.671999999999997</v>
      </c>
      <c r="I127" s="142">
        <v>40.853700000000003</v>
      </c>
      <c r="J127" s="142">
        <v>-73.6751</v>
      </c>
    </row>
    <row r="128" spans="1:10" ht="12.75" customHeight="1">
      <c r="A128" s="142" t="s">
        <v>279</v>
      </c>
      <c r="B128" s="142" t="s">
        <v>406</v>
      </c>
      <c r="C128" s="142" t="s">
        <v>407</v>
      </c>
      <c r="D128" s="142" t="s">
        <v>35</v>
      </c>
      <c r="E128" s="142">
        <v>2</v>
      </c>
      <c r="F128" s="138">
        <v>0.112</v>
      </c>
      <c r="G128" s="142">
        <v>40.9039</v>
      </c>
      <c r="H128" s="142">
        <v>-73.5428</v>
      </c>
      <c r="I128" s="142">
        <v>40.904200000000003</v>
      </c>
      <c r="J128" s="142">
        <v>-73.540700000000001</v>
      </c>
    </row>
    <row r="129" spans="1:10" ht="12.75" customHeight="1">
      <c r="A129" s="143" t="s">
        <v>279</v>
      </c>
      <c r="B129" s="143" t="s">
        <v>408</v>
      </c>
      <c r="C129" s="143" t="s">
        <v>409</v>
      </c>
      <c r="D129" s="143" t="s">
        <v>36</v>
      </c>
      <c r="E129" s="143">
        <v>3</v>
      </c>
      <c r="F129" s="141">
        <v>4.2000000000000003E-2</v>
      </c>
      <c r="G129" s="143">
        <v>40.5852</v>
      </c>
      <c r="H129" s="143">
        <v>-73.7303</v>
      </c>
      <c r="I129" s="143">
        <v>40.5852</v>
      </c>
      <c r="J129" s="143">
        <v>-73.729500000000002</v>
      </c>
    </row>
    <row r="130" spans="1:10" ht="12.75" customHeight="1">
      <c r="A130" s="33"/>
      <c r="B130" s="34">
        <f>COUNTA(B61:B129)</f>
        <v>69</v>
      </c>
      <c r="C130" s="33"/>
      <c r="D130" s="33"/>
      <c r="E130" s="80"/>
      <c r="F130" s="139">
        <f>SUM(F61:F129)</f>
        <v>35.538999999999987</v>
      </c>
      <c r="G130" s="33"/>
      <c r="H130" s="33"/>
      <c r="I130" s="33"/>
      <c r="J130" s="33"/>
    </row>
    <row r="131" spans="1:10" ht="12.75" customHeight="1">
      <c r="A131" s="33"/>
      <c r="B131" s="34"/>
      <c r="C131" s="33"/>
      <c r="D131" s="33"/>
      <c r="E131" s="80"/>
      <c r="F131" s="139"/>
      <c r="G131" s="33"/>
      <c r="H131" s="33"/>
      <c r="I131" s="33"/>
      <c r="J131" s="33"/>
    </row>
    <row r="132" spans="1:10" ht="12.75" customHeight="1">
      <c r="A132" s="142" t="s">
        <v>410</v>
      </c>
      <c r="B132" s="142" t="s">
        <v>411</v>
      </c>
      <c r="C132" s="142" t="s">
        <v>412</v>
      </c>
      <c r="D132" s="142" t="s">
        <v>35</v>
      </c>
      <c r="E132" s="142">
        <v>2</v>
      </c>
      <c r="F132" s="138">
        <v>0.25</v>
      </c>
      <c r="G132" s="142">
        <v>43.339466000000002</v>
      </c>
      <c r="H132" s="142">
        <v>-78.712232999999998</v>
      </c>
      <c r="I132" s="142">
        <v>43.339315999999997</v>
      </c>
      <c r="J132" s="142">
        <v>-78.713566</v>
      </c>
    </row>
    <row r="133" spans="1:10" ht="12.75" customHeight="1">
      <c r="A133" s="143" t="s">
        <v>410</v>
      </c>
      <c r="B133" s="143" t="s">
        <v>413</v>
      </c>
      <c r="C133" s="143" t="s">
        <v>414</v>
      </c>
      <c r="D133" s="143" t="s">
        <v>35</v>
      </c>
      <c r="E133" s="143">
        <v>1</v>
      </c>
      <c r="F133" s="141">
        <v>0.28000000000000003</v>
      </c>
      <c r="G133" s="143">
        <v>43.311666000000002</v>
      </c>
      <c r="H133" s="143">
        <v>-78.853515999999999</v>
      </c>
      <c r="I133" s="143">
        <v>43.313000000000002</v>
      </c>
      <c r="J133" s="143">
        <v>-78.848983000000004</v>
      </c>
    </row>
    <row r="134" spans="1:10" ht="12.75" customHeight="1">
      <c r="A134" s="33"/>
      <c r="B134" s="34">
        <f>COUNTA(B132:B133)</f>
        <v>2</v>
      </c>
      <c r="C134" s="33"/>
      <c r="D134" s="33"/>
      <c r="E134" s="80"/>
      <c r="F134" s="139">
        <f>SUM(F132:F133)</f>
        <v>0.53</v>
      </c>
      <c r="G134" s="33"/>
      <c r="H134" s="33"/>
      <c r="I134" s="33"/>
      <c r="J134" s="33"/>
    </row>
    <row r="135" spans="1:10" ht="12.75" customHeight="1">
      <c r="A135" s="33"/>
      <c r="B135" s="34"/>
      <c r="C135" s="33"/>
      <c r="D135" s="33"/>
      <c r="E135" s="80"/>
      <c r="F135" s="139"/>
      <c r="G135" s="33"/>
      <c r="H135" s="33"/>
      <c r="I135" s="33"/>
      <c r="J135" s="33"/>
    </row>
    <row r="136" spans="1:10" ht="12.75" customHeight="1">
      <c r="A136" s="142" t="s">
        <v>415</v>
      </c>
      <c r="B136" s="142" t="s">
        <v>416</v>
      </c>
      <c r="C136" s="142" t="s">
        <v>417</v>
      </c>
      <c r="D136" s="142" t="s">
        <v>418</v>
      </c>
      <c r="E136" s="142">
        <v>1</v>
      </c>
      <c r="F136" s="138">
        <v>5.5E-2</v>
      </c>
      <c r="G136" s="142">
        <v>43.586300000000001</v>
      </c>
      <c r="H136" s="142">
        <v>-76.2012</v>
      </c>
      <c r="I136" s="142">
        <v>43.579900000000002</v>
      </c>
      <c r="J136" s="142">
        <v>-76.202699999999993</v>
      </c>
    </row>
    <row r="137" spans="1:10" ht="12.75" customHeight="1">
      <c r="A137" s="142" t="s">
        <v>415</v>
      </c>
      <c r="B137" s="142" t="s">
        <v>419</v>
      </c>
      <c r="C137" s="142" t="s">
        <v>420</v>
      </c>
      <c r="D137" s="142" t="s">
        <v>418</v>
      </c>
      <c r="E137" s="142">
        <v>1</v>
      </c>
      <c r="F137" s="138">
        <v>0.75</v>
      </c>
      <c r="G137" s="142">
        <v>43.541020000000003</v>
      </c>
      <c r="H137" s="142">
        <v>-76.221080000000001</v>
      </c>
      <c r="I137" s="142">
        <v>43.551780000000001</v>
      </c>
      <c r="J137" s="142">
        <v>-76.21396</v>
      </c>
    </row>
    <row r="138" spans="1:10" ht="12.75" customHeight="1">
      <c r="A138" s="142" t="s">
        <v>415</v>
      </c>
      <c r="B138" s="142" t="s">
        <v>421</v>
      </c>
      <c r="C138" s="142" t="s">
        <v>422</v>
      </c>
      <c r="D138" s="142" t="s">
        <v>418</v>
      </c>
      <c r="E138" s="142">
        <v>1</v>
      </c>
      <c r="F138" s="138">
        <v>3.3000000000000002E-2</v>
      </c>
      <c r="G138" s="142">
        <v>43.521000000000001</v>
      </c>
      <c r="H138" s="142">
        <v>-76.272599999999997</v>
      </c>
      <c r="I138" s="142">
        <v>43.5212</v>
      </c>
      <c r="J138" s="142">
        <v>-76.271900000000002</v>
      </c>
    </row>
    <row r="139" spans="1:10" ht="12.75" customHeight="1">
      <c r="A139" s="142" t="s">
        <v>415</v>
      </c>
      <c r="B139" s="142" t="s">
        <v>423</v>
      </c>
      <c r="C139" s="142" t="s">
        <v>424</v>
      </c>
      <c r="D139" s="142" t="s">
        <v>35</v>
      </c>
      <c r="E139" s="142">
        <v>1</v>
      </c>
      <c r="F139" s="138">
        <v>1.6E-2</v>
      </c>
      <c r="G139" s="142">
        <v>43.524999999999999</v>
      </c>
      <c r="H139" s="142">
        <v>-76.260000000000005</v>
      </c>
      <c r="I139" s="142">
        <v>43.524900000000002</v>
      </c>
      <c r="J139" s="142">
        <v>-76.260300000000001</v>
      </c>
    </row>
    <row r="140" spans="1:10" ht="12.75" customHeight="1">
      <c r="A140" s="142" t="s">
        <v>415</v>
      </c>
      <c r="B140" s="142" t="s">
        <v>425</v>
      </c>
      <c r="C140" s="142" t="s">
        <v>426</v>
      </c>
      <c r="D140" s="142" t="s">
        <v>35</v>
      </c>
      <c r="E140" s="142">
        <v>1</v>
      </c>
      <c r="F140" s="138">
        <v>4.3999999999999997E-2</v>
      </c>
      <c r="G140" s="142">
        <v>43.617100000000001</v>
      </c>
      <c r="H140" s="142">
        <v>-76.197900000000004</v>
      </c>
      <c r="I140" s="142">
        <v>43.616700000000002</v>
      </c>
      <c r="J140" s="142">
        <v>-76.197900000000004</v>
      </c>
    </row>
    <row r="141" spans="1:10" ht="12.75" customHeight="1">
      <c r="A141" s="143" t="s">
        <v>415</v>
      </c>
      <c r="B141" s="143" t="s">
        <v>427</v>
      </c>
      <c r="C141" s="143" t="s">
        <v>428</v>
      </c>
      <c r="D141" s="143" t="s">
        <v>35</v>
      </c>
      <c r="E141" s="143">
        <v>1</v>
      </c>
      <c r="F141" s="141">
        <v>0.26</v>
      </c>
      <c r="G141" s="143">
        <v>43.631160000000001</v>
      </c>
      <c r="H141" s="143">
        <v>-76.196579999999997</v>
      </c>
      <c r="I141" s="143">
        <v>43.63503</v>
      </c>
      <c r="J141" s="143">
        <v>-76.196410999999998</v>
      </c>
    </row>
    <row r="142" spans="1:10" ht="12.75" customHeight="1">
      <c r="A142" s="33"/>
      <c r="B142" s="34">
        <f>COUNTA(B136:B141)</f>
        <v>6</v>
      </c>
      <c r="C142" s="33"/>
      <c r="D142" s="33"/>
      <c r="E142" s="80"/>
      <c r="F142" s="139">
        <f>SUM(F136:F141)</f>
        <v>1.1580000000000001</v>
      </c>
      <c r="G142" s="33"/>
      <c r="H142" s="33"/>
      <c r="I142" s="33"/>
      <c r="J142" s="33"/>
    </row>
    <row r="143" spans="1:10" ht="12.75" customHeight="1">
      <c r="A143" s="33"/>
      <c r="B143" s="34"/>
      <c r="C143" s="33"/>
      <c r="D143" s="33"/>
      <c r="E143" s="80"/>
      <c r="F143" s="139"/>
      <c r="G143" s="33"/>
      <c r="H143" s="33"/>
      <c r="I143" s="33"/>
      <c r="J143" s="33"/>
    </row>
    <row r="144" spans="1:10" ht="12.75" customHeight="1">
      <c r="A144" s="142" t="s">
        <v>429</v>
      </c>
      <c r="B144" s="142" t="s">
        <v>430</v>
      </c>
      <c r="C144" s="142" t="s">
        <v>431</v>
      </c>
      <c r="D144" s="142" t="s">
        <v>185</v>
      </c>
      <c r="E144" s="142">
        <v>3</v>
      </c>
      <c r="F144" s="138">
        <v>1.86</v>
      </c>
      <c r="G144" s="142">
        <v>40.543104999999997</v>
      </c>
      <c r="H144" s="142">
        <v>-73.940492000000006</v>
      </c>
      <c r="I144" s="142">
        <v>40.555818000000002</v>
      </c>
      <c r="J144" s="142">
        <v>-73.909657999999993</v>
      </c>
    </row>
    <row r="145" spans="1:10" ht="12.75" customHeight="1">
      <c r="A145" s="142" t="s">
        <v>429</v>
      </c>
      <c r="B145" s="142" t="s">
        <v>432</v>
      </c>
      <c r="C145" s="142" t="s">
        <v>433</v>
      </c>
      <c r="D145" s="142" t="s">
        <v>185</v>
      </c>
      <c r="E145" s="142">
        <v>3</v>
      </c>
      <c r="F145" s="138">
        <v>1.17</v>
      </c>
      <c r="G145" s="142">
        <v>40.557912999999999</v>
      </c>
      <c r="H145" s="142">
        <v>-73.931330000000003</v>
      </c>
      <c r="I145" s="142">
        <v>40.564979999999998</v>
      </c>
      <c r="J145" s="142">
        <v>73.911778999999996</v>
      </c>
    </row>
    <row r="146" spans="1:10" ht="12.75" customHeight="1">
      <c r="A146" s="142" t="s">
        <v>429</v>
      </c>
      <c r="B146" s="142" t="s">
        <v>434</v>
      </c>
      <c r="C146" s="142" t="s">
        <v>435</v>
      </c>
      <c r="D146" s="142" t="s">
        <v>185</v>
      </c>
      <c r="E146" s="142">
        <v>1</v>
      </c>
      <c r="F146" s="138">
        <v>2.4E-2</v>
      </c>
      <c r="G146" s="142">
        <v>40.777445999999998</v>
      </c>
      <c r="H146" s="142">
        <v>-73.754846999999998</v>
      </c>
      <c r="I146" s="142">
        <v>40.778055000000002</v>
      </c>
      <c r="J146" s="142">
        <v>-73.754599999999996</v>
      </c>
    </row>
    <row r="147" spans="1:10" ht="12.75" customHeight="1">
      <c r="A147" s="142" t="s">
        <v>429</v>
      </c>
      <c r="B147" s="142" t="s">
        <v>436</v>
      </c>
      <c r="C147" s="142" t="s">
        <v>437</v>
      </c>
      <c r="D147" s="142" t="s">
        <v>35</v>
      </c>
      <c r="E147" s="142">
        <v>3</v>
      </c>
      <c r="F147" s="138">
        <v>1.1359999999999999</v>
      </c>
      <c r="G147" s="142">
        <v>40.567024000000004</v>
      </c>
      <c r="H147" s="142">
        <v>-73.862971999999999</v>
      </c>
      <c r="I147" s="142">
        <v>40.574033</v>
      </c>
      <c r="J147" s="142">
        <v>-73.843489000000005</v>
      </c>
    </row>
    <row r="148" spans="1:10" ht="12.75" customHeight="1">
      <c r="A148" s="142" t="s">
        <v>429</v>
      </c>
      <c r="B148" s="142" t="s">
        <v>438</v>
      </c>
      <c r="C148" s="142" t="s">
        <v>439</v>
      </c>
      <c r="D148" s="142" t="s">
        <v>35</v>
      </c>
      <c r="E148" s="142">
        <v>3</v>
      </c>
      <c r="F148" s="138">
        <v>0.375</v>
      </c>
      <c r="G148" s="142">
        <v>40.590403999999999</v>
      </c>
      <c r="H148" s="142">
        <v>-73.755285000000001</v>
      </c>
      <c r="I148" s="142">
        <v>40.593713000000001</v>
      </c>
      <c r="J148" s="142">
        <v>-73.748169000000004</v>
      </c>
    </row>
    <row r="149" spans="1:10" ht="12.75" customHeight="1">
      <c r="A149" s="142" t="s">
        <v>429</v>
      </c>
      <c r="B149" s="142" t="s">
        <v>440</v>
      </c>
      <c r="C149" s="142" t="s">
        <v>441</v>
      </c>
      <c r="D149" s="142" t="s">
        <v>35</v>
      </c>
      <c r="E149" s="142">
        <v>3</v>
      </c>
      <c r="F149" s="138">
        <v>2.08</v>
      </c>
      <c r="G149" s="142">
        <v>40.587694999999997</v>
      </c>
      <c r="H149" s="142">
        <v>-73.788471000000001</v>
      </c>
      <c r="I149" s="142">
        <v>40.590330000000002</v>
      </c>
      <c r="J149" s="142">
        <v>-73.755726999999993</v>
      </c>
    </row>
    <row r="150" spans="1:10" ht="12.75" customHeight="1">
      <c r="A150" s="142" t="s">
        <v>429</v>
      </c>
      <c r="B150" s="142" t="s">
        <v>442</v>
      </c>
      <c r="C150" s="142" t="s">
        <v>443</v>
      </c>
      <c r="D150" s="142" t="s">
        <v>35</v>
      </c>
      <c r="E150" s="142">
        <v>3</v>
      </c>
      <c r="F150" s="138">
        <v>1.1359999999999999</v>
      </c>
      <c r="G150" s="142">
        <v>40.584769999999999</v>
      </c>
      <c r="H150" s="142">
        <v>-73.805273999999997</v>
      </c>
      <c r="I150" s="142">
        <v>40.587694999999997</v>
      </c>
      <c r="J150" s="142">
        <v>-73.788471000000001</v>
      </c>
    </row>
    <row r="151" spans="1:10" ht="12.75" customHeight="1">
      <c r="A151" s="142" t="s">
        <v>429</v>
      </c>
      <c r="B151" s="142" t="s">
        <v>444</v>
      </c>
      <c r="C151" s="142" t="s">
        <v>445</v>
      </c>
      <c r="D151" s="142" t="s">
        <v>35</v>
      </c>
      <c r="E151" s="142">
        <v>3</v>
      </c>
      <c r="F151" s="138">
        <v>0.75600000000000001</v>
      </c>
      <c r="G151" s="142">
        <v>40.882899000000002</v>
      </c>
      <c r="H151" s="142">
        <v>-73.815207000000001</v>
      </c>
      <c r="I151" s="142">
        <v>40.584769999999999</v>
      </c>
      <c r="J151" s="142">
        <v>-73.805254000000005</v>
      </c>
    </row>
    <row r="152" spans="1:10" ht="12.75" customHeight="1">
      <c r="A152" s="142" t="s">
        <v>429</v>
      </c>
      <c r="B152" s="142" t="s">
        <v>446</v>
      </c>
      <c r="C152" s="142" t="s">
        <v>447</v>
      </c>
      <c r="D152" s="142" t="s">
        <v>35</v>
      </c>
      <c r="E152" s="142">
        <v>3</v>
      </c>
      <c r="F152" s="138">
        <v>1.3240000000000001</v>
      </c>
      <c r="G152" s="142">
        <v>40.566037000000001</v>
      </c>
      <c r="H152" s="142">
        <v>-73.860934999999998</v>
      </c>
      <c r="I152" s="142">
        <v>40.582898999999998</v>
      </c>
      <c r="J152" s="142">
        <v>-73.815207000000001</v>
      </c>
    </row>
    <row r="153" spans="1:10" ht="12.75" customHeight="1">
      <c r="A153" s="142" t="s">
        <v>429</v>
      </c>
      <c r="B153" s="142" t="s">
        <v>448</v>
      </c>
      <c r="C153" s="142" t="s">
        <v>449</v>
      </c>
      <c r="D153" s="142" t="s">
        <v>35</v>
      </c>
      <c r="E153" s="142">
        <v>3</v>
      </c>
      <c r="F153" s="138">
        <v>0.188</v>
      </c>
      <c r="G153" s="142">
        <v>40.594524999999997</v>
      </c>
      <c r="H153" s="142">
        <v>-73.476149000000007</v>
      </c>
      <c r="I153" s="142">
        <v>40.594729000000001</v>
      </c>
      <c r="J153" s="142">
        <v>-73.743660000000006</v>
      </c>
    </row>
    <row r="154" spans="1:10" ht="12.75" customHeight="1">
      <c r="A154" s="142" t="s">
        <v>429</v>
      </c>
      <c r="B154" s="142" t="s">
        <v>450</v>
      </c>
      <c r="C154" s="142" t="s">
        <v>451</v>
      </c>
      <c r="D154" s="142" t="s">
        <v>35</v>
      </c>
      <c r="E154" s="142">
        <v>3</v>
      </c>
      <c r="F154" s="138">
        <v>0.56799999999999995</v>
      </c>
      <c r="G154" s="142">
        <v>40.566037000000001</v>
      </c>
      <c r="H154" s="142">
        <v>-73.860934999999998</v>
      </c>
      <c r="I154" s="142">
        <v>40.574033</v>
      </c>
      <c r="J154" s="142">
        <v>-73.843489000000005</v>
      </c>
    </row>
    <row r="155" spans="1:10" ht="12.75" customHeight="1">
      <c r="A155" s="143" t="s">
        <v>429</v>
      </c>
      <c r="B155" s="143" t="s">
        <v>452</v>
      </c>
      <c r="C155" s="143" t="s">
        <v>453</v>
      </c>
      <c r="D155" s="143" t="s">
        <v>185</v>
      </c>
      <c r="E155" s="143">
        <v>1</v>
      </c>
      <c r="F155" s="141">
        <v>2.8000000000000001E-2</v>
      </c>
      <c r="G155" s="143">
        <v>40.799874000000003</v>
      </c>
      <c r="H155" s="143">
        <v>-73.821721999999994</v>
      </c>
      <c r="I155" s="143">
        <v>40.800617000000003</v>
      </c>
      <c r="J155" s="143">
        <v>-73.821336000000002</v>
      </c>
    </row>
    <row r="156" spans="1:10" ht="12.75" customHeight="1">
      <c r="A156" s="33"/>
      <c r="B156" s="34">
        <f>COUNTA(B144:B155)</f>
        <v>12</v>
      </c>
      <c r="C156" s="33"/>
      <c r="D156" s="33"/>
      <c r="E156" s="80"/>
      <c r="F156" s="139">
        <f>SUM(F144:F155)</f>
        <v>10.645000000000001</v>
      </c>
      <c r="G156" s="33"/>
      <c r="H156" s="33"/>
      <c r="I156" s="33"/>
      <c r="J156" s="33"/>
    </row>
    <row r="157" spans="1:10" ht="12.75" customHeight="1">
      <c r="A157" s="33"/>
      <c r="B157" s="34"/>
      <c r="C157" s="33"/>
      <c r="D157" s="33"/>
      <c r="E157" s="80"/>
      <c r="F157" s="139"/>
      <c r="G157" s="33"/>
      <c r="H157" s="33"/>
      <c r="I157" s="33"/>
      <c r="J157" s="33"/>
    </row>
    <row r="158" spans="1:10" ht="12.75" customHeight="1">
      <c r="A158" s="142" t="s">
        <v>454</v>
      </c>
      <c r="B158" s="142" t="s">
        <v>455</v>
      </c>
      <c r="C158" s="142" t="s">
        <v>456</v>
      </c>
      <c r="D158" s="142" t="s">
        <v>35</v>
      </c>
      <c r="E158" s="142">
        <v>2</v>
      </c>
      <c r="F158" s="138">
        <v>1.46</v>
      </c>
      <c r="G158" s="142">
        <v>40.562728</v>
      </c>
      <c r="H158" s="142">
        <v>-74.093986000000001</v>
      </c>
      <c r="I158" s="142">
        <v>40.578190999999997</v>
      </c>
      <c r="J158" s="142">
        <v>-74.075918000000001</v>
      </c>
    </row>
    <row r="159" spans="1:10" ht="12.75" customHeight="1">
      <c r="A159" s="142" t="s">
        <v>454</v>
      </c>
      <c r="B159" s="142" t="s">
        <v>457</v>
      </c>
      <c r="C159" s="142" t="s">
        <v>458</v>
      </c>
      <c r="D159" s="142" t="s">
        <v>185</v>
      </c>
      <c r="E159" s="142">
        <v>2</v>
      </c>
      <c r="F159" s="138">
        <v>1.43</v>
      </c>
      <c r="G159" s="142">
        <v>40.578263999999997</v>
      </c>
      <c r="H159" s="142">
        <v>-74.075638999999995</v>
      </c>
      <c r="I159" s="142">
        <v>40.594234</v>
      </c>
      <c r="J159" s="142">
        <v>-74.059265999999994</v>
      </c>
    </row>
    <row r="160" spans="1:10" ht="12.75" customHeight="1">
      <c r="A160" s="143" t="s">
        <v>454</v>
      </c>
      <c r="B160" s="143" t="s">
        <v>459</v>
      </c>
      <c r="C160" s="143" t="s">
        <v>460</v>
      </c>
      <c r="D160" s="143" t="s">
        <v>185</v>
      </c>
      <c r="E160" s="143">
        <v>1</v>
      </c>
      <c r="F160" s="141">
        <v>5.7000000000000002E-2</v>
      </c>
      <c r="G160" s="143">
        <v>40.514896999999998</v>
      </c>
      <c r="H160" s="143">
        <v>-74.190430000000006</v>
      </c>
      <c r="I160" s="143">
        <v>40.516125000000002</v>
      </c>
      <c r="J160" s="143">
        <v>-74.188472000000004</v>
      </c>
    </row>
    <row r="161" spans="1:10" ht="12.75" customHeight="1">
      <c r="A161" s="33"/>
      <c r="B161" s="34">
        <f>COUNTA(B158:B160)</f>
        <v>3</v>
      </c>
      <c r="C161" s="33"/>
      <c r="D161" s="33"/>
      <c r="E161" s="80"/>
      <c r="F161" s="139">
        <f>SUM(F158:F160)</f>
        <v>2.9469999999999996</v>
      </c>
      <c r="G161" s="33"/>
      <c r="H161" s="33"/>
      <c r="I161" s="33"/>
      <c r="J161" s="33"/>
    </row>
    <row r="162" spans="1:10" ht="12.75" customHeight="1">
      <c r="A162" s="33"/>
      <c r="B162" s="34"/>
      <c r="C162" s="33"/>
      <c r="D162" s="33"/>
      <c r="E162" s="80"/>
      <c r="F162" s="139"/>
      <c r="G162" s="33"/>
      <c r="H162" s="33"/>
      <c r="I162" s="33"/>
      <c r="J162" s="33"/>
    </row>
    <row r="163" spans="1:10" ht="12.75" customHeight="1">
      <c r="A163" s="142" t="s">
        <v>461</v>
      </c>
      <c r="B163" s="142" t="s">
        <v>462</v>
      </c>
      <c r="C163" s="142" t="s">
        <v>463</v>
      </c>
      <c r="D163" s="142" t="s">
        <v>35</v>
      </c>
      <c r="E163" s="142">
        <v>3</v>
      </c>
      <c r="F163" s="138">
        <v>2.8000000000000001E-2</v>
      </c>
      <c r="G163" s="142">
        <v>41.000638000000002</v>
      </c>
      <c r="H163" s="142">
        <v>-72.117283</v>
      </c>
      <c r="I163" s="142">
        <v>40.9998</v>
      </c>
      <c r="J163" s="142">
        <v>-72.116332999999997</v>
      </c>
    </row>
    <row r="164" spans="1:10" ht="12.75" customHeight="1">
      <c r="A164" s="142" t="s">
        <v>461</v>
      </c>
      <c r="B164" s="142" t="s">
        <v>464</v>
      </c>
      <c r="C164" s="142" t="s">
        <v>465</v>
      </c>
      <c r="D164" s="142" t="s">
        <v>36</v>
      </c>
      <c r="E164" s="142">
        <v>3</v>
      </c>
      <c r="F164" s="138">
        <v>2.8000000000000001E-2</v>
      </c>
      <c r="G164" s="142">
        <v>40.963639999999998</v>
      </c>
      <c r="H164" s="142">
        <v>-72.137281000000002</v>
      </c>
      <c r="I164" s="142">
        <v>40.963858000000002</v>
      </c>
      <c r="J164" s="142">
        <v>-72.136680999999996</v>
      </c>
    </row>
    <row r="165" spans="1:10" ht="12.75" customHeight="1">
      <c r="A165" s="142" t="s">
        <v>461</v>
      </c>
      <c r="B165" s="142" t="s">
        <v>466</v>
      </c>
      <c r="C165" s="142" t="s">
        <v>467</v>
      </c>
      <c r="D165" s="142" t="s">
        <v>35</v>
      </c>
      <c r="E165" s="142">
        <v>1</v>
      </c>
      <c r="F165" s="138">
        <v>2.8000000000000001E-2</v>
      </c>
      <c r="G165" s="142">
        <v>40.655216000000003</v>
      </c>
      <c r="H165" s="142">
        <v>-73.408000000000001</v>
      </c>
      <c r="I165" s="142">
        <v>40.655200000000001</v>
      </c>
      <c r="J165" s="142">
        <v>-73.406767000000002</v>
      </c>
    </row>
    <row r="166" spans="1:10" ht="12.75" customHeight="1">
      <c r="A166" s="142" t="s">
        <v>461</v>
      </c>
      <c r="B166" s="142" t="s">
        <v>468</v>
      </c>
      <c r="C166" s="142" t="s">
        <v>469</v>
      </c>
      <c r="D166" s="142" t="s">
        <v>35</v>
      </c>
      <c r="E166" s="142">
        <v>2</v>
      </c>
      <c r="F166" s="138">
        <v>2.8000000000000001E-2</v>
      </c>
      <c r="G166" s="142">
        <v>40.920149000000002</v>
      </c>
      <c r="H166" s="142">
        <v>-73.352226000000002</v>
      </c>
      <c r="I166" s="142">
        <v>40.918697000000002</v>
      </c>
      <c r="J166" s="142">
        <v>-73.352419999999995</v>
      </c>
    </row>
    <row r="167" spans="1:10" ht="12.75" customHeight="1">
      <c r="A167" s="142" t="s">
        <v>461</v>
      </c>
      <c r="B167" s="142" t="s">
        <v>470</v>
      </c>
      <c r="C167" s="142" t="s">
        <v>471</v>
      </c>
      <c r="D167" s="142" t="s">
        <v>35</v>
      </c>
      <c r="E167" s="142">
        <v>3</v>
      </c>
      <c r="F167" s="138">
        <v>8.5000000000000006E-2</v>
      </c>
      <c r="G167" s="142">
        <v>40.969479999999997</v>
      </c>
      <c r="H167" s="142">
        <v>-72.121549999999999</v>
      </c>
      <c r="I167" s="142">
        <v>40.968938000000001</v>
      </c>
      <c r="J167" s="142">
        <v>-72.123043999999993</v>
      </c>
    </row>
    <row r="168" spans="1:10" ht="12.75" customHeight="1">
      <c r="A168" s="142" t="s">
        <v>461</v>
      </c>
      <c r="B168" s="142" t="s">
        <v>472</v>
      </c>
      <c r="C168" s="142" t="s">
        <v>473</v>
      </c>
      <c r="D168" s="142" t="s">
        <v>35</v>
      </c>
      <c r="E168" s="142">
        <v>2</v>
      </c>
      <c r="F168" s="138">
        <v>2.8000000000000001E-2</v>
      </c>
      <c r="G168" s="142">
        <v>40.642916</v>
      </c>
      <c r="H168" s="142">
        <v>-73.175083000000001</v>
      </c>
      <c r="I168" s="142">
        <v>40.643000000000001</v>
      </c>
      <c r="J168" s="142">
        <v>-73.174683000000002</v>
      </c>
    </row>
    <row r="169" spans="1:10" ht="12.75" customHeight="1">
      <c r="A169" s="142" t="s">
        <v>461</v>
      </c>
      <c r="B169" s="142" t="s">
        <v>474</v>
      </c>
      <c r="C169" s="142" t="s">
        <v>475</v>
      </c>
      <c r="D169" s="142" t="s">
        <v>35</v>
      </c>
      <c r="E169" s="142">
        <v>3</v>
      </c>
      <c r="F169" s="138">
        <v>5.7000000000000002E-2</v>
      </c>
      <c r="G169" s="142">
        <v>40.640183</v>
      </c>
      <c r="H169" s="142">
        <v>-73.172849999999997</v>
      </c>
      <c r="I169" s="142">
        <v>40.640515999999998</v>
      </c>
      <c r="J169" s="142">
        <v>-73.171833000000007</v>
      </c>
    </row>
    <row r="170" spans="1:10" ht="12.75" customHeight="1">
      <c r="A170" s="142" t="s">
        <v>461</v>
      </c>
      <c r="B170" s="142" t="s">
        <v>476</v>
      </c>
      <c r="C170" s="142" t="s">
        <v>477</v>
      </c>
      <c r="D170" s="142" t="s">
        <v>35</v>
      </c>
      <c r="E170" s="142">
        <v>3</v>
      </c>
      <c r="F170" s="138">
        <v>2.8000000000000001E-2</v>
      </c>
      <c r="G170" s="142">
        <v>40.793669999999999</v>
      </c>
      <c r="H170" s="142">
        <v>-72.642139999999998</v>
      </c>
      <c r="I170" s="142">
        <v>40.793489999999998</v>
      </c>
      <c r="J170" s="142">
        <v>-72.64358</v>
      </c>
    </row>
    <row r="171" spans="1:10" ht="12.75" customHeight="1">
      <c r="A171" s="142" t="s">
        <v>461</v>
      </c>
      <c r="B171" s="142" t="s">
        <v>478</v>
      </c>
      <c r="C171" s="142" t="s">
        <v>479</v>
      </c>
      <c r="D171" s="142" t="s">
        <v>35</v>
      </c>
      <c r="E171" s="142">
        <v>3</v>
      </c>
      <c r="F171" s="138">
        <v>2.8000000000000001E-2</v>
      </c>
      <c r="G171" s="142">
        <v>40.86871</v>
      </c>
      <c r="H171" s="142">
        <v>-72.390709999999999</v>
      </c>
      <c r="I171" s="142">
        <v>40.868099999999998</v>
      </c>
      <c r="J171" s="142">
        <v>-72.392179999999996</v>
      </c>
    </row>
    <row r="172" spans="1:10" ht="12.75" customHeight="1">
      <c r="A172" s="142" t="s">
        <v>461</v>
      </c>
      <c r="B172" s="142" t="s">
        <v>480</v>
      </c>
      <c r="C172" s="142" t="s">
        <v>481</v>
      </c>
      <c r="D172" s="142" t="s">
        <v>185</v>
      </c>
      <c r="E172" s="142">
        <v>2</v>
      </c>
      <c r="F172" s="138">
        <v>2.8000000000000001E-2</v>
      </c>
      <c r="G172" s="142">
        <v>40.705950000000001</v>
      </c>
      <c r="H172" s="142">
        <v>-73.215969999999999</v>
      </c>
      <c r="I172" s="142">
        <v>40.706032999999998</v>
      </c>
      <c r="J172" s="142">
        <v>-73.216220000000007</v>
      </c>
    </row>
    <row r="173" spans="1:10" ht="12.75" customHeight="1">
      <c r="A173" s="142" t="s">
        <v>461</v>
      </c>
      <c r="B173" s="142" t="s">
        <v>482</v>
      </c>
      <c r="C173" s="142" t="s">
        <v>483</v>
      </c>
      <c r="D173" s="142" t="s">
        <v>35</v>
      </c>
      <c r="E173" s="142">
        <v>1</v>
      </c>
      <c r="F173" s="138">
        <v>2.8000000000000001E-2</v>
      </c>
      <c r="G173" s="142">
        <v>40.728282999999998</v>
      </c>
      <c r="H173" s="142">
        <v>-73.054282999999998</v>
      </c>
      <c r="I173" s="142">
        <v>40.728000000000002</v>
      </c>
      <c r="J173" s="142">
        <v>-73.053650000000005</v>
      </c>
    </row>
    <row r="174" spans="1:10" ht="12.75" customHeight="1">
      <c r="A174" s="142" t="s">
        <v>461</v>
      </c>
      <c r="B174" s="142" t="s">
        <v>484</v>
      </c>
      <c r="C174" s="142" t="s">
        <v>485</v>
      </c>
      <c r="D174" s="142" t="s">
        <v>35</v>
      </c>
      <c r="E174" s="142">
        <v>2</v>
      </c>
      <c r="F174" s="138">
        <v>2.8000000000000001E-2</v>
      </c>
      <c r="G174" s="142">
        <v>40.966394999999999</v>
      </c>
      <c r="H174" s="142">
        <v>-73.059134999999998</v>
      </c>
      <c r="I174" s="142">
        <v>40.966904999999997</v>
      </c>
      <c r="J174" s="142">
        <v>-73.061173999999994</v>
      </c>
    </row>
    <row r="175" spans="1:10" ht="12.75" customHeight="1">
      <c r="A175" s="142" t="s">
        <v>461</v>
      </c>
      <c r="B175" s="142" t="s">
        <v>486</v>
      </c>
      <c r="C175" s="142" t="s">
        <v>487</v>
      </c>
      <c r="D175" s="142" t="s">
        <v>35</v>
      </c>
      <c r="E175" s="142">
        <v>3</v>
      </c>
      <c r="F175" s="138">
        <v>5.7000000000000002E-2</v>
      </c>
      <c r="G175" s="142">
        <v>40.712482999999999</v>
      </c>
      <c r="H175" s="142">
        <v>-72.925183000000004</v>
      </c>
      <c r="I175" s="142">
        <v>40.712215999999998</v>
      </c>
      <c r="J175" s="142">
        <v>-72.92595</v>
      </c>
    </row>
    <row r="176" spans="1:10" ht="12.75" customHeight="1">
      <c r="A176" s="142" t="s">
        <v>461</v>
      </c>
      <c r="B176" s="142" t="s">
        <v>488</v>
      </c>
      <c r="C176" s="142" t="s">
        <v>489</v>
      </c>
      <c r="D176" s="142" t="s">
        <v>35</v>
      </c>
      <c r="E176" s="142">
        <v>1</v>
      </c>
      <c r="F176" s="138">
        <v>2.8000000000000001E-2</v>
      </c>
      <c r="G176" s="142">
        <v>40.710410000000003</v>
      </c>
      <c r="H176" s="142">
        <v>-73.243129999999994</v>
      </c>
      <c r="I176" s="142">
        <v>40.709980000000002</v>
      </c>
      <c r="J176" s="142">
        <v>-73.243750000000006</v>
      </c>
    </row>
    <row r="177" spans="1:10" ht="12.75" customHeight="1">
      <c r="A177" s="142" t="s">
        <v>461</v>
      </c>
      <c r="B177" s="142" t="s">
        <v>490</v>
      </c>
      <c r="C177" s="142" t="s">
        <v>491</v>
      </c>
      <c r="D177" s="142" t="s">
        <v>185</v>
      </c>
      <c r="E177" s="142">
        <v>3</v>
      </c>
      <c r="F177" s="138">
        <v>2.8000000000000001E-2</v>
      </c>
      <c r="G177" s="142">
        <v>40.901470000000003</v>
      </c>
      <c r="H177" s="142">
        <v>-72.302809999999994</v>
      </c>
      <c r="I177" s="142">
        <v>40.9011</v>
      </c>
      <c r="J177" s="142">
        <v>-72.303759999999997</v>
      </c>
    </row>
    <row r="178" spans="1:10" ht="12.75" customHeight="1">
      <c r="A178" s="142" t="s">
        <v>461</v>
      </c>
      <c r="B178" s="142" t="s">
        <v>492</v>
      </c>
      <c r="C178" s="142" t="s">
        <v>493</v>
      </c>
      <c r="D178" s="142" t="s">
        <v>185</v>
      </c>
      <c r="E178" s="142">
        <v>3</v>
      </c>
      <c r="F178" s="138">
        <v>2.8000000000000001E-2</v>
      </c>
      <c r="G178" s="142">
        <v>40.898800000000001</v>
      </c>
      <c r="H178" s="142">
        <v>-72.309240000000003</v>
      </c>
      <c r="I178" s="142">
        <v>40.898510000000002</v>
      </c>
      <c r="J178" s="142">
        <v>-72.310519999999997</v>
      </c>
    </row>
    <row r="179" spans="1:10" ht="12.75" customHeight="1">
      <c r="A179" s="142" t="s">
        <v>461</v>
      </c>
      <c r="B179" s="142" t="s">
        <v>494</v>
      </c>
      <c r="C179" s="142" t="s">
        <v>495</v>
      </c>
      <c r="D179" s="142" t="s">
        <v>35</v>
      </c>
      <c r="E179" s="142">
        <v>2</v>
      </c>
      <c r="F179" s="138">
        <v>2.8000000000000001E-2</v>
      </c>
      <c r="G179" s="142">
        <v>40.703090000000003</v>
      </c>
      <c r="H179" s="142">
        <v>-73.250749999999996</v>
      </c>
      <c r="I179" s="142">
        <v>40.70243</v>
      </c>
      <c r="J179" s="142">
        <v>-73.251339999999999</v>
      </c>
    </row>
    <row r="180" spans="1:10" ht="12.75" customHeight="1">
      <c r="A180" s="142" t="s">
        <v>461</v>
      </c>
      <c r="B180" s="142" t="s">
        <v>496</v>
      </c>
      <c r="C180" s="142" t="s">
        <v>497</v>
      </c>
      <c r="D180" s="142" t="s">
        <v>36</v>
      </c>
      <c r="E180" s="142">
        <v>2</v>
      </c>
      <c r="F180" s="138">
        <v>2.8000000000000001E-2</v>
      </c>
      <c r="G180" s="142">
        <v>40.905482999999997</v>
      </c>
      <c r="H180" s="142">
        <v>-73.403599999999997</v>
      </c>
      <c r="I180" s="142">
        <v>40.905683000000003</v>
      </c>
      <c r="J180" s="142">
        <v>-73.403032999999994</v>
      </c>
    </row>
    <row r="181" spans="1:10" ht="12.75" customHeight="1">
      <c r="A181" s="142" t="s">
        <v>461</v>
      </c>
      <c r="B181" s="142" t="s">
        <v>498</v>
      </c>
      <c r="C181" s="142" t="s">
        <v>499</v>
      </c>
      <c r="D181" s="142" t="s">
        <v>36</v>
      </c>
      <c r="E181" s="142">
        <v>2</v>
      </c>
      <c r="F181" s="138">
        <v>2.8000000000000001E-2</v>
      </c>
      <c r="G181" s="142">
        <v>40.962319999999998</v>
      </c>
      <c r="H181" s="142">
        <v>-73.106700000000004</v>
      </c>
      <c r="I181" s="142">
        <v>40.962119999999999</v>
      </c>
      <c r="J181" s="142">
        <v>-73.106610000000003</v>
      </c>
    </row>
    <row r="182" spans="1:10" ht="12.75" customHeight="1">
      <c r="A182" s="142" t="s">
        <v>461</v>
      </c>
      <c r="B182" s="142" t="s">
        <v>500</v>
      </c>
      <c r="C182" s="142" t="s">
        <v>501</v>
      </c>
      <c r="D182" s="142" t="s">
        <v>185</v>
      </c>
      <c r="E182" s="142">
        <v>2</v>
      </c>
      <c r="F182" s="138">
        <v>2.8000000000000001E-2</v>
      </c>
      <c r="G182" s="142">
        <v>40.904415999999998</v>
      </c>
      <c r="H182" s="142">
        <v>-73.418616</v>
      </c>
      <c r="I182" s="142">
        <v>40.904299999999999</v>
      </c>
      <c r="J182" s="142">
        <v>-73.417833000000002</v>
      </c>
    </row>
    <row r="183" spans="1:10" ht="12.75" customHeight="1">
      <c r="A183" s="142" t="s">
        <v>461</v>
      </c>
      <c r="B183" s="142" t="s">
        <v>502</v>
      </c>
      <c r="C183" s="142" t="s">
        <v>503</v>
      </c>
      <c r="D183" s="142" t="s">
        <v>36</v>
      </c>
      <c r="E183" s="142">
        <v>2</v>
      </c>
      <c r="F183" s="138">
        <v>2.8000000000000001E-2</v>
      </c>
      <c r="G183" s="142">
        <v>40.965209999999999</v>
      </c>
      <c r="H183" s="142">
        <v>-73.114909999999995</v>
      </c>
      <c r="I183" s="142">
        <v>40.965389999999999</v>
      </c>
      <c r="J183" s="142">
        <v>-73.114840000000001</v>
      </c>
    </row>
    <row r="184" spans="1:10" ht="12.75" customHeight="1">
      <c r="A184" s="142" t="s">
        <v>461</v>
      </c>
      <c r="B184" s="142" t="s">
        <v>504</v>
      </c>
      <c r="C184" s="142" t="s">
        <v>505</v>
      </c>
      <c r="D184" s="142" t="s">
        <v>36</v>
      </c>
      <c r="E184" s="142">
        <v>1</v>
      </c>
      <c r="F184" s="138">
        <v>2.8000000000000001E-2</v>
      </c>
      <c r="G184" s="142">
        <v>40.964149999999997</v>
      </c>
      <c r="H184" s="142">
        <v>-72.936616000000001</v>
      </c>
      <c r="I184" s="142">
        <v>40.964066000000003</v>
      </c>
      <c r="J184" s="142">
        <v>-72.935615999999996</v>
      </c>
    </row>
    <row r="185" spans="1:10" ht="12.75" customHeight="1">
      <c r="A185" s="142" t="s">
        <v>461</v>
      </c>
      <c r="B185" s="142" t="s">
        <v>506</v>
      </c>
      <c r="C185" s="142" t="s">
        <v>507</v>
      </c>
      <c r="D185" s="142" t="s">
        <v>36</v>
      </c>
      <c r="E185" s="142">
        <v>1</v>
      </c>
      <c r="F185" s="138">
        <v>1.9E-2</v>
      </c>
      <c r="G185" s="142">
        <v>40.962815999999997</v>
      </c>
      <c r="H185" s="142">
        <v>-72.924233000000001</v>
      </c>
      <c r="I185" s="142">
        <v>40.962867000000003</v>
      </c>
      <c r="J185" s="142">
        <v>-72.924783000000005</v>
      </c>
    </row>
    <row r="186" spans="1:10" ht="12.75" customHeight="1">
      <c r="A186" s="142" t="s">
        <v>461</v>
      </c>
      <c r="B186" s="142" t="s">
        <v>508</v>
      </c>
      <c r="C186" s="142" t="s">
        <v>509</v>
      </c>
      <c r="D186" s="142" t="s">
        <v>35</v>
      </c>
      <c r="E186" s="142">
        <v>2</v>
      </c>
      <c r="F186" s="138">
        <v>2.8000000000000001E-2</v>
      </c>
      <c r="G186" s="142">
        <v>40.919832999999997</v>
      </c>
      <c r="H186" s="142">
        <v>-73.280966000000006</v>
      </c>
      <c r="I186" s="142">
        <v>40.920192999999998</v>
      </c>
      <c r="J186" s="142">
        <v>-72.282167000000001</v>
      </c>
    </row>
    <row r="187" spans="1:10" ht="12.75" customHeight="1">
      <c r="A187" s="142" t="s">
        <v>461</v>
      </c>
      <c r="B187" s="142" t="s">
        <v>510</v>
      </c>
      <c r="C187" s="142" t="s">
        <v>511</v>
      </c>
      <c r="D187" s="142" t="s">
        <v>185</v>
      </c>
      <c r="E187" s="142">
        <v>2</v>
      </c>
      <c r="F187" s="138">
        <v>2.8000000000000001E-2</v>
      </c>
      <c r="G187" s="142">
        <v>41.038783000000002</v>
      </c>
      <c r="H187" s="142">
        <v>-72.179182999999995</v>
      </c>
      <c r="I187" s="142">
        <v>41.039265999999998</v>
      </c>
      <c r="J187" s="142">
        <v>-72.178765999999996</v>
      </c>
    </row>
    <row r="188" spans="1:10" ht="12.75" customHeight="1">
      <c r="A188" s="142" t="s">
        <v>461</v>
      </c>
      <c r="B188" s="142" t="s">
        <v>512</v>
      </c>
      <c r="C188" s="142" t="s">
        <v>513</v>
      </c>
      <c r="D188" s="142" t="s">
        <v>185</v>
      </c>
      <c r="E188" s="142">
        <v>3</v>
      </c>
      <c r="F188" s="138">
        <v>2.8000000000000001E-2</v>
      </c>
      <c r="G188" s="142">
        <v>40.968699999999998</v>
      </c>
      <c r="H188" s="142">
        <v>-72.842332999999996</v>
      </c>
      <c r="I188" s="142">
        <v>40.968815999999997</v>
      </c>
      <c r="J188" s="142">
        <v>-72.841766000000007</v>
      </c>
    </row>
    <row r="189" spans="1:10" ht="12.75" customHeight="1">
      <c r="A189" s="142" t="s">
        <v>461</v>
      </c>
      <c r="B189" s="142" t="s">
        <v>514</v>
      </c>
      <c r="C189" s="142" t="s">
        <v>515</v>
      </c>
      <c r="D189" s="142" t="s">
        <v>185</v>
      </c>
      <c r="E189" s="142">
        <v>3</v>
      </c>
      <c r="F189" s="138">
        <v>2.8000000000000001E-2</v>
      </c>
      <c r="G189" s="142">
        <v>41.070295000000002</v>
      </c>
      <c r="H189" s="142">
        <v>-72.378440999999995</v>
      </c>
      <c r="I189" s="142">
        <v>41.071007000000002</v>
      </c>
      <c r="J189" s="142">
        <v>-72.379363999999995</v>
      </c>
    </row>
    <row r="190" spans="1:10" ht="12.75" customHeight="1">
      <c r="A190" s="142" t="s">
        <v>461</v>
      </c>
      <c r="B190" s="142" t="s">
        <v>516</v>
      </c>
      <c r="C190" s="142" t="s">
        <v>517</v>
      </c>
      <c r="D190" s="142" t="s">
        <v>35</v>
      </c>
      <c r="E190" s="142">
        <v>3</v>
      </c>
      <c r="F190" s="138">
        <v>8.5000000000000006E-2</v>
      </c>
      <c r="G190" s="142">
        <v>40.629823000000002</v>
      </c>
      <c r="H190" s="142">
        <v>-73.339609999999993</v>
      </c>
      <c r="I190" s="142">
        <v>40.62923</v>
      </c>
      <c r="J190" s="142">
        <v>-73.341742999999994</v>
      </c>
    </row>
    <row r="191" spans="1:10" ht="12.75" customHeight="1">
      <c r="A191" s="142" t="s">
        <v>461</v>
      </c>
      <c r="B191" s="142" t="s">
        <v>518</v>
      </c>
      <c r="C191" s="142" t="s">
        <v>519</v>
      </c>
      <c r="D191" s="142" t="s">
        <v>35</v>
      </c>
      <c r="E191" s="142">
        <v>2</v>
      </c>
      <c r="F191" s="138">
        <v>2.8000000000000001E-2</v>
      </c>
      <c r="G191" s="142">
        <v>40.964894999999999</v>
      </c>
      <c r="H191" s="142">
        <v>-73.031841999999997</v>
      </c>
      <c r="I191" s="142">
        <v>40.965015999999999</v>
      </c>
      <c r="J191" s="142">
        <v>-73.026633000000004</v>
      </c>
    </row>
    <row r="192" spans="1:10" ht="12.75" customHeight="1">
      <c r="A192" s="142" t="s">
        <v>461</v>
      </c>
      <c r="B192" s="142" t="s">
        <v>520</v>
      </c>
      <c r="C192" s="142" t="s">
        <v>521</v>
      </c>
      <c r="D192" s="142" t="s">
        <v>35</v>
      </c>
      <c r="E192" s="142">
        <v>2</v>
      </c>
      <c r="F192" s="138">
        <v>2.8000000000000001E-2</v>
      </c>
      <c r="G192" s="142">
        <v>40.9651</v>
      </c>
      <c r="H192" s="142">
        <v>-73.031783000000004</v>
      </c>
      <c r="I192" s="142">
        <v>40.965266</v>
      </c>
      <c r="J192" s="142">
        <v>-73.029250000000005</v>
      </c>
    </row>
    <row r="193" spans="1:10" ht="12.75" customHeight="1">
      <c r="A193" s="142" t="s">
        <v>461</v>
      </c>
      <c r="B193" s="142" t="s">
        <v>522</v>
      </c>
      <c r="C193" s="142" t="s">
        <v>523</v>
      </c>
      <c r="D193" s="142" t="s">
        <v>35</v>
      </c>
      <c r="E193" s="142">
        <v>2</v>
      </c>
      <c r="F193" s="138">
        <v>2.8000000000000001E-2</v>
      </c>
      <c r="G193" s="142">
        <v>40.904833000000004</v>
      </c>
      <c r="H193" s="142">
        <v>-73.378600000000006</v>
      </c>
      <c r="I193" s="142">
        <v>40.904032999999998</v>
      </c>
      <c r="J193" s="142">
        <v>-73.379165999999998</v>
      </c>
    </row>
    <row r="194" spans="1:10" ht="12.75" customHeight="1">
      <c r="A194" s="142" t="s">
        <v>461</v>
      </c>
      <c r="B194" s="142" t="s">
        <v>524</v>
      </c>
      <c r="C194" s="142" t="s">
        <v>525</v>
      </c>
      <c r="D194" s="142" t="s">
        <v>36</v>
      </c>
      <c r="E194" s="142">
        <v>1</v>
      </c>
      <c r="F194" s="138">
        <v>2.8000000000000001E-2</v>
      </c>
      <c r="G194" s="142">
        <v>40.901682999999998</v>
      </c>
      <c r="H194" s="142">
        <v>-73.360399999999998</v>
      </c>
      <c r="I194" s="142">
        <v>40.901333000000001</v>
      </c>
      <c r="J194" s="142">
        <v>-73.359966</v>
      </c>
    </row>
    <row r="195" spans="1:10" ht="12.75" customHeight="1">
      <c r="A195" s="142" t="s">
        <v>461</v>
      </c>
      <c r="B195" s="142" t="s">
        <v>526</v>
      </c>
      <c r="C195" s="142" t="s">
        <v>527</v>
      </c>
      <c r="D195" s="142" t="s">
        <v>36</v>
      </c>
      <c r="E195" s="142">
        <v>3</v>
      </c>
      <c r="F195" s="138">
        <v>5.7000000000000002E-2</v>
      </c>
      <c r="G195" s="142">
        <v>40.649065999999998</v>
      </c>
      <c r="H195" s="142">
        <v>-73.132182999999998</v>
      </c>
      <c r="I195" s="142">
        <v>40.649282999999997</v>
      </c>
      <c r="J195" s="142">
        <v>-73.131416000000002</v>
      </c>
    </row>
    <row r="196" spans="1:10" ht="12.75" customHeight="1">
      <c r="A196" s="142" t="s">
        <v>461</v>
      </c>
      <c r="B196" s="142" t="s">
        <v>528</v>
      </c>
      <c r="C196" s="142" t="s">
        <v>529</v>
      </c>
      <c r="D196" s="142" t="s">
        <v>36</v>
      </c>
      <c r="E196" s="142">
        <v>1</v>
      </c>
      <c r="F196" s="138">
        <v>2.8000000000000001E-2</v>
      </c>
      <c r="G196" s="142">
        <v>40.875965999999998</v>
      </c>
      <c r="H196" s="142">
        <v>-73.470916000000003</v>
      </c>
      <c r="I196" s="142">
        <v>40.875633000000001</v>
      </c>
      <c r="J196" s="142">
        <v>-73.471132999999995</v>
      </c>
    </row>
    <row r="197" spans="1:10" ht="12.75" customHeight="1">
      <c r="A197" s="142" t="s">
        <v>461</v>
      </c>
      <c r="B197" s="142" t="s">
        <v>530</v>
      </c>
      <c r="C197" s="142" t="s">
        <v>531</v>
      </c>
      <c r="D197" s="142" t="s">
        <v>35</v>
      </c>
      <c r="E197" s="142">
        <v>3</v>
      </c>
      <c r="F197" s="138">
        <v>8.5000000000000006E-2</v>
      </c>
      <c r="G197" s="142">
        <v>40.863590000000002</v>
      </c>
      <c r="H197" s="142">
        <v>-72.405360000000002</v>
      </c>
      <c r="I197" s="142">
        <v>40.86318</v>
      </c>
      <c r="J197" s="142">
        <v>-72.406530000000004</v>
      </c>
    </row>
    <row r="198" spans="1:10" ht="12.75" customHeight="1">
      <c r="A198" s="142" t="s">
        <v>461</v>
      </c>
      <c r="B198" s="142" t="s">
        <v>532</v>
      </c>
      <c r="C198" s="142" t="s">
        <v>533</v>
      </c>
      <c r="D198" s="142" t="s">
        <v>185</v>
      </c>
      <c r="E198" s="142">
        <v>2</v>
      </c>
      <c r="F198" s="138">
        <v>3.7999999999999999E-2</v>
      </c>
      <c r="G198" s="142">
        <v>40.657899999999998</v>
      </c>
      <c r="H198" s="142">
        <v>-73.385400000000004</v>
      </c>
      <c r="I198" s="142">
        <v>40.657600000000002</v>
      </c>
      <c r="J198" s="142">
        <v>-73.385900000000007</v>
      </c>
    </row>
    <row r="199" spans="1:10" ht="12.75" customHeight="1">
      <c r="A199" s="142" t="s">
        <v>461</v>
      </c>
      <c r="B199" s="142" t="s">
        <v>534</v>
      </c>
      <c r="C199" s="142" t="s">
        <v>535</v>
      </c>
      <c r="D199" s="142" t="s">
        <v>35</v>
      </c>
      <c r="E199" s="142">
        <v>2</v>
      </c>
      <c r="F199" s="138">
        <v>2.8000000000000001E-2</v>
      </c>
      <c r="G199" s="142">
        <v>40.746082999999999</v>
      </c>
      <c r="H199" s="142">
        <v>-73.025700000000001</v>
      </c>
      <c r="I199" s="142">
        <v>40.745016</v>
      </c>
      <c r="J199" s="142">
        <v>-73.027150000000006</v>
      </c>
    </row>
    <row r="200" spans="1:10" ht="18" customHeight="1">
      <c r="A200" s="142" t="s">
        <v>461</v>
      </c>
      <c r="B200" s="142" t="s">
        <v>536</v>
      </c>
      <c r="C200" s="142" t="s">
        <v>537</v>
      </c>
      <c r="D200" s="142" t="s">
        <v>35</v>
      </c>
      <c r="E200" s="142">
        <v>3</v>
      </c>
      <c r="F200" s="138">
        <v>2.8000000000000001E-2</v>
      </c>
      <c r="G200" s="142">
        <v>41.036982999999999</v>
      </c>
      <c r="H200" s="142">
        <v>-72.389066</v>
      </c>
      <c r="I200" s="142">
        <v>41.034823000000003</v>
      </c>
      <c r="J200" s="142">
        <v>-72.386619999999994</v>
      </c>
    </row>
    <row r="201" spans="1:10" ht="12.75" customHeight="1">
      <c r="A201" s="142" t="s">
        <v>461</v>
      </c>
      <c r="B201" s="142" t="s">
        <v>538</v>
      </c>
      <c r="C201" s="142" t="s">
        <v>539</v>
      </c>
      <c r="D201" s="142" t="s">
        <v>35</v>
      </c>
      <c r="E201" s="142">
        <v>2</v>
      </c>
      <c r="F201" s="138">
        <v>5.7000000000000002E-2</v>
      </c>
      <c r="G201" s="142">
        <v>40.929465999999998</v>
      </c>
      <c r="H201" s="142">
        <v>-73.326216000000002</v>
      </c>
      <c r="I201" s="142">
        <v>40.929250000000003</v>
      </c>
      <c r="J201" s="142">
        <v>-73.325083000000006</v>
      </c>
    </row>
    <row r="202" spans="1:10" ht="12.75" customHeight="1">
      <c r="A202" s="142" t="s">
        <v>461</v>
      </c>
      <c r="B202" s="142" t="s">
        <v>540</v>
      </c>
      <c r="C202" s="142" t="s">
        <v>541</v>
      </c>
      <c r="D202" s="142" t="s">
        <v>35</v>
      </c>
      <c r="E202" s="142">
        <v>3</v>
      </c>
      <c r="F202" s="138">
        <v>2.8000000000000001E-2</v>
      </c>
      <c r="G202" s="142">
        <v>41.074854000000002</v>
      </c>
      <c r="H202" s="142">
        <v>-72.364925999999997</v>
      </c>
      <c r="I202" s="142">
        <v>41.073341999999997</v>
      </c>
      <c r="J202" s="142">
        <v>-72.366815000000003</v>
      </c>
    </row>
    <row r="203" spans="1:10" ht="12.75" customHeight="1">
      <c r="A203" s="142" t="s">
        <v>461</v>
      </c>
      <c r="B203" s="142" t="s">
        <v>542</v>
      </c>
      <c r="C203" s="142" t="s">
        <v>543</v>
      </c>
      <c r="D203" s="142" t="s">
        <v>35</v>
      </c>
      <c r="E203" s="142">
        <v>2</v>
      </c>
      <c r="F203" s="138">
        <v>2.8000000000000001E-2</v>
      </c>
      <c r="G203" s="142">
        <v>40.906596</v>
      </c>
      <c r="H203" s="142">
        <v>-73.401246</v>
      </c>
      <c r="I203" s="142">
        <v>40.906230999999998</v>
      </c>
      <c r="J203" s="142">
        <v>-73.401985999999994</v>
      </c>
    </row>
    <row r="204" spans="1:10" ht="12.75" customHeight="1">
      <c r="A204" s="142" t="s">
        <v>461</v>
      </c>
      <c r="B204" s="142" t="s">
        <v>544</v>
      </c>
      <c r="C204" s="142" t="s">
        <v>545</v>
      </c>
      <c r="D204" s="142" t="s">
        <v>35</v>
      </c>
      <c r="E204" s="142">
        <v>3</v>
      </c>
      <c r="F204" s="138">
        <v>8.5000000000000006E-2</v>
      </c>
      <c r="G204" s="142">
        <v>40.770766000000002</v>
      </c>
      <c r="H204" s="142">
        <v>-72.729682999999994</v>
      </c>
      <c r="I204" s="142">
        <v>40.770516000000001</v>
      </c>
      <c r="J204" s="142">
        <v>-72.731032999999996</v>
      </c>
    </row>
    <row r="205" spans="1:10" ht="12.75" customHeight="1">
      <c r="A205" s="142" t="s">
        <v>461</v>
      </c>
      <c r="B205" s="142" t="s">
        <v>546</v>
      </c>
      <c r="C205" s="142" t="s">
        <v>547</v>
      </c>
      <c r="D205" s="142" t="s">
        <v>185</v>
      </c>
      <c r="E205" s="142">
        <v>3</v>
      </c>
      <c r="F205" s="138">
        <v>1.89E-2</v>
      </c>
      <c r="G205" s="142">
        <v>40.965000000000003</v>
      </c>
      <c r="H205" s="142">
        <v>-72.778099999999995</v>
      </c>
      <c r="I205" s="142">
        <v>40.965049999999998</v>
      </c>
      <c r="J205" s="142">
        <v>-72.777516000000006</v>
      </c>
    </row>
    <row r="206" spans="1:10" ht="12.75" customHeight="1">
      <c r="A206" s="142" t="s">
        <v>461</v>
      </c>
      <c r="B206" s="142" t="s">
        <v>548</v>
      </c>
      <c r="C206" s="142" t="s">
        <v>549</v>
      </c>
      <c r="D206" s="142" t="s">
        <v>185</v>
      </c>
      <c r="E206" s="142">
        <v>3</v>
      </c>
      <c r="F206" s="138">
        <v>1.9E-2</v>
      </c>
      <c r="G206" s="142">
        <v>41.050849999999997</v>
      </c>
      <c r="H206" s="142">
        <v>-72.167682999999997</v>
      </c>
      <c r="I206" s="142">
        <v>41.051383000000001</v>
      </c>
      <c r="J206" s="142">
        <v>-72.166550000000001</v>
      </c>
    </row>
    <row r="207" spans="1:10" ht="12.75" customHeight="1">
      <c r="A207" s="142" t="s">
        <v>461</v>
      </c>
      <c r="B207" s="142" t="s">
        <v>550</v>
      </c>
      <c r="C207" s="142" t="s">
        <v>551</v>
      </c>
      <c r="D207" s="142" t="s">
        <v>185</v>
      </c>
      <c r="E207" s="142">
        <v>3</v>
      </c>
      <c r="F207" s="138">
        <v>1.9E-2</v>
      </c>
      <c r="G207" s="142">
        <v>41.072833000000003</v>
      </c>
      <c r="H207" s="142">
        <v>-71.949950000000001</v>
      </c>
      <c r="I207" s="142">
        <v>41.073065999999997</v>
      </c>
      <c r="J207" s="142">
        <v>-71.949282999999994</v>
      </c>
    </row>
    <row r="208" spans="1:10" ht="12.75" customHeight="1">
      <c r="A208" s="142" t="s">
        <v>461</v>
      </c>
      <c r="B208" s="142" t="s">
        <v>552</v>
      </c>
      <c r="C208" s="142" t="s">
        <v>553</v>
      </c>
      <c r="D208" s="142" t="s">
        <v>35</v>
      </c>
      <c r="E208" s="142">
        <v>3</v>
      </c>
      <c r="F208" s="138">
        <v>8.5000000000000006E-2</v>
      </c>
      <c r="G208" s="142">
        <v>40.683365999999999</v>
      </c>
      <c r="H208" s="142">
        <v>-73.004065999999995</v>
      </c>
      <c r="I208" s="142">
        <v>40.683666000000002</v>
      </c>
      <c r="J208" s="142">
        <v>-73.003249999999994</v>
      </c>
    </row>
    <row r="209" spans="1:10" ht="12.75" customHeight="1">
      <c r="A209" s="142" t="s">
        <v>461</v>
      </c>
      <c r="B209" s="142" t="s">
        <v>554</v>
      </c>
      <c r="C209" s="142" t="s">
        <v>555</v>
      </c>
      <c r="D209" s="142" t="s">
        <v>185</v>
      </c>
      <c r="E209" s="142">
        <v>3</v>
      </c>
      <c r="F209" s="138">
        <v>2.8000000000000001E-2</v>
      </c>
      <c r="G209" s="142">
        <v>40.992832999999997</v>
      </c>
      <c r="H209" s="142">
        <v>-72.105699999999999</v>
      </c>
      <c r="I209" s="142">
        <v>40.992516000000002</v>
      </c>
      <c r="J209" s="142">
        <v>-72.105016000000006</v>
      </c>
    </row>
    <row r="210" spans="1:10" ht="12.75" customHeight="1">
      <c r="A210" s="142" t="s">
        <v>461</v>
      </c>
      <c r="B210" s="142" t="s">
        <v>556</v>
      </c>
      <c r="C210" s="142" t="s">
        <v>557</v>
      </c>
      <c r="D210" s="142" t="s">
        <v>35</v>
      </c>
      <c r="E210" s="142">
        <v>3</v>
      </c>
      <c r="F210" s="138">
        <v>5.7000000000000002E-2</v>
      </c>
      <c r="G210" s="142">
        <v>41.039383000000001</v>
      </c>
      <c r="H210" s="142">
        <v>-71.916516000000001</v>
      </c>
      <c r="I210" s="142">
        <v>41.039299999999997</v>
      </c>
      <c r="J210" s="142">
        <v>-71.917265999999998</v>
      </c>
    </row>
    <row r="211" spans="1:10" ht="12.75" customHeight="1">
      <c r="A211" s="142" t="s">
        <v>461</v>
      </c>
      <c r="B211" s="142" t="s">
        <v>558</v>
      </c>
      <c r="C211" s="142" t="s">
        <v>559</v>
      </c>
      <c r="D211" s="142" t="s">
        <v>185</v>
      </c>
      <c r="E211" s="142">
        <v>3</v>
      </c>
      <c r="F211" s="138">
        <v>2.8000000000000001E-2</v>
      </c>
      <c r="G211" s="142">
        <v>40.974850000000004</v>
      </c>
      <c r="H211" s="142">
        <v>-72.717483000000001</v>
      </c>
      <c r="I211" s="142">
        <v>40.974916</v>
      </c>
      <c r="J211" s="142">
        <v>-72.717215999999993</v>
      </c>
    </row>
    <row r="212" spans="1:10" ht="12.75" customHeight="1">
      <c r="A212" s="142" t="s">
        <v>461</v>
      </c>
      <c r="B212" s="142" t="s">
        <v>560</v>
      </c>
      <c r="C212" s="142" t="s">
        <v>561</v>
      </c>
      <c r="D212" s="142" t="s">
        <v>35</v>
      </c>
      <c r="E212" s="142">
        <v>3</v>
      </c>
      <c r="F212" s="138">
        <v>2.8000000000000001E-2</v>
      </c>
      <c r="G212" s="142">
        <v>40.78877</v>
      </c>
      <c r="H212" s="142">
        <v>-72.661770000000004</v>
      </c>
      <c r="I212" s="142">
        <v>40.7883</v>
      </c>
      <c r="J212" s="142">
        <v>-72.662769999999995</v>
      </c>
    </row>
    <row r="213" spans="1:10" ht="12.75" customHeight="1">
      <c r="A213" s="142" t="s">
        <v>461</v>
      </c>
      <c r="B213" s="142" t="s">
        <v>562</v>
      </c>
      <c r="C213" s="142" t="s">
        <v>563</v>
      </c>
      <c r="D213" s="142" t="s">
        <v>35</v>
      </c>
      <c r="E213" s="142">
        <v>3</v>
      </c>
      <c r="F213" s="138">
        <v>2.8000000000000001E-2</v>
      </c>
      <c r="G213" s="142">
        <v>40.638683</v>
      </c>
      <c r="H213" s="142">
        <v>-73.179450000000003</v>
      </c>
      <c r="I213" s="142">
        <v>40.638782999999997</v>
      </c>
      <c r="J213" s="142">
        <v>-73.178666000000007</v>
      </c>
    </row>
    <row r="214" spans="1:10" ht="12.75" customHeight="1">
      <c r="A214" s="142" t="s">
        <v>461</v>
      </c>
      <c r="B214" s="142" t="s">
        <v>564</v>
      </c>
      <c r="C214" s="142" t="s">
        <v>565</v>
      </c>
      <c r="D214" s="142" t="s">
        <v>36</v>
      </c>
      <c r="E214" s="142">
        <v>2</v>
      </c>
      <c r="F214" s="138">
        <v>1.9E-2</v>
      </c>
      <c r="G214" s="142">
        <v>40.641649999999998</v>
      </c>
      <c r="H214" s="142">
        <v>-73.181366999999995</v>
      </c>
      <c r="I214" s="142">
        <v>40.641599999999997</v>
      </c>
      <c r="J214" s="142">
        <v>-73.181083000000001</v>
      </c>
    </row>
    <row r="215" spans="1:10" ht="12.75" customHeight="1">
      <c r="A215" s="142" t="s">
        <v>461</v>
      </c>
      <c r="B215" s="142" t="s">
        <v>566</v>
      </c>
      <c r="C215" s="142" t="s">
        <v>567</v>
      </c>
      <c r="D215" s="142" t="s">
        <v>185</v>
      </c>
      <c r="E215" s="142">
        <v>1</v>
      </c>
      <c r="F215" s="138">
        <v>2.8000000000000001E-2</v>
      </c>
      <c r="G215" s="142">
        <v>40.873600000000003</v>
      </c>
      <c r="H215" s="142">
        <v>-73.468833000000004</v>
      </c>
      <c r="I215" s="142">
        <v>40.873882999999999</v>
      </c>
      <c r="J215" s="142">
        <v>-73.469183000000001</v>
      </c>
    </row>
    <row r="216" spans="1:10" ht="12.75" customHeight="1">
      <c r="A216" s="142" t="s">
        <v>461</v>
      </c>
      <c r="B216" s="142" t="s">
        <v>568</v>
      </c>
      <c r="C216" s="142" t="s">
        <v>569</v>
      </c>
      <c r="D216" s="142" t="s">
        <v>35</v>
      </c>
      <c r="E216" s="142">
        <v>2</v>
      </c>
      <c r="F216" s="138">
        <v>2.8000000000000001E-2</v>
      </c>
      <c r="G216" s="142">
        <v>40.705156000000002</v>
      </c>
      <c r="H216" s="142">
        <v>-73.193589000000003</v>
      </c>
      <c r="I216" s="142">
        <v>40.705083000000002</v>
      </c>
      <c r="J216" s="142">
        <v>-73.192999999999998</v>
      </c>
    </row>
    <row r="217" spans="1:10" ht="12.75" customHeight="1">
      <c r="A217" s="142" t="s">
        <v>461</v>
      </c>
      <c r="B217" s="142" t="s">
        <v>570</v>
      </c>
      <c r="C217" s="142" t="s">
        <v>571</v>
      </c>
      <c r="D217" s="142" t="s">
        <v>35</v>
      </c>
      <c r="E217" s="142">
        <v>3</v>
      </c>
      <c r="F217" s="138">
        <v>2.8000000000000001E-2</v>
      </c>
      <c r="G217" s="142">
        <v>41.078265999999999</v>
      </c>
      <c r="H217" s="142">
        <v>-71.936149999999998</v>
      </c>
      <c r="I217" s="142">
        <v>41.078215999999998</v>
      </c>
      <c r="J217" s="142">
        <v>-71.935165999999995</v>
      </c>
    </row>
    <row r="218" spans="1:10" ht="12.75" customHeight="1">
      <c r="A218" s="142" t="s">
        <v>461</v>
      </c>
      <c r="B218" s="142" t="s">
        <v>572</v>
      </c>
      <c r="C218" s="142" t="s">
        <v>573</v>
      </c>
      <c r="D218" s="142" t="s">
        <v>35</v>
      </c>
      <c r="E218" s="142">
        <v>3</v>
      </c>
      <c r="F218" s="138">
        <v>5.7000000000000002E-2</v>
      </c>
      <c r="G218" s="142">
        <v>40.637450000000001</v>
      </c>
      <c r="H218" s="142">
        <v>-73.184933000000001</v>
      </c>
      <c r="I218" s="142">
        <v>40.637633000000001</v>
      </c>
      <c r="J218" s="142">
        <v>-73.184166000000005</v>
      </c>
    </row>
    <row r="219" spans="1:10" ht="12.75" customHeight="1">
      <c r="A219" s="142" t="s">
        <v>461</v>
      </c>
      <c r="B219" s="142" t="s">
        <v>574</v>
      </c>
      <c r="C219" s="142" t="s">
        <v>575</v>
      </c>
      <c r="D219" s="142" t="s">
        <v>35</v>
      </c>
      <c r="E219" s="142">
        <v>2</v>
      </c>
      <c r="F219" s="138">
        <v>2.8000000000000001E-2</v>
      </c>
      <c r="G219" s="142">
        <v>40.641016</v>
      </c>
      <c r="H219" s="142">
        <v>-73.185632999999996</v>
      </c>
      <c r="I219" s="142">
        <v>40.641100000000002</v>
      </c>
      <c r="J219" s="142">
        <v>-73.18535</v>
      </c>
    </row>
    <row r="220" spans="1:10" ht="12.75" customHeight="1">
      <c r="A220" s="142" t="s">
        <v>461</v>
      </c>
      <c r="B220" s="142" t="s">
        <v>576</v>
      </c>
      <c r="C220" s="142" t="s">
        <v>577</v>
      </c>
      <c r="D220" s="142" t="s">
        <v>35</v>
      </c>
      <c r="E220" s="142">
        <v>2</v>
      </c>
      <c r="F220" s="138">
        <v>2.8000000000000001E-2</v>
      </c>
      <c r="G220" s="142">
        <v>41.092849999999999</v>
      </c>
      <c r="H220" s="142">
        <v>-72.365849999999995</v>
      </c>
      <c r="I220" s="142">
        <v>41.093133000000002</v>
      </c>
      <c r="J220" s="142">
        <v>-72.366382999999999</v>
      </c>
    </row>
    <row r="221" spans="1:10" ht="12.75" customHeight="1">
      <c r="A221" s="142" t="s">
        <v>461</v>
      </c>
      <c r="B221" s="142" t="s">
        <v>578</v>
      </c>
      <c r="C221" s="142" t="s">
        <v>579</v>
      </c>
      <c r="D221" s="142" t="s">
        <v>185</v>
      </c>
      <c r="E221" s="142">
        <v>3</v>
      </c>
      <c r="F221" s="138">
        <v>2.8000000000000001E-2</v>
      </c>
      <c r="G221" s="142">
        <v>41.280838000000003</v>
      </c>
      <c r="H221" s="142">
        <v>-71.943583000000004</v>
      </c>
      <c r="I221" s="142">
        <v>41.280099999999997</v>
      </c>
      <c r="J221" s="142">
        <v>-71.945766000000006</v>
      </c>
    </row>
    <row r="222" spans="1:10" ht="12.75" customHeight="1">
      <c r="A222" s="142" t="s">
        <v>461</v>
      </c>
      <c r="B222" s="142" t="s">
        <v>580</v>
      </c>
      <c r="C222" s="142" t="s">
        <v>581</v>
      </c>
      <c r="D222" s="142" t="s">
        <v>35</v>
      </c>
      <c r="E222" s="142">
        <v>1</v>
      </c>
      <c r="F222" s="138">
        <v>2.8000000000000001E-2</v>
      </c>
      <c r="G222" s="142">
        <v>40.904373999999997</v>
      </c>
      <c r="H222" s="142">
        <v>-73.386043000000001</v>
      </c>
      <c r="I222" s="142">
        <v>40.903869999999998</v>
      </c>
      <c r="J222" s="142">
        <v>-73.385279999999995</v>
      </c>
    </row>
    <row r="223" spans="1:10" ht="12.75" customHeight="1">
      <c r="A223" s="142" t="s">
        <v>461</v>
      </c>
      <c r="B223" s="142" t="s">
        <v>582</v>
      </c>
      <c r="C223" s="142" t="s">
        <v>583</v>
      </c>
      <c r="D223" s="142" t="s">
        <v>35</v>
      </c>
      <c r="E223" s="142">
        <v>3</v>
      </c>
      <c r="F223" s="138">
        <v>2.8000000000000001E-2</v>
      </c>
      <c r="G223" s="142">
        <v>41.005716</v>
      </c>
      <c r="H223" s="142">
        <v>-72.465033000000005</v>
      </c>
      <c r="I223" s="142">
        <v>41.005566000000002</v>
      </c>
      <c r="J223" s="142">
        <v>-72.465350000000001</v>
      </c>
    </row>
    <row r="224" spans="1:10" ht="12.75" customHeight="1">
      <c r="A224" s="142" t="s">
        <v>461</v>
      </c>
      <c r="B224" s="142" t="s">
        <v>584</v>
      </c>
      <c r="C224" s="142" t="s">
        <v>585</v>
      </c>
      <c r="D224" s="142" t="s">
        <v>35</v>
      </c>
      <c r="E224" s="142">
        <v>3</v>
      </c>
      <c r="F224" s="138">
        <v>2.8000000000000001E-2</v>
      </c>
      <c r="G224" s="142">
        <v>40.887590000000003</v>
      </c>
      <c r="H224" s="142">
        <v>-72.33878</v>
      </c>
      <c r="I224" s="142">
        <v>40.887219999999999</v>
      </c>
      <c r="J224" s="142">
        <v>-72.33981</v>
      </c>
    </row>
    <row r="225" spans="1:10" ht="12.75" customHeight="1">
      <c r="A225" s="142" t="s">
        <v>461</v>
      </c>
      <c r="B225" s="142" t="s">
        <v>586</v>
      </c>
      <c r="C225" s="142" t="s">
        <v>587</v>
      </c>
      <c r="D225" s="142" t="s">
        <v>35</v>
      </c>
      <c r="E225" s="142">
        <v>3</v>
      </c>
      <c r="F225" s="138">
        <v>8.5000000000000006E-2</v>
      </c>
      <c r="G225" s="142">
        <v>40.996360000000003</v>
      </c>
      <c r="H225" s="142">
        <v>-72.327150000000003</v>
      </c>
      <c r="I225" s="142">
        <v>40.998798999999998</v>
      </c>
      <c r="J225" s="142">
        <v>-72.323170000000005</v>
      </c>
    </row>
    <row r="226" spans="1:10" ht="12.75" customHeight="1">
      <c r="A226" s="142" t="s">
        <v>461</v>
      </c>
      <c r="B226" s="142" t="s">
        <v>588</v>
      </c>
      <c r="C226" s="142" t="s">
        <v>589</v>
      </c>
      <c r="D226" s="142" t="s">
        <v>35</v>
      </c>
      <c r="E226" s="142">
        <v>2</v>
      </c>
      <c r="F226" s="138">
        <v>2.8000000000000001E-2</v>
      </c>
      <c r="G226" s="142">
        <v>41.060316</v>
      </c>
      <c r="H226" s="142">
        <v>-72.413415999999998</v>
      </c>
      <c r="I226" s="142">
        <v>41.059800000000003</v>
      </c>
      <c r="J226" s="142">
        <v>-72.413832999999997</v>
      </c>
    </row>
    <row r="227" spans="1:10" ht="12.75" customHeight="1">
      <c r="A227" s="142" t="s">
        <v>461</v>
      </c>
      <c r="B227" s="142" t="s">
        <v>590</v>
      </c>
      <c r="C227" s="142" t="s">
        <v>591</v>
      </c>
      <c r="D227" s="142" t="s">
        <v>185</v>
      </c>
      <c r="E227" s="142">
        <v>3</v>
      </c>
      <c r="F227" s="138">
        <v>2.8000000000000001E-2</v>
      </c>
      <c r="G227" s="142">
        <v>40.935600000000001</v>
      </c>
      <c r="H227" s="142">
        <v>-73.451750000000004</v>
      </c>
      <c r="I227" s="142">
        <v>40.935051000000001</v>
      </c>
      <c r="J227" s="142">
        <v>-73.449419000000006</v>
      </c>
    </row>
    <row r="228" spans="1:10" ht="12.75" customHeight="1">
      <c r="A228" s="142" t="s">
        <v>461</v>
      </c>
      <c r="B228" s="142" t="s">
        <v>592</v>
      </c>
      <c r="C228" s="142" t="s">
        <v>593</v>
      </c>
      <c r="D228" s="142" t="s">
        <v>36</v>
      </c>
      <c r="E228" s="142">
        <v>2</v>
      </c>
      <c r="F228" s="138">
        <v>2.8000000000000001E-2</v>
      </c>
      <c r="G228" s="142">
        <v>40.962783000000002</v>
      </c>
      <c r="H228" s="142">
        <v>-72.917533000000006</v>
      </c>
      <c r="I228" s="142">
        <v>40.962783000000002</v>
      </c>
      <c r="J228" s="142">
        <v>-72.918616</v>
      </c>
    </row>
    <row r="229" spans="1:10" ht="12.75" customHeight="1">
      <c r="A229" s="142" t="s">
        <v>461</v>
      </c>
      <c r="B229" s="142" t="s">
        <v>594</v>
      </c>
      <c r="C229" s="142" t="s">
        <v>595</v>
      </c>
      <c r="D229" s="142" t="s">
        <v>35</v>
      </c>
      <c r="E229" s="142">
        <v>3</v>
      </c>
      <c r="F229" s="138">
        <v>2.8000000000000001E-2</v>
      </c>
      <c r="G229" s="142">
        <v>40.935650000000003</v>
      </c>
      <c r="H229" s="142">
        <v>-72.213865999999996</v>
      </c>
      <c r="I229" s="142">
        <v>40.935383000000002</v>
      </c>
      <c r="J229" s="142">
        <v>-72.214483000000001</v>
      </c>
    </row>
    <row r="230" spans="1:10" ht="12.75" customHeight="1">
      <c r="A230" s="142" t="s">
        <v>461</v>
      </c>
      <c r="B230" s="142" t="s">
        <v>596</v>
      </c>
      <c r="C230" s="142" t="s">
        <v>597</v>
      </c>
      <c r="D230" s="142" t="s">
        <v>35</v>
      </c>
      <c r="E230" s="142">
        <v>3</v>
      </c>
      <c r="F230" s="138">
        <v>8.5000000000000006E-2</v>
      </c>
      <c r="G230" s="142">
        <v>40.617100000000001</v>
      </c>
      <c r="H230" s="142">
        <v>-73.395533</v>
      </c>
      <c r="I230" s="142">
        <v>40.617449999999998</v>
      </c>
      <c r="J230" s="142">
        <v>-73.394266000000002</v>
      </c>
    </row>
    <row r="231" spans="1:10" ht="12.75" customHeight="1">
      <c r="A231" s="142" t="s">
        <v>461</v>
      </c>
      <c r="B231" s="142" t="s">
        <v>598</v>
      </c>
      <c r="C231" s="142" t="s">
        <v>599</v>
      </c>
      <c r="D231" s="142" t="s">
        <v>35</v>
      </c>
      <c r="E231" s="142">
        <v>1</v>
      </c>
      <c r="F231" s="138">
        <v>2.8000000000000001E-2</v>
      </c>
      <c r="G231" s="142">
        <v>40.897165000000001</v>
      </c>
      <c r="H231" s="142">
        <v>-73.433400000000006</v>
      </c>
      <c r="I231" s="142">
        <v>40.897084999999997</v>
      </c>
      <c r="J231" s="142">
        <v>-73.434956</v>
      </c>
    </row>
    <row r="232" spans="1:10" ht="12.75" customHeight="1">
      <c r="A232" s="142" t="s">
        <v>461</v>
      </c>
      <c r="B232" s="142" t="s">
        <v>600</v>
      </c>
      <c r="C232" s="142" t="s">
        <v>601</v>
      </c>
      <c r="D232" s="142" t="s">
        <v>35</v>
      </c>
      <c r="E232" s="142">
        <v>2</v>
      </c>
      <c r="F232" s="138">
        <v>2.8000000000000001E-2</v>
      </c>
      <c r="G232" s="142">
        <v>41.052166</v>
      </c>
      <c r="H232" s="142">
        <v>-72.414133000000007</v>
      </c>
      <c r="I232" s="142">
        <v>41.052300000000002</v>
      </c>
      <c r="J232" s="142">
        <v>-72.413382999999996</v>
      </c>
    </row>
    <row r="233" spans="1:10" ht="12.75" customHeight="1">
      <c r="A233" s="142" t="s">
        <v>461</v>
      </c>
      <c r="B233" s="142" t="s">
        <v>602</v>
      </c>
      <c r="C233" s="142" t="s">
        <v>603</v>
      </c>
      <c r="D233" s="142" t="s">
        <v>35</v>
      </c>
      <c r="E233" s="142">
        <v>3</v>
      </c>
      <c r="F233" s="138">
        <v>8.5000000000000006E-2</v>
      </c>
      <c r="G233" s="142">
        <v>40.758850000000002</v>
      </c>
      <c r="H233" s="142">
        <v>-72.773650000000004</v>
      </c>
      <c r="I233" s="142">
        <v>40.758716</v>
      </c>
      <c r="J233" s="142">
        <v>-72.774182999999994</v>
      </c>
    </row>
    <row r="234" spans="1:10" ht="12.75" customHeight="1">
      <c r="A234" s="142" t="s">
        <v>461</v>
      </c>
      <c r="B234" s="142" t="s">
        <v>604</v>
      </c>
      <c r="C234" s="142" t="s">
        <v>605</v>
      </c>
      <c r="D234" s="142" t="s">
        <v>35</v>
      </c>
      <c r="E234" s="142">
        <v>3</v>
      </c>
      <c r="F234" s="138">
        <v>2.8000000000000001E-2</v>
      </c>
      <c r="G234" s="142">
        <v>41.015113999999997</v>
      </c>
      <c r="H234" s="142">
        <v>-71.990436000000003</v>
      </c>
      <c r="I234" s="142">
        <v>41.014288000000001</v>
      </c>
      <c r="J234" s="142">
        <v>-71.992548999999997</v>
      </c>
    </row>
    <row r="235" spans="1:10" ht="12.75" customHeight="1">
      <c r="A235" s="142" t="s">
        <v>461</v>
      </c>
      <c r="B235" s="142" t="s">
        <v>606</v>
      </c>
      <c r="C235" s="142" t="s">
        <v>607</v>
      </c>
      <c r="D235" s="142" t="s">
        <v>36</v>
      </c>
      <c r="E235" s="142">
        <v>1</v>
      </c>
      <c r="F235" s="138">
        <v>2.8000000000000001E-2</v>
      </c>
      <c r="G235" s="142">
        <v>40.960929999999998</v>
      </c>
      <c r="H235" s="142">
        <v>-73.117289999999997</v>
      </c>
      <c r="I235" s="142">
        <v>40.96105</v>
      </c>
      <c r="J235" s="142">
        <v>-73.117289999999997</v>
      </c>
    </row>
    <row r="236" spans="1:10" ht="12.75" customHeight="1">
      <c r="A236" s="142" t="s">
        <v>461</v>
      </c>
      <c r="B236" s="142" t="s">
        <v>608</v>
      </c>
      <c r="C236" s="142" t="s">
        <v>609</v>
      </c>
      <c r="D236" s="142" t="s">
        <v>35</v>
      </c>
      <c r="E236" s="142">
        <v>2</v>
      </c>
      <c r="F236" s="138">
        <v>2.8000000000000001E-2</v>
      </c>
      <c r="G236" s="142">
        <v>41.000256999999998</v>
      </c>
      <c r="H236" s="142">
        <v>-72.2821</v>
      </c>
      <c r="I236" s="142">
        <v>41.000832000000003</v>
      </c>
      <c r="J236" s="142">
        <v>-72.284664000000006</v>
      </c>
    </row>
    <row r="237" spans="1:10" ht="12.75" customHeight="1">
      <c r="A237" s="142" t="s">
        <v>461</v>
      </c>
      <c r="B237" s="142" t="s">
        <v>610</v>
      </c>
      <c r="C237" s="142" t="s">
        <v>611</v>
      </c>
      <c r="D237" s="142" t="s">
        <v>185</v>
      </c>
      <c r="E237" s="142">
        <v>3</v>
      </c>
      <c r="F237" s="138">
        <v>2.8000000000000001E-2</v>
      </c>
      <c r="G237" s="142">
        <v>41.266559999999998</v>
      </c>
      <c r="H237" s="142">
        <v>-72.022779999999997</v>
      </c>
      <c r="I237" s="142">
        <v>41.266558000000003</v>
      </c>
      <c r="J237" s="142">
        <v>-72.022600999999995</v>
      </c>
    </row>
    <row r="238" spans="1:10" ht="12.75" customHeight="1">
      <c r="A238" s="142" t="s">
        <v>461</v>
      </c>
      <c r="B238" s="142" t="s">
        <v>612</v>
      </c>
      <c r="C238" s="142" t="s">
        <v>613</v>
      </c>
      <c r="D238" s="142" t="s">
        <v>185</v>
      </c>
      <c r="E238" s="142">
        <v>2</v>
      </c>
      <c r="F238" s="138">
        <v>2.8000000000000001E-2</v>
      </c>
      <c r="G238" s="142">
        <v>40.904432999999997</v>
      </c>
      <c r="H238" s="142">
        <v>-73.407966000000002</v>
      </c>
      <c r="I238" s="142">
        <v>40.904350000000001</v>
      </c>
      <c r="J238" s="142">
        <v>-73.408783</v>
      </c>
    </row>
    <row r="239" spans="1:10" ht="12.75" customHeight="1">
      <c r="A239" s="142" t="s">
        <v>461</v>
      </c>
      <c r="B239" s="142" t="s">
        <v>614</v>
      </c>
      <c r="C239" s="142" t="s">
        <v>615</v>
      </c>
      <c r="D239" s="142" t="s">
        <v>35</v>
      </c>
      <c r="E239" s="142">
        <v>2</v>
      </c>
      <c r="F239" s="138">
        <v>2.14</v>
      </c>
      <c r="G239" s="142">
        <v>40.699280000000002</v>
      </c>
      <c r="H239" s="142">
        <v>-73.170460000000006</v>
      </c>
      <c r="I239" s="142">
        <v>40.712470000000003</v>
      </c>
      <c r="J239" s="142">
        <v>-73.143501000000001</v>
      </c>
    </row>
    <row r="240" spans="1:10" ht="12.75" customHeight="1">
      <c r="A240" s="142" t="s">
        <v>461</v>
      </c>
      <c r="B240" s="142" t="s">
        <v>616</v>
      </c>
      <c r="C240" s="142" t="s">
        <v>617</v>
      </c>
      <c r="D240" s="142" t="s">
        <v>35</v>
      </c>
      <c r="E240" s="142">
        <v>2</v>
      </c>
      <c r="F240" s="138">
        <v>1.62</v>
      </c>
      <c r="G240" s="142">
        <v>40.714500000000001</v>
      </c>
      <c r="H240" s="142">
        <v>-73.183359999999993</v>
      </c>
      <c r="I240" s="142">
        <v>40.699280000000002</v>
      </c>
      <c r="J240" s="142">
        <v>-73.170463999999996</v>
      </c>
    </row>
    <row r="241" spans="1:10" ht="12.75" customHeight="1">
      <c r="A241" s="142" t="s">
        <v>461</v>
      </c>
      <c r="B241" s="142" t="s">
        <v>618</v>
      </c>
      <c r="C241" s="142" t="s">
        <v>619</v>
      </c>
      <c r="D241" s="142" t="s">
        <v>35</v>
      </c>
      <c r="E241" s="142">
        <v>2</v>
      </c>
      <c r="F241" s="138">
        <v>1.35</v>
      </c>
      <c r="G241" s="142">
        <v>41.001212000000002</v>
      </c>
      <c r="H241" s="142">
        <v>-72.026280999999997</v>
      </c>
      <c r="I241" s="142">
        <v>41.009957</v>
      </c>
      <c r="J241" s="142">
        <v>-72.003107</v>
      </c>
    </row>
    <row r="242" spans="1:10" ht="12.75" customHeight="1">
      <c r="A242" s="142" t="s">
        <v>461</v>
      </c>
      <c r="B242" s="142" t="s">
        <v>620</v>
      </c>
      <c r="C242" s="142" t="s">
        <v>621</v>
      </c>
      <c r="D242" s="142" t="s">
        <v>35</v>
      </c>
      <c r="E242" s="142">
        <v>2</v>
      </c>
      <c r="F242" s="138">
        <v>2.8000000000000001E-2</v>
      </c>
      <c r="G242" s="142">
        <v>40.926665999999997</v>
      </c>
      <c r="H242" s="142">
        <v>-73.402315999999999</v>
      </c>
      <c r="I242" s="142">
        <v>40.927416000000001</v>
      </c>
      <c r="J242" s="142">
        <v>-73.40155</v>
      </c>
    </row>
    <row r="243" spans="1:10" ht="12.75" customHeight="1">
      <c r="A243" s="142" t="s">
        <v>461</v>
      </c>
      <c r="B243" s="142" t="s">
        <v>622</v>
      </c>
      <c r="C243" s="142" t="s">
        <v>623</v>
      </c>
      <c r="D243" s="142" t="s">
        <v>35</v>
      </c>
      <c r="E243" s="142">
        <v>2</v>
      </c>
      <c r="F243" s="138">
        <v>2.8000000000000001E-2</v>
      </c>
      <c r="G243" s="142">
        <v>40.927433000000001</v>
      </c>
      <c r="H243" s="142">
        <v>-73.403032999999994</v>
      </c>
      <c r="I243" s="142">
        <v>40.929118000000003</v>
      </c>
      <c r="J243" s="142">
        <v>-73.403187000000003</v>
      </c>
    </row>
    <row r="244" spans="1:10" ht="12.75" customHeight="1">
      <c r="A244" s="142" t="s">
        <v>461</v>
      </c>
      <c r="B244" s="142" t="s">
        <v>624</v>
      </c>
      <c r="C244" s="142" t="s">
        <v>625</v>
      </c>
      <c r="D244" s="142" t="s">
        <v>36</v>
      </c>
      <c r="E244" s="142">
        <v>1</v>
      </c>
      <c r="F244" s="138">
        <v>3.7999999999999999E-2</v>
      </c>
      <c r="G244" s="142">
        <v>40.899720000000002</v>
      </c>
      <c r="H244" s="142">
        <v>-73.381210999999993</v>
      </c>
      <c r="I244" s="142">
        <v>40.898316000000001</v>
      </c>
      <c r="J244" s="142">
        <v>-73.379710000000003</v>
      </c>
    </row>
    <row r="245" spans="1:10" ht="12.75" customHeight="1">
      <c r="A245" s="142" t="s">
        <v>461</v>
      </c>
      <c r="B245" s="142" t="s">
        <v>626</v>
      </c>
      <c r="C245" s="142" t="s">
        <v>627</v>
      </c>
      <c r="D245" s="142" t="s">
        <v>35</v>
      </c>
      <c r="E245" s="142">
        <v>3</v>
      </c>
      <c r="F245" s="138">
        <v>5.7000000000000002E-2</v>
      </c>
      <c r="G245" s="142">
        <v>40.963666000000003</v>
      </c>
      <c r="H245" s="142">
        <v>-72.137232999999995</v>
      </c>
      <c r="I245" s="142">
        <v>40.963450000000002</v>
      </c>
      <c r="J245" s="142">
        <v>-72.137715999999998</v>
      </c>
    </row>
    <row r="246" spans="1:10" ht="12.75" customHeight="1">
      <c r="A246" s="142" t="s">
        <v>461</v>
      </c>
      <c r="B246" s="142" t="s">
        <v>628</v>
      </c>
      <c r="C246" s="142" t="s">
        <v>629</v>
      </c>
      <c r="D246" s="142" t="s">
        <v>35</v>
      </c>
      <c r="E246" s="142">
        <v>3</v>
      </c>
      <c r="F246" s="138">
        <v>2.8000000000000001E-2</v>
      </c>
      <c r="G246" s="142">
        <v>40.987882999999997</v>
      </c>
      <c r="H246" s="142">
        <v>-72.616399999999999</v>
      </c>
      <c r="I246" s="142">
        <v>40.988227999999999</v>
      </c>
      <c r="J246" s="142">
        <v>-72.615415999999996</v>
      </c>
    </row>
    <row r="247" spans="1:10" ht="12.75" customHeight="1">
      <c r="A247" s="142" t="s">
        <v>461</v>
      </c>
      <c r="B247" s="142" t="s">
        <v>630</v>
      </c>
      <c r="C247" s="142" t="s">
        <v>631</v>
      </c>
      <c r="D247" s="142" t="s">
        <v>35</v>
      </c>
      <c r="E247" s="142">
        <v>3</v>
      </c>
      <c r="F247" s="138">
        <v>2.8000000000000001E-2</v>
      </c>
      <c r="G247" s="142">
        <v>41.263719000000002</v>
      </c>
      <c r="H247" s="142">
        <v>-72.011185999999995</v>
      </c>
      <c r="I247" s="142">
        <v>41.263855999999997</v>
      </c>
      <c r="J247" s="142">
        <v>-72.011539999999997</v>
      </c>
    </row>
    <row r="248" spans="1:10" ht="12.75" customHeight="1">
      <c r="A248" s="142" t="s">
        <v>461</v>
      </c>
      <c r="B248" s="142" t="s">
        <v>632</v>
      </c>
      <c r="C248" s="142" t="s">
        <v>633</v>
      </c>
      <c r="D248" s="142" t="s">
        <v>35</v>
      </c>
      <c r="E248" s="142">
        <v>2</v>
      </c>
      <c r="F248" s="138">
        <v>2.8000000000000001E-2</v>
      </c>
      <c r="G248" s="142">
        <v>40.706110000000002</v>
      </c>
      <c r="H248" s="142">
        <v>-73.213350000000005</v>
      </c>
      <c r="I248" s="142">
        <v>40.706189999999999</v>
      </c>
      <c r="J248" s="142">
        <v>-73.215100000000007</v>
      </c>
    </row>
    <row r="249" spans="1:10" ht="12.75" customHeight="1">
      <c r="A249" s="142" t="s">
        <v>461</v>
      </c>
      <c r="B249" s="142" t="s">
        <v>634</v>
      </c>
      <c r="C249" s="142" t="s">
        <v>635</v>
      </c>
      <c r="D249" s="142" t="s">
        <v>36</v>
      </c>
      <c r="E249" s="142">
        <v>2</v>
      </c>
      <c r="F249" s="138">
        <v>2.8000000000000001E-2</v>
      </c>
      <c r="G249" s="142">
        <v>40.966700000000003</v>
      </c>
      <c r="H249" s="142">
        <v>-73.108800000000002</v>
      </c>
      <c r="I249" s="142">
        <v>40.966299999999997</v>
      </c>
      <c r="J249" s="142">
        <v>-73.108900000000006</v>
      </c>
    </row>
    <row r="250" spans="1:10" ht="12.75" customHeight="1">
      <c r="A250" s="142" t="s">
        <v>461</v>
      </c>
      <c r="B250" s="142" t="s">
        <v>636</v>
      </c>
      <c r="C250" s="142" t="s">
        <v>637</v>
      </c>
      <c r="D250" s="142" t="s">
        <v>35</v>
      </c>
      <c r="E250" s="142">
        <v>3</v>
      </c>
      <c r="F250" s="138">
        <v>2.8000000000000001E-2</v>
      </c>
      <c r="G250" s="142">
        <v>41.070723999999998</v>
      </c>
      <c r="H250" s="142">
        <v>-72.456969000000001</v>
      </c>
      <c r="I250" s="142">
        <v>41.072133000000001</v>
      </c>
      <c r="J250" s="142">
        <v>-72.455715999999995</v>
      </c>
    </row>
    <row r="251" spans="1:10" ht="12.75" customHeight="1">
      <c r="A251" s="142" t="s">
        <v>461</v>
      </c>
      <c r="B251" s="142" t="s">
        <v>638</v>
      </c>
      <c r="C251" s="142" t="s">
        <v>639</v>
      </c>
      <c r="D251" s="142" t="s">
        <v>35</v>
      </c>
      <c r="E251" s="142">
        <v>3</v>
      </c>
      <c r="F251" s="138">
        <v>2.8000000000000001E-2</v>
      </c>
      <c r="G251" s="142">
        <v>41.031269999999999</v>
      </c>
      <c r="H251" s="142">
        <v>-71.947270000000003</v>
      </c>
      <c r="I251" s="142">
        <v>41.029659000000002</v>
      </c>
      <c r="J251" s="142">
        <v>-71.951854999999995</v>
      </c>
    </row>
    <row r="252" spans="1:10" ht="12.75" customHeight="1">
      <c r="A252" s="142" t="s">
        <v>461</v>
      </c>
      <c r="B252" s="142" t="s">
        <v>640</v>
      </c>
      <c r="C252" s="142" t="s">
        <v>641</v>
      </c>
      <c r="D252" s="142" t="s">
        <v>35</v>
      </c>
      <c r="E252" s="142">
        <v>3</v>
      </c>
      <c r="F252" s="138">
        <v>2.8000000000000001E-2</v>
      </c>
      <c r="G252" s="142">
        <v>40.633049999999997</v>
      </c>
      <c r="H252" s="142">
        <v>-73.203199999999995</v>
      </c>
      <c r="I252" s="142">
        <v>40.633166000000003</v>
      </c>
      <c r="J252" s="142">
        <v>-73.202616000000006</v>
      </c>
    </row>
    <row r="253" spans="1:10" ht="12.75" customHeight="1">
      <c r="A253" s="142" t="s">
        <v>461</v>
      </c>
      <c r="B253" s="142" t="s">
        <v>642</v>
      </c>
      <c r="C253" s="142" t="s">
        <v>643</v>
      </c>
      <c r="D253" s="142" t="s">
        <v>36</v>
      </c>
      <c r="E253" s="142">
        <v>1</v>
      </c>
      <c r="F253" s="138">
        <v>2.8000000000000001E-2</v>
      </c>
      <c r="G253" s="142">
        <v>40.905200000000001</v>
      </c>
      <c r="H253" s="142">
        <v>-73.387516000000005</v>
      </c>
      <c r="I253" s="142">
        <v>40.905349999999999</v>
      </c>
      <c r="J253" s="142">
        <v>-73.38785</v>
      </c>
    </row>
    <row r="254" spans="1:10" ht="12.75" customHeight="1">
      <c r="A254" s="142" t="s">
        <v>461</v>
      </c>
      <c r="B254" s="142" t="s">
        <v>644</v>
      </c>
      <c r="C254" s="142" t="s">
        <v>645</v>
      </c>
      <c r="D254" s="142" t="s">
        <v>185</v>
      </c>
      <c r="E254" s="142">
        <v>3</v>
      </c>
      <c r="F254" s="138">
        <v>2.8000000000000001E-2</v>
      </c>
      <c r="G254" s="142">
        <v>40.791499999999999</v>
      </c>
      <c r="H254" s="142">
        <v>-72.650409999999994</v>
      </c>
      <c r="I254" s="142">
        <v>40.791319999999999</v>
      </c>
      <c r="J254" s="142">
        <v>-72.651730000000001</v>
      </c>
    </row>
    <row r="255" spans="1:10" ht="12.75" customHeight="1">
      <c r="A255" s="142" t="s">
        <v>461</v>
      </c>
      <c r="B255" s="142" t="s">
        <v>646</v>
      </c>
      <c r="C255" s="142" t="s">
        <v>647</v>
      </c>
      <c r="D255" s="142" t="s">
        <v>35</v>
      </c>
      <c r="E255" s="142">
        <v>3</v>
      </c>
      <c r="F255" s="138">
        <v>2.8000000000000001E-2</v>
      </c>
      <c r="G255" s="142">
        <v>40.788130000000002</v>
      </c>
      <c r="H255" s="142">
        <v>-72.663089999999997</v>
      </c>
      <c r="I255" s="142">
        <v>40.788080000000001</v>
      </c>
      <c r="J255" s="142">
        <v>-72.664280000000005</v>
      </c>
    </row>
    <row r="256" spans="1:10" ht="12.75" customHeight="1">
      <c r="A256" s="142" t="s">
        <v>461</v>
      </c>
      <c r="B256" s="142" t="s">
        <v>648</v>
      </c>
      <c r="C256" s="142" t="s">
        <v>649</v>
      </c>
      <c r="D256" s="142" t="s">
        <v>35</v>
      </c>
      <c r="E256" s="142">
        <v>2</v>
      </c>
      <c r="F256" s="138">
        <v>2.8000000000000001E-2</v>
      </c>
      <c r="G256" s="142">
        <v>40.899050000000003</v>
      </c>
      <c r="H256" s="142">
        <v>-73.476483000000002</v>
      </c>
      <c r="I256" s="142">
        <v>40.897190000000002</v>
      </c>
      <c r="J256" s="142">
        <v>-73.474834999999999</v>
      </c>
    </row>
    <row r="257" spans="1:10" ht="12.75" customHeight="1">
      <c r="A257" s="142" t="s">
        <v>461</v>
      </c>
      <c r="B257" s="142" t="s">
        <v>650</v>
      </c>
      <c r="C257" s="142" t="s">
        <v>651</v>
      </c>
      <c r="D257" s="142" t="s">
        <v>185</v>
      </c>
      <c r="E257" s="142">
        <v>2</v>
      </c>
      <c r="F257" s="138">
        <v>2.8000000000000001E-2</v>
      </c>
      <c r="G257" s="142">
        <v>40.903807</v>
      </c>
      <c r="H257" s="142">
        <v>-73.481646999999995</v>
      </c>
      <c r="I257" s="142">
        <v>40.902873999999997</v>
      </c>
      <c r="J257" s="142">
        <v>-73.481111999999996</v>
      </c>
    </row>
    <row r="258" spans="1:10" ht="12.75" customHeight="1">
      <c r="A258" s="142" t="s">
        <v>461</v>
      </c>
      <c r="B258" s="142" t="s">
        <v>652</v>
      </c>
      <c r="C258" s="142" t="s">
        <v>653</v>
      </c>
      <c r="D258" s="142" t="s">
        <v>35</v>
      </c>
      <c r="E258" s="142">
        <v>2</v>
      </c>
      <c r="F258" s="138">
        <v>2.8000000000000001E-2</v>
      </c>
      <c r="G258" s="142">
        <v>40.920217000000001</v>
      </c>
      <c r="H258" s="142">
        <v>-73.177369999999996</v>
      </c>
      <c r="I258" s="142">
        <v>40.920532999999999</v>
      </c>
      <c r="J258" s="142">
        <v>-73.176550000000006</v>
      </c>
    </row>
    <row r="259" spans="1:10" ht="12.75" customHeight="1">
      <c r="A259" s="142" t="s">
        <v>461</v>
      </c>
      <c r="B259" s="142" t="s">
        <v>654</v>
      </c>
      <c r="C259" s="142" t="s">
        <v>655</v>
      </c>
      <c r="D259" s="142" t="s">
        <v>36</v>
      </c>
      <c r="E259" s="142">
        <v>2</v>
      </c>
      <c r="F259" s="138">
        <v>2.8000000000000001E-2</v>
      </c>
      <c r="G259" s="142">
        <v>40.950580000000002</v>
      </c>
      <c r="H259" s="142">
        <v>-73.107380000000006</v>
      </c>
      <c r="I259" s="142">
        <v>40.950899999999997</v>
      </c>
      <c r="J259" s="142">
        <v>-73.107219999999998</v>
      </c>
    </row>
    <row r="260" spans="1:10" ht="12.75" customHeight="1">
      <c r="A260" s="142" t="s">
        <v>461</v>
      </c>
      <c r="B260" s="142" t="s">
        <v>656</v>
      </c>
      <c r="C260" s="142" t="s">
        <v>657</v>
      </c>
      <c r="D260" s="142" t="s">
        <v>185</v>
      </c>
      <c r="E260" s="142">
        <v>3</v>
      </c>
      <c r="F260" s="138">
        <v>2.8000000000000001E-2</v>
      </c>
      <c r="G260" s="142">
        <v>40.935220000000001</v>
      </c>
      <c r="H260" s="142">
        <v>-73.449209999999994</v>
      </c>
      <c r="I260" s="142">
        <v>40.93477</v>
      </c>
      <c r="J260" s="142">
        <v>-73.447969999999998</v>
      </c>
    </row>
    <row r="261" spans="1:10" ht="12.75" customHeight="1">
      <c r="A261" s="142" t="s">
        <v>461</v>
      </c>
      <c r="B261" s="142" t="s">
        <v>658</v>
      </c>
      <c r="C261" s="142" t="s">
        <v>659</v>
      </c>
      <c r="D261" s="142" t="s">
        <v>35</v>
      </c>
      <c r="E261" s="142">
        <v>3</v>
      </c>
      <c r="F261" s="138">
        <v>2.8000000000000001E-2</v>
      </c>
      <c r="G261" s="142">
        <v>41.036344</v>
      </c>
      <c r="H261" s="142">
        <v>-72.182450000000003</v>
      </c>
      <c r="I261" s="142">
        <v>41.034498999999997</v>
      </c>
      <c r="J261" s="142">
        <v>-72.187513999999993</v>
      </c>
    </row>
    <row r="262" spans="1:10" ht="12.75" customHeight="1">
      <c r="A262" s="142" t="s">
        <v>461</v>
      </c>
      <c r="B262" s="142" t="s">
        <v>660</v>
      </c>
      <c r="C262" s="142" t="s">
        <v>661</v>
      </c>
      <c r="D262" s="142" t="s">
        <v>185</v>
      </c>
      <c r="E262" s="142">
        <v>3</v>
      </c>
      <c r="F262" s="138">
        <v>2.8000000000000001E-2</v>
      </c>
      <c r="G262" s="142">
        <v>40.950082999999999</v>
      </c>
      <c r="H262" s="142">
        <v>-72.173400000000001</v>
      </c>
      <c r="I262" s="142">
        <v>40.949950000000001</v>
      </c>
      <c r="J262" s="142">
        <v>-72.173900000000003</v>
      </c>
    </row>
    <row r="263" spans="1:10" ht="12.75" customHeight="1">
      <c r="A263" s="142" t="s">
        <v>461</v>
      </c>
      <c r="B263" s="142" t="s">
        <v>662</v>
      </c>
      <c r="C263" s="142" t="s">
        <v>663</v>
      </c>
      <c r="D263" s="142" t="s">
        <v>35</v>
      </c>
      <c r="E263" s="142">
        <v>3</v>
      </c>
      <c r="F263" s="138">
        <v>8.5000000000000006E-2</v>
      </c>
      <c r="G263" s="142">
        <v>40.943033</v>
      </c>
      <c r="H263" s="142">
        <v>-72.193483000000001</v>
      </c>
      <c r="I263" s="142">
        <v>40.942666000000003</v>
      </c>
      <c r="J263" s="142">
        <v>-72.194416000000004</v>
      </c>
    </row>
    <row r="264" spans="1:10" ht="12.75" customHeight="1">
      <c r="A264" s="142" t="s">
        <v>461</v>
      </c>
      <c r="B264" s="142" t="s">
        <v>664</v>
      </c>
      <c r="C264" s="142" t="s">
        <v>665</v>
      </c>
      <c r="D264" s="142" t="s">
        <v>35</v>
      </c>
      <c r="E264" s="142">
        <v>2</v>
      </c>
      <c r="F264" s="138">
        <v>2.8000000000000001E-2</v>
      </c>
      <c r="G264" s="142">
        <v>41.015121999999998</v>
      </c>
      <c r="H264" s="142">
        <v>-72.560792000000006</v>
      </c>
      <c r="I264" s="142">
        <v>41.012442</v>
      </c>
      <c r="J264" s="142">
        <v>-72.562550000000002</v>
      </c>
    </row>
    <row r="265" spans="1:10" ht="12.75" customHeight="1">
      <c r="A265" s="142" t="s">
        <v>461</v>
      </c>
      <c r="B265" s="142" t="s">
        <v>666</v>
      </c>
      <c r="C265" s="142" t="s">
        <v>667</v>
      </c>
      <c r="D265" s="142" t="s">
        <v>35</v>
      </c>
      <c r="E265" s="142">
        <v>3</v>
      </c>
      <c r="F265" s="138">
        <v>2.8000000000000001E-2</v>
      </c>
      <c r="G265" s="142">
        <v>41.077832999999998</v>
      </c>
      <c r="H265" s="142">
        <v>-72.451449999999994</v>
      </c>
      <c r="I265" s="142">
        <v>41.078265999999999</v>
      </c>
      <c r="J265" s="142">
        <v>-72.451132999999999</v>
      </c>
    </row>
    <row r="266" spans="1:10" ht="12.75" customHeight="1">
      <c r="A266" s="142" t="s">
        <v>461</v>
      </c>
      <c r="B266" s="142" t="s">
        <v>668</v>
      </c>
      <c r="C266" s="142" t="s">
        <v>669</v>
      </c>
      <c r="D266" s="142" t="s">
        <v>35</v>
      </c>
      <c r="E266" s="142">
        <v>3</v>
      </c>
      <c r="F266" s="138">
        <v>5.7000000000000002E-2</v>
      </c>
      <c r="G266" s="142">
        <v>40.89837</v>
      </c>
      <c r="H266" s="142">
        <v>-72.310940000000002</v>
      </c>
      <c r="I266" s="142">
        <v>40.898069999999997</v>
      </c>
      <c r="J266" s="142">
        <v>-72.311890000000005</v>
      </c>
    </row>
    <row r="267" spans="1:10" ht="12.75" customHeight="1">
      <c r="A267" s="142" t="s">
        <v>461</v>
      </c>
      <c r="B267" s="142" t="s">
        <v>670</v>
      </c>
      <c r="C267" s="142" t="s">
        <v>671</v>
      </c>
      <c r="D267" s="142" t="s">
        <v>35</v>
      </c>
      <c r="E267" s="142">
        <v>3</v>
      </c>
      <c r="F267" s="138">
        <v>8.5000000000000006E-2</v>
      </c>
      <c r="G267" s="142">
        <v>40.894651000000003</v>
      </c>
      <c r="H267" s="142">
        <v>-73.497116000000005</v>
      </c>
      <c r="I267" s="142">
        <v>40.895276000000003</v>
      </c>
      <c r="J267" s="142">
        <v>-72.502223000000001</v>
      </c>
    </row>
    <row r="268" spans="1:10" ht="12.75" customHeight="1">
      <c r="A268" s="142" t="s">
        <v>461</v>
      </c>
      <c r="B268" s="142" t="s">
        <v>672</v>
      </c>
      <c r="C268" s="142" t="s">
        <v>673</v>
      </c>
      <c r="D268" s="142" t="s">
        <v>185</v>
      </c>
      <c r="E268" s="142">
        <v>2</v>
      </c>
      <c r="F268" s="138">
        <v>2.8000000000000001E-2</v>
      </c>
      <c r="G268" s="142">
        <v>40.965924999999999</v>
      </c>
      <c r="H268" s="142">
        <v>-73.010318999999996</v>
      </c>
      <c r="I268" s="142">
        <v>40.965843999999997</v>
      </c>
      <c r="J268" s="142">
        <v>-73.011370999999997</v>
      </c>
    </row>
    <row r="269" spans="1:10" ht="12.75" customHeight="1">
      <c r="A269" s="142" t="s">
        <v>461</v>
      </c>
      <c r="B269" s="142" t="s">
        <v>674</v>
      </c>
      <c r="C269" s="142" t="s">
        <v>675</v>
      </c>
      <c r="D269" s="142" t="s">
        <v>35</v>
      </c>
      <c r="E269" s="142">
        <v>3</v>
      </c>
      <c r="F269" s="138">
        <v>2.8000000000000001E-2</v>
      </c>
      <c r="G269" s="142">
        <v>41.016432999999999</v>
      </c>
      <c r="H269" s="142">
        <v>-72.447533000000007</v>
      </c>
      <c r="I269" s="142">
        <v>41.015466000000004</v>
      </c>
      <c r="J269" s="142">
        <v>-72.447333</v>
      </c>
    </row>
    <row r="270" spans="1:10" ht="12.75" customHeight="1">
      <c r="A270" s="142" t="s">
        <v>461</v>
      </c>
      <c r="B270" s="142" t="s">
        <v>676</v>
      </c>
      <c r="C270" s="142" t="s">
        <v>677</v>
      </c>
      <c r="D270" s="142" t="s">
        <v>36</v>
      </c>
      <c r="E270" s="142">
        <v>3</v>
      </c>
      <c r="F270" s="138">
        <v>2.8000000000000001E-2</v>
      </c>
      <c r="G270" s="142">
        <v>40.989832999999997</v>
      </c>
      <c r="H270" s="142">
        <v>-72.471565999999996</v>
      </c>
      <c r="I270" s="142">
        <v>40.989699999999999</v>
      </c>
      <c r="J270" s="142">
        <v>-72.472216000000003</v>
      </c>
    </row>
    <row r="271" spans="1:10" ht="12.75" customHeight="1">
      <c r="A271" s="142" t="s">
        <v>461</v>
      </c>
      <c r="B271" s="142" t="s">
        <v>678</v>
      </c>
      <c r="C271" s="142" t="s">
        <v>679</v>
      </c>
      <c r="D271" s="142" t="s">
        <v>35</v>
      </c>
      <c r="E271" s="142">
        <v>2</v>
      </c>
      <c r="F271" s="138">
        <v>2.8000000000000001E-2</v>
      </c>
      <c r="G271" s="142">
        <v>40.909100000000002</v>
      </c>
      <c r="H271" s="142">
        <v>-73.214665999999994</v>
      </c>
      <c r="I271" s="142">
        <v>40.908917000000002</v>
      </c>
      <c r="J271" s="142">
        <v>-73.215383000000003</v>
      </c>
    </row>
    <row r="272" spans="1:10" ht="12.75" customHeight="1">
      <c r="A272" s="142" t="s">
        <v>461</v>
      </c>
      <c r="B272" s="142" t="s">
        <v>680</v>
      </c>
      <c r="C272" s="142" t="s">
        <v>681</v>
      </c>
      <c r="D272" s="142" t="s">
        <v>35</v>
      </c>
      <c r="E272" s="142">
        <v>3</v>
      </c>
      <c r="F272" s="138">
        <v>2.8000000000000001E-2</v>
      </c>
      <c r="G272" s="142">
        <v>41.111530999999999</v>
      </c>
      <c r="H272" s="142">
        <v>-72.348747000000003</v>
      </c>
      <c r="I272" s="142">
        <v>41.110245999999997</v>
      </c>
      <c r="J272" s="142">
        <v>-72.349294</v>
      </c>
    </row>
    <row r="273" spans="1:10" ht="12.75" customHeight="1">
      <c r="A273" s="142" t="s">
        <v>461</v>
      </c>
      <c r="B273" s="142" t="s">
        <v>682</v>
      </c>
      <c r="C273" s="142" t="s">
        <v>683</v>
      </c>
      <c r="D273" s="142" t="s">
        <v>185</v>
      </c>
      <c r="E273" s="142">
        <v>2</v>
      </c>
      <c r="F273" s="138">
        <v>1.9E-2</v>
      </c>
      <c r="G273" s="142">
        <v>40.904183000000003</v>
      </c>
      <c r="H273" s="142">
        <v>-73.412882999999994</v>
      </c>
      <c r="I273" s="142">
        <v>40.904150000000001</v>
      </c>
      <c r="J273" s="142">
        <v>-73.413365999999996</v>
      </c>
    </row>
    <row r="274" spans="1:10" ht="12.75" customHeight="1">
      <c r="A274" s="142" t="s">
        <v>461</v>
      </c>
      <c r="B274" s="142" t="s">
        <v>684</v>
      </c>
      <c r="C274" s="142" t="s">
        <v>685</v>
      </c>
      <c r="D274" s="142" t="s">
        <v>185</v>
      </c>
      <c r="E274" s="142">
        <v>3</v>
      </c>
      <c r="F274" s="138">
        <v>5.7000000000000002E-2</v>
      </c>
      <c r="G274" s="142">
        <v>41.032848000000001</v>
      </c>
      <c r="H274" s="142">
        <v>-71.940804</v>
      </c>
      <c r="I274" s="142">
        <v>41.032750999999998</v>
      </c>
      <c r="J274" s="142">
        <v>-71.941232999999997</v>
      </c>
    </row>
    <row r="275" spans="1:10" ht="12.75" customHeight="1">
      <c r="A275" s="142" t="s">
        <v>461</v>
      </c>
      <c r="B275" s="142" t="s">
        <v>686</v>
      </c>
      <c r="C275" s="142" t="s">
        <v>687</v>
      </c>
      <c r="D275" s="142" t="s">
        <v>35</v>
      </c>
      <c r="E275" s="142">
        <v>2</v>
      </c>
      <c r="F275" s="138">
        <v>2.8000000000000001E-2</v>
      </c>
      <c r="G275" s="142">
        <v>40.649016000000003</v>
      </c>
      <c r="H275" s="142">
        <v>-73.158816000000002</v>
      </c>
      <c r="I275" s="142">
        <v>40.649126000000003</v>
      </c>
      <c r="J275" s="142">
        <v>-73.158666999999994</v>
      </c>
    </row>
    <row r="276" spans="1:10" ht="12.75" customHeight="1">
      <c r="A276" s="142" t="s">
        <v>461</v>
      </c>
      <c r="B276" s="142" t="s">
        <v>688</v>
      </c>
      <c r="C276" s="142" t="s">
        <v>689</v>
      </c>
      <c r="D276" s="142" t="s">
        <v>35</v>
      </c>
      <c r="E276" s="142">
        <v>3</v>
      </c>
      <c r="F276" s="138">
        <v>0.114</v>
      </c>
      <c r="G276" s="142">
        <v>40.643732999999997</v>
      </c>
      <c r="H276" s="142">
        <v>-73.155433000000002</v>
      </c>
      <c r="I276" s="142">
        <v>40.643200999999998</v>
      </c>
      <c r="J276" s="142">
        <v>-73.157487000000003</v>
      </c>
    </row>
    <row r="277" spans="1:10" ht="12.75" customHeight="1">
      <c r="A277" s="142" t="s">
        <v>461</v>
      </c>
      <c r="B277" s="142" t="s">
        <v>690</v>
      </c>
      <c r="C277" s="142" t="s">
        <v>691</v>
      </c>
      <c r="D277" s="142" t="s">
        <v>35</v>
      </c>
      <c r="E277" s="142">
        <v>2</v>
      </c>
      <c r="F277" s="138">
        <v>2.8000000000000001E-2</v>
      </c>
      <c r="G277" s="142">
        <v>40.945461999999999</v>
      </c>
      <c r="H277" s="142">
        <v>-73.144416000000007</v>
      </c>
      <c r="I277" s="142">
        <v>40.945932999999997</v>
      </c>
      <c r="J277" s="142">
        <v>-73.144416000000007</v>
      </c>
    </row>
    <row r="278" spans="1:10" ht="12.75" customHeight="1">
      <c r="A278" s="142" t="s">
        <v>461</v>
      </c>
      <c r="B278" s="142" t="s">
        <v>692</v>
      </c>
      <c r="C278" s="142" t="s">
        <v>693</v>
      </c>
      <c r="D278" s="142" t="s">
        <v>35</v>
      </c>
      <c r="E278" s="142">
        <v>2</v>
      </c>
      <c r="F278" s="138">
        <v>9.01</v>
      </c>
      <c r="G278" s="142">
        <v>40.719738999999997</v>
      </c>
      <c r="H278" s="142">
        <v>-73.280697000000004</v>
      </c>
      <c r="I278" s="142">
        <v>40.908583</v>
      </c>
      <c r="J278" s="142">
        <v>-73.233147000000002</v>
      </c>
    </row>
    <row r="279" spans="1:10" ht="12.75" customHeight="1">
      <c r="A279" s="142" t="s">
        <v>461</v>
      </c>
      <c r="B279" s="142" t="s">
        <v>694</v>
      </c>
      <c r="C279" s="142" t="s">
        <v>695</v>
      </c>
      <c r="D279" s="142" t="s">
        <v>35</v>
      </c>
      <c r="E279" s="142">
        <v>3</v>
      </c>
      <c r="F279" s="138">
        <v>8.5000000000000006E-2</v>
      </c>
      <c r="G279" s="142">
        <v>40.632289999999998</v>
      </c>
      <c r="H279" s="142">
        <v>-73.331680000000006</v>
      </c>
      <c r="I279" s="142">
        <v>40.631996999999998</v>
      </c>
      <c r="J279" s="142">
        <v>-73.333010000000002</v>
      </c>
    </row>
    <row r="280" spans="1:10" ht="12.75" customHeight="1">
      <c r="A280" s="142" t="s">
        <v>461</v>
      </c>
      <c r="B280" s="142" t="s">
        <v>696</v>
      </c>
      <c r="C280" s="142" t="s">
        <v>697</v>
      </c>
      <c r="D280" s="142" t="s">
        <v>185</v>
      </c>
      <c r="E280" s="142">
        <v>2</v>
      </c>
      <c r="F280" s="138">
        <v>2.8000000000000001E-2</v>
      </c>
      <c r="G280" s="142">
        <v>40.748815999999998</v>
      </c>
      <c r="H280" s="142">
        <v>-73.011633000000003</v>
      </c>
      <c r="I280" s="142">
        <v>40.748649999999998</v>
      </c>
      <c r="J280" s="142">
        <v>-73.011015999999998</v>
      </c>
    </row>
    <row r="281" spans="1:10" ht="12.75" customHeight="1">
      <c r="A281" s="142" t="s">
        <v>461</v>
      </c>
      <c r="B281" s="142" t="s">
        <v>698</v>
      </c>
      <c r="C281" s="142" t="s">
        <v>699</v>
      </c>
      <c r="D281" s="142" t="s">
        <v>185</v>
      </c>
      <c r="E281" s="142">
        <v>3</v>
      </c>
      <c r="F281" s="138">
        <v>2.8000000000000001E-2</v>
      </c>
      <c r="G281" s="142">
        <v>41.066049999999997</v>
      </c>
      <c r="H281" s="142">
        <v>-72.461066000000002</v>
      </c>
      <c r="I281" s="142">
        <v>41.066516</v>
      </c>
      <c r="J281" s="142">
        <v>-72.460616000000002</v>
      </c>
    </row>
    <row r="282" spans="1:10" ht="12.75" customHeight="1">
      <c r="A282" s="142" t="s">
        <v>461</v>
      </c>
      <c r="B282" s="142" t="s">
        <v>700</v>
      </c>
      <c r="C282" s="142" t="s">
        <v>701</v>
      </c>
      <c r="D282" s="142" t="s">
        <v>35</v>
      </c>
      <c r="E282" s="142">
        <v>3</v>
      </c>
      <c r="F282" s="138">
        <v>2.8000000000000001E-2</v>
      </c>
      <c r="G282" s="142">
        <v>41.070732999999997</v>
      </c>
      <c r="H282" s="142">
        <v>-72.373800000000003</v>
      </c>
      <c r="I282" s="142">
        <v>41.070900000000002</v>
      </c>
      <c r="J282" s="142">
        <v>-72.373482999999993</v>
      </c>
    </row>
    <row r="283" spans="1:10" ht="12.75" customHeight="1">
      <c r="A283" s="142" t="s">
        <v>461</v>
      </c>
      <c r="B283" s="142" t="s">
        <v>702</v>
      </c>
      <c r="C283" s="142" t="s">
        <v>703</v>
      </c>
      <c r="D283" s="142" t="s">
        <v>35</v>
      </c>
      <c r="E283" s="142">
        <v>3</v>
      </c>
      <c r="F283" s="138">
        <v>2.8000000000000001E-2</v>
      </c>
      <c r="G283" s="142">
        <v>40.776730000000001</v>
      </c>
      <c r="H283" s="142">
        <v>-72.707409999999996</v>
      </c>
      <c r="I283" s="142">
        <v>40.776471000000001</v>
      </c>
      <c r="J283" s="142">
        <v>-72.708538000000004</v>
      </c>
    </row>
    <row r="284" spans="1:10" ht="12.75" customHeight="1">
      <c r="A284" s="142" t="s">
        <v>461</v>
      </c>
      <c r="B284" s="142" t="s">
        <v>704</v>
      </c>
      <c r="C284" s="142" t="s">
        <v>705</v>
      </c>
      <c r="D284" s="142" t="s">
        <v>36</v>
      </c>
      <c r="E284" s="142">
        <v>2</v>
      </c>
      <c r="F284" s="138">
        <v>2.8000000000000001E-2</v>
      </c>
      <c r="G284" s="142">
        <v>40.652282999999997</v>
      </c>
      <c r="H284" s="142">
        <v>-73.1357</v>
      </c>
      <c r="I284" s="142">
        <v>40.652183000000001</v>
      </c>
      <c r="J284" s="142">
        <v>-73.135965999999996</v>
      </c>
    </row>
    <row r="285" spans="1:10" ht="12.75" customHeight="1">
      <c r="A285" s="142" t="s">
        <v>461</v>
      </c>
      <c r="B285" s="142" t="s">
        <v>706</v>
      </c>
      <c r="C285" s="142" t="s">
        <v>707</v>
      </c>
      <c r="D285" s="142" t="s">
        <v>35</v>
      </c>
      <c r="E285" s="142">
        <v>3</v>
      </c>
      <c r="F285" s="138">
        <v>8.5000000000000006E-2</v>
      </c>
      <c r="G285" s="142">
        <v>40.835700000000003</v>
      </c>
      <c r="H285" s="142">
        <v>-72.494439999999997</v>
      </c>
      <c r="I285" s="142">
        <v>40.83569</v>
      </c>
      <c r="J285" s="142">
        <v>-72.496009999999998</v>
      </c>
    </row>
    <row r="286" spans="1:10" ht="12.75" customHeight="1">
      <c r="A286" s="142" t="s">
        <v>461</v>
      </c>
      <c r="B286" s="142" t="s">
        <v>708</v>
      </c>
      <c r="C286" s="142" t="s">
        <v>709</v>
      </c>
      <c r="D286" s="142" t="s">
        <v>35</v>
      </c>
      <c r="E286" s="142">
        <v>2</v>
      </c>
      <c r="F286" s="138">
        <v>2.8000000000000001E-2</v>
      </c>
      <c r="G286" s="142">
        <v>40.964199999999998</v>
      </c>
      <c r="H286" s="142">
        <v>-73.048682999999997</v>
      </c>
      <c r="I286" s="142">
        <v>40.964033000000001</v>
      </c>
      <c r="J286" s="142">
        <v>-73.047415999999998</v>
      </c>
    </row>
    <row r="287" spans="1:10" ht="12.75" customHeight="1">
      <c r="A287" s="142" t="s">
        <v>461</v>
      </c>
      <c r="B287" s="142" t="s">
        <v>710</v>
      </c>
      <c r="C287" s="142" t="s">
        <v>711</v>
      </c>
      <c r="D287" s="142" t="s">
        <v>35</v>
      </c>
      <c r="E287" s="142">
        <v>2</v>
      </c>
      <c r="F287" s="138">
        <v>2.8000000000000001E-2</v>
      </c>
      <c r="G287" s="142">
        <v>40.965716</v>
      </c>
      <c r="H287" s="142">
        <v>-73.056349999999995</v>
      </c>
      <c r="I287" s="142">
        <v>40.965957000000003</v>
      </c>
      <c r="J287" s="142">
        <v>-73.057580000000002</v>
      </c>
    </row>
    <row r="288" spans="1:10" ht="12.75" customHeight="1">
      <c r="A288" s="142" t="s">
        <v>461</v>
      </c>
      <c r="B288" s="142" t="s">
        <v>712</v>
      </c>
      <c r="C288" s="142" t="s">
        <v>713</v>
      </c>
      <c r="D288" s="142" t="s">
        <v>35</v>
      </c>
      <c r="E288" s="142">
        <v>3</v>
      </c>
      <c r="F288" s="138">
        <v>2.8000000000000001E-2</v>
      </c>
      <c r="G288" s="142">
        <v>41.070115999999999</v>
      </c>
      <c r="H288" s="142">
        <v>-72.375665999999995</v>
      </c>
      <c r="I288" s="142">
        <v>41.070233000000002</v>
      </c>
      <c r="J288" s="142">
        <v>-72.375249999999994</v>
      </c>
    </row>
    <row r="289" spans="1:10" ht="12.75" customHeight="1">
      <c r="A289" s="142" t="s">
        <v>461</v>
      </c>
      <c r="B289" s="142" t="s">
        <v>714</v>
      </c>
      <c r="C289" s="142" t="s">
        <v>715</v>
      </c>
      <c r="D289" s="142" t="s">
        <v>36</v>
      </c>
      <c r="E289" s="142">
        <v>2</v>
      </c>
      <c r="F289" s="138">
        <v>3.4000000000000002E-2</v>
      </c>
      <c r="G289" s="142">
        <v>40.930300000000003</v>
      </c>
      <c r="H289" s="142">
        <v>-73.399665999999996</v>
      </c>
      <c r="I289" s="142">
        <v>40.930382999999999</v>
      </c>
      <c r="J289" s="142">
        <v>-73.400416000000007</v>
      </c>
    </row>
    <row r="290" spans="1:10" ht="12.75" customHeight="1">
      <c r="A290" s="142" t="s">
        <v>461</v>
      </c>
      <c r="B290" s="142" t="s">
        <v>716</v>
      </c>
      <c r="C290" s="142" t="s">
        <v>717</v>
      </c>
      <c r="D290" s="142" t="s">
        <v>185</v>
      </c>
      <c r="E290" s="142">
        <v>3</v>
      </c>
      <c r="F290" s="138">
        <v>2.8000000000000001E-2</v>
      </c>
      <c r="G290" s="142">
        <v>40.800669999999997</v>
      </c>
      <c r="H290" s="142">
        <v>-72.618588000000003</v>
      </c>
      <c r="I290" s="142">
        <v>40.800328999999998</v>
      </c>
      <c r="J290" s="142">
        <v>-72.619896999999995</v>
      </c>
    </row>
    <row r="291" spans="1:10" ht="12.75" customHeight="1">
      <c r="A291" s="142" t="s">
        <v>461</v>
      </c>
      <c r="B291" s="142" t="s">
        <v>718</v>
      </c>
      <c r="C291" s="142" t="s">
        <v>719</v>
      </c>
      <c r="D291" s="142" t="s">
        <v>185</v>
      </c>
      <c r="E291" s="142">
        <v>3</v>
      </c>
      <c r="F291" s="138">
        <v>2.8000000000000001E-2</v>
      </c>
      <c r="G291" s="142">
        <v>40.809643999999999</v>
      </c>
      <c r="H291" s="142">
        <v>-72.587238999999997</v>
      </c>
      <c r="I291" s="142">
        <v>40.808937</v>
      </c>
      <c r="J291" s="142">
        <v>-72.589363000000006</v>
      </c>
    </row>
    <row r="292" spans="1:10" ht="12.75" customHeight="1">
      <c r="A292" s="142" t="s">
        <v>461</v>
      </c>
      <c r="B292" s="142" t="s">
        <v>720</v>
      </c>
      <c r="C292" s="142" t="s">
        <v>721</v>
      </c>
      <c r="D292" s="142" t="s">
        <v>35</v>
      </c>
      <c r="E292" s="142">
        <v>3</v>
      </c>
      <c r="F292" s="138">
        <v>2.8000000000000001E-2</v>
      </c>
      <c r="G292" s="142">
        <v>40.81194</v>
      </c>
      <c r="H292" s="142">
        <v>-72.579949999999997</v>
      </c>
      <c r="I292" s="142">
        <v>40.811746999999997</v>
      </c>
      <c r="J292" s="142">
        <v>-72.580338999999995</v>
      </c>
    </row>
    <row r="293" spans="1:10" ht="12.75" customHeight="1">
      <c r="A293" s="142" t="s">
        <v>461</v>
      </c>
      <c r="B293" s="142" t="s">
        <v>722</v>
      </c>
      <c r="C293" s="142" t="s">
        <v>723</v>
      </c>
      <c r="D293" s="142" t="s">
        <v>35</v>
      </c>
      <c r="E293" s="142">
        <v>3</v>
      </c>
      <c r="F293" s="138">
        <v>2.8000000000000001E-2</v>
      </c>
      <c r="G293" s="142">
        <v>40.976050000000001</v>
      </c>
      <c r="H293" s="142">
        <v>-72.713115999999999</v>
      </c>
      <c r="I293" s="142">
        <v>40.976332999999997</v>
      </c>
      <c r="J293" s="142">
        <v>-72.712450000000004</v>
      </c>
    </row>
    <row r="294" spans="1:10" ht="18" customHeight="1">
      <c r="A294" s="142" t="s">
        <v>461</v>
      </c>
      <c r="B294" s="142" t="s">
        <v>724</v>
      </c>
      <c r="C294" s="142" t="s">
        <v>725</v>
      </c>
      <c r="D294" s="142" t="s">
        <v>35</v>
      </c>
      <c r="E294" s="142">
        <v>2</v>
      </c>
      <c r="F294" s="138">
        <v>10.16</v>
      </c>
      <c r="G294" s="142">
        <v>40.627839999999999</v>
      </c>
      <c r="H294" s="142">
        <v>-73.223179999999999</v>
      </c>
      <c r="I294" s="142">
        <v>40.63232</v>
      </c>
      <c r="J294" s="142">
        <v>-73.223489999999998</v>
      </c>
    </row>
    <row r="295" spans="1:10" ht="12.75" customHeight="1">
      <c r="A295" s="142" t="s">
        <v>461</v>
      </c>
      <c r="B295" s="142" t="s">
        <v>726</v>
      </c>
      <c r="C295" s="142" t="s">
        <v>727</v>
      </c>
      <c r="D295" s="142" t="s">
        <v>35</v>
      </c>
      <c r="E295" s="142">
        <v>3</v>
      </c>
      <c r="F295" s="138">
        <v>2.8000000000000001E-2</v>
      </c>
      <c r="G295" s="142">
        <v>40.798439999999999</v>
      </c>
      <c r="H295" s="142">
        <v>-72.625360000000001</v>
      </c>
      <c r="I295" s="142">
        <v>40.798079999999999</v>
      </c>
      <c r="J295" s="142">
        <v>-72.626580000000004</v>
      </c>
    </row>
    <row r="296" spans="1:10" ht="12.75" customHeight="1">
      <c r="A296" s="142" t="s">
        <v>461</v>
      </c>
      <c r="B296" s="142" t="s">
        <v>728</v>
      </c>
      <c r="C296" s="142" t="s">
        <v>729</v>
      </c>
      <c r="D296" s="142" t="s">
        <v>35</v>
      </c>
      <c r="E296" s="142">
        <v>3</v>
      </c>
      <c r="F296" s="138">
        <v>5.7000000000000002E-2</v>
      </c>
      <c r="G296" s="142">
        <v>40.908670000000001</v>
      </c>
      <c r="H296" s="142">
        <v>-72.284120000000001</v>
      </c>
      <c r="I296" s="142">
        <v>40.908149999999999</v>
      </c>
      <c r="J296" s="142">
        <v>-72.285250000000005</v>
      </c>
    </row>
    <row r="297" spans="1:10" ht="12.75" customHeight="1">
      <c r="A297" s="142" t="s">
        <v>461</v>
      </c>
      <c r="B297" s="142" t="s">
        <v>730</v>
      </c>
      <c r="C297" s="142" t="s">
        <v>731</v>
      </c>
      <c r="D297" s="142" t="s">
        <v>35</v>
      </c>
      <c r="E297" s="142">
        <v>2</v>
      </c>
      <c r="F297" s="138">
        <v>2.8000000000000001E-2</v>
      </c>
      <c r="G297" s="142">
        <v>40.640932999999997</v>
      </c>
      <c r="H297" s="142">
        <v>-73.198515999999998</v>
      </c>
      <c r="I297" s="142">
        <v>40.64105</v>
      </c>
      <c r="J297" s="142">
        <v>-73.198099999999997</v>
      </c>
    </row>
    <row r="298" spans="1:10" ht="12.75" customHeight="1">
      <c r="A298" s="142" t="s">
        <v>461</v>
      </c>
      <c r="B298" s="142" t="s">
        <v>732</v>
      </c>
      <c r="C298" s="142" t="s">
        <v>733</v>
      </c>
      <c r="D298" s="142" t="s">
        <v>35</v>
      </c>
      <c r="E298" s="142">
        <v>3</v>
      </c>
      <c r="F298" s="138">
        <v>8.5000000000000006E-2</v>
      </c>
      <c r="G298" s="142">
        <v>40.634883000000002</v>
      </c>
      <c r="H298" s="142">
        <v>-73.19605</v>
      </c>
      <c r="I298" s="142">
        <v>40.63505</v>
      </c>
      <c r="J298" s="142">
        <v>-73.195366000000007</v>
      </c>
    </row>
    <row r="299" spans="1:10" ht="12.75" customHeight="1">
      <c r="A299" s="142" t="s">
        <v>461</v>
      </c>
      <c r="B299" s="142" t="s">
        <v>734</v>
      </c>
      <c r="C299" s="142" t="s">
        <v>735</v>
      </c>
      <c r="D299" s="142" t="s">
        <v>35</v>
      </c>
      <c r="E299" s="142">
        <v>1</v>
      </c>
      <c r="F299" s="138">
        <v>2.8000000000000001E-2</v>
      </c>
      <c r="G299" s="142">
        <v>70.720714999999998</v>
      </c>
      <c r="H299" s="142">
        <v>-73.071516000000003</v>
      </c>
      <c r="I299" s="142">
        <v>40.724038</v>
      </c>
      <c r="J299" s="142">
        <v>-73.072359000000006</v>
      </c>
    </row>
    <row r="300" spans="1:10" ht="12.75" customHeight="1">
      <c r="A300" s="142" t="s">
        <v>461</v>
      </c>
      <c r="B300" s="142" t="s">
        <v>736</v>
      </c>
      <c r="C300" s="142" t="s">
        <v>737</v>
      </c>
      <c r="D300" s="142" t="s">
        <v>35</v>
      </c>
      <c r="E300" s="142">
        <v>1</v>
      </c>
      <c r="F300" s="138">
        <v>2.8000000000000001E-2</v>
      </c>
      <c r="G300" s="142">
        <v>40.723567000000003</v>
      </c>
      <c r="H300" s="142">
        <v>-73.076097000000004</v>
      </c>
      <c r="I300" s="142">
        <v>40.723745999999998</v>
      </c>
      <c r="J300" s="142">
        <v>-73.074703</v>
      </c>
    </row>
    <row r="301" spans="1:10" ht="12.75" customHeight="1">
      <c r="A301" s="142" t="s">
        <v>461</v>
      </c>
      <c r="B301" s="142" t="s">
        <v>738</v>
      </c>
      <c r="C301" s="142" t="s">
        <v>739</v>
      </c>
      <c r="D301" s="142" t="s">
        <v>35</v>
      </c>
      <c r="E301" s="142">
        <v>2</v>
      </c>
      <c r="F301" s="138">
        <v>2.8000000000000001E-2</v>
      </c>
      <c r="G301" s="142">
        <v>40.923316</v>
      </c>
      <c r="H301" s="142">
        <v>-73.166283000000007</v>
      </c>
      <c r="I301" s="142">
        <v>40.923215999999996</v>
      </c>
      <c r="J301" s="142">
        <v>-73.166849999999997</v>
      </c>
    </row>
    <row r="302" spans="1:10" ht="12.75" customHeight="1">
      <c r="A302" s="142" t="s">
        <v>461</v>
      </c>
      <c r="B302" s="142" t="s">
        <v>740</v>
      </c>
      <c r="C302" s="142" t="s">
        <v>741</v>
      </c>
      <c r="D302" s="142" t="s">
        <v>35</v>
      </c>
      <c r="E302" s="142">
        <v>3</v>
      </c>
      <c r="F302" s="138">
        <v>5.7000000000000002E-2</v>
      </c>
      <c r="G302" s="142">
        <v>40.644983000000003</v>
      </c>
      <c r="H302" s="142">
        <v>-73.149000000000001</v>
      </c>
      <c r="I302" s="142">
        <v>40.646262</v>
      </c>
      <c r="J302" s="142">
        <v>-73.143325000000004</v>
      </c>
    </row>
    <row r="303" spans="1:10" ht="12.75" customHeight="1">
      <c r="A303" s="142" t="s">
        <v>461</v>
      </c>
      <c r="B303" s="142" t="s">
        <v>742</v>
      </c>
      <c r="C303" s="142" t="s">
        <v>743</v>
      </c>
      <c r="D303" s="142" t="s">
        <v>36</v>
      </c>
      <c r="E303" s="142">
        <v>2</v>
      </c>
      <c r="F303" s="138">
        <v>2.8000000000000001E-2</v>
      </c>
      <c r="G303" s="142">
        <v>41.086016000000001</v>
      </c>
      <c r="H303" s="142">
        <v>-72.358932999999993</v>
      </c>
      <c r="I303" s="142">
        <v>41.086115999999997</v>
      </c>
      <c r="J303" s="142">
        <v>-72.358867000000004</v>
      </c>
    </row>
    <row r="304" spans="1:10" ht="12.75" customHeight="1">
      <c r="A304" s="142" t="s">
        <v>461</v>
      </c>
      <c r="B304" s="142" t="s">
        <v>744</v>
      </c>
      <c r="C304" s="142" t="s">
        <v>745</v>
      </c>
      <c r="D304" s="142" t="s">
        <v>35</v>
      </c>
      <c r="E304" s="142">
        <v>2</v>
      </c>
      <c r="F304" s="138">
        <v>2.8000000000000001E-2</v>
      </c>
      <c r="G304" s="142">
        <v>40.751683</v>
      </c>
      <c r="H304" s="142">
        <v>-72.883133000000001</v>
      </c>
      <c r="I304" s="142">
        <v>40.751215999999999</v>
      </c>
      <c r="J304" s="142">
        <v>-72.883099999999999</v>
      </c>
    </row>
    <row r="305" spans="1:10" ht="12.75" customHeight="1">
      <c r="A305" s="142" t="s">
        <v>461</v>
      </c>
      <c r="B305" s="142" t="s">
        <v>746</v>
      </c>
      <c r="C305" s="142" t="s">
        <v>747</v>
      </c>
      <c r="D305" s="142" t="s">
        <v>35</v>
      </c>
      <c r="E305" s="142">
        <v>2</v>
      </c>
      <c r="F305" s="138">
        <v>2.8000000000000001E-2</v>
      </c>
      <c r="G305" s="142">
        <v>40.963782999999999</v>
      </c>
      <c r="H305" s="142">
        <v>-72.878699999999995</v>
      </c>
      <c r="I305" s="142">
        <v>40.963700000000003</v>
      </c>
      <c r="J305" s="142">
        <v>-72.880233000000004</v>
      </c>
    </row>
    <row r="306" spans="1:10" ht="12.75" customHeight="1">
      <c r="A306" s="142" t="s">
        <v>461</v>
      </c>
      <c r="B306" s="142" t="s">
        <v>748</v>
      </c>
      <c r="C306" s="142" t="s">
        <v>749</v>
      </c>
      <c r="D306" s="142" t="s">
        <v>185</v>
      </c>
      <c r="E306" s="142">
        <v>2</v>
      </c>
      <c r="F306" s="138">
        <v>2.8000000000000001E-2</v>
      </c>
      <c r="G306" s="142">
        <v>40.962615999999997</v>
      </c>
      <c r="H306" s="142">
        <v>-72.900649999999999</v>
      </c>
      <c r="I306" s="142">
        <v>40.962649999999996</v>
      </c>
      <c r="J306" s="142">
        <v>-72.901765999999995</v>
      </c>
    </row>
    <row r="307" spans="1:10" ht="12.75" customHeight="1">
      <c r="A307" s="142" t="s">
        <v>461</v>
      </c>
      <c r="B307" s="142" t="s">
        <v>750</v>
      </c>
      <c r="C307" s="142" t="s">
        <v>751</v>
      </c>
      <c r="D307" s="142" t="s">
        <v>35</v>
      </c>
      <c r="E307" s="142">
        <v>2</v>
      </c>
      <c r="F307" s="138">
        <v>2.8000000000000001E-2</v>
      </c>
      <c r="G307" s="142">
        <v>40.962615999999997</v>
      </c>
      <c r="H307" s="142">
        <v>-72.909632999999999</v>
      </c>
      <c r="I307" s="142">
        <v>40.962583000000002</v>
      </c>
      <c r="J307" s="142">
        <v>-72.910466</v>
      </c>
    </row>
    <row r="308" spans="1:10" ht="12.75" customHeight="1">
      <c r="A308" s="142" t="s">
        <v>461</v>
      </c>
      <c r="B308" s="142" t="s">
        <v>752</v>
      </c>
      <c r="C308" s="142" t="s">
        <v>34</v>
      </c>
      <c r="D308" s="142" t="s">
        <v>35</v>
      </c>
      <c r="E308" s="142">
        <v>2</v>
      </c>
      <c r="F308" s="138">
        <v>2.8000000000000001E-2</v>
      </c>
      <c r="G308" s="142">
        <v>40.90795</v>
      </c>
      <c r="H308" s="142">
        <v>-73.221466000000007</v>
      </c>
      <c r="I308" s="142">
        <v>40.907957000000003</v>
      </c>
      <c r="J308" s="142">
        <v>-73.222899999999996</v>
      </c>
    </row>
    <row r="309" spans="1:10" ht="12.75" customHeight="1">
      <c r="A309" s="142" t="s">
        <v>461</v>
      </c>
      <c r="B309" s="142" t="s">
        <v>753</v>
      </c>
      <c r="C309" s="142" t="s">
        <v>754</v>
      </c>
      <c r="D309" s="142" t="s">
        <v>35</v>
      </c>
      <c r="E309" s="142">
        <v>3</v>
      </c>
      <c r="F309" s="138">
        <v>0.22700000000000001</v>
      </c>
      <c r="G309" s="142">
        <v>40.733600000000003</v>
      </c>
      <c r="H309" s="142">
        <v>-72.860133000000005</v>
      </c>
      <c r="I309" s="142">
        <v>40.732999999999997</v>
      </c>
      <c r="J309" s="142">
        <v>-72.862065999999999</v>
      </c>
    </row>
    <row r="310" spans="1:10" ht="12.75" customHeight="1">
      <c r="A310" s="142" t="s">
        <v>461</v>
      </c>
      <c r="B310" s="142" t="s">
        <v>755</v>
      </c>
      <c r="C310" s="142" t="s">
        <v>756</v>
      </c>
      <c r="D310" s="142" t="s">
        <v>35</v>
      </c>
      <c r="E310" s="142">
        <v>3</v>
      </c>
      <c r="F310" s="138">
        <v>2.8000000000000001E-2</v>
      </c>
      <c r="G310" s="142">
        <v>40.942065999999997</v>
      </c>
      <c r="H310" s="142">
        <v>-72.568166000000005</v>
      </c>
      <c r="I310" s="142">
        <v>40.941766000000001</v>
      </c>
      <c r="J310" s="142">
        <v>-72.568415999999999</v>
      </c>
    </row>
    <row r="311" spans="1:10" ht="12.75" customHeight="1">
      <c r="A311" s="142" t="s">
        <v>461</v>
      </c>
      <c r="B311" s="142" t="s">
        <v>757</v>
      </c>
      <c r="C311" s="142" t="s">
        <v>758</v>
      </c>
      <c r="D311" s="142" t="s">
        <v>36</v>
      </c>
      <c r="E311" s="142">
        <v>3</v>
      </c>
      <c r="F311" s="138">
        <v>2.8000000000000001E-2</v>
      </c>
      <c r="G311" s="142">
        <v>40.873260000000002</v>
      </c>
      <c r="H311" s="142">
        <v>-72.378860000000003</v>
      </c>
      <c r="I311" s="142">
        <v>40.87283</v>
      </c>
      <c r="J311" s="142">
        <v>-72.379940000000005</v>
      </c>
    </row>
    <row r="312" spans="1:10" ht="17.25" customHeight="1">
      <c r="A312" s="142" t="s">
        <v>461</v>
      </c>
      <c r="B312" s="142" t="s">
        <v>759</v>
      </c>
      <c r="C312" s="142" t="s">
        <v>760</v>
      </c>
      <c r="D312" s="142" t="s">
        <v>36</v>
      </c>
      <c r="E312" s="142">
        <v>3</v>
      </c>
      <c r="F312" s="138">
        <v>2.8000000000000001E-2</v>
      </c>
      <c r="G312" s="142">
        <v>40.896833000000001</v>
      </c>
      <c r="H312" s="142">
        <v>-72.481915999999998</v>
      </c>
      <c r="I312" s="142">
        <v>40.897132999999997</v>
      </c>
      <c r="J312" s="142">
        <v>-72.481532999999999</v>
      </c>
    </row>
    <row r="313" spans="1:10" ht="12.75" customHeight="1">
      <c r="A313" s="142" t="s">
        <v>461</v>
      </c>
      <c r="B313" s="142" t="s">
        <v>761</v>
      </c>
      <c r="C313" s="142" t="s">
        <v>762</v>
      </c>
      <c r="D313" s="142" t="s">
        <v>35</v>
      </c>
      <c r="E313" s="142">
        <v>3</v>
      </c>
      <c r="F313" s="138">
        <v>2.8000000000000001E-2</v>
      </c>
      <c r="G313" s="142">
        <v>41.088287000000001</v>
      </c>
      <c r="H313" s="142">
        <v>-72.415887999999995</v>
      </c>
      <c r="I313" s="142">
        <v>41.089646000000002</v>
      </c>
      <c r="J313" s="142">
        <v>-72.413651999999999</v>
      </c>
    </row>
    <row r="314" spans="1:10" ht="12.75" customHeight="1">
      <c r="A314" s="142" t="s">
        <v>461</v>
      </c>
      <c r="B314" s="142" t="s">
        <v>763</v>
      </c>
      <c r="C314" s="142" t="s">
        <v>764</v>
      </c>
      <c r="D314" s="142" t="s">
        <v>35</v>
      </c>
      <c r="E314" s="142">
        <v>2</v>
      </c>
      <c r="F314" s="138">
        <v>2.8000000000000001E-2</v>
      </c>
      <c r="G314" s="142">
        <v>40.918483000000002</v>
      </c>
      <c r="H314" s="142">
        <v>-73.352316000000002</v>
      </c>
      <c r="I314" s="142">
        <v>40.917583</v>
      </c>
      <c r="J314" s="142">
        <v>-73.352549999999994</v>
      </c>
    </row>
    <row r="315" spans="1:10" ht="12.75" customHeight="1">
      <c r="A315" s="142" t="s">
        <v>461</v>
      </c>
      <c r="B315" s="142" t="s">
        <v>765</v>
      </c>
      <c r="C315" s="142" t="s">
        <v>766</v>
      </c>
      <c r="D315" s="142" t="s">
        <v>185</v>
      </c>
      <c r="E315" s="142">
        <v>1</v>
      </c>
      <c r="F315" s="138">
        <v>2.8000000000000001E-2</v>
      </c>
      <c r="G315" s="142">
        <v>40.919483</v>
      </c>
      <c r="H315" s="142">
        <v>-73.151150000000001</v>
      </c>
      <c r="I315" s="142">
        <v>40.919899999999998</v>
      </c>
      <c r="J315" s="142">
        <v>-73.150800000000004</v>
      </c>
    </row>
    <row r="316" spans="1:10" ht="12.75" customHeight="1">
      <c r="A316" s="142" t="s">
        <v>461</v>
      </c>
      <c r="B316" s="142" t="s">
        <v>767</v>
      </c>
      <c r="C316" s="142" t="s">
        <v>768</v>
      </c>
      <c r="D316" s="142" t="s">
        <v>35</v>
      </c>
      <c r="E316" s="142">
        <v>2</v>
      </c>
      <c r="F316" s="138">
        <v>2.71</v>
      </c>
      <c r="G316" s="142">
        <v>40.719738999999997</v>
      </c>
      <c r="H316" s="142">
        <v>-73.280697000000004</v>
      </c>
      <c r="I316" s="142">
        <v>40.908583</v>
      </c>
      <c r="J316" s="142">
        <v>-73.233147000000002</v>
      </c>
    </row>
    <row r="317" spans="1:10" ht="12.75" customHeight="1">
      <c r="A317" s="142" t="s">
        <v>461</v>
      </c>
      <c r="B317" s="142" t="s">
        <v>769</v>
      </c>
      <c r="C317" s="142" t="s">
        <v>770</v>
      </c>
      <c r="D317" s="142" t="s">
        <v>185</v>
      </c>
      <c r="E317" s="142">
        <v>3</v>
      </c>
      <c r="F317" s="138">
        <v>2.8000000000000001E-2</v>
      </c>
      <c r="G317" s="142">
        <v>40.805990000000001</v>
      </c>
      <c r="H317" s="142">
        <v>-72.599869999999996</v>
      </c>
      <c r="I317" s="142">
        <v>40.505558000000001</v>
      </c>
      <c r="J317" s="142">
        <v>-72.601260999999994</v>
      </c>
    </row>
    <row r="318" spans="1:10" ht="12.75" customHeight="1">
      <c r="A318" s="142" t="s">
        <v>461</v>
      </c>
      <c r="B318" s="142" t="s">
        <v>771</v>
      </c>
      <c r="C318" s="142" t="s">
        <v>772</v>
      </c>
      <c r="D318" s="142" t="s">
        <v>185</v>
      </c>
      <c r="E318" s="142">
        <v>3</v>
      </c>
      <c r="F318" s="138">
        <v>2.8000000000000001E-2</v>
      </c>
      <c r="G318" s="142">
        <v>40.793399999999998</v>
      </c>
      <c r="H318" s="142">
        <v>-72.643879999999996</v>
      </c>
      <c r="I318" s="142">
        <v>40.792900000000003</v>
      </c>
      <c r="J318" s="142">
        <v>-72.645160000000004</v>
      </c>
    </row>
    <row r="319" spans="1:10" ht="12.75" customHeight="1">
      <c r="A319" s="142" t="s">
        <v>461</v>
      </c>
      <c r="B319" s="142" t="s">
        <v>773</v>
      </c>
      <c r="C319" s="142" t="s">
        <v>774</v>
      </c>
      <c r="D319" s="142" t="s">
        <v>36</v>
      </c>
      <c r="E319" s="142">
        <v>2</v>
      </c>
      <c r="F319" s="138">
        <v>2.8000000000000001E-2</v>
      </c>
      <c r="G319" s="142">
        <v>40.966033000000003</v>
      </c>
      <c r="H319" s="142">
        <v>-72.983215999999999</v>
      </c>
      <c r="I319" s="142">
        <v>40.966065999999998</v>
      </c>
      <c r="J319" s="142">
        <v>-72.982816</v>
      </c>
    </row>
    <row r="320" spans="1:10" ht="12.75" customHeight="1">
      <c r="A320" s="142" t="s">
        <v>461</v>
      </c>
      <c r="B320" s="142" t="s">
        <v>775</v>
      </c>
      <c r="C320" s="142" t="s">
        <v>776</v>
      </c>
      <c r="D320" s="142" t="s">
        <v>36</v>
      </c>
      <c r="E320" s="142">
        <v>2</v>
      </c>
      <c r="F320" s="138">
        <v>1.9E-2</v>
      </c>
      <c r="G320" s="142">
        <v>40.649282999999997</v>
      </c>
      <c r="H320" s="142">
        <v>-73.144716000000003</v>
      </c>
      <c r="I320" s="142">
        <v>40.6492</v>
      </c>
      <c r="J320" s="142">
        <v>-73.145099999999999</v>
      </c>
    </row>
    <row r="321" spans="1:10" ht="12.75" customHeight="1">
      <c r="A321" s="142" t="s">
        <v>461</v>
      </c>
      <c r="B321" s="142" t="s">
        <v>777</v>
      </c>
      <c r="C321" s="142" t="s">
        <v>778</v>
      </c>
      <c r="D321" s="142" t="s">
        <v>35</v>
      </c>
      <c r="E321" s="142">
        <v>2</v>
      </c>
      <c r="F321" s="138">
        <v>2.8000000000000001E-2</v>
      </c>
      <c r="G321" s="142">
        <v>41.094132999999999</v>
      </c>
      <c r="H321" s="142">
        <v>-72.375407999999993</v>
      </c>
      <c r="I321" s="142">
        <v>41.094003999999998</v>
      </c>
      <c r="J321" s="142">
        <v>-72.375900999999999</v>
      </c>
    </row>
    <row r="322" spans="1:10" ht="12.75" customHeight="1">
      <c r="A322" s="142" t="s">
        <v>461</v>
      </c>
      <c r="B322" s="142" t="s">
        <v>779</v>
      </c>
      <c r="C322" s="142" t="s">
        <v>780</v>
      </c>
      <c r="D322" s="142" t="s">
        <v>36</v>
      </c>
      <c r="E322" s="142">
        <v>1</v>
      </c>
      <c r="F322" s="138">
        <v>1.9E-2</v>
      </c>
      <c r="G322" s="142">
        <v>40.966549999999998</v>
      </c>
      <c r="H322" s="142">
        <v>-72.970732999999996</v>
      </c>
      <c r="I322" s="142">
        <v>40.966566</v>
      </c>
      <c r="J322" s="142">
        <v>-72.970416</v>
      </c>
    </row>
    <row r="323" spans="1:10" ht="12.75" customHeight="1">
      <c r="A323" s="142" t="s">
        <v>461</v>
      </c>
      <c r="B323" s="142" t="s">
        <v>781</v>
      </c>
      <c r="C323" s="142" t="s">
        <v>782</v>
      </c>
      <c r="D323" s="142" t="s">
        <v>36</v>
      </c>
      <c r="E323" s="142">
        <v>2</v>
      </c>
      <c r="F323" s="138">
        <v>2.8000000000000001E-2</v>
      </c>
      <c r="G323" s="142">
        <v>40.9407</v>
      </c>
      <c r="H323" s="142">
        <v>-73.139179999999996</v>
      </c>
      <c r="I323" s="142">
        <v>40.941189999999999</v>
      </c>
      <c r="J323" s="142">
        <v>-73.139160000000004</v>
      </c>
    </row>
    <row r="324" spans="1:10" ht="12.75" customHeight="1">
      <c r="A324" s="142" t="s">
        <v>461</v>
      </c>
      <c r="B324" s="142" t="s">
        <v>783</v>
      </c>
      <c r="C324" s="142" t="s">
        <v>784</v>
      </c>
      <c r="D324" s="142" t="s">
        <v>35</v>
      </c>
      <c r="E324" s="142">
        <v>1</v>
      </c>
      <c r="F324" s="138">
        <v>2.8000000000000001E-2</v>
      </c>
      <c r="G324" s="142">
        <v>40.656350000000003</v>
      </c>
      <c r="H324" s="142">
        <v>-73.395979999999994</v>
      </c>
      <c r="I324" s="142">
        <v>40.655900000000003</v>
      </c>
      <c r="J324" s="142">
        <v>-73.39761</v>
      </c>
    </row>
    <row r="325" spans="1:10" ht="12.75" customHeight="1">
      <c r="A325" s="142" t="s">
        <v>461</v>
      </c>
      <c r="B325" s="142" t="s">
        <v>785</v>
      </c>
      <c r="C325" s="142" t="s">
        <v>786</v>
      </c>
      <c r="D325" s="142" t="s">
        <v>185</v>
      </c>
      <c r="E325" s="142">
        <v>1</v>
      </c>
      <c r="F325" s="138">
        <v>2.8000000000000001E-2</v>
      </c>
      <c r="G325" s="142">
        <v>40.965710000000001</v>
      </c>
      <c r="H325" s="142">
        <v>-72.950040000000001</v>
      </c>
      <c r="I325" s="142">
        <v>40.96555</v>
      </c>
      <c r="J325" s="142">
        <v>-72.948819999999998</v>
      </c>
    </row>
    <row r="326" spans="1:10" ht="12.75" customHeight="1">
      <c r="A326" s="142" t="s">
        <v>461</v>
      </c>
      <c r="B326" s="142" t="s">
        <v>787</v>
      </c>
      <c r="C326" s="142" t="s">
        <v>788</v>
      </c>
      <c r="D326" s="142" t="s">
        <v>35</v>
      </c>
      <c r="E326" s="142">
        <v>3</v>
      </c>
      <c r="F326" s="138">
        <v>5.7000000000000002E-2</v>
      </c>
      <c r="G326" s="142">
        <v>40.826183</v>
      </c>
      <c r="H326" s="142">
        <v>-72.530868999999996</v>
      </c>
      <c r="I326" s="142">
        <v>40.827133000000003</v>
      </c>
      <c r="J326" s="142">
        <v>-72.527692999999999</v>
      </c>
    </row>
    <row r="327" spans="1:10" ht="12.75" customHeight="1">
      <c r="A327" s="142" t="s">
        <v>461</v>
      </c>
      <c r="B327" s="142" t="s">
        <v>789</v>
      </c>
      <c r="C327" s="142" t="s">
        <v>790</v>
      </c>
      <c r="D327" s="142" t="s">
        <v>185</v>
      </c>
      <c r="E327" s="142">
        <v>1</v>
      </c>
      <c r="F327" s="138">
        <v>3.5000000000000003E-2</v>
      </c>
      <c r="G327" s="142">
        <v>40.966016000000003</v>
      </c>
      <c r="H327" s="142">
        <v>-72.957283000000004</v>
      </c>
      <c r="I327" s="142">
        <v>40.966132999999999</v>
      </c>
      <c r="J327" s="142">
        <v>-72.955016000000001</v>
      </c>
    </row>
    <row r="328" spans="1:10" ht="12.75" customHeight="1">
      <c r="A328" s="142" t="s">
        <v>461</v>
      </c>
      <c r="B328" s="142" t="s">
        <v>791</v>
      </c>
      <c r="C328" s="142" t="s">
        <v>792</v>
      </c>
      <c r="D328" s="142" t="s">
        <v>185</v>
      </c>
      <c r="E328" s="142">
        <v>2</v>
      </c>
      <c r="F328" s="138">
        <v>6.3E-2</v>
      </c>
      <c r="G328" s="142">
        <v>40.85369</v>
      </c>
      <c r="H328" s="142">
        <v>-72.546080000000003</v>
      </c>
      <c r="I328" s="142">
        <v>40.853020000000001</v>
      </c>
      <c r="J328" s="142">
        <v>-72.546800000000005</v>
      </c>
    </row>
    <row r="329" spans="1:10" ht="12.75" customHeight="1">
      <c r="A329" s="142" t="s">
        <v>461</v>
      </c>
      <c r="B329" s="142" t="s">
        <v>793</v>
      </c>
      <c r="C329" s="142" t="s">
        <v>794</v>
      </c>
      <c r="D329" s="142" t="s">
        <v>35</v>
      </c>
      <c r="E329" s="142">
        <v>3</v>
      </c>
      <c r="F329" s="138">
        <v>2.8000000000000001E-2</v>
      </c>
      <c r="G329" s="142">
        <v>40.955300000000001</v>
      </c>
      <c r="H329" s="142">
        <v>-72.160300000000007</v>
      </c>
      <c r="I329" s="142">
        <v>40.956007999999997</v>
      </c>
      <c r="J329" s="142">
        <v>-72.158353000000005</v>
      </c>
    </row>
    <row r="330" spans="1:10" ht="12.75" customHeight="1">
      <c r="A330" s="142" t="s">
        <v>461</v>
      </c>
      <c r="B330" s="142" t="s">
        <v>795</v>
      </c>
      <c r="C330" s="142" t="s">
        <v>796</v>
      </c>
      <c r="D330" s="142" t="s">
        <v>35</v>
      </c>
      <c r="E330" s="142">
        <v>1</v>
      </c>
      <c r="F330" s="138">
        <v>2.8000000000000001E-2</v>
      </c>
      <c r="G330" s="142">
        <v>40.669490000000003</v>
      </c>
      <c r="H330" s="142">
        <v>-73.347980000000007</v>
      </c>
      <c r="I330" s="142">
        <v>40.66883</v>
      </c>
      <c r="J330" s="142">
        <v>-73.349360000000004</v>
      </c>
    </row>
    <row r="331" spans="1:10" ht="12.75" customHeight="1">
      <c r="A331" s="142" t="s">
        <v>461</v>
      </c>
      <c r="B331" s="142" t="s">
        <v>797</v>
      </c>
      <c r="C331" s="142" t="s">
        <v>798</v>
      </c>
      <c r="D331" s="142" t="s">
        <v>35</v>
      </c>
      <c r="E331" s="142">
        <v>3</v>
      </c>
      <c r="F331" s="138">
        <v>2.8000000000000001E-2</v>
      </c>
      <c r="G331" s="142">
        <v>40.977716000000001</v>
      </c>
      <c r="H331" s="142">
        <v>-72.530649999999994</v>
      </c>
      <c r="I331" s="142">
        <v>40.977516000000001</v>
      </c>
      <c r="J331" s="142">
        <v>-72.531000000000006</v>
      </c>
    </row>
    <row r="332" spans="1:10" ht="12.75" customHeight="1">
      <c r="A332" s="142" t="s">
        <v>461</v>
      </c>
      <c r="B332" s="142" t="s">
        <v>799</v>
      </c>
      <c r="C332" s="142" t="s">
        <v>800</v>
      </c>
      <c r="D332" s="142" t="s">
        <v>36</v>
      </c>
      <c r="E332" s="142">
        <v>1</v>
      </c>
      <c r="F332" s="138">
        <v>1.9E-2</v>
      </c>
      <c r="G332" s="142">
        <v>40.935682999999997</v>
      </c>
      <c r="H332" s="142">
        <v>-73.403433000000007</v>
      </c>
      <c r="I332" s="142">
        <v>40.936</v>
      </c>
      <c r="J332" s="142">
        <v>-73.403333000000003</v>
      </c>
    </row>
    <row r="333" spans="1:10" ht="12.75" customHeight="1">
      <c r="A333" s="142" t="s">
        <v>461</v>
      </c>
      <c r="B333" s="142" t="s">
        <v>801</v>
      </c>
      <c r="C333" s="142" t="s">
        <v>802</v>
      </c>
      <c r="D333" s="142" t="s">
        <v>35</v>
      </c>
      <c r="E333" s="142">
        <v>3</v>
      </c>
      <c r="F333" s="138">
        <v>2.8000000000000001E-2</v>
      </c>
      <c r="G333" s="142">
        <v>40.892589999999998</v>
      </c>
      <c r="H333" s="142">
        <v>-72.326070000000001</v>
      </c>
      <c r="I333" s="142">
        <v>40.892180000000003</v>
      </c>
      <c r="J333" s="142">
        <v>-72.326890000000006</v>
      </c>
    </row>
    <row r="334" spans="1:10" ht="12.75" customHeight="1">
      <c r="A334" s="142" t="s">
        <v>461</v>
      </c>
      <c r="B334" s="142" t="s">
        <v>803</v>
      </c>
      <c r="C334" s="142" t="s">
        <v>804</v>
      </c>
      <c r="D334" s="142" t="s">
        <v>35</v>
      </c>
      <c r="E334" s="142">
        <v>3</v>
      </c>
      <c r="F334" s="138">
        <v>2.8000000000000001E-2</v>
      </c>
      <c r="G334" s="142">
        <v>41.493879999999997</v>
      </c>
      <c r="H334" s="142">
        <v>-72.334559999999996</v>
      </c>
      <c r="I334" s="142">
        <v>41.04898</v>
      </c>
      <c r="J334" s="142">
        <v>-72.333200000000005</v>
      </c>
    </row>
    <row r="335" spans="1:10" ht="12.75" customHeight="1">
      <c r="A335" s="142" t="s">
        <v>461</v>
      </c>
      <c r="B335" s="142" t="s">
        <v>805</v>
      </c>
      <c r="C335" s="142" t="s">
        <v>806</v>
      </c>
      <c r="D335" s="142" t="s">
        <v>35</v>
      </c>
      <c r="E335" s="142">
        <v>3</v>
      </c>
      <c r="F335" s="138">
        <v>2.8000000000000001E-2</v>
      </c>
      <c r="G335" s="142">
        <v>40.966883000000003</v>
      </c>
      <c r="H335" s="142">
        <v>-72.853932999999998</v>
      </c>
      <c r="I335" s="142">
        <v>40.967016000000001</v>
      </c>
      <c r="J335" s="142">
        <v>-72.853532999999999</v>
      </c>
    </row>
    <row r="336" spans="1:10" ht="12.75" customHeight="1">
      <c r="A336" s="142" t="s">
        <v>461</v>
      </c>
      <c r="B336" s="142" t="s">
        <v>807</v>
      </c>
      <c r="C336" s="142" t="s">
        <v>808</v>
      </c>
      <c r="D336" s="142" t="s">
        <v>36</v>
      </c>
      <c r="E336" s="142">
        <v>3</v>
      </c>
      <c r="F336" s="138">
        <v>2.8000000000000001E-2</v>
      </c>
      <c r="G336" s="142">
        <v>40.889899999999997</v>
      </c>
      <c r="H336" s="142">
        <v>-72.332610000000003</v>
      </c>
      <c r="I336" s="142">
        <v>40.889719999999997</v>
      </c>
      <c r="J336" s="142">
        <v>-72.333209999999994</v>
      </c>
    </row>
    <row r="337" spans="1:10" ht="12.75" customHeight="1">
      <c r="A337" s="142" t="s">
        <v>461</v>
      </c>
      <c r="B337" s="142" t="s">
        <v>809</v>
      </c>
      <c r="C337" s="142" t="s">
        <v>810</v>
      </c>
      <c r="D337" s="142" t="s">
        <v>35</v>
      </c>
      <c r="E337" s="142">
        <v>1</v>
      </c>
      <c r="F337" s="138">
        <v>2.8000000000000001E-2</v>
      </c>
      <c r="G337" s="142">
        <v>40.685063999999997</v>
      </c>
      <c r="H337" s="142">
        <v>-73.290889000000007</v>
      </c>
      <c r="I337" s="142">
        <v>40.684950000000001</v>
      </c>
      <c r="J337" s="142">
        <v>-73.289659999999998</v>
      </c>
    </row>
    <row r="338" spans="1:10" ht="12.75" customHeight="1">
      <c r="A338" s="142" t="s">
        <v>461</v>
      </c>
      <c r="B338" s="142" t="s">
        <v>811</v>
      </c>
      <c r="C338" s="142" t="s">
        <v>812</v>
      </c>
      <c r="D338" s="142" t="s">
        <v>35</v>
      </c>
      <c r="E338" s="142">
        <v>2</v>
      </c>
      <c r="F338" s="138">
        <v>2.8000000000000001E-2</v>
      </c>
      <c r="G338" s="142">
        <v>40.944828999999999</v>
      </c>
      <c r="H338" s="142">
        <v>-73.144463000000002</v>
      </c>
      <c r="I338" s="142">
        <v>40.941699999999997</v>
      </c>
      <c r="J338" s="142">
        <v>-73.144965999999997</v>
      </c>
    </row>
    <row r="339" spans="1:10" ht="12.75" customHeight="1">
      <c r="A339" s="142" t="s">
        <v>461</v>
      </c>
      <c r="B339" s="142" t="s">
        <v>813</v>
      </c>
      <c r="C339" s="142" t="s">
        <v>814</v>
      </c>
      <c r="D339" s="142" t="s">
        <v>35</v>
      </c>
      <c r="E339" s="142">
        <v>2</v>
      </c>
      <c r="F339" s="138">
        <v>2.8000000000000001E-2</v>
      </c>
      <c r="G339" s="142">
        <v>40.901699999999998</v>
      </c>
      <c r="H339" s="142">
        <v>-73.48</v>
      </c>
      <c r="I339" s="142">
        <v>40.9024</v>
      </c>
      <c r="J339" s="142">
        <v>-73.480450000000005</v>
      </c>
    </row>
    <row r="340" spans="1:10" ht="12.75" customHeight="1">
      <c r="A340" s="142" t="s">
        <v>461</v>
      </c>
      <c r="B340" s="142" t="s">
        <v>815</v>
      </c>
      <c r="C340" s="142" t="s">
        <v>816</v>
      </c>
      <c r="D340" s="142" t="s">
        <v>35</v>
      </c>
      <c r="E340" s="142">
        <v>2</v>
      </c>
      <c r="F340" s="138">
        <v>1.58</v>
      </c>
      <c r="G340" s="142">
        <v>40.967165999999999</v>
      </c>
      <c r="H340" s="142">
        <v>-72.808316000000005</v>
      </c>
      <c r="I340" s="142">
        <v>40.965333000000001</v>
      </c>
      <c r="J340" s="142">
        <v>-72.781515999999996</v>
      </c>
    </row>
    <row r="341" spans="1:10" ht="12.75" customHeight="1">
      <c r="A341" s="142" t="s">
        <v>461</v>
      </c>
      <c r="B341" s="142" t="s">
        <v>817</v>
      </c>
      <c r="C341" s="142" t="s">
        <v>818</v>
      </c>
      <c r="D341" s="142" t="s">
        <v>185</v>
      </c>
      <c r="E341" s="142">
        <v>2</v>
      </c>
      <c r="F341" s="138">
        <v>4.2999999999999997E-2</v>
      </c>
      <c r="G341" s="142">
        <v>40.724150000000002</v>
      </c>
      <c r="H341" s="142">
        <v>-73.116500000000002</v>
      </c>
      <c r="I341" s="142">
        <v>40.723982999999997</v>
      </c>
      <c r="J341" s="142">
        <v>-73.116</v>
      </c>
    </row>
    <row r="342" spans="1:10" ht="12.75" customHeight="1">
      <c r="A342" s="142" t="s">
        <v>461</v>
      </c>
      <c r="B342" s="142" t="s">
        <v>819</v>
      </c>
      <c r="C342" s="142" t="s">
        <v>820</v>
      </c>
      <c r="D342" s="142" t="s">
        <v>185</v>
      </c>
      <c r="E342" s="142">
        <v>3</v>
      </c>
      <c r="F342" s="138">
        <v>7.0999999999999994E-2</v>
      </c>
      <c r="G342" s="142">
        <v>40.782010999999997</v>
      </c>
      <c r="H342" s="142">
        <v>-72.686260000000004</v>
      </c>
      <c r="I342" s="142">
        <v>40.781799999999997</v>
      </c>
      <c r="J342" s="142">
        <v>-72.687520000000006</v>
      </c>
    </row>
    <row r="343" spans="1:10" ht="12.75" customHeight="1">
      <c r="A343" s="142" t="s">
        <v>461</v>
      </c>
      <c r="B343" s="142" t="s">
        <v>821</v>
      </c>
      <c r="C343" s="142" t="s">
        <v>822</v>
      </c>
      <c r="D343" s="142" t="s">
        <v>185</v>
      </c>
      <c r="E343" s="142">
        <v>2</v>
      </c>
      <c r="F343" s="138">
        <v>2.8000000000000001E-2</v>
      </c>
      <c r="G343" s="142">
        <v>40.906021000000003</v>
      </c>
      <c r="H343" s="142">
        <v>-73.431124999999994</v>
      </c>
      <c r="I343" s="142">
        <v>40.906343999999997</v>
      </c>
      <c r="J343" s="142">
        <v>-72.432305999999997</v>
      </c>
    </row>
    <row r="344" spans="1:10" ht="12.75" customHeight="1">
      <c r="A344" s="142" t="s">
        <v>461</v>
      </c>
      <c r="B344" s="142" t="s">
        <v>823</v>
      </c>
      <c r="C344" s="142" t="s">
        <v>824</v>
      </c>
      <c r="D344" s="142" t="s">
        <v>36</v>
      </c>
      <c r="E344" s="142">
        <v>3</v>
      </c>
      <c r="F344" s="138">
        <v>2.8000000000000001E-2</v>
      </c>
      <c r="G344" s="142">
        <v>40.967916000000002</v>
      </c>
      <c r="H344" s="142">
        <v>-72.7547</v>
      </c>
      <c r="I344" s="142">
        <v>40.967982999999997</v>
      </c>
      <c r="J344" s="142">
        <v>-72.754300000000001</v>
      </c>
    </row>
    <row r="345" spans="1:10" ht="12.75" customHeight="1">
      <c r="A345" s="143" t="s">
        <v>461</v>
      </c>
      <c r="B345" s="143" t="s">
        <v>825</v>
      </c>
      <c r="C345" s="143" t="s">
        <v>826</v>
      </c>
      <c r="D345" s="143" t="s">
        <v>185</v>
      </c>
      <c r="E345" s="143">
        <v>3</v>
      </c>
      <c r="F345" s="141">
        <v>2.3E-2</v>
      </c>
      <c r="G345" s="143">
        <v>40.79278</v>
      </c>
      <c r="H345" s="143">
        <v>-72.645380000000003</v>
      </c>
      <c r="I345" s="143">
        <v>40.792409999999997</v>
      </c>
      <c r="J345" s="143">
        <v>-72.647549999999995</v>
      </c>
    </row>
    <row r="346" spans="1:10" ht="12.75" customHeight="1">
      <c r="A346" s="33"/>
      <c r="B346" s="34">
        <f>COUNTA(B163:B345)</f>
        <v>183</v>
      </c>
      <c r="C346" s="33"/>
      <c r="D346" s="33"/>
      <c r="E346" s="80"/>
      <c r="F346" s="139">
        <f>SUM(F163:F345)</f>
        <v>34.911899999999946</v>
      </c>
      <c r="G346" s="33"/>
      <c r="H346" s="33"/>
      <c r="I346" s="33"/>
      <c r="J346" s="33"/>
    </row>
    <row r="347" spans="1:10" ht="10.5" customHeight="1">
      <c r="A347" s="33"/>
      <c r="B347" s="34"/>
      <c r="C347" s="33"/>
      <c r="D347" s="33"/>
      <c r="E347" s="80"/>
      <c r="F347" s="139"/>
      <c r="G347" s="33"/>
      <c r="H347" s="33"/>
      <c r="I347" s="33"/>
      <c r="J347" s="33"/>
    </row>
    <row r="348" spans="1:10" ht="12.75" customHeight="1">
      <c r="A348" s="142" t="s">
        <v>827</v>
      </c>
      <c r="B348" s="142" t="s">
        <v>828</v>
      </c>
      <c r="C348" s="142" t="s">
        <v>829</v>
      </c>
      <c r="D348" s="142" t="s">
        <v>185</v>
      </c>
      <c r="E348" s="142">
        <v>3</v>
      </c>
      <c r="F348" s="138">
        <v>0.1</v>
      </c>
      <c r="G348" s="142">
        <v>43.282850000000003</v>
      </c>
      <c r="H348" s="142">
        <v>-76.184432999999999</v>
      </c>
      <c r="I348" s="142">
        <v>43.282465999999999</v>
      </c>
      <c r="J348" s="142">
        <v>-76.184032999999999</v>
      </c>
    </row>
    <row r="349" spans="1:10" ht="12.75" customHeight="1">
      <c r="A349" s="142" t="s">
        <v>827</v>
      </c>
      <c r="B349" s="142" t="s">
        <v>830</v>
      </c>
      <c r="C349" s="142" t="s">
        <v>831</v>
      </c>
      <c r="D349" s="142" t="s">
        <v>35</v>
      </c>
      <c r="E349" s="142">
        <v>3</v>
      </c>
      <c r="F349" s="138">
        <v>0.03</v>
      </c>
      <c r="G349" s="142">
        <v>43.274216000000003</v>
      </c>
      <c r="H349" s="142">
        <v>-76.976200000000006</v>
      </c>
      <c r="I349" s="142">
        <v>43.274315999999999</v>
      </c>
      <c r="J349" s="142">
        <v>-76.975583</v>
      </c>
    </row>
    <row r="350" spans="1:10" ht="12.75" customHeight="1">
      <c r="A350" s="143" t="s">
        <v>827</v>
      </c>
      <c r="B350" s="143" t="s">
        <v>832</v>
      </c>
      <c r="C350" s="143" t="s">
        <v>833</v>
      </c>
      <c r="D350" s="143" t="s">
        <v>35</v>
      </c>
      <c r="E350" s="143">
        <v>3</v>
      </c>
      <c r="F350" s="141">
        <v>0.03</v>
      </c>
      <c r="G350" s="143">
        <v>43.272599999999997</v>
      </c>
      <c r="H350" s="143">
        <v>-76.975882999999996</v>
      </c>
      <c r="I350" s="143">
        <v>43.272550000000003</v>
      </c>
      <c r="J350" s="143">
        <v>-76.975932999999998</v>
      </c>
    </row>
    <row r="351" spans="1:10" ht="12.75" customHeight="1">
      <c r="A351" s="33"/>
      <c r="B351" s="34">
        <f>COUNTA(B348:B350)</f>
        <v>3</v>
      </c>
      <c r="C351" s="33"/>
      <c r="D351" s="33"/>
      <c r="E351" s="80"/>
      <c r="F351" s="139">
        <f>SUM(F348:F350)</f>
        <v>0.16</v>
      </c>
      <c r="G351" s="33"/>
      <c r="H351" s="33"/>
      <c r="I351" s="33"/>
      <c r="J351" s="33"/>
    </row>
    <row r="352" spans="1:10" ht="10.5" customHeight="1">
      <c r="A352" s="33"/>
      <c r="B352" s="34"/>
      <c r="C352" s="33"/>
      <c r="D352" s="33"/>
      <c r="E352" s="80"/>
      <c r="F352" s="139"/>
      <c r="G352" s="33"/>
      <c r="H352" s="33"/>
      <c r="I352" s="33"/>
      <c r="J352" s="33"/>
    </row>
    <row r="353" spans="1:10" ht="12.75" customHeight="1">
      <c r="A353" s="142" t="s">
        <v>834</v>
      </c>
      <c r="B353" s="142" t="s">
        <v>835</v>
      </c>
      <c r="C353" s="142" t="s">
        <v>836</v>
      </c>
      <c r="D353" s="142" t="s">
        <v>185</v>
      </c>
      <c r="E353" s="142">
        <v>2</v>
      </c>
      <c r="F353" s="138">
        <v>0.65700000000000003</v>
      </c>
      <c r="G353" s="142">
        <v>40.941907999999998</v>
      </c>
      <c r="H353" s="142">
        <v>-73.694787000000005</v>
      </c>
      <c r="I353" s="142">
        <v>40.942362000000003</v>
      </c>
      <c r="J353" s="142">
        <v>-73.696718000000004</v>
      </c>
    </row>
    <row r="354" spans="1:10" ht="12.75" customHeight="1">
      <c r="A354" s="142" t="s">
        <v>834</v>
      </c>
      <c r="B354" s="142" t="s">
        <v>837</v>
      </c>
      <c r="C354" s="142" t="s">
        <v>838</v>
      </c>
      <c r="D354" s="142" t="s">
        <v>185</v>
      </c>
      <c r="E354" s="142">
        <v>1</v>
      </c>
      <c r="F354" s="138">
        <v>0.33700000000000002</v>
      </c>
      <c r="G354" s="142">
        <v>40.939444000000002</v>
      </c>
      <c r="H354" s="142">
        <v>-73.723605000000006</v>
      </c>
      <c r="I354" s="142">
        <v>40.936518</v>
      </c>
      <c r="J354" s="142">
        <v>-73.722435000000004</v>
      </c>
    </row>
    <row r="355" spans="1:10" ht="12.75" customHeight="1">
      <c r="A355" s="142" t="s">
        <v>834</v>
      </c>
      <c r="B355" s="142" t="s">
        <v>839</v>
      </c>
      <c r="C355" s="142" t="s">
        <v>840</v>
      </c>
      <c r="D355" s="142" t="s">
        <v>185</v>
      </c>
      <c r="E355" s="142">
        <v>1</v>
      </c>
      <c r="F355" s="138">
        <v>0.40400000000000003</v>
      </c>
      <c r="G355" s="142">
        <v>40.891674999999999</v>
      </c>
      <c r="H355" s="142">
        <v>-73.779588000000004</v>
      </c>
      <c r="I355" s="142">
        <v>40.890191000000002</v>
      </c>
      <c r="J355" s="142">
        <v>-73.776165000000006</v>
      </c>
    </row>
    <row r="356" spans="1:10" ht="12.75" customHeight="1">
      <c r="A356" s="142" t="s">
        <v>834</v>
      </c>
      <c r="B356" s="142" t="s">
        <v>841</v>
      </c>
      <c r="C356" s="142" t="s">
        <v>842</v>
      </c>
      <c r="D356" s="142" t="s">
        <v>185</v>
      </c>
      <c r="E356" s="142">
        <v>2</v>
      </c>
      <c r="F356" s="138">
        <v>2.8000000000000001E-2</v>
      </c>
      <c r="G356" s="142">
        <v>40.944879999999998</v>
      </c>
      <c r="H356" s="142">
        <v>-73.629476999999994</v>
      </c>
      <c r="I356" s="142">
        <v>40.944899999999997</v>
      </c>
      <c r="J356" s="142">
        <v>-73.691308000000006</v>
      </c>
    </row>
    <row r="357" spans="1:10" ht="12.75" customHeight="1">
      <c r="A357" s="142" t="s">
        <v>834</v>
      </c>
      <c r="B357" s="142" t="s">
        <v>843</v>
      </c>
      <c r="C357" s="142" t="s">
        <v>844</v>
      </c>
      <c r="D357" s="142" t="s">
        <v>185</v>
      </c>
      <c r="E357" s="142">
        <v>2</v>
      </c>
      <c r="F357" s="138">
        <v>1.7000000000000001E-2</v>
      </c>
      <c r="G357" s="142">
        <v>40.893360000000001</v>
      </c>
      <c r="H357" s="142">
        <v>-73.773430000000005</v>
      </c>
      <c r="I357" s="142">
        <v>40.889389999999999</v>
      </c>
      <c r="J357" s="142">
        <v>-73.771699999999996</v>
      </c>
    </row>
    <row r="358" spans="1:10" ht="12.75" customHeight="1">
      <c r="A358" s="142" t="s">
        <v>834</v>
      </c>
      <c r="B358" s="142" t="s">
        <v>845</v>
      </c>
      <c r="C358" s="142" t="s">
        <v>846</v>
      </c>
      <c r="D358" s="142" t="s">
        <v>185</v>
      </c>
      <c r="E358" s="142">
        <v>1</v>
      </c>
      <c r="F358" s="138">
        <v>0.377</v>
      </c>
      <c r="G358" s="142">
        <v>40.907767999999997</v>
      </c>
      <c r="H358" s="142">
        <v>-73.763073000000006</v>
      </c>
      <c r="I358" s="142">
        <v>40.907769999999999</v>
      </c>
      <c r="J358" s="142">
        <v>-73.763082999999995</v>
      </c>
    </row>
    <row r="359" spans="1:10" ht="12.75" customHeight="1">
      <c r="A359" s="142" t="s">
        <v>834</v>
      </c>
      <c r="B359" s="142" t="s">
        <v>847</v>
      </c>
      <c r="C359" s="142" t="s">
        <v>848</v>
      </c>
      <c r="D359" s="142" t="s">
        <v>35</v>
      </c>
      <c r="E359" s="142">
        <v>1</v>
      </c>
      <c r="F359" s="138">
        <v>1.88</v>
      </c>
      <c r="G359" s="142">
        <v>40.881475000000002</v>
      </c>
      <c r="H359" s="142">
        <v>-73.766970999999998</v>
      </c>
      <c r="I359" s="142">
        <v>40.881478999999999</v>
      </c>
      <c r="J359" s="142">
        <v>-73.766970999999998</v>
      </c>
    </row>
    <row r="360" spans="1:10" ht="12.75" customHeight="1">
      <c r="A360" s="142" t="s">
        <v>834</v>
      </c>
      <c r="B360" s="142" t="s">
        <v>849</v>
      </c>
      <c r="C360" s="142" t="s">
        <v>850</v>
      </c>
      <c r="D360" s="142" t="s">
        <v>185</v>
      </c>
      <c r="E360" s="142">
        <v>1</v>
      </c>
      <c r="F360" s="138">
        <v>1.7000000000000001E-2</v>
      </c>
      <c r="G360" s="142">
        <v>40.892691999999997</v>
      </c>
      <c r="H360" s="142">
        <v>-73.773860999999997</v>
      </c>
      <c r="I360" s="142">
        <v>40.893349999999998</v>
      </c>
      <c r="J360" s="142">
        <v>-73.773439999999994</v>
      </c>
    </row>
    <row r="361" spans="1:10" ht="12.75" customHeight="1">
      <c r="A361" s="142" t="s">
        <v>834</v>
      </c>
      <c r="B361" s="142" t="s">
        <v>851</v>
      </c>
      <c r="C361" s="142" t="s">
        <v>852</v>
      </c>
      <c r="D361" s="142" t="s">
        <v>35</v>
      </c>
      <c r="E361" s="142">
        <v>1</v>
      </c>
      <c r="F361" s="138">
        <v>0.88700000000000001</v>
      </c>
      <c r="G361" s="142">
        <v>40.948172</v>
      </c>
      <c r="H361" s="142">
        <v>-73.732337999999999</v>
      </c>
      <c r="I361" s="142">
        <v>40.944217999999999</v>
      </c>
      <c r="J361" s="142">
        <v>-73.737187000000006</v>
      </c>
    </row>
    <row r="362" spans="1:10" ht="12.75" customHeight="1">
      <c r="A362" s="142" t="s">
        <v>834</v>
      </c>
      <c r="B362" s="142" t="s">
        <v>853</v>
      </c>
      <c r="C362" s="142" t="s">
        <v>854</v>
      </c>
      <c r="D362" s="142" t="s">
        <v>35</v>
      </c>
      <c r="E362" s="142">
        <v>1</v>
      </c>
      <c r="F362" s="138">
        <v>0.45800000000000002</v>
      </c>
      <c r="G362" s="142">
        <v>40.907803999999999</v>
      </c>
      <c r="H362" s="142">
        <v>-73.771090000000001</v>
      </c>
      <c r="I362" s="142">
        <v>40.906053</v>
      </c>
      <c r="J362" s="142">
        <v>-73.768752000000006</v>
      </c>
    </row>
    <row r="363" spans="1:10" ht="12.75" customHeight="1">
      <c r="A363" s="142" t="s">
        <v>834</v>
      </c>
      <c r="B363" s="142" t="s">
        <v>855</v>
      </c>
      <c r="C363" s="142" t="s">
        <v>856</v>
      </c>
      <c r="D363" s="142" t="s">
        <v>185</v>
      </c>
      <c r="E363" s="142">
        <v>1</v>
      </c>
      <c r="F363" s="138">
        <v>2.8000000000000001E-2</v>
      </c>
      <c r="G363" s="142">
        <v>40.917560000000002</v>
      </c>
      <c r="H363" s="142">
        <v>-73.745774999999995</v>
      </c>
      <c r="I363" s="142">
        <v>40.916249999999998</v>
      </c>
      <c r="J363" s="142">
        <v>-73.74897</v>
      </c>
    </row>
    <row r="364" spans="1:10" ht="12.75" customHeight="1">
      <c r="A364" s="142" t="s">
        <v>834</v>
      </c>
      <c r="B364" s="142" t="s">
        <v>857</v>
      </c>
      <c r="C364" s="142" t="s">
        <v>858</v>
      </c>
      <c r="D364" s="142" t="s">
        <v>185</v>
      </c>
      <c r="E364" s="142">
        <v>1</v>
      </c>
      <c r="F364" s="138">
        <v>3.4000000000000002E-2</v>
      </c>
      <c r="G364" s="142">
        <v>40.914110000000001</v>
      </c>
      <c r="H364" s="142">
        <v>-73.752200000000002</v>
      </c>
      <c r="I364" s="142">
        <v>40.915559999999999</v>
      </c>
      <c r="J364" s="142">
        <v>-73.750309000000001</v>
      </c>
    </row>
    <row r="365" spans="1:10" ht="12.75" customHeight="1">
      <c r="A365" s="142" t="s">
        <v>834</v>
      </c>
      <c r="B365" s="142" t="s">
        <v>859</v>
      </c>
      <c r="C365" s="142" t="s">
        <v>860</v>
      </c>
      <c r="D365" s="142" t="s">
        <v>185</v>
      </c>
      <c r="E365" s="142">
        <v>1</v>
      </c>
      <c r="F365" s="138">
        <v>0.50900000000000001</v>
      </c>
      <c r="G365" s="142">
        <v>40.942872000000001</v>
      </c>
      <c r="H365" s="142">
        <v>-73.719977999999998</v>
      </c>
      <c r="I365" s="142">
        <v>40.943821</v>
      </c>
      <c r="J365" s="142">
        <v>-73.723239000000007</v>
      </c>
    </row>
    <row r="366" spans="1:10" ht="12.75" customHeight="1">
      <c r="A366" s="142" t="s">
        <v>834</v>
      </c>
      <c r="B366" s="142" t="s">
        <v>861</v>
      </c>
      <c r="C366" s="142" t="s">
        <v>862</v>
      </c>
      <c r="D366" s="142" t="s">
        <v>185</v>
      </c>
      <c r="E366" s="142">
        <v>2</v>
      </c>
      <c r="F366" s="138">
        <v>8.5000000000000006E-2</v>
      </c>
      <c r="G366" s="142">
        <v>40.970080000000003</v>
      </c>
      <c r="H366" s="142">
        <v>-73.660200000000003</v>
      </c>
      <c r="I366" s="142">
        <v>40.971670000000003</v>
      </c>
      <c r="J366" s="142">
        <v>-73.660259999999994</v>
      </c>
    </row>
    <row r="367" spans="1:10" ht="12.75" customHeight="1">
      <c r="A367" s="142" t="s">
        <v>834</v>
      </c>
      <c r="B367" s="142" t="s">
        <v>863</v>
      </c>
      <c r="C367" s="142" t="s">
        <v>864</v>
      </c>
      <c r="D367" s="142" t="s">
        <v>185</v>
      </c>
      <c r="E367" s="142">
        <v>3</v>
      </c>
      <c r="F367" s="138">
        <v>0.27600000000000002</v>
      </c>
      <c r="G367" s="142">
        <v>40.897668000000003</v>
      </c>
      <c r="H367" s="142">
        <v>-73.765210999999994</v>
      </c>
      <c r="I367" s="142">
        <v>40.897669</v>
      </c>
      <c r="J367" s="142">
        <v>-73.765212000000005</v>
      </c>
    </row>
    <row r="368" spans="1:10" ht="12.75" customHeight="1">
      <c r="A368" s="142" t="s">
        <v>834</v>
      </c>
      <c r="B368" s="142" t="s">
        <v>865</v>
      </c>
      <c r="C368" s="142" t="s">
        <v>866</v>
      </c>
      <c r="D368" s="142" t="s">
        <v>185</v>
      </c>
      <c r="E368" s="142">
        <v>1</v>
      </c>
      <c r="F368" s="138">
        <v>2.8000000000000001E-2</v>
      </c>
      <c r="G368" s="142">
        <v>40.935209999999998</v>
      </c>
      <c r="H368" s="142">
        <v>-73.724016000000006</v>
      </c>
      <c r="I368" s="142">
        <v>40.936889999999998</v>
      </c>
      <c r="J368" s="142">
        <v>-73.723140000000001</v>
      </c>
    </row>
    <row r="369" spans="1:10" ht="12.75" customHeight="1">
      <c r="A369" s="142" t="s">
        <v>834</v>
      </c>
      <c r="B369" s="142" t="s">
        <v>867</v>
      </c>
      <c r="C369" s="142" t="s">
        <v>868</v>
      </c>
      <c r="D369" s="142" t="s">
        <v>35</v>
      </c>
      <c r="E369" s="142">
        <v>1</v>
      </c>
      <c r="F369" s="138">
        <v>1.212</v>
      </c>
      <c r="G369" s="142">
        <v>40.962659000000002</v>
      </c>
      <c r="H369" s="142">
        <v>-73.677878000000007</v>
      </c>
      <c r="I369" s="142">
        <v>40.966613000000002</v>
      </c>
      <c r="J369" s="142">
        <v>-73.662300000000002</v>
      </c>
    </row>
    <row r="370" spans="1:10" ht="12.75" customHeight="1">
      <c r="A370" s="142" t="s">
        <v>834</v>
      </c>
      <c r="B370" s="142" t="s">
        <v>869</v>
      </c>
      <c r="C370" s="142" t="s">
        <v>870</v>
      </c>
      <c r="D370" s="142" t="s">
        <v>35</v>
      </c>
      <c r="E370" s="142">
        <v>1</v>
      </c>
      <c r="F370" s="138">
        <v>0.28399999999999997</v>
      </c>
      <c r="G370" s="142">
        <v>40.959299000000001</v>
      </c>
      <c r="H370" s="142">
        <v>-73.679738</v>
      </c>
      <c r="I370" s="142">
        <v>40.962896999999998</v>
      </c>
      <c r="J370" s="142">
        <v>-73.678250000000006</v>
      </c>
    </row>
    <row r="371" spans="1:10" ht="12.75" customHeight="1">
      <c r="A371" s="142" t="s">
        <v>834</v>
      </c>
      <c r="B371" s="142" t="s">
        <v>871</v>
      </c>
      <c r="C371" s="142" t="s">
        <v>872</v>
      </c>
      <c r="D371" s="142" t="s">
        <v>185</v>
      </c>
      <c r="E371" s="142">
        <v>2</v>
      </c>
      <c r="F371" s="138">
        <v>0.59399999999999997</v>
      </c>
      <c r="G371" s="142">
        <v>40.944606</v>
      </c>
      <c r="H371" s="142">
        <v>-73.692513000000005</v>
      </c>
      <c r="I371" s="142">
        <v>40.941817999999998</v>
      </c>
      <c r="J371" s="142">
        <v>-73.694807999999995</v>
      </c>
    </row>
    <row r="372" spans="1:10" ht="12.75" customHeight="1">
      <c r="A372" s="142" t="s">
        <v>834</v>
      </c>
      <c r="B372" s="142" t="s">
        <v>873</v>
      </c>
      <c r="C372" s="142" t="s">
        <v>874</v>
      </c>
      <c r="D372" s="142" t="s">
        <v>185</v>
      </c>
      <c r="E372" s="142">
        <v>1</v>
      </c>
      <c r="F372" s="138">
        <v>0.16900000000000001</v>
      </c>
      <c r="G372" s="142">
        <v>40.943164000000003</v>
      </c>
      <c r="H372" s="142">
        <v>-73.726523</v>
      </c>
      <c r="I372" s="142">
        <v>40.942739000000003</v>
      </c>
      <c r="J372" s="142">
        <v>-73.725234999999998</v>
      </c>
    </row>
    <row r="373" spans="1:10" ht="12.75" customHeight="1">
      <c r="A373" s="142" t="s">
        <v>834</v>
      </c>
      <c r="B373" s="142" t="s">
        <v>875</v>
      </c>
      <c r="C373" s="142" t="s">
        <v>876</v>
      </c>
      <c r="D373" s="142" t="s">
        <v>185</v>
      </c>
      <c r="E373" s="142">
        <v>1</v>
      </c>
      <c r="F373" s="138">
        <v>2.3E-2</v>
      </c>
      <c r="G373" s="142">
        <v>40.896439999999998</v>
      </c>
      <c r="H373" s="142">
        <v>-73.769712999999996</v>
      </c>
      <c r="I373" s="142">
        <v>40.897359999999999</v>
      </c>
      <c r="J373" s="142">
        <v>-73.768833000000001</v>
      </c>
    </row>
    <row r="374" spans="1:10" ht="12.75" customHeight="1">
      <c r="A374" s="142" t="s">
        <v>834</v>
      </c>
      <c r="B374" s="142" t="s">
        <v>877</v>
      </c>
      <c r="C374" s="142" t="s">
        <v>878</v>
      </c>
      <c r="D374" s="142" t="s">
        <v>185</v>
      </c>
      <c r="E374" s="142">
        <v>2</v>
      </c>
      <c r="F374" s="138">
        <v>1.7000000000000001E-2</v>
      </c>
      <c r="G374" s="142">
        <v>40.89161</v>
      </c>
      <c r="H374" s="142">
        <v>-73.776079999999993</v>
      </c>
      <c r="I374" s="142">
        <v>40.891840000000002</v>
      </c>
      <c r="J374" s="142">
        <v>-73.774600000000007</v>
      </c>
    </row>
    <row r="375" spans="1:10" ht="12.75" customHeight="1">
      <c r="A375" s="143" t="s">
        <v>834</v>
      </c>
      <c r="B375" s="143" t="s">
        <v>879</v>
      </c>
      <c r="C375" s="143" t="s">
        <v>880</v>
      </c>
      <c r="D375" s="143" t="s">
        <v>185</v>
      </c>
      <c r="E375" s="143">
        <v>1</v>
      </c>
      <c r="F375" s="141">
        <v>5.7000000000000002E-2</v>
      </c>
      <c r="G375" s="143">
        <v>40.971673000000003</v>
      </c>
      <c r="H375" s="143">
        <v>-73.660110000000003</v>
      </c>
      <c r="I375" s="143">
        <v>40.975439999999999</v>
      </c>
      <c r="J375" s="143">
        <v>-73.659450000000007</v>
      </c>
    </row>
    <row r="376" spans="1:10" ht="12.75" customHeight="1">
      <c r="A376" s="33"/>
      <c r="B376" s="34">
        <f>COUNTA(B353:B375)</f>
        <v>23</v>
      </c>
      <c r="C376" s="33"/>
      <c r="D376" s="33"/>
      <c r="E376" s="80"/>
      <c r="F376" s="139">
        <f>SUM(F353:F375)</f>
        <v>8.3779999999999983</v>
      </c>
      <c r="G376" s="33"/>
      <c r="H376" s="33"/>
      <c r="I376" s="33"/>
      <c r="J376" s="33"/>
    </row>
    <row r="377" spans="1:10" ht="10.5" customHeight="1">
      <c r="A377" s="33"/>
      <c r="B377" s="34"/>
      <c r="C377" s="33"/>
      <c r="D377" s="33"/>
      <c r="E377" s="80"/>
      <c r="F377" s="55"/>
      <c r="G377" s="33"/>
      <c r="H377" s="33"/>
      <c r="I377" s="33"/>
      <c r="J377" s="33"/>
    </row>
    <row r="378" spans="1:10" ht="12.75" customHeight="1">
      <c r="A378" s="33"/>
      <c r="C378" s="108" t="s">
        <v>124</v>
      </c>
      <c r="D378" s="109"/>
      <c r="E378" s="110"/>
      <c r="G378" s="33"/>
      <c r="H378" s="33"/>
      <c r="I378" s="33"/>
      <c r="J378" s="33"/>
    </row>
    <row r="379" spans="1:10" s="2" customFormat="1" ht="12.75" customHeight="1">
      <c r="C379" s="104" t="s">
        <v>122</v>
      </c>
      <c r="D379" s="105">
        <f>SUM(B12+B15+B26+B36+B40+B53+B59+B130+B134+B142+B156+B161+B346+B351+B376)</f>
        <v>346</v>
      </c>
      <c r="E379" s="110"/>
      <c r="G379" s="56"/>
      <c r="H379" s="56"/>
      <c r="I379" s="56"/>
      <c r="J379" s="56"/>
    </row>
    <row r="380" spans="1:10" ht="12.75" customHeight="1">
      <c r="A380" s="49"/>
      <c r="B380" s="49"/>
      <c r="C380" s="104" t="s">
        <v>123</v>
      </c>
      <c r="D380" s="144">
        <f>SUM(F12+F15+F26+F36+F40+F53+F59+F130+F134+F142+F156+F161+F346+F351+F376)</f>
        <v>112.43369999999993</v>
      </c>
      <c r="E380" s="107" t="s">
        <v>881</v>
      </c>
      <c r="F380" s="94"/>
      <c r="G380" s="48"/>
      <c r="H380" s="48"/>
      <c r="I380" s="48"/>
      <c r="J380" s="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York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83"/>
  <sheetViews>
    <sheetView zoomScaleNormal="100"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16</v>
      </c>
      <c r="B1" s="25" t="s">
        <v>17</v>
      </c>
      <c r="C1" s="25" t="s">
        <v>86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  <c r="J1" s="81" t="s">
        <v>202</v>
      </c>
    </row>
    <row r="2" spans="1:10" ht="12.75" customHeight="1">
      <c r="A2" s="74" t="s">
        <v>182</v>
      </c>
      <c r="B2" s="74" t="s">
        <v>183</v>
      </c>
      <c r="C2" s="74" t="s">
        <v>184</v>
      </c>
      <c r="D2" s="74">
        <v>15</v>
      </c>
      <c r="E2" s="74" t="s">
        <v>882</v>
      </c>
      <c r="F2" s="74">
        <v>1</v>
      </c>
      <c r="G2" s="74" t="s">
        <v>883</v>
      </c>
      <c r="H2" s="74">
        <v>0</v>
      </c>
      <c r="I2" s="74" t="s">
        <v>883</v>
      </c>
      <c r="J2" s="138">
        <v>0.02</v>
      </c>
    </row>
    <row r="3" spans="1:10" ht="12.75" customHeight="1">
      <c r="A3" s="74" t="s">
        <v>182</v>
      </c>
      <c r="B3" s="74" t="s">
        <v>186</v>
      </c>
      <c r="C3" s="74" t="s">
        <v>187</v>
      </c>
      <c r="D3" s="74">
        <v>15</v>
      </c>
      <c r="E3" s="74" t="s">
        <v>882</v>
      </c>
      <c r="F3" s="74">
        <v>1</v>
      </c>
      <c r="G3" s="74" t="s">
        <v>883</v>
      </c>
      <c r="H3" s="74">
        <v>0</v>
      </c>
      <c r="I3" s="74" t="s">
        <v>883</v>
      </c>
      <c r="J3" s="138">
        <v>1.9E-2</v>
      </c>
    </row>
    <row r="4" spans="1:10" ht="12.75" customHeight="1">
      <c r="A4" s="74" t="s">
        <v>182</v>
      </c>
      <c r="B4" s="74" t="s">
        <v>188</v>
      </c>
      <c r="C4" s="74" t="s">
        <v>189</v>
      </c>
      <c r="D4" s="74">
        <v>15</v>
      </c>
      <c r="E4" s="74" t="s">
        <v>882</v>
      </c>
      <c r="F4" s="74">
        <v>1</v>
      </c>
      <c r="G4" s="74" t="s">
        <v>883</v>
      </c>
      <c r="H4" s="74">
        <v>0</v>
      </c>
      <c r="I4" s="74" t="s">
        <v>883</v>
      </c>
      <c r="J4" s="138">
        <v>1.7000000000000001E-2</v>
      </c>
    </row>
    <row r="5" spans="1:10" ht="12.75" customHeight="1">
      <c r="A5" s="74" t="s">
        <v>182</v>
      </c>
      <c r="B5" s="74" t="s">
        <v>190</v>
      </c>
      <c r="C5" s="74" t="s">
        <v>191</v>
      </c>
      <c r="D5" s="74">
        <v>15</v>
      </c>
      <c r="E5" s="74" t="s">
        <v>882</v>
      </c>
      <c r="F5" s="74">
        <v>1</v>
      </c>
      <c r="G5" s="74" t="s">
        <v>883</v>
      </c>
      <c r="H5" s="74">
        <v>0</v>
      </c>
      <c r="I5" s="74" t="s">
        <v>883</v>
      </c>
      <c r="J5" s="138">
        <v>1.9E-2</v>
      </c>
    </row>
    <row r="6" spans="1:10" ht="12.75" customHeight="1">
      <c r="A6" s="74" t="s">
        <v>182</v>
      </c>
      <c r="B6" s="74" t="s">
        <v>192</v>
      </c>
      <c r="C6" s="74" t="s">
        <v>193</v>
      </c>
      <c r="D6" s="74">
        <v>15</v>
      </c>
      <c r="E6" s="74" t="s">
        <v>882</v>
      </c>
      <c r="F6" s="74">
        <v>1</v>
      </c>
      <c r="G6" s="74" t="s">
        <v>883</v>
      </c>
      <c r="H6" s="74">
        <v>0</v>
      </c>
      <c r="I6" s="74" t="s">
        <v>883</v>
      </c>
      <c r="J6" s="138">
        <v>1.7999999999999999E-2</v>
      </c>
    </row>
    <row r="7" spans="1:10" ht="12.75" customHeight="1">
      <c r="A7" s="74" t="s">
        <v>182</v>
      </c>
      <c r="B7" s="74" t="s">
        <v>194</v>
      </c>
      <c r="C7" s="74" t="s">
        <v>195</v>
      </c>
      <c r="D7" s="74">
        <v>15</v>
      </c>
      <c r="E7" s="74" t="s">
        <v>882</v>
      </c>
      <c r="F7" s="74">
        <v>1</v>
      </c>
      <c r="G7" s="74" t="s">
        <v>883</v>
      </c>
      <c r="H7" s="74">
        <v>0</v>
      </c>
      <c r="I7" s="74" t="s">
        <v>883</v>
      </c>
      <c r="J7" s="138">
        <v>1</v>
      </c>
    </row>
    <row r="8" spans="1:10" ht="12.75" customHeight="1">
      <c r="A8" s="74" t="s">
        <v>182</v>
      </c>
      <c r="B8" s="74" t="s">
        <v>196</v>
      </c>
      <c r="C8" s="74" t="s">
        <v>197</v>
      </c>
      <c r="D8" s="74">
        <v>15</v>
      </c>
      <c r="E8" s="74" t="s">
        <v>882</v>
      </c>
      <c r="F8" s="74">
        <v>1</v>
      </c>
      <c r="G8" s="74" t="s">
        <v>883</v>
      </c>
      <c r="H8" s="74">
        <v>0</v>
      </c>
      <c r="I8" s="74" t="s">
        <v>883</v>
      </c>
      <c r="J8" s="138">
        <v>2.8000000000000001E-2</v>
      </c>
    </row>
    <row r="9" spans="1:10" ht="12.75" customHeight="1">
      <c r="A9" s="74" t="s">
        <v>182</v>
      </c>
      <c r="B9" s="74" t="s">
        <v>198</v>
      </c>
      <c r="C9" s="74" t="s">
        <v>199</v>
      </c>
      <c r="D9" s="74">
        <v>15</v>
      </c>
      <c r="E9" s="74" t="s">
        <v>882</v>
      </c>
      <c r="F9" s="74">
        <v>1</v>
      </c>
      <c r="G9" s="74" t="s">
        <v>883</v>
      </c>
      <c r="H9" s="74">
        <v>0</v>
      </c>
      <c r="I9" s="74" t="s">
        <v>883</v>
      </c>
      <c r="J9" s="138">
        <v>1.7000000000000001E-2</v>
      </c>
    </row>
    <row r="10" spans="1:10" ht="12.75" customHeight="1">
      <c r="A10" s="142" t="s">
        <v>182</v>
      </c>
      <c r="B10" s="142" t="s">
        <v>897</v>
      </c>
      <c r="C10" s="142" t="s">
        <v>898</v>
      </c>
      <c r="D10" s="142">
        <v>15</v>
      </c>
      <c r="E10" s="142" t="s">
        <v>882</v>
      </c>
      <c r="F10" s="142">
        <v>1</v>
      </c>
      <c r="G10" s="142" t="s">
        <v>883</v>
      </c>
      <c r="H10" s="142">
        <v>0</v>
      </c>
      <c r="I10" s="142" t="s">
        <v>883</v>
      </c>
      <c r="J10" s="138">
        <v>1.7000000000000001E-2</v>
      </c>
    </row>
    <row r="11" spans="1:10" ht="12.75" customHeight="1">
      <c r="A11" s="75" t="s">
        <v>182</v>
      </c>
      <c r="B11" s="75" t="s">
        <v>200</v>
      </c>
      <c r="C11" s="75" t="s">
        <v>201</v>
      </c>
      <c r="D11" s="75">
        <v>15</v>
      </c>
      <c r="E11" s="75" t="s">
        <v>882</v>
      </c>
      <c r="F11" s="75">
        <v>1</v>
      </c>
      <c r="G11" s="75" t="s">
        <v>883</v>
      </c>
      <c r="H11" s="75">
        <v>0</v>
      </c>
      <c r="I11" s="75" t="s">
        <v>883</v>
      </c>
      <c r="J11" s="141">
        <v>1.7999999999999999E-2</v>
      </c>
    </row>
    <row r="12" spans="1:10" ht="12.75" customHeight="1">
      <c r="A12" s="32"/>
      <c r="B12" s="63">
        <f>COUNTA(B2:B11)</f>
        <v>10</v>
      </c>
      <c r="C12" s="20"/>
      <c r="D12" s="20"/>
      <c r="E12" s="20"/>
      <c r="F12" s="29">
        <f>COUNTIF(F2:F11, "&gt;0")</f>
        <v>10</v>
      </c>
      <c r="G12" s="20"/>
      <c r="H12" s="29"/>
      <c r="I12" s="32"/>
      <c r="J12" s="139">
        <f>SUM(J2:J11)</f>
        <v>1.1729999999999998</v>
      </c>
    </row>
    <row r="13" spans="1:10" ht="12.75" customHeight="1">
      <c r="A13" s="32"/>
      <c r="B13" s="57"/>
      <c r="C13" s="32"/>
      <c r="D13" s="32"/>
      <c r="E13" s="32"/>
      <c r="F13" s="32"/>
      <c r="G13" s="32"/>
      <c r="H13" s="32"/>
      <c r="I13" s="32"/>
      <c r="J13" s="140"/>
    </row>
    <row r="14" spans="1:10" ht="12.75" customHeight="1">
      <c r="A14" s="75" t="s">
        <v>203</v>
      </c>
      <c r="B14" s="75" t="s">
        <v>204</v>
      </c>
      <c r="C14" s="75" t="s">
        <v>205</v>
      </c>
      <c r="D14" s="75">
        <v>15</v>
      </c>
      <c r="E14" s="75" t="s">
        <v>882</v>
      </c>
      <c r="F14" s="75">
        <v>1</v>
      </c>
      <c r="G14" s="75" t="s">
        <v>883</v>
      </c>
      <c r="H14" s="75">
        <v>0</v>
      </c>
      <c r="I14" s="75" t="s">
        <v>883</v>
      </c>
      <c r="J14" s="141">
        <v>2.34</v>
      </c>
    </row>
    <row r="15" spans="1:10" ht="12.75" customHeight="1">
      <c r="A15" s="32"/>
      <c r="B15" s="63">
        <f>COUNTA(B14:B14)</f>
        <v>1</v>
      </c>
      <c r="C15" s="20"/>
      <c r="D15" s="20"/>
      <c r="E15" s="20"/>
      <c r="F15" s="29">
        <f>COUNTIF(F14:F14, "&gt;0")</f>
        <v>1</v>
      </c>
      <c r="G15" s="20"/>
      <c r="H15" s="20"/>
      <c r="I15" s="32"/>
      <c r="J15" s="139">
        <f>SUM(J14:J14)</f>
        <v>2.34</v>
      </c>
    </row>
    <row r="16" spans="1:10" ht="12.75" customHeight="1">
      <c r="A16" s="32"/>
      <c r="B16" s="57"/>
      <c r="C16" s="32"/>
      <c r="D16" s="32"/>
      <c r="E16" s="32"/>
      <c r="F16" s="32"/>
      <c r="G16" s="32"/>
      <c r="H16" s="32"/>
      <c r="I16" s="32"/>
      <c r="J16" s="140"/>
    </row>
    <row r="17" spans="1:10" ht="12.75" customHeight="1">
      <c r="A17" s="74" t="s">
        <v>206</v>
      </c>
      <c r="B17" s="74" t="s">
        <v>207</v>
      </c>
      <c r="C17" s="74" t="s">
        <v>208</v>
      </c>
      <c r="D17" s="74">
        <v>15</v>
      </c>
      <c r="E17" s="74" t="s">
        <v>882</v>
      </c>
      <c r="F17" s="74">
        <v>1</v>
      </c>
      <c r="G17" s="74" t="s">
        <v>883</v>
      </c>
      <c r="H17" s="74">
        <v>0</v>
      </c>
      <c r="I17" s="74" t="s">
        <v>883</v>
      </c>
      <c r="J17" s="138">
        <v>0.25</v>
      </c>
    </row>
    <row r="18" spans="1:10" ht="12.75" customHeight="1">
      <c r="A18" s="74" t="s">
        <v>206</v>
      </c>
      <c r="B18" s="74" t="s">
        <v>209</v>
      </c>
      <c r="C18" s="74" t="s">
        <v>210</v>
      </c>
      <c r="D18" s="74">
        <v>15</v>
      </c>
      <c r="E18" s="74" t="s">
        <v>882</v>
      </c>
      <c r="F18" s="74">
        <v>1</v>
      </c>
      <c r="G18" s="74" t="s">
        <v>883</v>
      </c>
      <c r="H18" s="74">
        <v>0</v>
      </c>
      <c r="I18" s="74" t="s">
        <v>883</v>
      </c>
      <c r="J18" s="138">
        <v>9.0999999999999998E-2</v>
      </c>
    </row>
    <row r="19" spans="1:10" ht="12.75" customHeight="1">
      <c r="A19" s="74" t="s">
        <v>206</v>
      </c>
      <c r="B19" s="74" t="s">
        <v>211</v>
      </c>
      <c r="C19" s="74" t="s">
        <v>212</v>
      </c>
      <c r="D19" s="74">
        <v>15</v>
      </c>
      <c r="E19" s="74" t="s">
        <v>882</v>
      </c>
      <c r="F19" s="74">
        <v>1</v>
      </c>
      <c r="G19" s="74" t="s">
        <v>883</v>
      </c>
      <c r="H19" s="74">
        <v>0</v>
      </c>
      <c r="I19" s="74" t="s">
        <v>883</v>
      </c>
      <c r="J19" s="138">
        <v>0.125</v>
      </c>
    </row>
    <row r="20" spans="1:10" ht="12.75" customHeight="1">
      <c r="A20" s="74" t="s">
        <v>206</v>
      </c>
      <c r="B20" s="74" t="s">
        <v>213</v>
      </c>
      <c r="C20" s="74" t="s">
        <v>214</v>
      </c>
      <c r="D20" s="74">
        <v>15</v>
      </c>
      <c r="E20" s="74" t="s">
        <v>882</v>
      </c>
      <c r="F20" s="74">
        <v>1</v>
      </c>
      <c r="G20" s="74" t="s">
        <v>883</v>
      </c>
      <c r="H20" s="74">
        <v>0</v>
      </c>
      <c r="I20" s="74" t="s">
        <v>883</v>
      </c>
      <c r="J20" s="138">
        <v>0.125</v>
      </c>
    </row>
    <row r="21" spans="1:10" ht="12.75" customHeight="1">
      <c r="A21" s="74" t="s">
        <v>206</v>
      </c>
      <c r="B21" s="74" t="s">
        <v>215</v>
      </c>
      <c r="C21" s="74" t="s">
        <v>216</v>
      </c>
      <c r="D21" s="74">
        <v>15</v>
      </c>
      <c r="E21" s="74" t="s">
        <v>882</v>
      </c>
      <c r="F21" s="74">
        <v>1</v>
      </c>
      <c r="G21" s="74" t="s">
        <v>883</v>
      </c>
      <c r="H21" s="74">
        <v>0</v>
      </c>
      <c r="I21" s="74" t="s">
        <v>883</v>
      </c>
      <c r="J21" s="138">
        <v>9.9000000000000005E-2</v>
      </c>
    </row>
    <row r="22" spans="1:10" ht="12.75" customHeight="1">
      <c r="A22" s="74" t="s">
        <v>206</v>
      </c>
      <c r="B22" s="74" t="s">
        <v>217</v>
      </c>
      <c r="C22" s="74" t="s">
        <v>218</v>
      </c>
      <c r="D22" s="74">
        <v>15</v>
      </c>
      <c r="E22" s="74" t="s">
        <v>882</v>
      </c>
      <c r="F22" s="74">
        <v>5</v>
      </c>
      <c r="G22" s="74" t="s">
        <v>37</v>
      </c>
      <c r="H22" s="74">
        <v>0</v>
      </c>
      <c r="I22" s="74" t="s">
        <v>37</v>
      </c>
      <c r="J22" s="138">
        <v>0.25</v>
      </c>
    </row>
    <row r="23" spans="1:10" ht="12.75" customHeight="1">
      <c r="A23" s="74" t="s">
        <v>206</v>
      </c>
      <c r="B23" s="74" t="s">
        <v>219</v>
      </c>
      <c r="C23" s="74" t="s">
        <v>220</v>
      </c>
      <c r="D23" s="74">
        <v>15</v>
      </c>
      <c r="E23" s="74" t="s">
        <v>882</v>
      </c>
      <c r="F23" s="74">
        <v>1</v>
      </c>
      <c r="G23" s="74" t="s">
        <v>883</v>
      </c>
      <c r="H23" s="74">
        <v>0</v>
      </c>
      <c r="I23" s="74" t="s">
        <v>883</v>
      </c>
      <c r="J23" s="138">
        <v>9.9000000000000005E-2</v>
      </c>
    </row>
    <row r="24" spans="1:10" ht="12.75" customHeight="1">
      <c r="A24" s="74" t="s">
        <v>206</v>
      </c>
      <c r="B24" s="74" t="s">
        <v>221</v>
      </c>
      <c r="C24" s="74" t="s">
        <v>222</v>
      </c>
      <c r="D24" s="74">
        <v>15</v>
      </c>
      <c r="E24" s="74" t="s">
        <v>882</v>
      </c>
      <c r="F24" s="74">
        <v>1</v>
      </c>
      <c r="G24" s="74" t="s">
        <v>883</v>
      </c>
      <c r="H24" s="74">
        <v>0</v>
      </c>
      <c r="I24" s="74" t="s">
        <v>883</v>
      </c>
      <c r="J24" s="138">
        <v>9.9000000000000005E-2</v>
      </c>
    </row>
    <row r="25" spans="1:10" ht="12.75" customHeight="1">
      <c r="A25" s="75" t="s">
        <v>206</v>
      </c>
      <c r="B25" s="75" t="s">
        <v>223</v>
      </c>
      <c r="C25" s="75" t="s">
        <v>224</v>
      </c>
      <c r="D25" s="75">
        <v>15</v>
      </c>
      <c r="E25" s="75" t="s">
        <v>882</v>
      </c>
      <c r="F25" s="75">
        <v>1</v>
      </c>
      <c r="G25" s="75" t="s">
        <v>883</v>
      </c>
      <c r="H25" s="75">
        <v>0</v>
      </c>
      <c r="I25" s="75" t="s">
        <v>883</v>
      </c>
      <c r="J25" s="141">
        <v>0.25</v>
      </c>
    </row>
    <row r="26" spans="1:10" ht="12.75" customHeight="1">
      <c r="A26" s="30"/>
      <c r="B26" s="29">
        <f>COUNTA(F17:F25)</f>
        <v>9</v>
      </c>
      <c r="C26" s="29"/>
      <c r="D26" s="30"/>
      <c r="E26" s="30"/>
      <c r="F26" s="29">
        <f>COUNTIF(F17:F25, "&gt;0")</f>
        <v>9</v>
      </c>
      <c r="G26" s="30"/>
      <c r="H26" s="29"/>
      <c r="I26" s="30"/>
      <c r="J26" s="139">
        <f>SUM(J17:J25)</f>
        <v>1.3879999999999999</v>
      </c>
    </row>
    <row r="27" spans="1:10" ht="12.75" customHeight="1">
      <c r="A27" s="32"/>
      <c r="B27" s="63"/>
      <c r="C27" s="32"/>
      <c r="D27" s="32"/>
      <c r="E27" s="32"/>
      <c r="F27" s="32"/>
      <c r="G27" s="32"/>
      <c r="H27" s="32"/>
      <c r="I27" s="32"/>
      <c r="J27" s="140"/>
    </row>
    <row r="28" spans="1:10" ht="12.75" customHeight="1">
      <c r="A28" s="74" t="s">
        <v>225</v>
      </c>
      <c r="B28" s="74" t="s">
        <v>226</v>
      </c>
      <c r="C28" s="74" t="s">
        <v>227</v>
      </c>
      <c r="D28" s="74">
        <v>15</v>
      </c>
      <c r="E28" s="74" t="s">
        <v>882</v>
      </c>
      <c r="F28" s="74">
        <v>2</v>
      </c>
      <c r="G28" s="74" t="s">
        <v>883</v>
      </c>
      <c r="H28" s="74">
        <v>0</v>
      </c>
      <c r="I28" s="74" t="s">
        <v>883</v>
      </c>
      <c r="J28" s="138">
        <v>0.25</v>
      </c>
    </row>
    <row r="29" spans="1:10" ht="12.75" customHeight="1">
      <c r="A29" s="74" t="s">
        <v>225</v>
      </c>
      <c r="B29" s="74" t="s">
        <v>228</v>
      </c>
      <c r="C29" s="74" t="s">
        <v>229</v>
      </c>
      <c r="D29" s="74">
        <v>15</v>
      </c>
      <c r="E29" s="74" t="s">
        <v>882</v>
      </c>
      <c r="F29" s="74">
        <v>1</v>
      </c>
      <c r="G29" s="74" t="s">
        <v>883</v>
      </c>
      <c r="H29" s="74">
        <v>0</v>
      </c>
      <c r="I29" s="74" t="s">
        <v>883</v>
      </c>
      <c r="J29" s="138">
        <v>1.0900000000000001</v>
      </c>
    </row>
    <row r="30" spans="1:10" ht="12.75" customHeight="1">
      <c r="A30" s="74" t="s">
        <v>225</v>
      </c>
      <c r="B30" s="74" t="s">
        <v>230</v>
      </c>
      <c r="C30" s="74" t="s">
        <v>231</v>
      </c>
      <c r="D30" s="74">
        <v>15</v>
      </c>
      <c r="E30" s="74" t="s">
        <v>882</v>
      </c>
      <c r="F30" s="74">
        <v>2</v>
      </c>
      <c r="G30" s="74" t="s">
        <v>883</v>
      </c>
      <c r="H30" s="74">
        <v>0</v>
      </c>
      <c r="I30" s="74" t="s">
        <v>883</v>
      </c>
      <c r="J30" s="138">
        <v>0.25</v>
      </c>
    </row>
    <row r="31" spans="1:10" ht="12.75" customHeight="1">
      <c r="A31" s="74" t="s">
        <v>225</v>
      </c>
      <c r="B31" s="74" t="s">
        <v>232</v>
      </c>
      <c r="C31" s="74" t="s">
        <v>233</v>
      </c>
      <c r="D31" s="74">
        <v>15</v>
      </c>
      <c r="E31" s="74" t="s">
        <v>882</v>
      </c>
      <c r="F31" s="74">
        <v>2</v>
      </c>
      <c r="G31" s="74" t="s">
        <v>883</v>
      </c>
      <c r="H31" s="74">
        <v>0</v>
      </c>
      <c r="I31" s="74" t="s">
        <v>883</v>
      </c>
      <c r="J31" s="138">
        <v>0.125</v>
      </c>
    </row>
    <row r="32" spans="1:10" ht="12.75" customHeight="1">
      <c r="A32" s="74" t="s">
        <v>225</v>
      </c>
      <c r="B32" s="74" t="s">
        <v>234</v>
      </c>
      <c r="C32" s="74" t="s">
        <v>235</v>
      </c>
      <c r="D32" s="74">
        <v>15</v>
      </c>
      <c r="E32" s="74" t="s">
        <v>882</v>
      </c>
      <c r="F32" s="74">
        <v>2</v>
      </c>
      <c r="G32" s="74" t="s">
        <v>883</v>
      </c>
      <c r="H32" s="74">
        <v>0</v>
      </c>
      <c r="I32" s="74" t="s">
        <v>883</v>
      </c>
      <c r="J32" s="138">
        <v>0.125</v>
      </c>
    </row>
    <row r="33" spans="1:10" ht="12.75" customHeight="1">
      <c r="A33" s="74" t="s">
        <v>225</v>
      </c>
      <c r="B33" s="74" t="s">
        <v>236</v>
      </c>
      <c r="C33" s="74" t="s">
        <v>237</v>
      </c>
      <c r="D33" s="74">
        <v>15</v>
      </c>
      <c r="E33" s="74" t="s">
        <v>882</v>
      </c>
      <c r="F33" s="74">
        <v>2</v>
      </c>
      <c r="G33" s="74" t="s">
        <v>883</v>
      </c>
      <c r="H33" s="74">
        <v>0</v>
      </c>
      <c r="I33" s="74" t="s">
        <v>883</v>
      </c>
      <c r="J33" s="138">
        <v>0.125</v>
      </c>
    </row>
    <row r="34" spans="1:10" ht="12.75" customHeight="1">
      <c r="A34" s="74" t="s">
        <v>225</v>
      </c>
      <c r="B34" s="74" t="s">
        <v>238</v>
      </c>
      <c r="C34" s="74" t="s">
        <v>239</v>
      </c>
      <c r="D34" s="74">
        <v>15</v>
      </c>
      <c r="E34" s="74" t="s">
        <v>882</v>
      </c>
      <c r="F34" s="74">
        <v>2</v>
      </c>
      <c r="G34" s="74" t="s">
        <v>883</v>
      </c>
      <c r="H34" s="74">
        <v>0</v>
      </c>
      <c r="I34" s="74" t="s">
        <v>883</v>
      </c>
      <c r="J34" s="138">
        <v>0.125</v>
      </c>
    </row>
    <row r="35" spans="1:10" ht="12.75" customHeight="1">
      <c r="A35" s="75" t="s">
        <v>225</v>
      </c>
      <c r="B35" s="75" t="s">
        <v>240</v>
      </c>
      <c r="C35" s="75" t="s">
        <v>241</v>
      </c>
      <c r="D35" s="75">
        <v>15</v>
      </c>
      <c r="E35" s="75" t="s">
        <v>882</v>
      </c>
      <c r="F35" s="75">
        <v>2</v>
      </c>
      <c r="G35" s="75" t="s">
        <v>883</v>
      </c>
      <c r="H35" s="75">
        <v>0</v>
      </c>
      <c r="I35" s="75" t="s">
        <v>883</v>
      </c>
      <c r="J35" s="141">
        <v>0.125</v>
      </c>
    </row>
    <row r="36" spans="1:10">
      <c r="A36" s="30"/>
      <c r="B36" s="29">
        <f>COUNTA(B28:B35)</f>
        <v>8</v>
      </c>
      <c r="C36" s="29"/>
      <c r="D36" s="30"/>
      <c r="E36" s="30"/>
      <c r="F36" s="29">
        <f>COUNTIF(F28:F35, "&gt;0")</f>
        <v>8</v>
      </c>
      <c r="G36" s="30"/>
      <c r="H36" s="29"/>
      <c r="I36" s="30"/>
      <c r="J36" s="139">
        <f>SUM(J28:J35)</f>
        <v>2.2149999999999999</v>
      </c>
    </row>
    <row r="37" spans="1:10">
      <c r="A37" s="30"/>
      <c r="B37" s="29"/>
      <c r="C37" s="29"/>
      <c r="D37" s="30"/>
      <c r="E37" s="30"/>
      <c r="F37" s="29"/>
      <c r="G37" s="30"/>
      <c r="H37" s="29"/>
      <c r="I37" s="30"/>
      <c r="J37" s="139"/>
    </row>
    <row r="38" spans="1:10" ht="12.75" customHeight="1">
      <c r="A38" s="74" t="s">
        <v>242</v>
      </c>
      <c r="B38" s="74" t="s">
        <v>243</v>
      </c>
      <c r="C38" s="74" t="s">
        <v>244</v>
      </c>
      <c r="D38" s="74">
        <v>15</v>
      </c>
      <c r="E38" s="74" t="s">
        <v>882</v>
      </c>
      <c r="F38" s="74">
        <v>1</v>
      </c>
      <c r="G38" s="74" t="s">
        <v>883</v>
      </c>
      <c r="H38" s="74">
        <v>0</v>
      </c>
      <c r="I38" s="74" t="s">
        <v>883</v>
      </c>
      <c r="J38" s="138">
        <v>0.71</v>
      </c>
    </row>
    <row r="39" spans="1:10" ht="12.75" customHeight="1">
      <c r="A39" s="75" t="s">
        <v>242</v>
      </c>
      <c r="B39" s="75" t="s">
        <v>245</v>
      </c>
      <c r="C39" s="75" t="s">
        <v>246</v>
      </c>
      <c r="D39" s="75">
        <v>15</v>
      </c>
      <c r="E39" s="75" t="s">
        <v>882</v>
      </c>
      <c r="F39" s="75">
        <v>1</v>
      </c>
      <c r="G39" s="75" t="s">
        <v>883</v>
      </c>
      <c r="H39" s="75">
        <v>0</v>
      </c>
      <c r="I39" s="75" t="s">
        <v>883</v>
      </c>
      <c r="J39" s="141">
        <v>0.36</v>
      </c>
    </row>
    <row r="40" spans="1:10">
      <c r="A40" s="30"/>
      <c r="B40" s="29">
        <f>COUNTA(B38:B39)</f>
        <v>2</v>
      </c>
      <c r="C40" s="29"/>
      <c r="D40" s="30"/>
      <c r="E40" s="30"/>
      <c r="F40" s="29">
        <f>COUNTIF(F38:F39, "&gt;0")</f>
        <v>2</v>
      </c>
      <c r="G40" s="30"/>
      <c r="H40" s="29"/>
      <c r="I40" s="30"/>
      <c r="J40" s="139">
        <f>SUM(J38:J39)</f>
        <v>1.0699999999999998</v>
      </c>
    </row>
    <row r="41" spans="1:10">
      <c r="A41" s="30"/>
      <c r="B41" s="29"/>
      <c r="C41" s="29"/>
      <c r="D41" s="30"/>
      <c r="E41" s="30"/>
      <c r="F41" s="29"/>
      <c r="G41" s="30"/>
      <c r="H41" s="29"/>
      <c r="I41" s="30"/>
      <c r="J41" s="139"/>
    </row>
    <row r="42" spans="1:10" ht="12.75" customHeight="1">
      <c r="A42" s="74" t="s">
        <v>247</v>
      </c>
      <c r="B42" s="74" t="s">
        <v>248</v>
      </c>
      <c r="C42" s="74" t="s">
        <v>249</v>
      </c>
      <c r="D42" s="74">
        <v>15</v>
      </c>
      <c r="E42" s="74" t="s">
        <v>882</v>
      </c>
      <c r="F42" s="74">
        <v>1</v>
      </c>
      <c r="G42" s="74" t="s">
        <v>883</v>
      </c>
      <c r="H42" s="74">
        <v>0</v>
      </c>
      <c r="I42" s="74" t="s">
        <v>883</v>
      </c>
      <c r="J42" s="138">
        <v>0.33</v>
      </c>
    </row>
    <row r="43" spans="1:10" ht="12.75" customHeight="1">
      <c r="A43" s="74" t="s">
        <v>247</v>
      </c>
      <c r="B43" s="74" t="s">
        <v>250</v>
      </c>
      <c r="C43" s="74" t="s">
        <v>251</v>
      </c>
      <c r="D43" s="74">
        <v>15</v>
      </c>
      <c r="E43" s="74" t="s">
        <v>882</v>
      </c>
      <c r="F43" s="74">
        <v>1</v>
      </c>
      <c r="G43" s="74" t="s">
        <v>883</v>
      </c>
      <c r="H43" s="74">
        <v>0</v>
      </c>
      <c r="I43" s="74" t="s">
        <v>883</v>
      </c>
      <c r="J43" s="138">
        <v>0.28399999999999997</v>
      </c>
    </row>
    <row r="44" spans="1:10" ht="12.75" customHeight="1">
      <c r="A44" s="74" t="s">
        <v>247</v>
      </c>
      <c r="B44" s="74" t="s">
        <v>252</v>
      </c>
      <c r="C44" s="74" t="s">
        <v>253</v>
      </c>
      <c r="D44" s="74">
        <v>15</v>
      </c>
      <c r="E44" s="74" t="s">
        <v>882</v>
      </c>
      <c r="F44" s="74">
        <v>1</v>
      </c>
      <c r="G44" s="74" t="s">
        <v>883</v>
      </c>
      <c r="H44" s="74">
        <v>0</v>
      </c>
      <c r="I44" s="74" t="s">
        <v>883</v>
      </c>
      <c r="J44" s="138">
        <v>0.47199999999999998</v>
      </c>
    </row>
    <row r="45" spans="1:10" ht="12.75" customHeight="1">
      <c r="A45" s="74" t="s">
        <v>247</v>
      </c>
      <c r="B45" s="74" t="s">
        <v>254</v>
      </c>
      <c r="C45" s="74" t="s">
        <v>255</v>
      </c>
      <c r="D45" s="74">
        <v>15</v>
      </c>
      <c r="E45" s="74" t="s">
        <v>882</v>
      </c>
      <c r="F45" s="74">
        <v>1</v>
      </c>
      <c r="G45" s="74" t="s">
        <v>883</v>
      </c>
      <c r="H45" s="74">
        <v>0</v>
      </c>
      <c r="I45" s="74" t="s">
        <v>883</v>
      </c>
      <c r="J45" s="138">
        <v>0.75600000000000001</v>
      </c>
    </row>
    <row r="46" spans="1:10" ht="12.75" customHeight="1">
      <c r="A46" s="74" t="s">
        <v>247</v>
      </c>
      <c r="B46" s="74" t="s">
        <v>256</v>
      </c>
      <c r="C46" s="74" t="s">
        <v>257</v>
      </c>
      <c r="D46" s="74">
        <v>15</v>
      </c>
      <c r="E46" s="74" t="s">
        <v>882</v>
      </c>
      <c r="F46" s="74">
        <v>1</v>
      </c>
      <c r="G46" s="74" t="s">
        <v>883</v>
      </c>
      <c r="H46" s="74">
        <v>0</v>
      </c>
      <c r="I46" s="74" t="s">
        <v>883</v>
      </c>
      <c r="J46" s="138">
        <v>0.85199999999999998</v>
      </c>
    </row>
    <row r="47" spans="1:10" ht="12.75" customHeight="1">
      <c r="A47" s="74" t="s">
        <v>247</v>
      </c>
      <c r="B47" s="74" t="s">
        <v>258</v>
      </c>
      <c r="C47" s="74" t="s">
        <v>259</v>
      </c>
      <c r="D47" s="74">
        <v>15</v>
      </c>
      <c r="E47" s="74" t="s">
        <v>882</v>
      </c>
      <c r="F47" s="74">
        <v>1</v>
      </c>
      <c r="G47" s="74" t="s">
        <v>883</v>
      </c>
      <c r="H47" s="74">
        <v>0</v>
      </c>
      <c r="I47" s="74" t="s">
        <v>883</v>
      </c>
      <c r="J47" s="138">
        <v>0.47</v>
      </c>
    </row>
    <row r="48" spans="1:10" ht="12.75" customHeight="1">
      <c r="A48" s="74" t="s">
        <v>247</v>
      </c>
      <c r="B48" s="74" t="s">
        <v>260</v>
      </c>
      <c r="C48" s="74" t="s">
        <v>261</v>
      </c>
      <c r="D48" s="74">
        <v>15</v>
      </c>
      <c r="E48" s="74" t="s">
        <v>882</v>
      </c>
      <c r="F48" s="74">
        <v>1</v>
      </c>
      <c r="G48" s="74" t="s">
        <v>883</v>
      </c>
      <c r="H48" s="74">
        <v>0</v>
      </c>
      <c r="I48" s="74" t="s">
        <v>883</v>
      </c>
      <c r="J48" s="138">
        <v>4.4999999999999998E-2</v>
      </c>
    </row>
    <row r="49" spans="1:10" ht="12.75" customHeight="1">
      <c r="A49" s="74" t="s">
        <v>247</v>
      </c>
      <c r="B49" s="74" t="s">
        <v>262</v>
      </c>
      <c r="C49" s="74" t="s">
        <v>263</v>
      </c>
      <c r="D49" s="74">
        <v>15</v>
      </c>
      <c r="E49" s="74" t="s">
        <v>882</v>
      </c>
      <c r="F49" s="74">
        <v>1</v>
      </c>
      <c r="G49" s="74" t="s">
        <v>883</v>
      </c>
      <c r="H49" s="74">
        <v>0</v>
      </c>
      <c r="I49" s="74" t="s">
        <v>883</v>
      </c>
      <c r="J49" s="138">
        <v>7.0000000000000007E-2</v>
      </c>
    </row>
    <row r="50" spans="1:10" ht="12.75" customHeight="1">
      <c r="A50" s="74" t="s">
        <v>247</v>
      </c>
      <c r="B50" s="74" t="s">
        <v>264</v>
      </c>
      <c r="C50" s="74" t="s">
        <v>265</v>
      </c>
      <c r="D50" s="74">
        <v>15</v>
      </c>
      <c r="E50" s="74" t="s">
        <v>882</v>
      </c>
      <c r="F50" s="74">
        <v>1</v>
      </c>
      <c r="G50" s="74" t="s">
        <v>883</v>
      </c>
      <c r="H50" s="74">
        <v>0</v>
      </c>
      <c r="I50" s="74" t="s">
        <v>883</v>
      </c>
      <c r="J50" s="138">
        <v>0.51</v>
      </c>
    </row>
    <row r="51" spans="1:10" ht="12.75" customHeight="1">
      <c r="A51" s="74" t="s">
        <v>247</v>
      </c>
      <c r="B51" s="74" t="s">
        <v>266</v>
      </c>
      <c r="C51" s="74" t="s">
        <v>267</v>
      </c>
      <c r="D51" s="74">
        <v>15</v>
      </c>
      <c r="E51" s="74" t="s">
        <v>882</v>
      </c>
      <c r="F51" s="74">
        <v>1</v>
      </c>
      <c r="G51" s="74" t="s">
        <v>883</v>
      </c>
      <c r="H51" s="74">
        <v>0</v>
      </c>
      <c r="I51" s="74" t="s">
        <v>883</v>
      </c>
      <c r="J51" s="138">
        <v>0.56999999999999995</v>
      </c>
    </row>
    <row r="52" spans="1:10" ht="12.75" customHeight="1">
      <c r="A52" s="75" t="s">
        <v>247</v>
      </c>
      <c r="B52" s="75" t="s">
        <v>268</v>
      </c>
      <c r="C52" s="75" t="s">
        <v>269</v>
      </c>
      <c r="D52" s="75">
        <v>15</v>
      </c>
      <c r="E52" s="75" t="s">
        <v>882</v>
      </c>
      <c r="F52" s="75">
        <v>1</v>
      </c>
      <c r="G52" s="75" t="s">
        <v>883</v>
      </c>
      <c r="H52" s="75">
        <v>0</v>
      </c>
      <c r="I52" s="75" t="s">
        <v>883</v>
      </c>
      <c r="J52" s="141">
        <v>0.56799999999999995</v>
      </c>
    </row>
    <row r="53" spans="1:10">
      <c r="A53" s="30"/>
      <c r="B53" s="29">
        <f>COUNTA(B42:B52)</f>
        <v>11</v>
      </c>
      <c r="C53" s="29"/>
      <c r="D53" s="30"/>
      <c r="E53" s="30"/>
      <c r="F53" s="29">
        <f>COUNTIF(F42:F52, "&gt;0")</f>
        <v>11</v>
      </c>
      <c r="G53" s="30"/>
      <c r="H53" s="29"/>
      <c r="I53" s="30"/>
      <c r="J53" s="139">
        <f>SUM(J42:J52)</f>
        <v>4.9269999999999996</v>
      </c>
    </row>
    <row r="54" spans="1:10">
      <c r="A54" s="30"/>
      <c r="B54" s="29"/>
      <c r="C54" s="29"/>
      <c r="D54" s="30"/>
      <c r="E54" s="30"/>
      <c r="F54" s="29"/>
      <c r="G54" s="30"/>
      <c r="H54" s="29"/>
      <c r="I54" s="30"/>
      <c r="J54" s="139"/>
    </row>
    <row r="55" spans="1:10" ht="12.75" customHeight="1">
      <c r="A55" s="74" t="s">
        <v>270</v>
      </c>
      <c r="B55" s="74" t="s">
        <v>271</v>
      </c>
      <c r="C55" s="74" t="s">
        <v>272</v>
      </c>
      <c r="D55" s="74">
        <v>15</v>
      </c>
      <c r="E55" s="74" t="s">
        <v>882</v>
      </c>
      <c r="F55" s="74">
        <v>7</v>
      </c>
      <c r="G55" s="74" t="s">
        <v>883</v>
      </c>
      <c r="H55" s="74">
        <v>0</v>
      </c>
      <c r="I55" s="74" t="s">
        <v>883</v>
      </c>
      <c r="J55" s="138">
        <v>1.1299999999999999</v>
      </c>
    </row>
    <row r="56" spans="1:10" ht="12.75" customHeight="1">
      <c r="A56" s="74" t="s">
        <v>270</v>
      </c>
      <c r="B56" s="74" t="s">
        <v>273</v>
      </c>
      <c r="C56" s="74" t="s">
        <v>274</v>
      </c>
      <c r="D56" s="74">
        <v>15</v>
      </c>
      <c r="E56" s="74" t="s">
        <v>882</v>
      </c>
      <c r="F56" s="74">
        <v>1</v>
      </c>
      <c r="G56" s="74" t="s">
        <v>883</v>
      </c>
      <c r="H56" s="74">
        <v>0</v>
      </c>
      <c r="I56" s="74" t="s">
        <v>883</v>
      </c>
      <c r="J56" s="138">
        <v>1.65</v>
      </c>
    </row>
    <row r="57" spans="1:10" ht="12.75" customHeight="1">
      <c r="A57" s="74" t="s">
        <v>270</v>
      </c>
      <c r="B57" s="74" t="s">
        <v>275</v>
      </c>
      <c r="C57" s="74" t="s">
        <v>276</v>
      </c>
      <c r="D57" s="74">
        <v>15</v>
      </c>
      <c r="E57" s="74" t="s">
        <v>882</v>
      </c>
      <c r="F57" s="74">
        <v>1</v>
      </c>
      <c r="G57" s="74" t="s">
        <v>883</v>
      </c>
      <c r="H57" s="74">
        <v>0</v>
      </c>
      <c r="I57" s="74" t="s">
        <v>883</v>
      </c>
      <c r="J57" s="138">
        <v>2.02</v>
      </c>
    </row>
    <row r="58" spans="1:10" ht="12.75" customHeight="1">
      <c r="A58" s="75" t="s">
        <v>270</v>
      </c>
      <c r="B58" s="75" t="s">
        <v>277</v>
      </c>
      <c r="C58" s="75" t="s">
        <v>278</v>
      </c>
      <c r="D58" s="75">
        <v>15</v>
      </c>
      <c r="E58" s="75" t="s">
        <v>882</v>
      </c>
      <c r="F58" s="75">
        <v>7</v>
      </c>
      <c r="G58" s="75" t="s">
        <v>883</v>
      </c>
      <c r="H58" s="75">
        <v>0</v>
      </c>
      <c r="I58" s="75" t="s">
        <v>883</v>
      </c>
      <c r="J58" s="141">
        <v>0.25</v>
      </c>
    </row>
    <row r="59" spans="1:10">
      <c r="A59" s="30"/>
      <c r="B59" s="29">
        <f>COUNTA(B55:B58)</f>
        <v>4</v>
      </c>
      <c r="C59" s="29"/>
      <c r="D59" s="30"/>
      <c r="E59" s="30"/>
      <c r="F59" s="29">
        <f>COUNTIF(F55:F58, "&gt;0")</f>
        <v>4</v>
      </c>
      <c r="G59" s="30"/>
      <c r="H59" s="29"/>
      <c r="I59" s="30"/>
      <c r="J59" s="139">
        <f>SUM(J55:J58)</f>
        <v>5.05</v>
      </c>
    </row>
    <row r="60" spans="1:10">
      <c r="A60" s="30"/>
      <c r="B60" s="29"/>
      <c r="C60" s="29"/>
      <c r="D60" s="30"/>
      <c r="E60" s="30"/>
      <c r="F60" s="29"/>
      <c r="G60" s="30"/>
      <c r="H60" s="29"/>
      <c r="I60" s="30"/>
      <c r="J60" s="139"/>
    </row>
    <row r="61" spans="1:10" ht="12.75" customHeight="1">
      <c r="A61" s="74" t="s">
        <v>279</v>
      </c>
      <c r="B61" s="74" t="s">
        <v>280</v>
      </c>
      <c r="C61" s="74" t="s">
        <v>281</v>
      </c>
      <c r="D61" s="74">
        <v>15</v>
      </c>
      <c r="E61" s="74" t="s">
        <v>882</v>
      </c>
      <c r="F61" s="74">
        <v>2</v>
      </c>
      <c r="G61" s="74" t="s">
        <v>37</v>
      </c>
      <c r="H61" s="74">
        <v>0</v>
      </c>
      <c r="I61" s="74" t="s">
        <v>37</v>
      </c>
      <c r="J61" s="138">
        <v>0.13200000000000001</v>
      </c>
    </row>
    <row r="62" spans="1:10" ht="12.75" customHeight="1">
      <c r="A62" s="74" t="s">
        <v>279</v>
      </c>
      <c r="B62" s="74" t="s">
        <v>282</v>
      </c>
      <c r="C62" s="74" t="s">
        <v>283</v>
      </c>
      <c r="D62" s="74">
        <v>15</v>
      </c>
      <c r="E62" s="74" t="s">
        <v>882</v>
      </c>
      <c r="F62" s="74">
        <v>2</v>
      </c>
      <c r="G62" s="74" t="s">
        <v>37</v>
      </c>
      <c r="H62" s="74">
        <v>0</v>
      </c>
      <c r="I62" s="74" t="s">
        <v>37</v>
      </c>
      <c r="J62" s="138">
        <v>2.5999999999999999E-2</v>
      </c>
    </row>
    <row r="63" spans="1:10" ht="12.75" customHeight="1">
      <c r="A63" s="74" t="s">
        <v>279</v>
      </c>
      <c r="B63" s="74" t="s">
        <v>284</v>
      </c>
      <c r="C63" s="74" t="s">
        <v>285</v>
      </c>
      <c r="D63" s="74">
        <v>15</v>
      </c>
      <c r="E63" s="74" t="s">
        <v>882</v>
      </c>
      <c r="F63" s="74">
        <v>6</v>
      </c>
      <c r="G63" s="74" t="s">
        <v>37</v>
      </c>
      <c r="H63" s="74">
        <v>0</v>
      </c>
      <c r="I63" s="74" t="s">
        <v>37</v>
      </c>
      <c r="J63" s="138">
        <v>0.34300000000000003</v>
      </c>
    </row>
    <row r="64" spans="1:10" ht="12.75" customHeight="1">
      <c r="A64" s="142" t="s">
        <v>279</v>
      </c>
      <c r="B64" s="142" t="s">
        <v>899</v>
      </c>
      <c r="C64" s="142" t="s">
        <v>900</v>
      </c>
      <c r="D64" s="142">
        <v>15</v>
      </c>
      <c r="E64" s="142" t="s">
        <v>882</v>
      </c>
      <c r="F64" s="142">
        <v>2</v>
      </c>
      <c r="G64" s="142" t="s">
        <v>37</v>
      </c>
      <c r="H64" s="142">
        <v>0</v>
      </c>
      <c r="I64" s="142" t="s">
        <v>37</v>
      </c>
      <c r="J64" s="171">
        <v>0.15</v>
      </c>
    </row>
    <row r="65" spans="1:10" ht="12.75" customHeight="1">
      <c r="A65" s="74" t="s">
        <v>279</v>
      </c>
      <c r="B65" s="74" t="s">
        <v>286</v>
      </c>
      <c r="C65" s="74" t="s">
        <v>287</v>
      </c>
      <c r="D65" s="74">
        <v>15</v>
      </c>
      <c r="E65" s="74" t="s">
        <v>882</v>
      </c>
      <c r="F65" s="74">
        <v>6</v>
      </c>
      <c r="G65" s="74" t="s">
        <v>37</v>
      </c>
      <c r="H65" s="74">
        <v>0</v>
      </c>
      <c r="I65" s="74" t="s">
        <v>37</v>
      </c>
      <c r="J65" s="138">
        <v>5.5E-2</v>
      </c>
    </row>
    <row r="66" spans="1:10" ht="12.75" customHeight="1">
      <c r="A66" s="74" t="s">
        <v>279</v>
      </c>
      <c r="B66" s="74" t="s">
        <v>288</v>
      </c>
      <c r="C66" s="74" t="s">
        <v>289</v>
      </c>
      <c r="D66" s="74">
        <v>15</v>
      </c>
      <c r="E66" s="74" t="s">
        <v>882</v>
      </c>
      <c r="F66" s="74">
        <v>2</v>
      </c>
      <c r="G66" s="74" t="s">
        <v>37</v>
      </c>
      <c r="H66" s="74">
        <v>0</v>
      </c>
      <c r="I66" s="74" t="s">
        <v>37</v>
      </c>
      <c r="J66" s="138">
        <v>0.1</v>
      </c>
    </row>
    <row r="67" spans="1:10" ht="12.75" customHeight="1">
      <c r="A67" s="74" t="s">
        <v>279</v>
      </c>
      <c r="B67" s="74" t="s">
        <v>290</v>
      </c>
      <c r="C67" s="74" t="s">
        <v>291</v>
      </c>
      <c r="D67" s="74">
        <v>15</v>
      </c>
      <c r="E67" s="74" t="s">
        <v>882</v>
      </c>
      <c r="F67" s="74">
        <v>1</v>
      </c>
      <c r="G67" s="74" t="s">
        <v>883</v>
      </c>
      <c r="H67" s="74">
        <v>0</v>
      </c>
      <c r="I67" s="74" t="s">
        <v>883</v>
      </c>
      <c r="J67" s="138">
        <v>0.50900000000000001</v>
      </c>
    </row>
    <row r="68" spans="1:10" ht="12.75" customHeight="1">
      <c r="A68" s="74" t="s">
        <v>279</v>
      </c>
      <c r="B68" s="74" t="s">
        <v>292</v>
      </c>
      <c r="C68" s="74" t="s">
        <v>293</v>
      </c>
      <c r="D68" s="74">
        <v>15</v>
      </c>
      <c r="E68" s="74" t="s">
        <v>882</v>
      </c>
      <c r="F68" s="74">
        <v>1</v>
      </c>
      <c r="G68" s="74" t="s">
        <v>883</v>
      </c>
      <c r="H68" s="74">
        <v>0</v>
      </c>
      <c r="I68" s="74" t="s">
        <v>883</v>
      </c>
      <c r="J68" s="138">
        <v>0.626</v>
      </c>
    </row>
    <row r="69" spans="1:10" ht="12.75" customHeight="1">
      <c r="A69" s="74" t="s">
        <v>279</v>
      </c>
      <c r="B69" s="74" t="s">
        <v>294</v>
      </c>
      <c r="C69" s="74" t="s">
        <v>295</v>
      </c>
      <c r="D69" s="74">
        <v>15</v>
      </c>
      <c r="E69" s="74" t="s">
        <v>882</v>
      </c>
      <c r="F69" s="74">
        <v>2</v>
      </c>
      <c r="G69" s="74" t="s">
        <v>37</v>
      </c>
      <c r="H69" s="74">
        <v>0</v>
      </c>
      <c r="I69" s="74" t="s">
        <v>37</v>
      </c>
      <c r="J69" s="138">
        <v>0.17899999999999999</v>
      </c>
    </row>
    <row r="70" spans="1:10" ht="12.75" customHeight="1">
      <c r="A70" s="74" t="s">
        <v>279</v>
      </c>
      <c r="B70" s="74" t="s">
        <v>296</v>
      </c>
      <c r="C70" s="74" t="s">
        <v>297</v>
      </c>
      <c r="D70" s="74">
        <v>15</v>
      </c>
      <c r="E70" s="74" t="s">
        <v>882</v>
      </c>
      <c r="F70" s="74">
        <v>1</v>
      </c>
      <c r="G70" s="74" t="s">
        <v>883</v>
      </c>
      <c r="H70" s="74">
        <v>0</v>
      </c>
      <c r="I70" s="74" t="s">
        <v>883</v>
      </c>
      <c r="J70" s="138">
        <v>0.122</v>
      </c>
    </row>
    <row r="71" spans="1:10" ht="12.75" customHeight="1">
      <c r="A71" s="74" t="s">
        <v>279</v>
      </c>
      <c r="B71" s="74" t="s">
        <v>298</v>
      </c>
      <c r="C71" s="74" t="s">
        <v>299</v>
      </c>
      <c r="D71" s="74">
        <v>15</v>
      </c>
      <c r="E71" s="74" t="s">
        <v>882</v>
      </c>
      <c r="F71" s="74">
        <v>2</v>
      </c>
      <c r="G71" s="74" t="s">
        <v>37</v>
      </c>
      <c r="H71" s="74">
        <v>0</v>
      </c>
      <c r="I71" s="74" t="s">
        <v>37</v>
      </c>
      <c r="J71" s="138">
        <v>2.7E-2</v>
      </c>
    </row>
    <row r="72" spans="1:10" ht="12.75" customHeight="1">
      <c r="A72" s="74" t="s">
        <v>279</v>
      </c>
      <c r="B72" s="74" t="s">
        <v>300</v>
      </c>
      <c r="C72" s="74" t="s">
        <v>301</v>
      </c>
      <c r="D72" s="74">
        <v>15</v>
      </c>
      <c r="E72" s="74" t="s">
        <v>882</v>
      </c>
      <c r="F72" s="74">
        <v>2</v>
      </c>
      <c r="G72" s="74" t="s">
        <v>37</v>
      </c>
      <c r="H72" s="74">
        <v>0</v>
      </c>
      <c r="I72" s="74" t="s">
        <v>37</v>
      </c>
      <c r="J72" s="138">
        <v>0.27500000000000002</v>
      </c>
    </row>
    <row r="73" spans="1:10" ht="12.75" customHeight="1">
      <c r="A73" s="74" t="s">
        <v>279</v>
      </c>
      <c r="B73" s="74" t="s">
        <v>302</v>
      </c>
      <c r="C73" s="74" t="s">
        <v>303</v>
      </c>
      <c r="D73" s="74">
        <v>15</v>
      </c>
      <c r="E73" s="74" t="s">
        <v>882</v>
      </c>
      <c r="F73" s="74">
        <v>2</v>
      </c>
      <c r="G73" s="74" t="s">
        <v>37</v>
      </c>
      <c r="H73" s="74">
        <v>0</v>
      </c>
      <c r="I73" s="74" t="s">
        <v>37</v>
      </c>
      <c r="J73" s="138">
        <v>1.7000000000000001E-2</v>
      </c>
    </row>
    <row r="74" spans="1:10" ht="12.75" customHeight="1">
      <c r="A74" s="74" t="s">
        <v>279</v>
      </c>
      <c r="B74" s="74" t="s">
        <v>304</v>
      </c>
      <c r="C74" s="74" t="s">
        <v>305</v>
      </c>
      <c r="D74" s="74">
        <v>15</v>
      </c>
      <c r="E74" s="74" t="s">
        <v>882</v>
      </c>
      <c r="F74" s="74">
        <v>2</v>
      </c>
      <c r="G74" s="74" t="s">
        <v>37</v>
      </c>
      <c r="H74" s="74">
        <v>0</v>
      </c>
      <c r="I74" s="74" t="s">
        <v>37</v>
      </c>
      <c r="J74" s="138">
        <v>2.5999999999999999E-2</v>
      </c>
    </row>
    <row r="75" spans="1:10" ht="12.75" customHeight="1">
      <c r="A75" s="74" t="s">
        <v>279</v>
      </c>
      <c r="B75" s="74" t="s">
        <v>306</v>
      </c>
      <c r="C75" s="74" t="s">
        <v>307</v>
      </c>
      <c r="D75" s="74">
        <v>15</v>
      </c>
      <c r="E75" s="74" t="s">
        <v>882</v>
      </c>
      <c r="F75" s="74">
        <v>1</v>
      </c>
      <c r="G75" s="74" t="s">
        <v>883</v>
      </c>
      <c r="H75" s="74">
        <v>0</v>
      </c>
      <c r="I75" s="74" t="s">
        <v>883</v>
      </c>
      <c r="J75" s="138">
        <v>4.3999999999999997E-2</v>
      </c>
    </row>
    <row r="76" spans="1:10" ht="12.75" customHeight="1">
      <c r="A76" s="74" t="s">
        <v>279</v>
      </c>
      <c r="B76" s="74" t="s">
        <v>308</v>
      </c>
      <c r="C76" s="74" t="s">
        <v>309</v>
      </c>
      <c r="D76" s="74">
        <v>15</v>
      </c>
      <c r="E76" s="74" t="s">
        <v>882</v>
      </c>
      <c r="F76" s="74">
        <v>6</v>
      </c>
      <c r="G76" s="74" t="s">
        <v>37</v>
      </c>
      <c r="H76" s="74">
        <v>0</v>
      </c>
      <c r="I76" s="74" t="s">
        <v>37</v>
      </c>
      <c r="J76" s="138">
        <v>0.41199999999999998</v>
      </c>
    </row>
    <row r="77" spans="1:10" ht="12.75" customHeight="1">
      <c r="A77" s="74" t="s">
        <v>279</v>
      </c>
      <c r="B77" s="74" t="s">
        <v>310</v>
      </c>
      <c r="C77" s="74" t="s">
        <v>311</v>
      </c>
      <c r="D77" s="74">
        <v>15</v>
      </c>
      <c r="E77" s="74" t="s">
        <v>882</v>
      </c>
      <c r="F77" s="74">
        <v>6</v>
      </c>
      <c r="G77" s="74" t="s">
        <v>37</v>
      </c>
      <c r="H77" s="74">
        <v>0</v>
      </c>
      <c r="I77" s="74" t="s">
        <v>37</v>
      </c>
      <c r="J77" s="138">
        <v>0.21099999999999999</v>
      </c>
    </row>
    <row r="78" spans="1:10" ht="12.75" customHeight="1">
      <c r="A78" s="74" t="s">
        <v>279</v>
      </c>
      <c r="B78" s="74" t="s">
        <v>312</v>
      </c>
      <c r="C78" s="74" t="s">
        <v>313</v>
      </c>
      <c r="D78" s="74">
        <v>15</v>
      </c>
      <c r="E78" s="74" t="s">
        <v>882</v>
      </c>
      <c r="F78" s="74">
        <v>6</v>
      </c>
      <c r="G78" s="74" t="s">
        <v>37</v>
      </c>
      <c r="H78" s="74">
        <v>0</v>
      </c>
      <c r="I78" s="74" t="s">
        <v>37</v>
      </c>
      <c r="J78" s="138">
        <v>0.08</v>
      </c>
    </row>
    <row r="79" spans="1:10" ht="12.75" customHeight="1">
      <c r="A79" s="74" t="s">
        <v>279</v>
      </c>
      <c r="B79" s="74" t="s">
        <v>314</v>
      </c>
      <c r="C79" s="74" t="s">
        <v>315</v>
      </c>
      <c r="D79" s="74">
        <v>15</v>
      </c>
      <c r="E79" s="74" t="s">
        <v>882</v>
      </c>
      <c r="F79" s="74">
        <v>2</v>
      </c>
      <c r="G79" s="74" t="s">
        <v>37</v>
      </c>
      <c r="H79" s="74">
        <v>0</v>
      </c>
      <c r="I79" s="74" t="s">
        <v>37</v>
      </c>
      <c r="J79" s="138">
        <v>3.6999999999999998E-2</v>
      </c>
    </row>
    <row r="80" spans="1:10" ht="12.75" customHeight="1">
      <c r="A80" s="74" t="s">
        <v>279</v>
      </c>
      <c r="B80" s="74" t="s">
        <v>316</v>
      </c>
      <c r="C80" s="74" t="s">
        <v>317</v>
      </c>
      <c r="D80" s="74">
        <v>15</v>
      </c>
      <c r="E80" s="74" t="s">
        <v>882</v>
      </c>
      <c r="F80" s="74">
        <v>6</v>
      </c>
      <c r="G80" s="74" t="s">
        <v>37</v>
      </c>
      <c r="H80" s="74">
        <v>0</v>
      </c>
      <c r="I80" s="74" t="s">
        <v>37</v>
      </c>
      <c r="J80" s="138">
        <v>0.11600000000000001</v>
      </c>
    </row>
    <row r="81" spans="1:10" ht="12.75" customHeight="1">
      <c r="A81" s="74" t="s">
        <v>279</v>
      </c>
      <c r="B81" s="74" t="s">
        <v>318</v>
      </c>
      <c r="C81" s="74" t="s">
        <v>319</v>
      </c>
      <c r="D81" s="74">
        <v>15</v>
      </c>
      <c r="E81" s="74" t="s">
        <v>882</v>
      </c>
      <c r="F81" s="74">
        <v>2</v>
      </c>
      <c r="G81" s="74" t="s">
        <v>37</v>
      </c>
      <c r="H81" s="74">
        <v>0</v>
      </c>
      <c r="I81" s="74" t="s">
        <v>37</v>
      </c>
      <c r="J81" s="138">
        <v>3.2000000000000001E-2</v>
      </c>
    </row>
    <row r="82" spans="1:10" ht="12.75" customHeight="1">
      <c r="A82" s="74" t="s">
        <v>279</v>
      </c>
      <c r="B82" s="74" t="s">
        <v>320</v>
      </c>
      <c r="C82" s="74" t="s">
        <v>321</v>
      </c>
      <c r="D82" s="74">
        <v>15</v>
      </c>
      <c r="E82" s="74" t="s">
        <v>882</v>
      </c>
      <c r="F82" s="74">
        <v>6</v>
      </c>
      <c r="G82" s="74" t="s">
        <v>37</v>
      </c>
      <c r="H82" s="74">
        <v>0</v>
      </c>
      <c r="I82" s="74" t="s">
        <v>37</v>
      </c>
      <c r="J82" s="138">
        <v>3.24</v>
      </c>
    </row>
    <row r="83" spans="1:10" ht="12.75" customHeight="1">
      <c r="A83" s="74" t="s">
        <v>279</v>
      </c>
      <c r="B83" s="74" t="s">
        <v>322</v>
      </c>
      <c r="C83" s="74" t="s">
        <v>323</v>
      </c>
      <c r="D83" s="74">
        <v>15</v>
      </c>
      <c r="E83" s="74" t="s">
        <v>882</v>
      </c>
      <c r="F83" s="74">
        <v>6</v>
      </c>
      <c r="G83" s="74" t="s">
        <v>37</v>
      </c>
      <c r="H83" s="74">
        <v>0</v>
      </c>
      <c r="I83" s="74" t="s">
        <v>37</v>
      </c>
      <c r="J83" s="138">
        <v>9.51</v>
      </c>
    </row>
    <row r="84" spans="1:10" ht="12.75" customHeight="1">
      <c r="A84" s="74" t="s">
        <v>279</v>
      </c>
      <c r="B84" s="74" t="s">
        <v>324</v>
      </c>
      <c r="C84" s="74" t="s">
        <v>325</v>
      </c>
      <c r="D84" s="74">
        <v>15</v>
      </c>
      <c r="E84" s="74" t="s">
        <v>882</v>
      </c>
      <c r="F84" s="74">
        <v>6</v>
      </c>
      <c r="G84" s="74" t="s">
        <v>37</v>
      </c>
      <c r="H84" s="74">
        <v>0</v>
      </c>
      <c r="I84" s="74" t="s">
        <v>37</v>
      </c>
      <c r="J84" s="138">
        <v>4.5</v>
      </c>
    </row>
    <row r="85" spans="1:10" ht="12.75" customHeight="1">
      <c r="A85" s="74" t="s">
        <v>279</v>
      </c>
      <c r="B85" s="74" t="s">
        <v>326</v>
      </c>
      <c r="C85" s="74" t="s">
        <v>327</v>
      </c>
      <c r="D85" s="74">
        <v>15</v>
      </c>
      <c r="E85" s="74" t="s">
        <v>882</v>
      </c>
      <c r="F85" s="74">
        <v>1</v>
      </c>
      <c r="G85" s="74" t="s">
        <v>883</v>
      </c>
      <c r="H85" s="74">
        <v>0</v>
      </c>
      <c r="I85" s="74" t="s">
        <v>883</v>
      </c>
      <c r="J85" s="138">
        <v>0.21</v>
      </c>
    </row>
    <row r="86" spans="1:10" ht="12.75" customHeight="1">
      <c r="A86" s="74" t="s">
        <v>279</v>
      </c>
      <c r="B86" s="74" t="s">
        <v>328</v>
      </c>
      <c r="C86" s="74" t="s">
        <v>329</v>
      </c>
      <c r="D86" s="74">
        <v>15</v>
      </c>
      <c r="E86" s="74" t="s">
        <v>882</v>
      </c>
      <c r="F86" s="74">
        <v>2</v>
      </c>
      <c r="G86" s="74" t="s">
        <v>37</v>
      </c>
      <c r="H86" s="74">
        <v>0</v>
      </c>
      <c r="I86" s="74" t="s">
        <v>37</v>
      </c>
      <c r="J86" s="138">
        <v>0.19400000000000001</v>
      </c>
    </row>
    <row r="87" spans="1:10" ht="12.75" customHeight="1">
      <c r="A87" s="74" t="s">
        <v>279</v>
      </c>
      <c r="B87" s="74" t="s">
        <v>330</v>
      </c>
      <c r="C87" s="74" t="s">
        <v>331</v>
      </c>
      <c r="D87" s="74">
        <v>15</v>
      </c>
      <c r="E87" s="74" t="s">
        <v>882</v>
      </c>
      <c r="F87" s="74">
        <v>2</v>
      </c>
      <c r="G87" s="74" t="s">
        <v>37</v>
      </c>
      <c r="H87" s="74">
        <v>0</v>
      </c>
      <c r="I87" s="74" t="s">
        <v>37</v>
      </c>
      <c r="J87" s="138">
        <v>0.17</v>
      </c>
    </row>
    <row r="88" spans="1:10" ht="12.75" customHeight="1">
      <c r="A88" s="74" t="s">
        <v>279</v>
      </c>
      <c r="B88" s="74" t="s">
        <v>332</v>
      </c>
      <c r="C88" s="74" t="s">
        <v>333</v>
      </c>
      <c r="D88" s="74">
        <v>15</v>
      </c>
      <c r="E88" s="74" t="s">
        <v>882</v>
      </c>
      <c r="F88" s="74">
        <v>2</v>
      </c>
      <c r="G88" s="74" t="s">
        <v>37</v>
      </c>
      <c r="H88" s="74">
        <v>0</v>
      </c>
      <c r="I88" s="74" t="s">
        <v>37</v>
      </c>
      <c r="J88" s="138">
        <v>0.498</v>
      </c>
    </row>
    <row r="89" spans="1:10" ht="12.75" customHeight="1">
      <c r="A89" s="142" t="s">
        <v>279</v>
      </c>
      <c r="B89" s="142" t="s">
        <v>901</v>
      </c>
      <c r="C89" s="142" t="s">
        <v>902</v>
      </c>
      <c r="D89" s="142">
        <v>15</v>
      </c>
      <c r="E89" s="142" t="s">
        <v>882</v>
      </c>
      <c r="F89" s="142">
        <v>2</v>
      </c>
      <c r="G89" s="142" t="s">
        <v>37</v>
      </c>
      <c r="H89" s="142">
        <v>0</v>
      </c>
      <c r="I89" s="142" t="s">
        <v>37</v>
      </c>
      <c r="J89" s="171">
        <v>0.38</v>
      </c>
    </row>
    <row r="90" spans="1:10" ht="12.75" customHeight="1">
      <c r="A90" s="74" t="s">
        <v>279</v>
      </c>
      <c r="B90" s="74" t="s">
        <v>334</v>
      </c>
      <c r="C90" s="74" t="s">
        <v>335</v>
      </c>
      <c r="D90" s="74">
        <v>15</v>
      </c>
      <c r="E90" s="74" t="s">
        <v>882</v>
      </c>
      <c r="F90" s="74">
        <v>1</v>
      </c>
      <c r="G90" s="74" t="s">
        <v>883</v>
      </c>
      <c r="H90" s="74">
        <v>0</v>
      </c>
      <c r="I90" s="74" t="s">
        <v>883</v>
      </c>
      <c r="J90" s="138">
        <v>3.3250000000000002</v>
      </c>
    </row>
    <row r="91" spans="1:10" ht="12.75" customHeight="1">
      <c r="A91" s="74" t="s">
        <v>279</v>
      </c>
      <c r="B91" s="74" t="s">
        <v>336</v>
      </c>
      <c r="C91" s="74" t="s">
        <v>337</v>
      </c>
      <c r="D91" s="74">
        <v>15</v>
      </c>
      <c r="E91" s="74" t="s">
        <v>882</v>
      </c>
      <c r="F91" s="74">
        <v>1</v>
      </c>
      <c r="G91" s="74" t="s">
        <v>883</v>
      </c>
      <c r="H91" s="74">
        <v>0</v>
      </c>
      <c r="I91" s="74" t="s">
        <v>883</v>
      </c>
      <c r="J91" s="138">
        <v>0.126</v>
      </c>
    </row>
    <row r="92" spans="1:10" ht="12.75" customHeight="1">
      <c r="A92" s="74" t="s">
        <v>279</v>
      </c>
      <c r="B92" s="74" t="s">
        <v>338</v>
      </c>
      <c r="C92" s="74" t="s">
        <v>339</v>
      </c>
      <c r="D92" s="74">
        <v>15</v>
      </c>
      <c r="E92" s="74" t="s">
        <v>882</v>
      </c>
      <c r="F92" s="74">
        <v>2</v>
      </c>
      <c r="G92" s="74" t="s">
        <v>37</v>
      </c>
      <c r="H92" s="74">
        <v>0</v>
      </c>
      <c r="I92" s="74" t="s">
        <v>37</v>
      </c>
      <c r="J92" s="138">
        <v>2.5000000000000001E-2</v>
      </c>
    </row>
    <row r="93" spans="1:10" ht="12.75" customHeight="1">
      <c r="A93" s="74" t="s">
        <v>279</v>
      </c>
      <c r="B93" s="74" t="s">
        <v>340</v>
      </c>
      <c r="C93" s="74" t="s">
        <v>341</v>
      </c>
      <c r="D93" s="74">
        <v>15</v>
      </c>
      <c r="E93" s="74" t="s">
        <v>882</v>
      </c>
      <c r="F93" s="74">
        <v>6</v>
      </c>
      <c r="G93" s="74" t="s">
        <v>37</v>
      </c>
      <c r="H93" s="74">
        <v>0</v>
      </c>
      <c r="I93" s="74" t="s">
        <v>37</v>
      </c>
      <c r="J93" s="138">
        <v>0.23899999999999999</v>
      </c>
    </row>
    <row r="94" spans="1:10" ht="12.75" customHeight="1">
      <c r="A94" s="74" t="s">
        <v>279</v>
      </c>
      <c r="B94" s="74" t="s">
        <v>342</v>
      </c>
      <c r="C94" s="74" t="s">
        <v>343</v>
      </c>
      <c r="D94" s="74">
        <v>15</v>
      </c>
      <c r="E94" s="74" t="s">
        <v>882</v>
      </c>
      <c r="F94" s="74">
        <v>1</v>
      </c>
      <c r="G94" s="74" t="s">
        <v>883</v>
      </c>
      <c r="H94" s="74">
        <v>0</v>
      </c>
      <c r="I94" s="74" t="s">
        <v>883</v>
      </c>
      <c r="J94" s="138">
        <v>4.2999999999999997E-2</v>
      </c>
    </row>
    <row r="95" spans="1:10" ht="12.75" customHeight="1">
      <c r="A95" s="74" t="s">
        <v>279</v>
      </c>
      <c r="B95" s="74" t="s">
        <v>344</v>
      </c>
      <c r="C95" s="74" t="s">
        <v>345</v>
      </c>
      <c r="D95" s="74">
        <v>15</v>
      </c>
      <c r="E95" s="74" t="s">
        <v>882</v>
      </c>
      <c r="F95" s="74">
        <v>2</v>
      </c>
      <c r="G95" s="74" t="s">
        <v>37</v>
      </c>
      <c r="H95" s="74">
        <v>0</v>
      </c>
      <c r="I95" s="74" t="s">
        <v>37</v>
      </c>
      <c r="J95" s="138">
        <v>0.22700000000000001</v>
      </c>
    </row>
    <row r="96" spans="1:10" ht="12.75" customHeight="1">
      <c r="A96" s="74" t="s">
        <v>279</v>
      </c>
      <c r="B96" s="74" t="s">
        <v>346</v>
      </c>
      <c r="C96" s="74" t="s">
        <v>347</v>
      </c>
      <c r="D96" s="74">
        <v>15</v>
      </c>
      <c r="E96" s="74" t="s">
        <v>882</v>
      </c>
      <c r="F96" s="74">
        <v>2</v>
      </c>
      <c r="G96" s="74" t="s">
        <v>37</v>
      </c>
      <c r="H96" s="74">
        <v>0</v>
      </c>
      <c r="I96" s="74" t="s">
        <v>37</v>
      </c>
      <c r="J96" s="138">
        <v>0.22700000000000001</v>
      </c>
    </row>
    <row r="97" spans="1:10" ht="12.75" customHeight="1">
      <c r="A97" s="74" t="s">
        <v>279</v>
      </c>
      <c r="B97" s="74" t="s">
        <v>348</v>
      </c>
      <c r="C97" s="74" t="s">
        <v>349</v>
      </c>
      <c r="D97" s="74">
        <v>15</v>
      </c>
      <c r="E97" s="74" t="s">
        <v>882</v>
      </c>
      <c r="F97" s="74">
        <v>2</v>
      </c>
      <c r="G97" s="74" t="s">
        <v>37</v>
      </c>
      <c r="H97" s="74">
        <v>0</v>
      </c>
      <c r="I97" s="74" t="s">
        <v>37</v>
      </c>
      <c r="J97" s="138">
        <v>0.22700000000000001</v>
      </c>
    </row>
    <row r="98" spans="1:10" ht="12.75" customHeight="1">
      <c r="A98" s="74" t="s">
        <v>279</v>
      </c>
      <c r="B98" s="74" t="s">
        <v>350</v>
      </c>
      <c r="C98" s="74" t="s">
        <v>351</v>
      </c>
      <c r="D98" s="74">
        <v>15</v>
      </c>
      <c r="E98" s="74" t="s">
        <v>882</v>
      </c>
      <c r="F98" s="74">
        <v>2</v>
      </c>
      <c r="G98" s="74" t="s">
        <v>37</v>
      </c>
      <c r="H98" s="74">
        <v>0</v>
      </c>
      <c r="I98" s="74" t="s">
        <v>37</v>
      </c>
      <c r="J98" s="138">
        <v>8.8999999999999996E-2</v>
      </c>
    </row>
    <row r="99" spans="1:10" ht="12.75" customHeight="1">
      <c r="A99" s="74" t="s">
        <v>279</v>
      </c>
      <c r="B99" s="74" t="s">
        <v>352</v>
      </c>
      <c r="C99" s="74" t="s">
        <v>353</v>
      </c>
      <c r="D99" s="74">
        <v>15</v>
      </c>
      <c r="E99" s="74" t="s">
        <v>882</v>
      </c>
      <c r="F99" s="74">
        <v>2</v>
      </c>
      <c r="G99" s="74" t="s">
        <v>37</v>
      </c>
      <c r="H99" s="74">
        <v>0</v>
      </c>
      <c r="I99" s="74" t="s">
        <v>37</v>
      </c>
      <c r="J99" s="138">
        <v>0.21099999999999999</v>
      </c>
    </row>
    <row r="100" spans="1:10" ht="12.75" customHeight="1">
      <c r="A100" s="74" t="s">
        <v>279</v>
      </c>
      <c r="B100" s="74" t="s">
        <v>354</v>
      </c>
      <c r="C100" s="74" t="s">
        <v>355</v>
      </c>
      <c r="D100" s="74">
        <v>15</v>
      </c>
      <c r="E100" s="74" t="s">
        <v>882</v>
      </c>
      <c r="F100" s="74">
        <v>6</v>
      </c>
      <c r="G100" s="74" t="s">
        <v>37</v>
      </c>
      <c r="H100" s="74">
        <v>0</v>
      </c>
      <c r="I100" s="74" t="s">
        <v>37</v>
      </c>
      <c r="J100" s="138">
        <v>8.8999999999999996E-2</v>
      </c>
    </row>
    <row r="101" spans="1:10" ht="12.75" customHeight="1">
      <c r="A101" s="74" t="s">
        <v>279</v>
      </c>
      <c r="B101" s="74" t="s">
        <v>356</v>
      </c>
      <c r="C101" s="74" t="s">
        <v>357</v>
      </c>
      <c r="D101" s="74">
        <v>15</v>
      </c>
      <c r="E101" s="74" t="s">
        <v>882</v>
      </c>
      <c r="F101" s="74">
        <v>1</v>
      </c>
      <c r="G101" s="74" t="s">
        <v>883</v>
      </c>
      <c r="H101" s="74">
        <v>0</v>
      </c>
      <c r="I101" s="74" t="s">
        <v>883</v>
      </c>
      <c r="J101" s="138">
        <v>0.189</v>
      </c>
    </row>
    <row r="102" spans="1:10" ht="12.75" customHeight="1">
      <c r="A102" s="74" t="s">
        <v>279</v>
      </c>
      <c r="B102" s="74" t="s">
        <v>358</v>
      </c>
      <c r="C102" s="74" t="s">
        <v>359</v>
      </c>
      <c r="D102" s="74">
        <v>15</v>
      </c>
      <c r="E102" s="74" t="s">
        <v>882</v>
      </c>
      <c r="F102" s="74">
        <v>2</v>
      </c>
      <c r="G102" s="74" t="s">
        <v>37</v>
      </c>
      <c r="H102" s="74">
        <v>0</v>
      </c>
      <c r="I102" s="74" t="s">
        <v>37</v>
      </c>
      <c r="J102" s="138">
        <v>0.01</v>
      </c>
    </row>
    <row r="103" spans="1:10" ht="12.75" customHeight="1">
      <c r="A103" s="74" t="s">
        <v>279</v>
      </c>
      <c r="B103" s="74" t="s">
        <v>360</v>
      </c>
      <c r="C103" s="74" t="s">
        <v>361</v>
      </c>
      <c r="D103" s="74">
        <v>15</v>
      </c>
      <c r="E103" s="74" t="s">
        <v>882</v>
      </c>
      <c r="F103" s="74">
        <v>2</v>
      </c>
      <c r="G103" s="74" t="s">
        <v>37</v>
      </c>
      <c r="H103" s="74">
        <v>0</v>
      </c>
      <c r="I103" s="74" t="s">
        <v>37</v>
      </c>
      <c r="J103" s="138">
        <v>0.11</v>
      </c>
    </row>
    <row r="104" spans="1:10" ht="12.75" customHeight="1">
      <c r="A104" s="57" t="s">
        <v>279</v>
      </c>
      <c r="B104" s="57" t="s">
        <v>905</v>
      </c>
      <c r="C104" s="57" t="s">
        <v>906</v>
      </c>
      <c r="D104" s="57">
        <v>15</v>
      </c>
      <c r="E104" s="57" t="s">
        <v>882</v>
      </c>
      <c r="F104" s="57">
        <v>2</v>
      </c>
      <c r="G104" s="57" t="s">
        <v>37</v>
      </c>
      <c r="H104" s="57">
        <v>0</v>
      </c>
      <c r="I104" s="57" t="s">
        <v>37</v>
      </c>
      <c r="J104" s="173">
        <v>0.04</v>
      </c>
    </row>
    <row r="105" spans="1:10" ht="12.75" customHeight="1">
      <c r="A105" s="74" t="s">
        <v>279</v>
      </c>
      <c r="B105" s="74" t="s">
        <v>362</v>
      </c>
      <c r="C105" s="74" t="s">
        <v>363</v>
      </c>
      <c r="D105" s="74">
        <v>15</v>
      </c>
      <c r="E105" s="74" t="s">
        <v>882</v>
      </c>
      <c r="F105" s="74">
        <v>2</v>
      </c>
      <c r="G105" s="74" t="s">
        <v>37</v>
      </c>
      <c r="H105" s="74">
        <v>0</v>
      </c>
      <c r="I105" s="74" t="s">
        <v>37</v>
      </c>
      <c r="J105" s="138">
        <v>0.38900000000000001</v>
      </c>
    </row>
    <row r="106" spans="1:10" ht="12.75" customHeight="1">
      <c r="A106" s="74" t="s">
        <v>279</v>
      </c>
      <c r="B106" s="74" t="s">
        <v>364</v>
      </c>
      <c r="C106" s="74" t="s">
        <v>365</v>
      </c>
      <c r="D106" s="74">
        <v>15</v>
      </c>
      <c r="E106" s="74" t="s">
        <v>882</v>
      </c>
      <c r="F106" s="74">
        <v>1</v>
      </c>
      <c r="G106" s="74" t="s">
        <v>883</v>
      </c>
      <c r="H106" s="74">
        <v>0</v>
      </c>
      <c r="I106" s="74" t="s">
        <v>883</v>
      </c>
      <c r="J106" s="138">
        <v>0.46</v>
      </c>
    </row>
    <row r="107" spans="1:10" ht="12.75" customHeight="1">
      <c r="A107" s="74" t="s">
        <v>279</v>
      </c>
      <c r="B107" s="74" t="s">
        <v>366</v>
      </c>
      <c r="C107" s="74" t="s">
        <v>367</v>
      </c>
      <c r="D107" s="74">
        <v>15</v>
      </c>
      <c r="E107" s="74" t="s">
        <v>882</v>
      </c>
      <c r="F107" s="74">
        <v>2</v>
      </c>
      <c r="G107" s="74" t="s">
        <v>37</v>
      </c>
      <c r="H107" s="74">
        <v>0</v>
      </c>
      <c r="I107" s="74" t="s">
        <v>37</v>
      </c>
      <c r="J107" s="138">
        <v>3.7999999999999999E-2</v>
      </c>
    </row>
    <row r="108" spans="1:10" ht="12.75" customHeight="1">
      <c r="A108" s="74" t="s">
        <v>279</v>
      </c>
      <c r="B108" s="74" t="s">
        <v>368</v>
      </c>
      <c r="C108" s="74" t="s">
        <v>369</v>
      </c>
      <c r="D108" s="74">
        <v>15</v>
      </c>
      <c r="E108" s="74" t="s">
        <v>882</v>
      </c>
      <c r="F108" s="74">
        <v>1</v>
      </c>
      <c r="G108" s="74" t="s">
        <v>883</v>
      </c>
      <c r="H108" s="74">
        <v>0</v>
      </c>
      <c r="I108" s="74" t="s">
        <v>883</v>
      </c>
      <c r="J108" s="138">
        <v>0.22900000000000001</v>
      </c>
    </row>
    <row r="109" spans="1:10" ht="12.75" customHeight="1">
      <c r="A109" s="74" t="s">
        <v>279</v>
      </c>
      <c r="B109" s="74" t="s">
        <v>370</v>
      </c>
      <c r="C109" s="74" t="s">
        <v>371</v>
      </c>
      <c r="D109" s="74">
        <v>15</v>
      </c>
      <c r="E109" s="74" t="s">
        <v>882</v>
      </c>
      <c r="F109" s="74">
        <v>2</v>
      </c>
      <c r="G109" s="74" t="s">
        <v>37</v>
      </c>
      <c r="H109" s="74">
        <v>0</v>
      </c>
      <c r="I109" s="74" t="s">
        <v>37</v>
      </c>
      <c r="J109" s="138">
        <v>0.121</v>
      </c>
    </row>
    <row r="110" spans="1:10" ht="12.75" customHeight="1">
      <c r="A110" s="74" t="s">
        <v>279</v>
      </c>
      <c r="B110" s="74" t="s">
        <v>372</v>
      </c>
      <c r="C110" s="74" t="s">
        <v>373</v>
      </c>
      <c r="D110" s="74">
        <v>15</v>
      </c>
      <c r="E110" s="74" t="s">
        <v>882</v>
      </c>
      <c r="F110" s="74">
        <v>6</v>
      </c>
      <c r="G110" s="74" t="s">
        <v>37</v>
      </c>
      <c r="H110" s="74">
        <v>0</v>
      </c>
      <c r="I110" s="74" t="s">
        <v>37</v>
      </c>
      <c r="J110" s="138">
        <v>0.223</v>
      </c>
    </row>
    <row r="111" spans="1:10" ht="12.75" customHeight="1">
      <c r="A111" s="74" t="s">
        <v>279</v>
      </c>
      <c r="B111" s="74" t="s">
        <v>374</v>
      </c>
      <c r="C111" s="74" t="s">
        <v>375</v>
      </c>
      <c r="D111" s="74">
        <v>15</v>
      </c>
      <c r="E111" s="74" t="s">
        <v>882</v>
      </c>
      <c r="F111" s="74">
        <v>2</v>
      </c>
      <c r="G111" s="74" t="s">
        <v>37</v>
      </c>
      <c r="H111" s="74">
        <v>0</v>
      </c>
      <c r="I111" s="74" t="s">
        <v>37</v>
      </c>
      <c r="J111" s="138">
        <v>0.311</v>
      </c>
    </row>
    <row r="112" spans="1:10" ht="12.75" customHeight="1">
      <c r="A112" s="74" t="s">
        <v>279</v>
      </c>
      <c r="B112" s="74" t="s">
        <v>376</v>
      </c>
      <c r="C112" s="74" t="s">
        <v>377</v>
      </c>
      <c r="D112" s="74">
        <v>15</v>
      </c>
      <c r="E112" s="74" t="s">
        <v>882</v>
      </c>
      <c r="F112" s="74">
        <v>1</v>
      </c>
      <c r="G112" s="74" t="s">
        <v>883</v>
      </c>
      <c r="H112" s="74">
        <v>0</v>
      </c>
      <c r="I112" s="74" t="s">
        <v>883</v>
      </c>
      <c r="J112" s="138">
        <v>7.0999999999999994E-2</v>
      </c>
    </row>
    <row r="113" spans="1:10" ht="12.75" customHeight="1">
      <c r="A113" s="74" t="s">
        <v>279</v>
      </c>
      <c r="B113" s="74" t="s">
        <v>378</v>
      </c>
      <c r="C113" s="74" t="s">
        <v>379</v>
      </c>
      <c r="D113" s="74">
        <v>15</v>
      </c>
      <c r="E113" s="74" t="s">
        <v>882</v>
      </c>
      <c r="F113" s="74">
        <v>1</v>
      </c>
      <c r="G113" s="74" t="s">
        <v>883</v>
      </c>
      <c r="H113" s="74">
        <v>0</v>
      </c>
      <c r="I113" s="74" t="s">
        <v>883</v>
      </c>
      <c r="J113" s="138">
        <v>0.48299999999999998</v>
      </c>
    </row>
    <row r="114" spans="1:10" ht="12.75" customHeight="1">
      <c r="A114" s="74" t="s">
        <v>279</v>
      </c>
      <c r="B114" s="74" t="s">
        <v>380</v>
      </c>
      <c r="C114" s="74" t="s">
        <v>381</v>
      </c>
      <c r="D114" s="74">
        <v>15</v>
      </c>
      <c r="E114" s="74" t="s">
        <v>882</v>
      </c>
      <c r="F114" s="74">
        <v>2</v>
      </c>
      <c r="G114" s="74" t="s">
        <v>37</v>
      </c>
      <c r="H114" s="74">
        <v>0</v>
      </c>
      <c r="I114" s="74" t="s">
        <v>37</v>
      </c>
      <c r="J114" s="138">
        <v>0.45</v>
      </c>
    </row>
    <row r="115" spans="1:10" ht="12.75" customHeight="1">
      <c r="A115" s="74" t="s">
        <v>279</v>
      </c>
      <c r="B115" s="74" t="s">
        <v>382</v>
      </c>
      <c r="C115" s="74" t="s">
        <v>383</v>
      </c>
      <c r="D115" s="74">
        <v>15</v>
      </c>
      <c r="E115" s="74" t="s">
        <v>882</v>
      </c>
      <c r="F115" s="74">
        <v>2</v>
      </c>
      <c r="G115" s="74" t="s">
        <v>37</v>
      </c>
      <c r="H115" s="74">
        <v>0</v>
      </c>
      <c r="I115" s="74" t="s">
        <v>37</v>
      </c>
      <c r="J115" s="138">
        <v>6.3E-2</v>
      </c>
    </row>
    <row r="116" spans="1:10" ht="12.75" customHeight="1">
      <c r="A116" s="74" t="s">
        <v>279</v>
      </c>
      <c r="B116" s="74" t="s">
        <v>384</v>
      </c>
      <c r="C116" s="74" t="s">
        <v>385</v>
      </c>
      <c r="D116" s="74">
        <v>15</v>
      </c>
      <c r="E116" s="74" t="s">
        <v>882</v>
      </c>
      <c r="F116" s="74">
        <v>6</v>
      </c>
      <c r="G116" s="74" t="s">
        <v>37</v>
      </c>
      <c r="H116" s="74">
        <v>0</v>
      </c>
      <c r="I116" s="74" t="s">
        <v>37</v>
      </c>
      <c r="J116" s="138">
        <v>0.20300000000000001</v>
      </c>
    </row>
    <row r="117" spans="1:10" ht="12.75" customHeight="1">
      <c r="A117" s="74" t="s">
        <v>279</v>
      </c>
      <c r="B117" s="74" t="s">
        <v>386</v>
      </c>
      <c r="C117" s="74" t="s">
        <v>387</v>
      </c>
      <c r="D117" s="74">
        <v>15</v>
      </c>
      <c r="E117" s="74" t="s">
        <v>882</v>
      </c>
      <c r="F117" s="74">
        <v>1</v>
      </c>
      <c r="G117" s="74" t="s">
        <v>883</v>
      </c>
      <c r="H117" s="74">
        <v>0</v>
      </c>
      <c r="I117" s="74" t="s">
        <v>883</v>
      </c>
      <c r="J117" s="138">
        <v>0.38</v>
      </c>
    </row>
    <row r="118" spans="1:10" ht="12.75" customHeight="1">
      <c r="A118" s="74" t="s">
        <v>279</v>
      </c>
      <c r="B118" s="74" t="s">
        <v>388</v>
      </c>
      <c r="C118" s="74" t="s">
        <v>389</v>
      </c>
      <c r="D118" s="74">
        <v>15</v>
      </c>
      <c r="E118" s="74" t="s">
        <v>882</v>
      </c>
      <c r="F118" s="74">
        <v>6</v>
      </c>
      <c r="G118" s="74" t="s">
        <v>37</v>
      </c>
      <c r="H118" s="74">
        <v>0</v>
      </c>
      <c r="I118" s="74" t="s">
        <v>37</v>
      </c>
      <c r="J118" s="138">
        <v>0.42099999999999999</v>
      </c>
    </row>
    <row r="119" spans="1:10" ht="12.75" customHeight="1">
      <c r="A119" s="74" t="s">
        <v>279</v>
      </c>
      <c r="B119" s="74" t="s">
        <v>390</v>
      </c>
      <c r="C119" s="74" t="s">
        <v>391</v>
      </c>
      <c r="D119" s="74">
        <v>15</v>
      </c>
      <c r="E119" s="74" t="s">
        <v>882</v>
      </c>
      <c r="F119" s="74">
        <v>1</v>
      </c>
      <c r="G119" s="74" t="s">
        <v>883</v>
      </c>
      <c r="H119" s="74">
        <v>0</v>
      </c>
      <c r="I119" s="74" t="s">
        <v>883</v>
      </c>
      <c r="J119" s="138">
        <v>0.42099999999999999</v>
      </c>
    </row>
    <row r="120" spans="1:10" ht="12.75" customHeight="1">
      <c r="A120" s="74" t="s">
        <v>279</v>
      </c>
      <c r="B120" s="74" t="s">
        <v>392</v>
      </c>
      <c r="C120" s="74" t="s">
        <v>393</v>
      </c>
      <c r="D120" s="74">
        <v>15</v>
      </c>
      <c r="E120" s="74" t="s">
        <v>882</v>
      </c>
      <c r="F120" s="74">
        <v>6</v>
      </c>
      <c r="G120" s="74" t="s">
        <v>37</v>
      </c>
      <c r="H120" s="74">
        <v>0</v>
      </c>
      <c r="I120" s="74" t="s">
        <v>37</v>
      </c>
      <c r="J120" s="138">
        <v>0.28399999999999997</v>
      </c>
    </row>
    <row r="121" spans="1:10" ht="12.75" customHeight="1">
      <c r="A121" s="74" t="s">
        <v>279</v>
      </c>
      <c r="B121" s="74" t="s">
        <v>394</v>
      </c>
      <c r="C121" s="74" t="s">
        <v>395</v>
      </c>
      <c r="D121" s="74">
        <v>15</v>
      </c>
      <c r="E121" s="74" t="s">
        <v>882</v>
      </c>
      <c r="F121" s="74">
        <v>6</v>
      </c>
      <c r="G121" s="74" t="s">
        <v>37</v>
      </c>
      <c r="H121" s="74">
        <v>0</v>
      </c>
      <c r="I121" s="74" t="s">
        <v>37</v>
      </c>
      <c r="J121" s="138">
        <v>2.044</v>
      </c>
    </row>
    <row r="122" spans="1:10" ht="12.75" customHeight="1">
      <c r="A122" s="74" t="s">
        <v>279</v>
      </c>
      <c r="B122" s="74" t="s">
        <v>396</v>
      </c>
      <c r="C122" s="74" t="s">
        <v>397</v>
      </c>
      <c r="D122" s="74">
        <v>15</v>
      </c>
      <c r="E122" s="74" t="s">
        <v>882</v>
      </c>
      <c r="F122" s="74">
        <v>2</v>
      </c>
      <c r="G122" s="74" t="s">
        <v>37</v>
      </c>
      <c r="H122" s="74">
        <v>0</v>
      </c>
      <c r="I122" s="74" t="s">
        <v>37</v>
      </c>
      <c r="J122" s="138">
        <v>7.3999999999999996E-2</v>
      </c>
    </row>
    <row r="123" spans="1:10" ht="12.75" customHeight="1">
      <c r="A123" s="74" t="s">
        <v>279</v>
      </c>
      <c r="B123" s="74" t="s">
        <v>398</v>
      </c>
      <c r="C123" s="74" t="s">
        <v>399</v>
      </c>
      <c r="D123" s="74">
        <v>15</v>
      </c>
      <c r="E123" s="74" t="s">
        <v>882</v>
      </c>
      <c r="F123" s="74">
        <v>2</v>
      </c>
      <c r="G123" s="74" t="s">
        <v>37</v>
      </c>
      <c r="H123" s="74">
        <v>0</v>
      </c>
      <c r="I123" s="74" t="s">
        <v>37</v>
      </c>
      <c r="J123" s="138">
        <v>9.5000000000000001E-2</v>
      </c>
    </row>
    <row r="124" spans="1:10" ht="12.75" customHeight="1">
      <c r="A124" s="74" t="s">
        <v>279</v>
      </c>
      <c r="B124" s="74" t="s">
        <v>400</v>
      </c>
      <c r="C124" s="74" t="s">
        <v>401</v>
      </c>
      <c r="D124" s="74">
        <v>15</v>
      </c>
      <c r="E124" s="74" t="s">
        <v>882</v>
      </c>
      <c r="F124" s="74">
        <v>2</v>
      </c>
      <c r="G124" s="74" t="s">
        <v>37</v>
      </c>
      <c r="H124" s="74">
        <v>0</v>
      </c>
      <c r="I124" s="74" t="s">
        <v>37</v>
      </c>
      <c r="J124" s="138">
        <v>9.5000000000000001E-2</v>
      </c>
    </row>
    <row r="125" spans="1:10" ht="12.75" customHeight="1">
      <c r="A125" s="74" t="s">
        <v>279</v>
      </c>
      <c r="B125" s="74" t="s">
        <v>402</v>
      </c>
      <c r="C125" s="74" t="s">
        <v>403</v>
      </c>
      <c r="D125" s="74">
        <v>15</v>
      </c>
      <c r="E125" s="74" t="s">
        <v>882</v>
      </c>
      <c r="F125" s="74">
        <v>2</v>
      </c>
      <c r="G125" s="74" t="s">
        <v>37</v>
      </c>
      <c r="H125" s="74">
        <v>0</v>
      </c>
      <c r="I125" s="74" t="s">
        <v>37</v>
      </c>
      <c r="J125" s="138">
        <v>0.74399999999999999</v>
      </c>
    </row>
    <row r="126" spans="1:10" ht="12.75" customHeight="1">
      <c r="A126" s="74" t="s">
        <v>279</v>
      </c>
      <c r="B126" s="74" t="s">
        <v>404</v>
      </c>
      <c r="C126" s="74" t="s">
        <v>405</v>
      </c>
      <c r="D126" s="74">
        <v>15</v>
      </c>
      <c r="E126" s="74" t="s">
        <v>882</v>
      </c>
      <c r="F126" s="74">
        <v>2</v>
      </c>
      <c r="G126" s="74" t="s">
        <v>37</v>
      </c>
      <c r="H126" s="74">
        <v>0</v>
      </c>
      <c r="I126" s="74" t="s">
        <v>37</v>
      </c>
      <c r="J126" s="138">
        <v>3.4000000000000002E-2</v>
      </c>
    </row>
    <row r="127" spans="1:10" ht="12.75" customHeight="1">
      <c r="A127" s="142" t="s">
        <v>279</v>
      </c>
      <c r="B127" s="142" t="s">
        <v>903</v>
      </c>
      <c r="C127" s="142" t="s">
        <v>904</v>
      </c>
      <c r="D127" s="142">
        <v>15</v>
      </c>
      <c r="E127" s="142" t="s">
        <v>882</v>
      </c>
      <c r="F127" s="142">
        <v>2</v>
      </c>
      <c r="G127" s="142" t="s">
        <v>37</v>
      </c>
      <c r="H127" s="142">
        <v>0</v>
      </c>
      <c r="I127" s="142" t="s">
        <v>37</v>
      </c>
      <c r="J127" s="171">
        <v>0.35</v>
      </c>
    </row>
    <row r="128" spans="1:10" ht="12.75" customHeight="1">
      <c r="A128" s="74" t="s">
        <v>279</v>
      </c>
      <c r="B128" s="74" t="s">
        <v>406</v>
      </c>
      <c r="C128" s="74" t="s">
        <v>407</v>
      </c>
      <c r="D128" s="74">
        <v>15</v>
      </c>
      <c r="E128" s="74" t="s">
        <v>882</v>
      </c>
      <c r="F128" s="74">
        <v>1</v>
      </c>
      <c r="G128" s="74" t="s">
        <v>883</v>
      </c>
      <c r="H128" s="74">
        <v>0</v>
      </c>
      <c r="I128" s="74" t="s">
        <v>883</v>
      </c>
      <c r="J128" s="138">
        <v>0.112</v>
      </c>
    </row>
    <row r="129" spans="1:10">
      <c r="A129" s="75" t="s">
        <v>279</v>
      </c>
      <c r="B129" s="75" t="s">
        <v>408</v>
      </c>
      <c r="C129" s="75" t="s">
        <v>409</v>
      </c>
      <c r="D129" s="75">
        <v>15</v>
      </c>
      <c r="E129" s="75" t="s">
        <v>882</v>
      </c>
      <c r="F129" s="75">
        <v>2</v>
      </c>
      <c r="G129" s="75" t="s">
        <v>37</v>
      </c>
      <c r="H129" s="75">
        <v>0</v>
      </c>
      <c r="I129" s="75" t="s">
        <v>37</v>
      </c>
      <c r="J129" s="141">
        <v>4.2000000000000003E-2</v>
      </c>
    </row>
    <row r="130" spans="1:10">
      <c r="A130" s="30"/>
      <c r="B130" s="29">
        <f>COUNTA(B61:B129)</f>
        <v>69</v>
      </c>
      <c r="C130" s="29"/>
      <c r="D130" s="30"/>
      <c r="E130" s="30"/>
      <c r="F130" s="29">
        <f>COUNTIF(F61:F129, "&gt;0")</f>
        <v>69</v>
      </c>
      <c r="G130" s="30"/>
      <c r="H130" s="29"/>
      <c r="I130" s="30"/>
      <c r="J130" s="139">
        <f>SUM(J61:J129)</f>
        <v>35.534999999999989</v>
      </c>
    </row>
    <row r="131" spans="1:10">
      <c r="A131" s="30"/>
      <c r="B131" s="29"/>
      <c r="C131" s="29"/>
      <c r="D131" s="30"/>
      <c r="E131" s="30"/>
      <c r="F131" s="29"/>
      <c r="G131" s="30"/>
      <c r="H131" s="29"/>
      <c r="I131" s="30"/>
      <c r="J131" s="139"/>
    </row>
    <row r="132" spans="1:10" ht="12.75" customHeight="1">
      <c r="A132" s="74" t="s">
        <v>410</v>
      </c>
      <c r="B132" s="74" t="s">
        <v>411</v>
      </c>
      <c r="C132" s="74" t="s">
        <v>412</v>
      </c>
      <c r="D132" s="74">
        <v>15</v>
      </c>
      <c r="E132" s="74" t="s">
        <v>882</v>
      </c>
      <c r="F132" s="74">
        <v>1</v>
      </c>
      <c r="G132" s="74" t="s">
        <v>883</v>
      </c>
      <c r="H132" s="74">
        <v>0</v>
      </c>
      <c r="I132" s="74" t="s">
        <v>883</v>
      </c>
      <c r="J132" s="138">
        <v>0.25</v>
      </c>
    </row>
    <row r="133" spans="1:10" ht="12.75" customHeight="1">
      <c r="A133" s="75" t="s">
        <v>410</v>
      </c>
      <c r="B133" s="75" t="s">
        <v>413</v>
      </c>
      <c r="C133" s="75" t="s">
        <v>414</v>
      </c>
      <c r="D133" s="75">
        <v>15</v>
      </c>
      <c r="E133" s="75" t="s">
        <v>882</v>
      </c>
      <c r="F133" s="75">
        <v>5</v>
      </c>
      <c r="G133" s="75" t="s">
        <v>37</v>
      </c>
      <c r="H133" s="75">
        <v>0</v>
      </c>
      <c r="I133" s="75" t="s">
        <v>37</v>
      </c>
      <c r="J133" s="141">
        <v>0.28000000000000003</v>
      </c>
    </row>
    <row r="134" spans="1:10">
      <c r="A134" s="30"/>
      <c r="B134" s="29">
        <f>COUNTA(B132:B133)</f>
        <v>2</v>
      </c>
      <c r="C134" s="29"/>
      <c r="D134" s="30"/>
      <c r="E134" s="30"/>
      <c r="F134" s="29">
        <f>COUNTIF(F132:F133, "&gt;0")</f>
        <v>2</v>
      </c>
      <c r="G134" s="30"/>
      <c r="H134" s="29"/>
      <c r="I134" s="30"/>
      <c r="J134" s="139">
        <f>SUM(J132:J133)</f>
        <v>0.53</v>
      </c>
    </row>
    <row r="135" spans="1:10">
      <c r="A135" s="30"/>
      <c r="B135" s="29"/>
      <c r="C135" s="29"/>
      <c r="D135" s="30"/>
      <c r="E135" s="30"/>
      <c r="F135" s="29"/>
      <c r="G135" s="30"/>
      <c r="H135" s="29"/>
      <c r="I135" s="30"/>
      <c r="J135" s="139"/>
    </row>
    <row r="136" spans="1:10" ht="12.75" customHeight="1">
      <c r="A136" s="74" t="s">
        <v>415</v>
      </c>
      <c r="B136" s="74" t="s">
        <v>416</v>
      </c>
      <c r="C136" s="74" t="s">
        <v>417</v>
      </c>
      <c r="D136" s="74">
        <v>15</v>
      </c>
      <c r="E136" s="74" t="s">
        <v>882</v>
      </c>
      <c r="F136" s="74">
        <v>1</v>
      </c>
      <c r="G136" s="74" t="s">
        <v>883</v>
      </c>
      <c r="H136" s="74">
        <v>0</v>
      </c>
      <c r="I136" s="74" t="s">
        <v>883</v>
      </c>
      <c r="J136" s="138">
        <v>5.5E-2</v>
      </c>
    </row>
    <row r="137" spans="1:10" ht="12.75" customHeight="1">
      <c r="A137" s="74" t="s">
        <v>415</v>
      </c>
      <c r="B137" s="74" t="s">
        <v>419</v>
      </c>
      <c r="C137" s="74" t="s">
        <v>420</v>
      </c>
      <c r="D137" s="74">
        <v>15</v>
      </c>
      <c r="E137" s="74" t="s">
        <v>882</v>
      </c>
      <c r="F137" s="74">
        <v>1</v>
      </c>
      <c r="G137" s="74" t="s">
        <v>883</v>
      </c>
      <c r="H137" s="74">
        <v>0</v>
      </c>
      <c r="I137" s="74" t="s">
        <v>883</v>
      </c>
      <c r="J137" s="138">
        <v>0.75</v>
      </c>
    </row>
    <row r="138" spans="1:10" ht="12.75" customHeight="1">
      <c r="A138" s="74" t="s">
        <v>415</v>
      </c>
      <c r="B138" s="74" t="s">
        <v>421</v>
      </c>
      <c r="C138" s="74" t="s">
        <v>422</v>
      </c>
      <c r="D138" s="74">
        <v>15</v>
      </c>
      <c r="E138" s="74" t="s">
        <v>882</v>
      </c>
      <c r="F138" s="74">
        <v>1</v>
      </c>
      <c r="G138" s="74" t="s">
        <v>883</v>
      </c>
      <c r="H138" s="74">
        <v>0</v>
      </c>
      <c r="I138" s="74" t="s">
        <v>883</v>
      </c>
      <c r="J138" s="138">
        <v>3.3000000000000002E-2</v>
      </c>
    </row>
    <row r="139" spans="1:10" ht="12.75" customHeight="1">
      <c r="A139" s="74" t="s">
        <v>415</v>
      </c>
      <c r="B139" s="74" t="s">
        <v>423</v>
      </c>
      <c r="C139" s="74" t="s">
        <v>424</v>
      </c>
      <c r="D139" s="74">
        <v>15</v>
      </c>
      <c r="E139" s="74" t="s">
        <v>882</v>
      </c>
      <c r="F139" s="74">
        <v>1</v>
      </c>
      <c r="G139" s="74" t="s">
        <v>883</v>
      </c>
      <c r="H139" s="74">
        <v>0</v>
      </c>
      <c r="I139" s="74" t="s">
        <v>883</v>
      </c>
      <c r="J139" s="138">
        <v>1.6E-2</v>
      </c>
    </row>
    <row r="140" spans="1:10" ht="12.75" customHeight="1">
      <c r="A140" s="74" t="s">
        <v>415</v>
      </c>
      <c r="B140" s="74" t="s">
        <v>425</v>
      </c>
      <c r="C140" s="74" t="s">
        <v>426</v>
      </c>
      <c r="D140" s="74">
        <v>15</v>
      </c>
      <c r="E140" s="74" t="s">
        <v>882</v>
      </c>
      <c r="F140" s="74">
        <v>1</v>
      </c>
      <c r="G140" s="74" t="s">
        <v>883</v>
      </c>
      <c r="H140" s="74">
        <v>0</v>
      </c>
      <c r="I140" s="74" t="s">
        <v>883</v>
      </c>
      <c r="J140" s="138">
        <v>4.3999999999999997E-2</v>
      </c>
    </row>
    <row r="141" spans="1:10" ht="12.75" customHeight="1">
      <c r="A141" s="75" t="s">
        <v>415</v>
      </c>
      <c r="B141" s="75" t="s">
        <v>427</v>
      </c>
      <c r="C141" s="75" t="s">
        <v>428</v>
      </c>
      <c r="D141" s="75">
        <v>15</v>
      </c>
      <c r="E141" s="75" t="s">
        <v>882</v>
      </c>
      <c r="F141" s="75">
        <v>1</v>
      </c>
      <c r="G141" s="75" t="s">
        <v>883</v>
      </c>
      <c r="H141" s="75">
        <v>0</v>
      </c>
      <c r="I141" s="75" t="s">
        <v>883</v>
      </c>
      <c r="J141" s="141">
        <v>0.26</v>
      </c>
    </row>
    <row r="142" spans="1:10">
      <c r="A142" s="30"/>
      <c r="B142" s="29">
        <f>COUNTA(B136:B141)</f>
        <v>6</v>
      </c>
      <c r="C142" s="29"/>
      <c r="D142" s="30"/>
      <c r="E142" s="30"/>
      <c r="F142" s="29">
        <f>COUNTIF(F136:F141, "&gt;0")</f>
        <v>6</v>
      </c>
      <c r="G142" s="30"/>
      <c r="H142" s="29"/>
      <c r="I142" s="30"/>
      <c r="J142" s="139">
        <f>SUM(J136:J141)</f>
        <v>1.1580000000000001</v>
      </c>
    </row>
    <row r="143" spans="1:10">
      <c r="A143" s="30"/>
      <c r="B143" s="29"/>
      <c r="C143" s="29"/>
      <c r="D143" s="30"/>
      <c r="E143" s="30"/>
      <c r="F143" s="29"/>
      <c r="G143" s="30"/>
      <c r="H143" s="29"/>
      <c r="I143" s="30"/>
      <c r="J143" s="139"/>
    </row>
    <row r="144" spans="1:10" ht="12.75" customHeight="1">
      <c r="A144" s="74" t="s">
        <v>429</v>
      </c>
      <c r="B144" s="74" t="s">
        <v>430</v>
      </c>
      <c r="C144" s="74" t="s">
        <v>431</v>
      </c>
      <c r="D144" s="74">
        <v>15</v>
      </c>
      <c r="E144" s="74" t="s">
        <v>882</v>
      </c>
      <c r="F144" s="74">
        <v>10</v>
      </c>
      <c r="G144" s="74" t="s">
        <v>37</v>
      </c>
      <c r="H144" s="74">
        <v>0</v>
      </c>
      <c r="I144" s="74" t="s">
        <v>37</v>
      </c>
      <c r="J144" s="138">
        <v>1.86</v>
      </c>
    </row>
    <row r="145" spans="1:10" ht="12.75" customHeight="1">
      <c r="A145" s="74" t="s">
        <v>429</v>
      </c>
      <c r="B145" s="74" t="s">
        <v>432</v>
      </c>
      <c r="C145" s="74" t="s">
        <v>433</v>
      </c>
      <c r="D145" s="74">
        <v>15</v>
      </c>
      <c r="E145" s="74" t="s">
        <v>882</v>
      </c>
      <c r="F145" s="74">
        <v>10</v>
      </c>
      <c r="G145" s="74" t="s">
        <v>37</v>
      </c>
      <c r="H145" s="74">
        <v>0</v>
      </c>
      <c r="I145" s="74" t="s">
        <v>37</v>
      </c>
      <c r="J145" s="138">
        <v>1.17</v>
      </c>
    </row>
    <row r="146" spans="1:10" ht="12.75" customHeight="1">
      <c r="A146" s="74" t="s">
        <v>429</v>
      </c>
      <c r="B146" s="74" t="s">
        <v>434</v>
      </c>
      <c r="C146" s="74" t="s">
        <v>435</v>
      </c>
      <c r="D146" s="74">
        <v>15</v>
      </c>
      <c r="E146" s="74" t="s">
        <v>882</v>
      </c>
      <c r="F146" s="74">
        <v>1</v>
      </c>
      <c r="G146" s="74" t="s">
        <v>883</v>
      </c>
      <c r="H146" s="74">
        <v>0</v>
      </c>
      <c r="I146" s="74" t="s">
        <v>883</v>
      </c>
      <c r="J146" s="138">
        <v>2.4E-2</v>
      </c>
    </row>
    <row r="147" spans="1:10" ht="12.75" customHeight="1">
      <c r="A147" s="74" t="s">
        <v>429</v>
      </c>
      <c r="B147" s="74" t="s">
        <v>436</v>
      </c>
      <c r="C147" s="74" t="s">
        <v>437</v>
      </c>
      <c r="D147" s="74">
        <v>15</v>
      </c>
      <c r="E147" s="74" t="s">
        <v>882</v>
      </c>
      <c r="F147" s="74">
        <v>10</v>
      </c>
      <c r="G147" s="74" t="s">
        <v>37</v>
      </c>
      <c r="H147" s="74">
        <v>0</v>
      </c>
      <c r="I147" s="74" t="s">
        <v>37</v>
      </c>
      <c r="J147" s="138">
        <v>1.1359999999999999</v>
      </c>
    </row>
    <row r="148" spans="1:10" ht="12.75" customHeight="1">
      <c r="A148" s="74" t="s">
        <v>429</v>
      </c>
      <c r="B148" s="74" t="s">
        <v>438</v>
      </c>
      <c r="C148" s="74" t="s">
        <v>439</v>
      </c>
      <c r="D148" s="74">
        <v>15</v>
      </c>
      <c r="E148" s="74" t="s">
        <v>882</v>
      </c>
      <c r="F148" s="74">
        <v>10</v>
      </c>
      <c r="G148" s="74" t="s">
        <v>37</v>
      </c>
      <c r="H148" s="74">
        <v>0</v>
      </c>
      <c r="I148" s="74" t="s">
        <v>37</v>
      </c>
      <c r="J148" s="138">
        <v>0.375</v>
      </c>
    </row>
    <row r="149" spans="1:10" ht="12.75" customHeight="1">
      <c r="A149" s="74" t="s">
        <v>429</v>
      </c>
      <c r="B149" s="74" t="s">
        <v>440</v>
      </c>
      <c r="C149" s="74" t="s">
        <v>441</v>
      </c>
      <c r="D149" s="74">
        <v>15</v>
      </c>
      <c r="E149" s="74" t="s">
        <v>882</v>
      </c>
      <c r="F149" s="74">
        <v>10</v>
      </c>
      <c r="G149" s="74" t="s">
        <v>37</v>
      </c>
      <c r="H149" s="74">
        <v>0</v>
      </c>
      <c r="I149" s="74" t="s">
        <v>37</v>
      </c>
      <c r="J149" s="138">
        <v>2.08</v>
      </c>
    </row>
    <row r="150" spans="1:10" ht="12.75" customHeight="1">
      <c r="A150" s="74" t="s">
        <v>429</v>
      </c>
      <c r="B150" s="74" t="s">
        <v>442</v>
      </c>
      <c r="C150" s="74" t="s">
        <v>443</v>
      </c>
      <c r="D150" s="74">
        <v>15</v>
      </c>
      <c r="E150" s="74" t="s">
        <v>882</v>
      </c>
      <c r="F150" s="74">
        <v>10</v>
      </c>
      <c r="G150" s="74" t="s">
        <v>37</v>
      </c>
      <c r="H150" s="74">
        <v>0</v>
      </c>
      <c r="I150" s="74" t="s">
        <v>37</v>
      </c>
      <c r="J150" s="138">
        <v>1.1359999999999999</v>
      </c>
    </row>
    <row r="151" spans="1:10" ht="12.75" customHeight="1">
      <c r="A151" s="74" t="s">
        <v>429</v>
      </c>
      <c r="B151" s="74" t="s">
        <v>444</v>
      </c>
      <c r="C151" s="74" t="s">
        <v>445</v>
      </c>
      <c r="D151" s="74">
        <v>15</v>
      </c>
      <c r="E151" s="74" t="s">
        <v>882</v>
      </c>
      <c r="F151" s="74">
        <v>10</v>
      </c>
      <c r="G151" s="74" t="s">
        <v>37</v>
      </c>
      <c r="H151" s="74">
        <v>0</v>
      </c>
      <c r="I151" s="74" t="s">
        <v>37</v>
      </c>
      <c r="J151" s="138">
        <v>0.75600000000000001</v>
      </c>
    </row>
    <row r="152" spans="1:10" ht="12.75" customHeight="1">
      <c r="A152" s="74" t="s">
        <v>429</v>
      </c>
      <c r="B152" s="74" t="s">
        <v>446</v>
      </c>
      <c r="C152" s="74" t="s">
        <v>447</v>
      </c>
      <c r="D152" s="74">
        <v>15</v>
      </c>
      <c r="E152" s="74" t="s">
        <v>882</v>
      </c>
      <c r="F152" s="74">
        <v>10</v>
      </c>
      <c r="G152" s="74" t="s">
        <v>37</v>
      </c>
      <c r="H152" s="74">
        <v>0</v>
      </c>
      <c r="I152" s="74" t="s">
        <v>37</v>
      </c>
      <c r="J152" s="138">
        <v>1.3240000000000001</v>
      </c>
    </row>
    <row r="153" spans="1:10" ht="12.75" customHeight="1">
      <c r="A153" s="74" t="s">
        <v>429</v>
      </c>
      <c r="B153" s="74" t="s">
        <v>448</v>
      </c>
      <c r="C153" s="74" t="s">
        <v>449</v>
      </c>
      <c r="D153" s="74">
        <v>15</v>
      </c>
      <c r="E153" s="74" t="s">
        <v>882</v>
      </c>
      <c r="F153" s="74">
        <v>10</v>
      </c>
      <c r="G153" s="74" t="s">
        <v>37</v>
      </c>
      <c r="H153" s="74">
        <v>0</v>
      </c>
      <c r="I153" s="74" t="s">
        <v>37</v>
      </c>
      <c r="J153" s="138">
        <v>0.188</v>
      </c>
    </row>
    <row r="154" spans="1:10" ht="12.75" customHeight="1">
      <c r="A154" s="74" t="s">
        <v>429</v>
      </c>
      <c r="B154" s="74" t="s">
        <v>450</v>
      </c>
      <c r="C154" s="74" t="s">
        <v>451</v>
      </c>
      <c r="D154" s="74">
        <v>15</v>
      </c>
      <c r="E154" s="74" t="s">
        <v>882</v>
      </c>
      <c r="F154" s="74">
        <v>10</v>
      </c>
      <c r="G154" s="74" t="s">
        <v>37</v>
      </c>
      <c r="H154" s="74">
        <v>0</v>
      </c>
      <c r="I154" s="74" t="s">
        <v>37</v>
      </c>
      <c r="J154" s="138">
        <v>0.56799999999999995</v>
      </c>
    </row>
    <row r="155" spans="1:10" ht="12.75" customHeight="1">
      <c r="A155" s="75" t="s">
        <v>429</v>
      </c>
      <c r="B155" s="75" t="s">
        <v>452</v>
      </c>
      <c r="C155" s="75" t="s">
        <v>453</v>
      </c>
      <c r="D155" s="75">
        <v>15</v>
      </c>
      <c r="E155" s="75" t="s">
        <v>882</v>
      </c>
      <c r="F155" s="75">
        <v>1</v>
      </c>
      <c r="G155" s="75" t="s">
        <v>883</v>
      </c>
      <c r="H155" s="75">
        <v>0</v>
      </c>
      <c r="I155" s="75" t="s">
        <v>883</v>
      </c>
      <c r="J155" s="141">
        <v>2.8000000000000001E-2</v>
      </c>
    </row>
    <row r="156" spans="1:10">
      <c r="A156" s="30"/>
      <c r="B156" s="29">
        <f>COUNTA(B144:B155)</f>
        <v>12</v>
      </c>
      <c r="C156" s="29"/>
      <c r="D156" s="30"/>
      <c r="E156" s="30"/>
      <c r="F156" s="29">
        <f>COUNTIF(F144:F155, "&gt;0")</f>
        <v>12</v>
      </c>
      <c r="G156" s="30"/>
      <c r="H156" s="29"/>
      <c r="I156" s="30"/>
      <c r="J156" s="139">
        <f>SUM(J144:J155)</f>
        <v>10.645000000000001</v>
      </c>
    </row>
    <row r="157" spans="1:10">
      <c r="A157" s="30"/>
      <c r="B157" s="29"/>
      <c r="C157" s="29"/>
      <c r="D157" s="30"/>
      <c r="E157" s="30"/>
      <c r="F157" s="29"/>
      <c r="G157" s="30"/>
      <c r="H157" s="29"/>
      <c r="I157" s="30"/>
      <c r="J157" s="139"/>
    </row>
    <row r="158" spans="1:10" ht="12.75" customHeight="1">
      <c r="A158" s="74" t="s">
        <v>454</v>
      </c>
      <c r="B158" s="74" t="s">
        <v>455</v>
      </c>
      <c r="C158" s="74" t="s">
        <v>456</v>
      </c>
      <c r="D158" s="74">
        <v>15</v>
      </c>
      <c r="E158" s="74" t="s">
        <v>882</v>
      </c>
      <c r="F158" s="74">
        <v>1</v>
      </c>
      <c r="G158" s="74" t="s">
        <v>883</v>
      </c>
      <c r="H158" s="74">
        <v>0</v>
      </c>
      <c r="I158" s="74" t="s">
        <v>883</v>
      </c>
      <c r="J158" s="138">
        <v>1.46</v>
      </c>
    </row>
    <row r="159" spans="1:10" ht="12.75" customHeight="1">
      <c r="A159" s="74" t="s">
        <v>454</v>
      </c>
      <c r="B159" s="74" t="s">
        <v>457</v>
      </c>
      <c r="C159" s="74" t="s">
        <v>458</v>
      </c>
      <c r="D159" s="74">
        <v>15</v>
      </c>
      <c r="E159" s="74" t="s">
        <v>882</v>
      </c>
      <c r="F159" s="74">
        <v>1</v>
      </c>
      <c r="G159" s="74" t="s">
        <v>883</v>
      </c>
      <c r="H159" s="74">
        <v>0</v>
      </c>
      <c r="I159" s="74" t="s">
        <v>883</v>
      </c>
      <c r="J159" s="138">
        <v>1.43</v>
      </c>
    </row>
    <row r="160" spans="1:10" ht="12.75" customHeight="1">
      <c r="A160" s="75" t="s">
        <v>454</v>
      </c>
      <c r="B160" s="75" t="s">
        <v>459</v>
      </c>
      <c r="C160" s="75" t="s">
        <v>460</v>
      </c>
      <c r="D160" s="75">
        <v>15</v>
      </c>
      <c r="E160" s="75" t="s">
        <v>882</v>
      </c>
      <c r="F160" s="75">
        <v>1</v>
      </c>
      <c r="G160" s="75" t="s">
        <v>883</v>
      </c>
      <c r="H160" s="75">
        <v>0</v>
      </c>
      <c r="I160" s="75" t="s">
        <v>883</v>
      </c>
      <c r="J160" s="141">
        <v>5.7000000000000002E-2</v>
      </c>
    </row>
    <row r="161" spans="1:10">
      <c r="A161" s="30"/>
      <c r="B161" s="29">
        <f>COUNTA(B158:B160)</f>
        <v>3</v>
      </c>
      <c r="C161" s="29"/>
      <c r="D161" s="30"/>
      <c r="E161" s="30"/>
      <c r="F161" s="29">
        <f>COUNTIF(F158:F160, "&gt;0")</f>
        <v>3</v>
      </c>
      <c r="G161" s="30"/>
      <c r="H161" s="29"/>
      <c r="I161" s="30"/>
      <c r="J161" s="139">
        <f>SUM(J158:J160)</f>
        <v>2.9469999999999996</v>
      </c>
    </row>
    <row r="162" spans="1:10">
      <c r="A162" s="30"/>
      <c r="B162" s="29"/>
      <c r="C162" s="29"/>
      <c r="D162" s="30"/>
      <c r="E162" s="30"/>
      <c r="F162" s="29"/>
      <c r="G162" s="30"/>
      <c r="H162" s="29"/>
      <c r="I162" s="30"/>
      <c r="J162" s="139"/>
    </row>
    <row r="163" spans="1:10" ht="12.75" customHeight="1">
      <c r="A163" s="74" t="s">
        <v>461</v>
      </c>
      <c r="B163" s="74" t="s">
        <v>462</v>
      </c>
      <c r="C163" s="74" t="s">
        <v>463</v>
      </c>
      <c r="D163" s="74">
        <v>15</v>
      </c>
      <c r="E163" s="74" t="s">
        <v>882</v>
      </c>
      <c r="F163" s="74">
        <v>1</v>
      </c>
      <c r="G163" s="74" t="s">
        <v>37</v>
      </c>
      <c r="H163" s="74">
        <v>0</v>
      </c>
      <c r="I163" s="74" t="s">
        <v>37</v>
      </c>
      <c r="J163" s="138">
        <v>2.8000000000000001E-2</v>
      </c>
    </row>
    <row r="164" spans="1:10" ht="12.75" customHeight="1">
      <c r="A164" s="74" t="s">
        <v>461</v>
      </c>
      <c r="B164" s="74" t="s">
        <v>464</v>
      </c>
      <c r="C164" s="74" t="s">
        <v>465</v>
      </c>
      <c r="D164" s="74">
        <v>15</v>
      </c>
      <c r="E164" s="74" t="s">
        <v>882</v>
      </c>
      <c r="F164" s="74">
        <v>1</v>
      </c>
      <c r="G164" s="74" t="s">
        <v>37</v>
      </c>
      <c r="H164" s="74">
        <v>0</v>
      </c>
      <c r="I164" s="74" t="s">
        <v>37</v>
      </c>
      <c r="J164" s="138">
        <v>2.8000000000000001E-2</v>
      </c>
    </row>
    <row r="165" spans="1:10" ht="12.75" customHeight="1">
      <c r="A165" s="74" t="s">
        <v>461</v>
      </c>
      <c r="B165" s="74" t="s">
        <v>466</v>
      </c>
      <c r="C165" s="74" t="s">
        <v>467</v>
      </c>
      <c r="D165" s="74">
        <v>15</v>
      </c>
      <c r="E165" s="74" t="s">
        <v>882</v>
      </c>
      <c r="F165" s="74">
        <v>3</v>
      </c>
      <c r="G165" s="74" t="s">
        <v>883</v>
      </c>
      <c r="H165" s="74">
        <v>0</v>
      </c>
      <c r="I165" s="74" t="s">
        <v>883</v>
      </c>
      <c r="J165" s="138">
        <v>2.8000000000000001E-2</v>
      </c>
    </row>
    <row r="166" spans="1:10" ht="12.75" customHeight="1">
      <c r="A166" s="74" t="s">
        <v>461</v>
      </c>
      <c r="B166" s="74" t="s">
        <v>468</v>
      </c>
      <c r="C166" s="74" t="s">
        <v>469</v>
      </c>
      <c r="D166" s="74">
        <v>15</v>
      </c>
      <c r="E166" s="74" t="s">
        <v>882</v>
      </c>
      <c r="F166" s="74">
        <v>2</v>
      </c>
      <c r="G166" s="74" t="s">
        <v>883</v>
      </c>
      <c r="H166" s="74">
        <v>0</v>
      </c>
      <c r="I166" s="74" t="s">
        <v>883</v>
      </c>
      <c r="J166" s="138">
        <v>2.8000000000000001E-2</v>
      </c>
    </row>
    <row r="167" spans="1:10" ht="12.75" customHeight="1">
      <c r="A167" s="74" t="s">
        <v>461</v>
      </c>
      <c r="B167" s="74" t="s">
        <v>470</v>
      </c>
      <c r="C167" s="74" t="s">
        <v>471</v>
      </c>
      <c r="D167" s="74">
        <v>15</v>
      </c>
      <c r="E167" s="74" t="s">
        <v>882</v>
      </c>
      <c r="F167" s="74">
        <v>1</v>
      </c>
      <c r="G167" s="74" t="s">
        <v>37</v>
      </c>
      <c r="H167" s="74">
        <v>0</v>
      </c>
      <c r="I167" s="74" t="s">
        <v>37</v>
      </c>
      <c r="J167" s="138">
        <v>8.5000000000000006E-2</v>
      </c>
    </row>
    <row r="168" spans="1:10" ht="12.75" customHeight="1">
      <c r="A168" s="74" t="s">
        <v>461</v>
      </c>
      <c r="B168" s="74" t="s">
        <v>472</v>
      </c>
      <c r="C168" s="74" t="s">
        <v>473</v>
      </c>
      <c r="D168" s="74">
        <v>15</v>
      </c>
      <c r="E168" s="74" t="s">
        <v>882</v>
      </c>
      <c r="F168" s="74">
        <v>1</v>
      </c>
      <c r="G168" s="74" t="s">
        <v>883</v>
      </c>
      <c r="H168" s="74">
        <v>0</v>
      </c>
      <c r="I168" s="74" t="s">
        <v>883</v>
      </c>
      <c r="J168" s="138">
        <v>2.8000000000000001E-2</v>
      </c>
    </row>
    <row r="169" spans="1:10" ht="12.75" customHeight="1">
      <c r="A169" s="74" t="s">
        <v>461</v>
      </c>
      <c r="B169" s="74" t="s">
        <v>474</v>
      </c>
      <c r="C169" s="74" t="s">
        <v>475</v>
      </c>
      <c r="D169" s="74">
        <v>15</v>
      </c>
      <c r="E169" s="74" t="s">
        <v>882</v>
      </c>
      <c r="F169" s="74">
        <v>1</v>
      </c>
      <c r="G169" s="74" t="s">
        <v>37</v>
      </c>
      <c r="H169" s="74">
        <v>0</v>
      </c>
      <c r="I169" s="74" t="s">
        <v>37</v>
      </c>
      <c r="J169" s="138">
        <v>5.7000000000000002E-2</v>
      </c>
    </row>
    <row r="170" spans="1:10" ht="12.75" customHeight="1">
      <c r="A170" s="74" t="s">
        <v>461</v>
      </c>
      <c r="B170" s="74" t="s">
        <v>476</v>
      </c>
      <c r="C170" s="74" t="s">
        <v>477</v>
      </c>
      <c r="D170" s="74">
        <v>15</v>
      </c>
      <c r="E170" s="74" t="s">
        <v>882</v>
      </c>
      <c r="F170" s="74">
        <v>1</v>
      </c>
      <c r="G170" s="74" t="s">
        <v>37</v>
      </c>
      <c r="H170" s="74">
        <v>0</v>
      </c>
      <c r="I170" s="74" t="s">
        <v>37</v>
      </c>
      <c r="J170" s="138">
        <v>2.8000000000000001E-2</v>
      </c>
    </row>
    <row r="171" spans="1:10" ht="12.75" customHeight="1">
      <c r="A171" s="74" t="s">
        <v>461</v>
      </c>
      <c r="B171" s="74" t="s">
        <v>478</v>
      </c>
      <c r="C171" s="74" t="s">
        <v>479</v>
      </c>
      <c r="D171" s="74">
        <v>15</v>
      </c>
      <c r="E171" s="74" t="s">
        <v>882</v>
      </c>
      <c r="F171" s="74">
        <v>1</v>
      </c>
      <c r="G171" s="74" t="s">
        <v>37</v>
      </c>
      <c r="H171" s="74">
        <v>0</v>
      </c>
      <c r="I171" s="74" t="s">
        <v>37</v>
      </c>
      <c r="J171" s="138">
        <v>2.8000000000000001E-2</v>
      </c>
    </row>
    <row r="172" spans="1:10" ht="12.75" customHeight="1">
      <c r="A172" s="74" t="s">
        <v>461</v>
      </c>
      <c r="B172" s="74" t="s">
        <v>480</v>
      </c>
      <c r="C172" s="74" t="s">
        <v>481</v>
      </c>
      <c r="D172" s="74">
        <v>15</v>
      </c>
      <c r="E172" s="74" t="s">
        <v>882</v>
      </c>
      <c r="F172" s="74">
        <v>3</v>
      </c>
      <c r="G172" s="74" t="s">
        <v>883</v>
      </c>
      <c r="H172" s="74">
        <v>0</v>
      </c>
      <c r="I172" s="74" t="s">
        <v>883</v>
      </c>
      <c r="J172" s="138">
        <v>2.8000000000000001E-2</v>
      </c>
    </row>
    <row r="173" spans="1:10" ht="12.75" customHeight="1">
      <c r="A173" s="74" t="s">
        <v>461</v>
      </c>
      <c r="B173" s="74" t="s">
        <v>482</v>
      </c>
      <c r="C173" s="74" t="s">
        <v>483</v>
      </c>
      <c r="D173" s="74">
        <v>15</v>
      </c>
      <c r="E173" s="74" t="s">
        <v>882</v>
      </c>
      <c r="F173" s="74">
        <v>3</v>
      </c>
      <c r="G173" s="74" t="s">
        <v>883</v>
      </c>
      <c r="H173" s="74">
        <v>0</v>
      </c>
      <c r="I173" s="74" t="s">
        <v>883</v>
      </c>
      <c r="J173" s="138">
        <v>2.8000000000000001E-2</v>
      </c>
    </row>
    <row r="174" spans="1:10" ht="12.75" customHeight="1">
      <c r="A174" s="74" t="s">
        <v>461</v>
      </c>
      <c r="B174" s="74" t="s">
        <v>484</v>
      </c>
      <c r="C174" s="74" t="s">
        <v>485</v>
      </c>
      <c r="D174" s="74">
        <v>15</v>
      </c>
      <c r="E174" s="74" t="s">
        <v>882</v>
      </c>
      <c r="F174" s="74">
        <v>2</v>
      </c>
      <c r="G174" s="74" t="s">
        <v>883</v>
      </c>
      <c r="H174" s="74">
        <v>0</v>
      </c>
      <c r="I174" s="74" t="s">
        <v>883</v>
      </c>
      <c r="J174" s="138">
        <v>2.8000000000000001E-2</v>
      </c>
    </row>
    <row r="175" spans="1:10" ht="12.75" customHeight="1">
      <c r="A175" s="74" t="s">
        <v>461</v>
      </c>
      <c r="B175" s="74" t="s">
        <v>486</v>
      </c>
      <c r="C175" s="74" t="s">
        <v>487</v>
      </c>
      <c r="D175" s="74">
        <v>15</v>
      </c>
      <c r="E175" s="74" t="s">
        <v>882</v>
      </c>
      <c r="F175" s="74">
        <v>1</v>
      </c>
      <c r="G175" s="74" t="s">
        <v>37</v>
      </c>
      <c r="H175" s="74">
        <v>0</v>
      </c>
      <c r="I175" s="74" t="s">
        <v>37</v>
      </c>
      <c r="J175" s="138">
        <v>5.7000000000000002E-2</v>
      </c>
    </row>
    <row r="176" spans="1:10" ht="12.75" customHeight="1">
      <c r="A176" s="74" t="s">
        <v>461</v>
      </c>
      <c r="B176" s="74" t="s">
        <v>488</v>
      </c>
      <c r="C176" s="74" t="s">
        <v>489</v>
      </c>
      <c r="D176" s="74">
        <v>15</v>
      </c>
      <c r="E176" s="74" t="s">
        <v>882</v>
      </c>
      <c r="F176" s="74">
        <v>3</v>
      </c>
      <c r="G176" s="74" t="s">
        <v>883</v>
      </c>
      <c r="H176" s="74">
        <v>0</v>
      </c>
      <c r="I176" s="74" t="s">
        <v>883</v>
      </c>
      <c r="J176" s="138">
        <v>2.8000000000000001E-2</v>
      </c>
    </row>
    <row r="177" spans="1:10" ht="12.75" customHeight="1">
      <c r="A177" s="74" t="s">
        <v>461</v>
      </c>
      <c r="B177" s="74" t="s">
        <v>490</v>
      </c>
      <c r="C177" s="74" t="s">
        <v>491</v>
      </c>
      <c r="D177" s="74">
        <v>15</v>
      </c>
      <c r="E177" s="74" t="s">
        <v>882</v>
      </c>
      <c r="F177" s="74">
        <v>1</v>
      </c>
      <c r="G177" s="74" t="s">
        <v>37</v>
      </c>
      <c r="H177" s="74">
        <v>0</v>
      </c>
      <c r="I177" s="74" t="s">
        <v>37</v>
      </c>
      <c r="J177" s="138">
        <v>2.8000000000000001E-2</v>
      </c>
    </row>
    <row r="178" spans="1:10" ht="12.75" customHeight="1">
      <c r="A178" s="74" t="s">
        <v>461</v>
      </c>
      <c r="B178" s="74" t="s">
        <v>492</v>
      </c>
      <c r="C178" s="74" t="s">
        <v>493</v>
      </c>
      <c r="D178" s="74">
        <v>15</v>
      </c>
      <c r="E178" s="74" t="s">
        <v>882</v>
      </c>
      <c r="F178" s="74">
        <v>1</v>
      </c>
      <c r="G178" s="74" t="s">
        <v>37</v>
      </c>
      <c r="H178" s="74">
        <v>0</v>
      </c>
      <c r="I178" s="74" t="s">
        <v>37</v>
      </c>
      <c r="J178" s="138">
        <v>2.8000000000000001E-2</v>
      </c>
    </row>
    <row r="179" spans="1:10" ht="12.75" customHeight="1">
      <c r="A179" s="74" t="s">
        <v>461</v>
      </c>
      <c r="B179" s="74" t="s">
        <v>494</v>
      </c>
      <c r="C179" s="74" t="s">
        <v>495</v>
      </c>
      <c r="D179" s="74">
        <v>15</v>
      </c>
      <c r="E179" s="74" t="s">
        <v>882</v>
      </c>
      <c r="F179" s="74">
        <v>2</v>
      </c>
      <c r="G179" s="74" t="s">
        <v>883</v>
      </c>
      <c r="H179" s="74">
        <v>0</v>
      </c>
      <c r="I179" s="74" t="s">
        <v>883</v>
      </c>
      <c r="J179" s="138">
        <v>2.8000000000000001E-2</v>
      </c>
    </row>
    <row r="180" spans="1:10" ht="12.75" customHeight="1">
      <c r="A180" s="74" t="s">
        <v>461</v>
      </c>
      <c r="B180" s="74" t="s">
        <v>496</v>
      </c>
      <c r="C180" s="74" t="s">
        <v>497</v>
      </c>
      <c r="D180" s="74">
        <v>15</v>
      </c>
      <c r="E180" s="74" t="s">
        <v>882</v>
      </c>
      <c r="F180" s="74">
        <v>2</v>
      </c>
      <c r="G180" s="74" t="s">
        <v>883</v>
      </c>
      <c r="H180" s="74">
        <v>0</v>
      </c>
      <c r="I180" s="74" t="s">
        <v>883</v>
      </c>
      <c r="J180" s="138">
        <v>2.8000000000000001E-2</v>
      </c>
    </row>
    <row r="181" spans="1:10" ht="12.75" customHeight="1">
      <c r="A181" s="74" t="s">
        <v>461</v>
      </c>
      <c r="B181" s="74" t="s">
        <v>498</v>
      </c>
      <c r="C181" s="74" t="s">
        <v>499</v>
      </c>
      <c r="D181" s="74">
        <v>15</v>
      </c>
      <c r="E181" s="74" t="s">
        <v>882</v>
      </c>
      <c r="F181" s="74">
        <v>2</v>
      </c>
      <c r="G181" s="74" t="s">
        <v>883</v>
      </c>
      <c r="H181" s="74">
        <v>0</v>
      </c>
      <c r="I181" s="74" t="s">
        <v>883</v>
      </c>
      <c r="J181" s="138">
        <v>2.8000000000000001E-2</v>
      </c>
    </row>
    <row r="182" spans="1:10" ht="12.75" customHeight="1">
      <c r="A182" s="74" t="s">
        <v>461</v>
      </c>
      <c r="B182" s="74" t="s">
        <v>500</v>
      </c>
      <c r="C182" s="74" t="s">
        <v>501</v>
      </c>
      <c r="D182" s="74">
        <v>15</v>
      </c>
      <c r="E182" s="74" t="s">
        <v>882</v>
      </c>
      <c r="F182" s="74">
        <v>2</v>
      </c>
      <c r="G182" s="74" t="s">
        <v>883</v>
      </c>
      <c r="H182" s="74">
        <v>0</v>
      </c>
      <c r="I182" s="74" t="s">
        <v>883</v>
      </c>
      <c r="J182" s="138">
        <v>2.8000000000000001E-2</v>
      </c>
    </row>
    <row r="183" spans="1:10" ht="12.75" customHeight="1">
      <c r="A183" s="74" t="s">
        <v>461</v>
      </c>
      <c r="B183" s="74" t="s">
        <v>502</v>
      </c>
      <c r="C183" s="74" t="s">
        <v>503</v>
      </c>
      <c r="D183" s="74">
        <v>15</v>
      </c>
      <c r="E183" s="74" t="s">
        <v>882</v>
      </c>
      <c r="F183" s="74">
        <v>2</v>
      </c>
      <c r="G183" s="74" t="s">
        <v>883</v>
      </c>
      <c r="H183" s="74">
        <v>0</v>
      </c>
      <c r="I183" s="74" t="s">
        <v>883</v>
      </c>
      <c r="J183" s="138">
        <v>2.8000000000000001E-2</v>
      </c>
    </row>
    <row r="184" spans="1:10" ht="12.75" customHeight="1">
      <c r="A184" s="74" t="s">
        <v>461</v>
      </c>
      <c r="B184" s="74" t="s">
        <v>504</v>
      </c>
      <c r="C184" s="74" t="s">
        <v>505</v>
      </c>
      <c r="D184" s="74">
        <v>15</v>
      </c>
      <c r="E184" s="74" t="s">
        <v>882</v>
      </c>
      <c r="F184" s="74">
        <v>2</v>
      </c>
      <c r="G184" s="74" t="s">
        <v>883</v>
      </c>
      <c r="H184" s="74">
        <v>0</v>
      </c>
      <c r="I184" s="74" t="s">
        <v>883</v>
      </c>
      <c r="J184" s="138">
        <v>2.8000000000000001E-2</v>
      </c>
    </row>
    <row r="185" spans="1:10" ht="12.75" customHeight="1">
      <c r="A185" s="74" t="s">
        <v>461</v>
      </c>
      <c r="B185" s="74" t="s">
        <v>506</v>
      </c>
      <c r="C185" s="74" t="s">
        <v>507</v>
      </c>
      <c r="D185" s="74">
        <v>15</v>
      </c>
      <c r="E185" s="74" t="s">
        <v>882</v>
      </c>
      <c r="F185" s="74">
        <v>2</v>
      </c>
      <c r="G185" s="74" t="s">
        <v>883</v>
      </c>
      <c r="H185" s="74">
        <v>0</v>
      </c>
      <c r="I185" s="74" t="s">
        <v>883</v>
      </c>
      <c r="J185" s="138">
        <v>1.9E-2</v>
      </c>
    </row>
    <row r="186" spans="1:10" ht="12.75" customHeight="1">
      <c r="A186" s="74" t="s">
        <v>461</v>
      </c>
      <c r="B186" s="74" t="s">
        <v>508</v>
      </c>
      <c r="C186" s="74" t="s">
        <v>509</v>
      </c>
      <c r="D186" s="74">
        <v>15</v>
      </c>
      <c r="E186" s="74" t="s">
        <v>882</v>
      </c>
      <c r="F186" s="74">
        <v>2</v>
      </c>
      <c r="G186" s="74" t="s">
        <v>883</v>
      </c>
      <c r="H186" s="74">
        <v>0</v>
      </c>
      <c r="I186" s="74" t="s">
        <v>883</v>
      </c>
      <c r="J186" s="138">
        <v>2.8000000000000001E-2</v>
      </c>
    </row>
    <row r="187" spans="1:10" ht="12.75" customHeight="1">
      <c r="A187" s="74" t="s">
        <v>461</v>
      </c>
      <c r="B187" s="74" t="s">
        <v>510</v>
      </c>
      <c r="C187" s="74" t="s">
        <v>511</v>
      </c>
      <c r="D187" s="74">
        <v>15</v>
      </c>
      <c r="E187" s="74" t="s">
        <v>882</v>
      </c>
      <c r="F187" s="74">
        <v>2</v>
      </c>
      <c r="G187" s="74" t="s">
        <v>37</v>
      </c>
      <c r="H187" s="74">
        <v>0</v>
      </c>
      <c r="I187" s="74" t="s">
        <v>37</v>
      </c>
      <c r="J187" s="138">
        <v>2.8000000000000001E-2</v>
      </c>
    </row>
    <row r="188" spans="1:10" ht="12.75" customHeight="1">
      <c r="A188" s="74" t="s">
        <v>461</v>
      </c>
      <c r="B188" s="74" t="s">
        <v>512</v>
      </c>
      <c r="C188" s="74" t="s">
        <v>513</v>
      </c>
      <c r="D188" s="74">
        <v>15</v>
      </c>
      <c r="E188" s="74" t="s">
        <v>882</v>
      </c>
      <c r="F188" s="74">
        <v>1</v>
      </c>
      <c r="G188" s="74" t="s">
        <v>37</v>
      </c>
      <c r="H188" s="74">
        <v>0</v>
      </c>
      <c r="I188" s="74" t="s">
        <v>37</v>
      </c>
      <c r="J188" s="138">
        <v>2.8000000000000001E-2</v>
      </c>
    </row>
    <row r="189" spans="1:10" ht="12.75" customHeight="1">
      <c r="A189" s="74" t="s">
        <v>461</v>
      </c>
      <c r="B189" s="74" t="s">
        <v>514</v>
      </c>
      <c r="C189" s="74" t="s">
        <v>515</v>
      </c>
      <c r="D189" s="74">
        <v>15</v>
      </c>
      <c r="E189" s="74" t="s">
        <v>882</v>
      </c>
      <c r="F189" s="74">
        <v>2</v>
      </c>
      <c r="G189" s="74" t="s">
        <v>37</v>
      </c>
      <c r="H189" s="74">
        <v>0</v>
      </c>
      <c r="I189" s="74" t="s">
        <v>37</v>
      </c>
      <c r="J189" s="138">
        <v>2.8000000000000001E-2</v>
      </c>
    </row>
    <row r="190" spans="1:10" ht="12.75" customHeight="1">
      <c r="A190" s="74" t="s">
        <v>461</v>
      </c>
      <c r="B190" s="74" t="s">
        <v>516</v>
      </c>
      <c r="C190" s="74" t="s">
        <v>517</v>
      </c>
      <c r="D190" s="74">
        <v>15</v>
      </c>
      <c r="E190" s="74" t="s">
        <v>882</v>
      </c>
      <c r="F190" s="74">
        <v>2</v>
      </c>
      <c r="G190" s="74" t="s">
        <v>37</v>
      </c>
      <c r="H190" s="74">
        <v>0</v>
      </c>
      <c r="I190" s="74" t="s">
        <v>37</v>
      </c>
      <c r="J190" s="138">
        <v>8.5000000000000006E-2</v>
      </c>
    </row>
    <row r="191" spans="1:10" ht="12.75" customHeight="1">
      <c r="A191" s="74" t="s">
        <v>461</v>
      </c>
      <c r="B191" s="74" t="s">
        <v>518</v>
      </c>
      <c r="C191" s="74" t="s">
        <v>519</v>
      </c>
      <c r="D191" s="74">
        <v>15</v>
      </c>
      <c r="E191" s="74" t="s">
        <v>882</v>
      </c>
      <c r="F191" s="74">
        <v>2</v>
      </c>
      <c r="G191" s="74" t="s">
        <v>883</v>
      </c>
      <c r="H191" s="74">
        <v>0</v>
      </c>
      <c r="I191" s="74" t="s">
        <v>883</v>
      </c>
      <c r="J191" s="138">
        <v>2.8000000000000001E-2</v>
      </c>
    </row>
    <row r="192" spans="1:10" ht="12.75" customHeight="1">
      <c r="A192" s="74" t="s">
        <v>461</v>
      </c>
      <c r="B192" s="74" t="s">
        <v>520</v>
      </c>
      <c r="C192" s="74" t="s">
        <v>521</v>
      </c>
      <c r="D192" s="74">
        <v>15</v>
      </c>
      <c r="E192" s="74" t="s">
        <v>882</v>
      </c>
      <c r="F192" s="74">
        <v>2</v>
      </c>
      <c r="G192" s="74" t="s">
        <v>883</v>
      </c>
      <c r="H192" s="74">
        <v>0</v>
      </c>
      <c r="I192" s="74" t="s">
        <v>883</v>
      </c>
      <c r="J192" s="138">
        <v>2.8000000000000001E-2</v>
      </c>
    </row>
    <row r="193" spans="1:10" ht="12.75" customHeight="1">
      <c r="A193" s="74" t="s">
        <v>461</v>
      </c>
      <c r="B193" s="74" t="s">
        <v>522</v>
      </c>
      <c r="C193" s="74" t="s">
        <v>523</v>
      </c>
      <c r="D193" s="74">
        <v>15</v>
      </c>
      <c r="E193" s="74" t="s">
        <v>882</v>
      </c>
      <c r="F193" s="74">
        <v>2</v>
      </c>
      <c r="G193" s="74" t="s">
        <v>883</v>
      </c>
      <c r="H193" s="74">
        <v>0</v>
      </c>
      <c r="I193" s="74" t="s">
        <v>883</v>
      </c>
      <c r="J193" s="138">
        <v>2.8000000000000001E-2</v>
      </c>
    </row>
    <row r="194" spans="1:10" ht="12.75" customHeight="1">
      <c r="A194" s="74" t="s">
        <v>461</v>
      </c>
      <c r="B194" s="74" t="s">
        <v>524</v>
      </c>
      <c r="C194" s="74" t="s">
        <v>525</v>
      </c>
      <c r="D194" s="74">
        <v>15</v>
      </c>
      <c r="E194" s="74" t="s">
        <v>882</v>
      </c>
      <c r="F194" s="74">
        <v>3</v>
      </c>
      <c r="G194" s="74" t="s">
        <v>883</v>
      </c>
      <c r="H194" s="74">
        <v>0</v>
      </c>
      <c r="I194" s="74" t="s">
        <v>883</v>
      </c>
      <c r="J194" s="138">
        <v>2.8000000000000001E-2</v>
      </c>
    </row>
    <row r="195" spans="1:10" ht="12.75" customHeight="1">
      <c r="A195" s="74" t="s">
        <v>461</v>
      </c>
      <c r="B195" s="74" t="s">
        <v>526</v>
      </c>
      <c r="C195" s="74" t="s">
        <v>527</v>
      </c>
      <c r="D195" s="74">
        <v>15</v>
      </c>
      <c r="E195" s="74" t="s">
        <v>882</v>
      </c>
      <c r="F195" s="74">
        <v>1</v>
      </c>
      <c r="G195" s="74" t="s">
        <v>37</v>
      </c>
      <c r="H195" s="74">
        <v>0</v>
      </c>
      <c r="I195" s="74" t="s">
        <v>37</v>
      </c>
      <c r="J195" s="138">
        <v>5.7000000000000002E-2</v>
      </c>
    </row>
    <row r="196" spans="1:10" ht="12.75" customHeight="1">
      <c r="A196" s="74" t="s">
        <v>461</v>
      </c>
      <c r="B196" s="74" t="s">
        <v>528</v>
      </c>
      <c r="C196" s="74" t="s">
        <v>529</v>
      </c>
      <c r="D196" s="74">
        <v>15</v>
      </c>
      <c r="E196" s="74" t="s">
        <v>882</v>
      </c>
      <c r="F196" s="74">
        <v>3</v>
      </c>
      <c r="G196" s="74" t="s">
        <v>883</v>
      </c>
      <c r="H196" s="74">
        <v>0</v>
      </c>
      <c r="I196" s="74" t="s">
        <v>883</v>
      </c>
      <c r="J196" s="138">
        <v>2.8000000000000001E-2</v>
      </c>
    </row>
    <row r="197" spans="1:10" ht="12.75" customHeight="1">
      <c r="A197" s="74" t="s">
        <v>461</v>
      </c>
      <c r="B197" s="74" t="s">
        <v>530</v>
      </c>
      <c r="C197" s="74" t="s">
        <v>531</v>
      </c>
      <c r="D197" s="74">
        <v>15</v>
      </c>
      <c r="E197" s="74" t="s">
        <v>882</v>
      </c>
      <c r="F197" s="74">
        <v>1</v>
      </c>
      <c r="G197" s="74" t="s">
        <v>37</v>
      </c>
      <c r="H197" s="74">
        <v>0</v>
      </c>
      <c r="I197" s="74" t="s">
        <v>37</v>
      </c>
      <c r="J197" s="138">
        <v>8.5000000000000006E-2</v>
      </c>
    </row>
    <row r="198" spans="1:10" ht="12.75" customHeight="1">
      <c r="A198" s="74" t="s">
        <v>461</v>
      </c>
      <c r="B198" s="74" t="s">
        <v>532</v>
      </c>
      <c r="C198" s="74" t="s">
        <v>533</v>
      </c>
      <c r="D198" s="74">
        <v>15</v>
      </c>
      <c r="E198" s="74" t="s">
        <v>882</v>
      </c>
      <c r="F198" s="74">
        <v>2</v>
      </c>
      <c r="G198" s="74" t="s">
        <v>883</v>
      </c>
      <c r="H198" s="74">
        <v>0</v>
      </c>
      <c r="I198" s="74" t="s">
        <v>883</v>
      </c>
      <c r="J198" s="138">
        <v>3.7999999999999999E-2</v>
      </c>
    </row>
    <row r="199" spans="1:10" ht="12.75" customHeight="1">
      <c r="A199" s="74" t="s">
        <v>461</v>
      </c>
      <c r="B199" s="74" t="s">
        <v>534</v>
      </c>
      <c r="C199" s="74" t="s">
        <v>535</v>
      </c>
      <c r="D199" s="74">
        <v>15</v>
      </c>
      <c r="E199" s="74" t="s">
        <v>882</v>
      </c>
      <c r="F199" s="74">
        <v>3</v>
      </c>
      <c r="G199" s="74" t="s">
        <v>883</v>
      </c>
      <c r="H199" s="74">
        <v>0</v>
      </c>
      <c r="I199" s="74" t="s">
        <v>883</v>
      </c>
      <c r="J199" s="138">
        <v>2.8000000000000001E-2</v>
      </c>
    </row>
    <row r="200" spans="1:10" ht="12.75" customHeight="1">
      <c r="A200" s="74" t="s">
        <v>461</v>
      </c>
      <c r="B200" s="74" t="s">
        <v>536</v>
      </c>
      <c r="C200" s="74" t="s">
        <v>537</v>
      </c>
      <c r="D200" s="74">
        <v>15</v>
      </c>
      <c r="E200" s="74" t="s">
        <v>882</v>
      </c>
      <c r="F200" s="74">
        <v>2</v>
      </c>
      <c r="G200" s="74" t="s">
        <v>37</v>
      </c>
      <c r="H200" s="74">
        <v>0</v>
      </c>
      <c r="I200" s="74" t="s">
        <v>37</v>
      </c>
      <c r="J200" s="138">
        <v>2.8000000000000001E-2</v>
      </c>
    </row>
    <row r="201" spans="1:10" ht="12.75" customHeight="1">
      <c r="A201" s="74" t="s">
        <v>461</v>
      </c>
      <c r="B201" s="74" t="s">
        <v>538</v>
      </c>
      <c r="C201" s="74" t="s">
        <v>539</v>
      </c>
      <c r="D201" s="74">
        <v>15</v>
      </c>
      <c r="E201" s="74" t="s">
        <v>882</v>
      </c>
      <c r="F201" s="74">
        <v>2</v>
      </c>
      <c r="G201" s="74" t="s">
        <v>883</v>
      </c>
      <c r="H201" s="74">
        <v>0</v>
      </c>
      <c r="I201" s="74" t="s">
        <v>883</v>
      </c>
      <c r="J201" s="138">
        <v>5.7000000000000002E-2</v>
      </c>
    </row>
    <row r="202" spans="1:10" ht="12.75" customHeight="1">
      <c r="A202" s="74" t="s">
        <v>461</v>
      </c>
      <c r="B202" s="74" t="s">
        <v>540</v>
      </c>
      <c r="C202" s="74" t="s">
        <v>541</v>
      </c>
      <c r="D202" s="74">
        <v>15</v>
      </c>
      <c r="E202" s="74" t="s">
        <v>882</v>
      </c>
      <c r="F202" s="74">
        <v>2</v>
      </c>
      <c r="G202" s="74" t="s">
        <v>37</v>
      </c>
      <c r="H202" s="74">
        <v>0</v>
      </c>
      <c r="I202" s="74" t="s">
        <v>37</v>
      </c>
      <c r="J202" s="138">
        <v>2.8000000000000001E-2</v>
      </c>
    </row>
    <row r="203" spans="1:10" ht="12.75" customHeight="1">
      <c r="A203" s="74" t="s">
        <v>461</v>
      </c>
      <c r="B203" s="74" t="s">
        <v>542</v>
      </c>
      <c r="C203" s="74" t="s">
        <v>543</v>
      </c>
      <c r="D203" s="74">
        <v>15</v>
      </c>
      <c r="E203" s="74" t="s">
        <v>882</v>
      </c>
      <c r="F203" s="74">
        <v>2</v>
      </c>
      <c r="G203" s="74" t="s">
        <v>883</v>
      </c>
      <c r="H203" s="74">
        <v>0</v>
      </c>
      <c r="I203" s="74" t="s">
        <v>883</v>
      </c>
      <c r="J203" s="138">
        <v>2.8000000000000001E-2</v>
      </c>
    </row>
    <row r="204" spans="1:10" ht="12.75" customHeight="1">
      <c r="A204" s="74" t="s">
        <v>461</v>
      </c>
      <c r="B204" s="74" t="s">
        <v>544</v>
      </c>
      <c r="C204" s="74" t="s">
        <v>545</v>
      </c>
      <c r="D204" s="74">
        <v>15</v>
      </c>
      <c r="E204" s="74" t="s">
        <v>882</v>
      </c>
      <c r="F204" s="74">
        <v>1</v>
      </c>
      <c r="G204" s="74" t="s">
        <v>37</v>
      </c>
      <c r="H204" s="74">
        <v>0</v>
      </c>
      <c r="I204" s="74" t="s">
        <v>37</v>
      </c>
      <c r="J204" s="138">
        <v>8.5000000000000006E-2</v>
      </c>
    </row>
    <row r="205" spans="1:10" ht="12.75" customHeight="1">
      <c r="A205" s="74" t="s">
        <v>461</v>
      </c>
      <c r="B205" s="74" t="s">
        <v>546</v>
      </c>
      <c r="C205" s="74" t="s">
        <v>547</v>
      </c>
      <c r="D205" s="74">
        <v>15</v>
      </c>
      <c r="E205" s="74" t="s">
        <v>882</v>
      </c>
      <c r="F205" s="74">
        <v>2</v>
      </c>
      <c r="G205" s="74" t="s">
        <v>37</v>
      </c>
      <c r="H205" s="74">
        <v>0</v>
      </c>
      <c r="I205" s="74" t="s">
        <v>37</v>
      </c>
      <c r="J205" s="138">
        <v>1.89E-2</v>
      </c>
    </row>
    <row r="206" spans="1:10" ht="12.75" customHeight="1">
      <c r="A206" s="74" t="s">
        <v>461</v>
      </c>
      <c r="B206" s="74" t="s">
        <v>548</v>
      </c>
      <c r="C206" s="74" t="s">
        <v>549</v>
      </c>
      <c r="D206" s="74">
        <v>15</v>
      </c>
      <c r="E206" s="74" t="s">
        <v>882</v>
      </c>
      <c r="F206" s="74">
        <v>1</v>
      </c>
      <c r="G206" s="74" t="s">
        <v>37</v>
      </c>
      <c r="H206" s="74">
        <v>0</v>
      </c>
      <c r="I206" s="74" t="s">
        <v>37</v>
      </c>
      <c r="J206" s="138">
        <v>1.9E-2</v>
      </c>
    </row>
    <row r="207" spans="1:10" ht="12.75" customHeight="1">
      <c r="A207" s="74" t="s">
        <v>461</v>
      </c>
      <c r="B207" s="74" t="s">
        <v>550</v>
      </c>
      <c r="C207" s="74" t="s">
        <v>551</v>
      </c>
      <c r="D207" s="74">
        <v>15</v>
      </c>
      <c r="E207" s="74" t="s">
        <v>882</v>
      </c>
      <c r="F207" s="74">
        <v>1</v>
      </c>
      <c r="G207" s="74" t="s">
        <v>37</v>
      </c>
      <c r="H207" s="74">
        <v>0</v>
      </c>
      <c r="I207" s="74" t="s">
        <v>37</v>
      </c>
      <c r="J207" s="138">
        <v>1.9E-2</v>
      </c>
    </row>
    <row r="208" spans="1:10" ht="12.75" customHeight="1">
      <c r="A208" s="74" t="s">
        <v>461</v>
      </c>
      <c r="B208" s="74" t="s">
        <v>552</v>
      </c>
      <c r="C208" s="74" t="s">
        <v>553</v>
      </c>
      <c r="D208" s="74">
        <v>15</v>
      </c>
      <c r="E208" s="74" t="s">
        <v>882</v>
      </c>
      <c r="F208" s="74">
        <v>1</v>
      </c>
      <c r="G208" s="74" t="s">
        <v>37</v>
      </c>
      <c r="H208" s="74">
        <v>0</v>
      </c>
      <c r="I208" s="74" t="s">
        <v>37</v>
      </c>
      <c r="J208" s="138">
        <v>8.5000000000000006E-2</v>
      </c>
    </row>
    <row r="209" spans="1:10" ht="12.75" customHeight="1">
      <c r="A209" s="74" t="s">
        <v>461</v>
      </c>
      <c r="B209" s="74" t="s">
        <v>554</v>
      </c>
      <c r="C209" s="74" t="s">
        <v>555</v>
      </c>
      <c r="D209" s="74">
        <v>15</v>
      </c>
      <c r="E209" s="74" t="s">
        <v>882</v>
      </c>
      <c r="F209" s="74">
        <v>1</v>
      </c>
      <c r="G209" s="74" t="s">
        <v>37</v>
      </c>
      <c r="H209" s="74">
        <v>0</v>
      </c>
      <c r="I209" s="74" t="s">
        <v>37</v>
      </c>
      <c r="J209" s="138">
        <v>2.8000000000000001E-2</v>
      </c>
    </row>
    <row r="210" spans="1:10" ht="12.75" customHeight="1">
      <c r="A210" s="74" t="s">
        <v>461</v>
      </c>
      <c r="B210" s="74" t="s">
        <v>556</v>
      </c>
      <c r="C210" s="74" t="s">
        <v>557</v>
      </c>
      <c r="D210" s="74">
        <v>15</v>
      </c>
      <c r="E210" s="74" t="s">
        <v>882</v>
      </c>
      <c r="F210" s="74">
        <v>1</v>
      </c>
      <c r="G210" s="74" t="s">
        <v>37</v>
      </c>
      <c r="H210" s="74">
        <v>0</v>
      </c>
      <c r="I210" s="74" t="s">
        <v>37</v>
      </c>
      <c r="J210" s="138">
        <v>5.7000000000000002E-2</v>
      </c>
    </row>
    <row r="211" spans="1:10" ht="12.75" customHeight="1">
      <c r="A211" s="74" t="s">
        <v>461</v>
      </c>
      <c r="B211" s="74" t="s">
        <v>558</v>
      </c>
      <c r="C211" s="74" t="s">
        <v>559</v>
      </c>
      <c r="D211" s="74">
        <v>15</v>
      </c>
      <c r="E211" s="74" t="s">
        <v>882</v>
      </c>
      <c r="F211" s="74">
        <v>2</v>
      </c>
      <c r="G211" s="74" t="s">
        <v>37</v>
      </c>
      <c r="H211" s="74">
        <v>0</v>
      </c>
      <c r="I211" s="74" t="s">
        <v>37</v>
      </c>
      <c r="J211" s="138">
        <v>2.8000000000000001E-2</v>
      </c>
    </row>
    <row r="212" spans="1:10" ht="12.75" customHeight="1">
      <c r="A212" s="74" t="s">
        <v>461</v>
      </c>
      <c r="B212" s="74" t="s">
        <v>560</v>
      </c>
      <c r="C212" s="74" t="s">
        <v>561</v>
      </c>
      <c r="D212" s="74">
        <v>15</v>
      </c>
      <c r="E212" s="74" t="s">
        <v>882</v>
      </c>
      <c r="F212" s="74">
        <v>1</v>
      </c>
      <c r="G212" s="74" t="s">
        <v>37</v>
      </c>
      <c r="H212" s="74">
        <v>0</v>
      </c>
      <c r="I212" s="74" t="s">
        <v>37</v>
      </c>
      <c r="J212" s="138">
        <v>2.8000000000000001E-2</v>
      </c>
    </row>
    <row r="213" spans="1:10" ht="12.75" customHeight="1">
      <c r="A213" s="74" t="s">
        <v>461</v>
      </c>
      <c r="B213" s="74" t="s">
        <v>562</v>
      </c>
      <c r="C213" s="74" t="s">
        <v>563</v>
      </c>
      <c r="D213" s="74">
        <v>15</v>
      </c>
      <c r="E213" s="74" t="s">
        <v>882</v>
      </c>
      <c r="F213" s="74">
        <v>1</v>
      </c>
      <c r="G213" s="74" t="s">
        <v>37</v>
      </c>
      <c r="H213" s="74">
        <v>0</v>
      </c>
      <c r="I213" s="74" t="s">
        <v>37</v>
      </c>
      <c r="J213" s="138">
        <v>2.8000000000000001E-2</v>
      </c>
    </row>
    <row r="214" spans="1:10" ht="12.75" customHeight="1">
      <c r="A214" s="74" t="s">
        <v>461</v>
      </c>
      <c r="B214" s="74" t="s">
        <v>564</v>
      </c>
      <c r="C214" s="74" t="s">
        <v>565</v>
      </c>
      <c r="D214" s="74">
        <v>15</v>
      </c>
      <c r="E214" s="74" t="s">
        <v>882</v>
      </c>
      <c r="F214" s="74">
        <v>1</v>
      </c>
      <c r="G214" s="74" t="s">
        <v>883</v>
      </c>
      <c r="H214" s="74">
        <v>0</v>
      </c>
      <c r="I214" s="74" t="s">
        <v>883</v>
      </c>
      <c r="J214" s="138">
        <v>1.9E-2</v>
      </c>
    </row>
    <row r="215" spans="1:10" ht="12.75" customHeight="1">
      <c r="A215" s="74" t="s">
        <v>461</v>
      </c>
      <c r="B215" s="74" t="s">
        <v>566</v>
      </c>
      <c r="C215" s="74" t="s">
        <v>567</v>
      </c>
      <c r="D215" s="74">
        <v>15</v>
      </c>
      <c r="E215" s="74" t="s">
        <v>882</v>
      </c>
      <c r="F215" s="74">
        <v>3</v>
      </c>
      <c r="G215" s="74" t="s">
        <v>883</v>
      </c>
      <c r="H215" s="74">
        <v>0</v>
      </c>
      <c r="I215" s="74" t="s">
        <v>883</v>
      </c>
      <c r="J215" s="138">
        <v>2.8000000000000001E-2</v>
      </c>
    </row>
    <row r="216" spans="1:10" ht="12.75" customHeight="1">
      <c r="A216" s="74" t="s">
        <v>461</v>
      </c>
      <c r="B216" s="74" t="s">
        <v>568</v>
      </c>
      <c r="C216" s="74" t="s">
        <v>569</v>
      </c>
      <c r="D216" s="74">
        <v>15</v>
      </c>
      <c r="E216" s="74" t="s">
        <v>882</v>
      </c>
      <c r="F216" s="74">
        <v>3</v>
      </c>
      <c r="G216" s="74" t="s">
        <v>883</v>
      </c>
      <c r="H216" s="74">
        <v>0</v>
      </c>
      <c r="I216" s="74" t="s">
        <v>883</v>
      </c>
      <c r="J216" s="138">
        <v>2.8000000000000001E-2</v>
      </c>
    </row>
    <row r="217" spans="1:10" ht="12.75" customHeight="1">
      <c r="A217" s="74" t="s">
        <v>461</v>
      </c>
      <c r="B217" s="74" t="s">
        <v>570</v>
      </c>
      <c r="C217" s="74" t="s">
        <v>571</v>
      </c>
      <c r="D217" s="74">
        <v>15</v>
      </c>
      <c r="E217" s="74" t="s">
        <v>882</v>
      </c>
      <c r="F217" s="74">
        <v>1</v>
      </c>
      <c r="G217" s="74" t="s">
        <v>37</v>
      </c>
      <c r="H217" s="74">
        <v>0</v>
      </c>
      <c r="I217" s="74" t="s">
        <v>37</v>
      </c>
      <c r="J217" s="138">
        <v>2.8000000000000001E-2</v>
      </c>
    </row>
    <row r="218" spans="1:10" ht="12.75" customHeight="1">
      <c r="A218" s="74" t="s">
        <v>461</v>
      </c>
      <c r="B218" s="74" t="s">
        <v>572</v>
      </c>
      <c r="C218" s="74" t="s">
        <v>573</v>
      </c>
      <c r="D218" s="74">
        <v>15</v>
      </c>
      <c r="E218" s="74" t="s">
        <v>882</v>
      </c>
      <c r="F218" s="74">
        <v>1</v>
      </c>
      <c r="G218" s="74" t="s">
        <v>37</v>
      </c>
      <c r="H218" s="74">
        <v>0</v>
      </c>
      <c r="I218" s="74" t="s">
        <v>37</v>
      </c>
      <c r="J218" s="138">
        <v>5.7000000000000002E-2</v>
      </c>
    </row>
    <row r="219" spans="1:10" ht="12.75" customHeight="1">
      <c r="A219" s="74" t="s">
        <v>461</v>
      </c>
      <c r="B219" s="74" t="s">
        <v>574</v>
      </c>
      <c r="C219" s="74" t="s">
        <v>575</v>
      </c>
      <c r="D219" s="74">
        <v>15</v>
      </c>
      <c r="E219" s="74" t="s">
        <v>882</v>
      </c>
      <c r="F219" s="74">
        <v>1</v>
      </c>
      <c r="G219" s="74" t="s">
        <v>883</v>
      </c>
      <c r="H219" s="74">
        <v>0</v>
      </c>
      <c r="I219" s="74" t="s">
        <v>883</v>
      </c>
      <c r="J219" s="138">
        <v>2.8000000000000001E-2</v>
      </c>
    </row>
    <row r="220" spans="1:10" ht="12.75" customHeight="1">
      <c r="A220" s="74" t="s">
        <v>461</v>
      </c>
      <c r="B220" s="74" t="s">
        <v>576</v>
      </c>
      <c r="C220" s="74" t="s">
        <v>577</v>
      </c>
      <c r="D220" s="74">
        <v>15</v>
      </c>
      <c r="E220" s="74" t="s">
        <v>882</v>
      </c>
      <c r="F220" s="74">
        <v>1</v>
      </c>
      <c r="G220" s="74" t="s">
        <v>37</v>
      </c>
      <c r="H220" s="74">
        <v>0</v>
      </c>
      <c r="I220" s="74" t="s">
        <v>37</v>
      </c>
      <c r="J220" s="138">
        <v>2.8000000000000001E-2</v>
      </c>
    </row>
    <row r="221" spans="1:10" ht="12.75" customHeight="1">
      <c r="A221" s="74" t="s">
        <v>461</v>
      </c>
      <c r="B221" s="74" t="s">
        <v>578</v>
      </c>
      <c r="C221" s="74" t="s">
        <v>579</v>
      </c>
      <c r="D221" s="74">
        <v>15</v>
      </c>
      <c r="E221" s="74" t="s">
        <v>882</v>
      </c>
      <c r="F221" s="74">
        <v>1</v>
      </c>
      <c r="G221" s="74" t="s">
        <v>37</v>
      </c>
      <c r="H221" s="74">
        <v>0</v>
      </c>
      <c r="I221" s="74" t="s">
        <v>37</v>
      </c>
      <c r="J221" s="138">
        <v>2.8000000000000001E-2</v>
      </c>
    </row>
    <row r="222" spans="1:10" ht="12.75" customHeight="1">
      <c r="A222" s="74" t="s">
        <v>461</v>
      </c>
      <c r="B222" s="74" t="s">
        <v>580</v>
      </c>
      <c r="C222" s="74" t="s">
        <v>581</v>
      </c>
      <c r="D222" s="74">
        <v>15</v>
      </c>
      <c r="E222" s="74" t="s">
        <v>882</v>
      </c>
      <c r="F222" s="74">
        <v>3</v>
      </c>
      <c r="G222" s="74" t="s">
        <v>883</v>
      </c>
      <c r="H222" s="74">
        <v>0</v>
      </c>
      <c r="I222" s="74" t="s">
        <v>883</v>
      </c>
      <c r="J222" s="138">
        <v>2.8000000000000001E-2</v>
      </c>
    </row>
    <row r="223" spans="1:10" ht="12.75" customHeight="1">
      <c r="A223" s="74" t="s">
        <v>461</v>
      </c>
      <c r="B223" s="74" t="s">
        <v>582</v>
      </c>
      <c r="C223" s="74" t="s">
        <v>583</v>
      </c>
      <c r="D223" s="74">
        <v>15</v>
      </c>
      <c r="E223" s="74" t="s">
        <v>882</v>
      </c>
      <c r="F223" s="74">
        <v>2</v>
      </c>
      <c r="G223" s="74" t="s">
        <v>37</v>
      </c>
      <c r="H223" s="74">
        <v>0</v>
      </c>
      <c r="I223" s="74" t="s">
        <v>37</v>
      </c>
      <c r="J223" s="138">
        <v>2.8000000000000001E-2</v>
      </c>
    </row>
    <row r="224" spans="1:10" ht="12.75" customHeight="1">
      <c r="A224" s="74" t="s">
        <v>461</v>
      </c>
      <c r="B224" s="74" t="s">
        <v>584</v>
      </c>
      <c r="C224" s="74" t="s">
        <v>585</v>
      </c>
      <c r="D224" s="74">
        <v>15</v>
      </c>
      <c r="E224" s="74" t="s">
        <v>882</v>
      </c>
      <c r="F224" s="74">
        <v>1</v>
      </c>
      <c r="G224" s="74" t="s">
        <v>37</v>
      </c>
      <c r="H224" s="74">
        <v>0</v>
      </c>
      <c r="I224" s="74" t="s">
        <v>37</v>
      </c>
      <c r="J224" s="138">
        <v>2.8000000000000001E-2</v>
      </c>
    </row>
    <row r="225" spans="1:10" ht="12.75" customHeight="1">
      <c r="A225" s="74" t="s">
        <v>461</v>
      </c>
      <c r="B225" s="74" t="s">
        <v>586</v>
      </c>
      <c r="C225" s="74" t="s">
        <v>587</v>
      </c>
      <c r="D225" s="74">
        <v>15</v>
      </c>
      <c r="E225" s="74" t="s">
        <v>882</v>
      </c>
      <c r="F225" s="74">
        <v>2</v>
      </c>
      <c r="G225" s="74" t="s">
        <v>37</v>
      </c>
      <c r="H225" s="74">
        <v>0</v>
      </c>
      <c r="I225" s="74" t="s">
        <v>37</v>
      </c>
      <c r="J225" s="138">
        <v>8.5000000000000006E-2</v>
      </c>
    </row>
    <row r="226" spans="1:10" ht="12.75" customHeight="1">
      <c r="A226" s="74" t="s">
        <v>461</v>
      </c>
      <c r="B226" s="74" t="s">
        <v>588</v>
      </c>
      <c r="C226" s="74" t="s">
        <v>589</v>
      </c>
      <c r="D226" s="74">
        <v>15</v>
      </c>
      <c r="E226" s="74" t="s">
        <v>882</v>
      </c>
      <c r="F226" s="74">
        <v>1</v>
      </c>
      <c r="G226" s="74" t="s">
        <v>883</v>
      </c>
      <c r="H226" s="74">
        <v>0</v>
      </c>
      <c r="I226" s="74" t="s">
        <v>883</v>
      </c>
      <c r="J226" s="138">
        <v>2.8000000000000001E-2</v>
      </c>
    </row>
    <row r="227" spans="1:10" ht="12.75" customHeight="1">
      <c r="A227" s="74" t="s">
        <v>461</v>
      </c>
      <c r="B227" s="74" t="s">
        <v>590</v>
      </c>
      <c r="C227" s="74" t="s">
        <v>591</v>
      </c>
      <c r="D227" s="74">
        <v>15</v>
      </c>
      <c r="E227" s="74" t="s">
        <v>882</v>
      </c>
      <c r="F227" s="74">
        <v>2</v>
      </c>
      <c r="G227" s="74" t="s">
        <v>883</v>
      </c>
      <c r="H227" s="74">
        <v>0</v>
      </c>
      <c r="I227" s="74" t="s">
        <v>883</v>
      </c>
      <c r="J227" s="138">
        <v>2.8000000000000001E-2</v>
      </c>
    </row>
    <row r="228" spans="1:10" ht="12.75" customHeight="1">
      <c r="A228" s="74" t="s">
        <v>461</v>
      </c>
      <c r="B228" s="74" t="s">
        <v>592</v>
      </c>
      <c r="C228" s="74" t="s">
        <v>593</v>
      </c>
      <c r="D228" s="74">
        <v>15</v>
      </c>
      <c r="E228" s="74" t="s">
        <v>882</v>
      </c>
      <c r="F228" s="74">
        <v>2</v>
      </c>
      <c r="G228" s="74" t="s">
        <v>883</v>
      </c>
      <c r="H228" s="74">
        <v>0</v>
      </c>
      <c r="I228" s="74" t="s">
        <v>883</v>
      </c>
      <c r="J228" s="138">
        <v>2.8000000000000001E-2</v>
      </c>
    </row>
    <row r="229" spans="1:10" ht="12.75" customHeight="1">
      <c r="A229" s="74" t="s">
        <v>461</v>
      </c>
      <c r="B229" s="74" t="s">
        <v>594</v>
      </c>
      <c r="C229" s="74" t="s">
        <v>595</v>
      </c>
      <c r="D229" s="74">
        <v>15</v>
      </c>
      <c r="E229" s="74" t="s">
        <v>882</v>
      </c>
      <c r="F229" s="74">
        <v>1</v>
      </c>
      <c r="G229" s="74" t="s">
        <v>37</v>
      </c>
      <c r="H229" s="74">
        <v>0</v>
      </c>
      <c r="I229" s="74" t="s">
        <v>37</v>
      </c>
      <c r="J229" s="138">
        <v>2.8000000000000001E-2</v>
      </c>
    </row>
    <row r="230" spans="1:10" ht="12.75" customHeight="1">
      <c r="A230" s="74" t="s">
        <v>461</v>
      </c>
      <c r="B230" s="74" t="s">
        <v>596</v>
      </c>
      <c r="C230" s="74" t="s">
        <v>597</v>
      </c>
      <c r="D230" s="74">
        <v>15</v>
      </c>
      <c r="E230" s="74" t="s">
        <v>882</v>
      </c>
      <c r="F230" s="74">
        <v>2</v>
      </c>
      <c r="G230" s="74" t="s">
        <v>37</v>
      </c>
      <c r="H230" s="74">
        <v>0</v>
      </c>
      <c r="I230" s="74" t="s">
        <v>37</v>
      </c>
      <c r="J230" s="138">
        <v>8.5000000000000006E-2</v>
      </c>
    </row>
    <row r="231" spans="1:10" ht="12.75" customHeight="1">
      <c r="A231" s="74" t="s">
        <v>461</v>
      </c>
      <c r="B231" s="74" t="s">
        <v>598</v>
      </c>
      <c r="C231" s="74" t="s">
        <v>599</v>
      </c>
      <c r="D231" s="74">
        <v>15</v>
      </c>
      <c r="E231" s="74" t="s">
        <v>882</v>
      </c>
      <c r="F231" s="74">
        <v>3</v>
      </c>
      <c r="G231" s="74" t="s">
        <v>883</v>
      </c>
      <c r="H231" s="74">
        <v>0</v>
      </c>
      <c r="I231" s="74" t="s">
        <v>883</v>
      </c>
      <c r="J231" s="138">
        <v>2.8000000000000001E-2</v>
      </c>
    </row>
    <row r="232" spans="1:10" ht="12.75" customHeight="1">
      <c r="A232" s="74" t="s">
        <v>461</v>
      </c>
      <c r="B232" s="74" t="s">
        <v>600</v>
      </c>
      <c r="C232" s="74" t="s">
        <v>601</v>
      </c>
      <c r="D232" s="74">
        <v>15</v>
      </c>
      <c r="E232" s="74" t="s">
        <v>882</v>
      </c>
      <c r="F232" s="74">
        <v>1</v>
      </c>
      <c r="G232" s="74" t="s">
        <v>883</v>
      </c>
      <c r="H232" s="74">
        <v>0</v>
      </c>
      <c r="I232" s="74" t="s">
        <v>883</v>
      </c>
      <c r="J232" s="138">
        <v>2.8000000000000001E-2</v>
      </c>
    </row>
    <row r="233" spans="1:10" ht="12.75" customHeight="1">
      <c r="A233" s="74" t="s">
        <v>461</v>
      </c>
      <c r="B233" s="74" t="s">
        <v>602</v>
      </c>
      <c r="C233" s="74" t="s">
        <v>603</v>
      </c>
      <c r="D233" s="74">
        <v>15</v>
      </c>
      <c r="E233" s="74" t="s">
        <v>882</v>
      </c>
      <c r="F233" s="74">
        <v>1</v>
      </c>
      <c r="G233" s="74" t="s">
        <v>37</v>
      </c>
      <c r="H233" s="74">
        <v>0</v>
      </c>
      <c r="I233" s="74" t="s">
        <v>37</v>
      </c>
      <c r="J233" s="138">
        <v>8.5000000000000006E-2</v>
      </c>
    </row>
    <row r="234" spans="1:10" ht="12.75" customHeight="1">
      <c r="A234" s="74" t="s">
        <v>461</v>
      </c>
      <c r="B234" s="74" t="s">
        <v>604</v>
      </c>
      <c r="C234" s="74" t="s">
        <v>605</v>
      </c>
      <c r="D234" s="74">
        <v>15</v>
      </c>
      <c r="E234" s="74" t="s">
        <v>882</v>
      </c>
      <c r="F234" s="74">
        <v>1</v>
      </c>
      <c r="G234" s="74" t="s">
        <v>37</v>
      </c>
      <c r="H234" s="74">
        <v>0</v>
      </c>
      <c r="I234" s="74" t="s">
        <v>37</v>
      </c>
      <c r="J234" s="138">
        <v>2.8000000000000001E-2</v>
      </c>
    </row>
    <row r="235" spans="1:10" ht="12.75" customHeight="1">
      <c r="A235" s="74" t="s">
        <v>461</v>
      </c>
      <c r="B235" s="74" t="s">
        <v>606</v>
      </c>
      <c r="C235" s="74" t="s">
        <v>607</v>
      </c>
      <c r="D235" s="74">
        <v>15</v>
      </c>
      <c r="E235" s="74" t="s">
        <v>882</v>
      </c>
      <c r="F235" s="74">
        <v>2</v>
      </c>
      <c r="G235" s="74" t="s">
        <v>883</v>
      </c>
      <c r="H235" s="74">
        <v>0</v>
      </c>
      <c r="I235" s="74" t="s">
        <v>883</v>
      </c>
      <c r="J235" s="138">
        <v>2.8000000000000001E-2</v>
      </c>
    </row>
    <row r="236" spans="1:10" ht="12.75" customHeight="1">
      <c r="A236" s="74" t="s">
        <v>461</v>
      </c>
      <c r="B236" s="74" t="s">
        <v>608</v>
      </c>
      <c r="C236" s="74" t="s">
        <v>609</v>
      </c>
      <c r="D236" s="74">
        <v>15</v>
      </c>
      <c r="E236" s="74" t="s">
        <v>882</v>
      </c>
      <c r="F236" s="74">
        <v>2</v>
      </c>
      <c r="G236" s="74" t="s">
        <v>883</v>
      </c>
      <c r="H236" s="74">
        <v>0</v>
      </c>
      <c r="I236" s="74" t="s">
        <v>883</v>
      </c>
      <c r="J236" s="138">
        <v>2.8000000000000001E-2</v>
      </c>
    </row>
    <row r="237" spans="1:10" ht="12.75" customHeight="1">
      <c r="A237" s="74" t="s">
        <v>461</v>
      </c>
      <c r="B237" s="74" t="s">
        <v>610</v>
      </c>
      <c r="C237" s="74" t="s">
        <v>611</v>
      </c>
      <c r="D237" s="74">
        <v>15</v>
      </c>
      <c r="E237" s="74" t="s">
        <v>882</v>
      </c>
      <c r="F237" s="74">
        <v>1</v>
      </c>
      <c r="G237" s="74" t="s">
        <v>37</v>
      </c>
      <c r="H237" s="74">
        <v>0</v>
      </c>
      <c r="I237" s="74" t="s">
        <v>37</v>
      </c>
      <c r="J237" s="138">
        <v>2.8000000000000001E-2</v>
      </c>
    </row>
    <row r="238" spans="1:10" ht="12.75" customHeight="1">
      <c r="A238" s="74" t="s">
        <v>461</v>
      </c>
      <c r="B238" s="74" t="s">
        <v>612</v>
      </c>
      <c r="C238" s="74" t="s">
        <v>613</v>
      </c>
      <c r="D238" s="74">
        <v>15</v>
      </c>
      <c r="E238" s="74" t="s">
        <v>882</v>
      </c>
      <c r="F238" s="74">
        <v>2</v>
      </c>
      <c r="G238" s="74" t="s">
        <v>883</v>
      </c>
      <c r="H238" s="74">
        <v>0</v>
      </c>
      <c r="I238" s="74" t="s">
        <v>883</v>
      </c>
      <c r="J238" s="138">
        <v>2.8000000000000001E-2</v>
      </c>
    </row>
    <row r="239" spans="1:10" ht="12.75" customHeight="1">
      <c r="A239" s="74" t="s">
        <v>461</v>
      </c>
      <c r="B239" s="74" t="s">
        <v>614</v>
      </c>
      <c r="C239" s="74" t="s">
        <v>615</v>
      </c>
      <c r="D239" s="74">
        <v>15</v>
      </c>
      <c r="E239" s="74" t="s">
        <v>882</v>
      </c>
      <c r="F239" s="74">
        <v>1</v>
      </c>
      <c r="G239" s="74" t="s">
        <v>883</v>
      </c>
      <c r="H239" s="74">
        <v>0</v>
      </c>
      <c r="I239" s="74" t="s">
        <v>883</v>
      </c>
      <c r="J239" s="138">
        <v>2.14</v>
      </c>
    </row>
    <row r="240" spans="1:10" ht="12.75" customHeight="1">
      <c r="A240" s="74" t="s">
        <v>461</v>
      </c>
      <c r="B240" s="74" t="s">
        <v>616</v>
      </c>
      <c r="C240" s="74" t="s">
        <v>617</v>
      </c>
      <c r="D240" s="74">
        <v>15</v>
      </c>
      <c r="E240" s="74" t="s">
        <v>882</v>
      </c>
      <c r="F240" s="74">
        <v>1</v>
      </c>
      <c r="G240" s="74" t="s">
        <v>883</v>
      </c>
      <c r="H240" s="74">
        <v>0</v>
      </c>
      <c r="I240" s="74" t="s">
        <v>883</v>
      </c>
      <c r="J240" s="138">
        <v>1.62</v>
      </c>
    </row>
    <row r="241" spans="1:10" ht="12.75" customHeight="1">
      <c r="A241" s="74" t="s">
        <v>461</v>
      </c>
      <c r="B241" s="74" t="s">
        <v>618</v>
      </c>
      <c r="C241" s="74" t="s">
        <v>619</v>
      </c>
      <c r="D241" s="74">
        <v>15</v>
      </c>
      <c r="E241" s="74" t="s">
        <v>882</v>
      </c>
      <c r="F241" s="74">
        <v>1</v>
      </c>
      <c r="G241" s="74" t="s">
        <v>883</v>
      </c>
      <c r="H241" s="74">
        <v>0</v>
      </c>
      <c r="I241" s="74" t="s">
        <v>883</v>
      </c>
      <c r="J241" s="138">
        <v>1.35</v>
      </c>
    </row>
    <row r="242" spans="1:10" ht="12.75" customHeight="1">
      <c r="A242" s="74" t="s">
        <v>461</v>
      </c>
      <c r="B242" s="74" t="s">
        <v>620</v>
      </c>
      <c r="C242" s="74" t="s">
        <v>621</v>
      </c>
      <c r="D242" s="74">
        <v>15</v>
      </c>
      <c r="E242" s="74" t="s">
        <v>882</v>
      </c>
      <c r="F242" s="74">
        <v>2</v>
      </c>
      <c r="G242" s="74" t="s">
        <v>883</v>
      </c>
      <c r="H242" s="74">
        <v>0</v>
      </c>
      <c r="I242" s="74" t="s">
        <v>883</v>
      </c>
      <c r="J242" s="138">
        <v>2.8000000000000001E-2</v>
      </c>
    </row>
    <row r="243" spans="1:10" ht="12.75" customHeight="1">
      <c r="A243" s="74" t="s">
        <v>461</v>
      </c>
      <c r="B243" s="74" t="s">
        <v>622</v>
      </c>
      <c r="C243" s="74" t="s">
        <v>623</v>
      </c>
      <c r="D243" s="74">
        <v>15</v>
      </c>
      <c r="E243" s="74" t="s">
        <v>882</v>
      </c>
      <c r="F243" s="74">
        <v>2</v>
      </c>
      <c r="G243" s="74" t="s">
        <v>883</v>
      </c>
      <c r="H243" s="74">
        <v>0</v>
      </c>
      <c r="I243" s="74" t="s">
        <v>883</v>
      </c>
      <c r="J243" s="138">
        <v>2.8000000000000001E-2</v>
      </c>
    </row>
    <row r="244" spans="1:10" ht="12.75" customHeight="1">
      <c r="A244" s="74" t="s">
        <v>461</v>
      </c>
      <c r="B244" s="74" t="s">
        <v>624</v>
      </c>
      <c r="C244" s="74" t="s">
        <v>625</v>
      </c>
      <c r="D244" s="74">
        <v>15</v>
      </c>
      <c r="E244" s="74" t="s">
        <v>882</v>
      </c>
      <c r="F244" s="74">
        <v>3</v>
      </c>
      <c r="G244" s="74" t="s">
        <v>883</v>
      </c>
      <c r="H244" s="74">
        <v>0</v>
      </c>
      <c r="I244" s="74" t="s">
        <v>883</v>
      </c>
      <c r="J244" s="138">
        <v>3.7999999999999999E-2</v>
      </c>
    </row>
    <row r="245" spans="1:10" ht="12.75" customHeight="1">
      <c r="A245" s="74" t="s">
        <v>461</v>
      </c>
      <c r="B245" s="74" t="s">
        <v>626</v>
      </c>
      <c r="C245" s="74" t="s">
        <v>627</v>
      </c>
      <c r="D245" s="74">
        <v>15</v>
      </c>
      <c r="E245" s="74" t="s">
        <v>882</v>
      </c>
      <c r="F245" s="74">
        <v>1</v>
      </c>
      <c r="G245" s="74" t="s">
        <v>37</v>
      </c>
      <c r="H245" s="74">
        <v>0</v>
      </c>
      <c r="I245" s="74" t="s">
        <v>37</v>
      </c>
      <c r="J245" s="138">
        <v>5.7000000000000002E-2</v>
      </c>
    </row>
    <row r="246" spans="1:10" ht="12.75" customHeight="1">
      <c r="A246" s="74" t="s">
        <v>461</v>
      </c>
      <c r="B246" s="74" t="s">
        <v>628</v>
      </c>
      <c r="C246" s="74" t="s">
        <v>629</v>
      </c>
      <c r="D246" s="74">
        <v>15</v>
      </c>
      <c r="E246" s="74" t="s">
        <v>882</v>
      </c>
      <c r="F246" s="74">
        <v>2</v>
      </c>
      <c r="G246" s="74" t="s">
        <v>37</v>
      </c>
      <c r="H246" s="74">
        <v>0</v>
      </c>
      <c r="I246" s="74" t="s">
        <v>37</v>
      </c>
      <c r="J246" s="138">
        <v>2.8000000000000001E-2</v>
      </c>
    </row>
    <row r="247" spans="1:10" ht="12.75" customHeight="1">
      <c r="A247" s="74" t="s">
        <v>461</v>
      </c>
      <c r="B247" s="74" t="s">
        <v>630</v>
      </c>
      <c r="C247" s="74" t="s">
        <v>631</v>
      </c>
      <c r="D247" s="74">
        <v>15</v>
      </c>
      <c r="E247" s="74" t="s">
        <v>882</v>
      </c>
      <c r="F247" s="74">
        <v>1</v>
      </c>
      <c r="G247" s="74" t="s">
        <v>37</v>
      </c>
      <c r="H247" s="74">
        <v>0</v>
      </c>
      <c r="I247" s="74" t="s">
        <v>37</v>
      </c>
      <c r="J247" s="138">
        <v>2.8000000000000001E-2</v>
      </c>
    </row>
    <row r="248" spans="1:10" ht="12.75" customHeight="1">
      <c r="A248" s="74" t="s">
        <v>461</v>
      </c>
      <c r="B248" s="74" t="s">
        <v>632</v>
      </c>
      <c r="C248" s="74" t="s">
        <v>633</v>
      </c>
      <c r="D248" s="74">
        <v>15</v>
      </c>
      <c r="E248" s="74" t="s">
        <v>882</v>
      </c>
      <c r="F248" s="74">
        <v>3</v>
      </c>
      <c r="G248" s="74" t="s">
        <v>883</v>
      </c>
      <c r="H248" s="74">
        <v>0</v>
      </c>
      <c r="I248" s="74" t="s">
        <v>883</v>
      </c>
      <c r="J248" s="138">
        <v>2.8000000000000001E-2</v>
      </c>
    </row>
    <row r="249" spans="1:10" ht="12.75" customHeight="1">
      <c r="A249" s="74" t="s">
        <v>461</v>
      </c>
      <c r="B249" s="74" t="s">
        <v>634</v>
      </c>
      <c r="C249" s="74" t="s">
        <v>635</v>
      </c>
      <c r="D249" s="74">
        <v>15</v>
      </c>
      <c r="E249" s="74" t="s">
        <v>882</v>
      </c>
      <c r="F249" s="74">
        <v>2</v>
      </c>
      <c r="G249" s="74" t="s">
        <v>883</v>
      </c>
      <c r="H249" s="74">
        <v>0</v>
      </c>
      <c r="I249" s="74" t="s">
        <v>883</v>
      </c>
      <c r="J249" s="138">
        <v>2.8000000000000001E-2</v>
      </c>
    </row>
    <row r="250" spans="1:10" ht="12.75" customHeight="1">
      <c r="A250" s="74" t="s">
        <v>461</v>
      </c>
      <c r="B250" s="74" t="s">
        <v>636</v>
      </c>
      <c r="C250" s="74" t="s">
        <v>637</v>
      </c>
      <c r="D250" s="74">
        <v>15</v>
      </c>
      <c r="E250" s="74" t="s">
        <v>882</v>
      </c>
      <c r="F250" s="74">
        <v>2</v>
      </c>
      <c r="G250" s="74" t="s">
        <v>37</v>
      </c>
      <c r="H250" s="74">
        <v>0</v>
      </c>
      <c r="I250" s="74" t="s">
        <v>37</v>
      </c>
      <c r="J250" s="138">
        <v>2.8000000000000001E-2</v>
      </c>
    </row>
    <row r="251" spans="1:10" ht="12.75" customHeight="1">
      <c r="A251" s="74" t="s">
        <v>461</v>
      </c>
      <c r="B251" s="74" t="s">
        <v>638</v>
      </c>
      <c r="C251" s="74" t="s">
        <v>639</v>
      </c>
      <c r="D251" s="74">
        <v>15</v>
      </c>
      <c r="E251" s="74" t="s">
        <v>882</v>
      </c>
      <c r="F251" s="74">
        <v>2</v>
      </c>
      <c r="G251" s="74" t="s">
        <v>37</v>
      </c>
      <c r="H251" s="74">
        <v>0</v>
      </c>
      <c r="I251" s="74" t="s">
        <v>37</v>
      </c>
      <c r="J251" s="138">
        <v>2.8000000000000001E-2</v>
      </c>
    </row>
    <row r="252" spans="1:10" ht="12.75" customHeight="1">
      <c r="A252" s="74" t="s">
        <v>461</v>
      </c>
      <c r="B252" s="74" t="s">
        <v>640</v>
      </c>
      <c r="C252" s="74" t="s">
        <v>641</v>
      </c>
      <c r="D252" s="74">
        <v>15</v>
      </c>
      <c r="E252" s="74" t="s">
        <v>882</v>
      </c>
      <c r="F252" s="74">
        <v>1</v>
      </c>
      <c r="G252" s="74" t="s">
        <v>37</v>
      </c>
      <c r="H252" s="74">
        <v>0</v>
      </c>
      <c r="I252" s="74" t="s">
        <v>37</v>
      </c>
      <c r="J252" s="138">
        <v>2.8000000000000001E-2</v>
      </c>
    </row>
    <row r="253" spans="1:10" ht="12.75" customHeight="1">
      <c r="A253" s="74" t="s">
        <v>461</v>
      </c>
      <c r="B253" s="74" t="s">
        <v>642</v>
      </c>
      <c r="C253" s="74" t="s">
        <v>643</v>
      </c>
      <c r="D253" s="74">
        <v>15</v>
      </c>
      <c r="E253" s="74" t="s">
        <v>882</v>
      </c>
      <c r="F253" s="74">
        <v>3</v>
      </c>
      <c r="G253" s="74" t="s">
        <v>883</v>
      </c>
      <c r="H253" s="74">
        <v>0</v>
      </c>
      <c r="I253" s="74" t="s">
        <v>883</v>
      </c>
      <c r="J253" s="138">
        <v>2.8000000000000001E-2</v>
      </c>
    </row>
    <row r="254" spans="1:10" ht="12.75" customHeight="1">
      <c r="A254" s="74" t="s">
        <v>461</v>
      </c>
      <c r="B254" s="74" t="s">
        <v>644</v>
      </c>
      <c r="C254" s="74" t="s">
        <v>645</v>
      </c>
      <c r="D254" s="74">
        <v>15</v>
      </c>
      <c r="E254" s="74" t="s">
        <v>882</v>
      </c>
      <c r="F254" s="74">
        <v>1</v>
      </c>
      <c r="G254" s="74" t="s">
        <v>37</v>
      </c>
      <c r="H254" s="74">
        <v>0</v>
      </c>
      <c r="I254" s="74" t="s">
        <v>37</v>
      </c>
      <c r="J254" s="138">
        <v>2.8000000000000001E-2</v>
      </c>
    </row>
    <row r="255" spans="1:10" ht="12.75" customHeight="1">
      <c r="A255" s="74" t="s">
        <v>461</v>
      </c>
      <c r="B255" s="74" t="s">
        <v>646</v>
      </c>
      <c r="C255" s="74" t="s">
        <v>647</v>
      </c>
      <c r="D255" s="74">
        <v>15</v>
      </c>
      <c r="E255" s="74" t="s">
        <v>882</v>
      </c>
      <c r="F255" s="74">
        <v>1</v>
      </c>
      <c r="G255" s="74" t="s">
        <v>37</v>
      </c>
      <c r="H255" s="74">
        <v>0</v>
      </c>
      <c r="I255" s="74" t="s">
        <v>37</v>
      </c>
      <c r="J255" s="138">
        <v>2.8000000000000001E-2</v>
      </c>
    </row>
    <row r="256" spans="1:10" ht="12.75" customHeight="1">
      <c r="A256" s="74" t="s">
        <v>461</v>
      </c>
      <c r="B256" s="74" t="s">
        <v>648</v>
      </c>
      <c r="C256" s="74" t="s">
        <v>649</v>
      </c>
      <c r="D256" s="74">
        <v>15</v>
      </c>
      <c r="E256" s="74" t="s">
        <v>882</v>
      </c>
      <c r="F256" s="74">
        <v>2</v>
      </c>
      <c r="G256" s="74" t="s">
        <v>883</v>
      </c>
      <c r="H256" s="74">
        <v>0</v>
      </c>
      <c r="I256" s="74" t="s">
        <v>883</v>
      </c>
      <c r="J256" s="138">
        <v>2.8000000000000001E-2</v>
      </c>
    </row>
    <row r="257" spans="1:10" ht="12.75" customHeight="1">
      <c r="A257" s="74" t="s">
        <v>461</v>
      </c>
      <c r="B257" s="74" t="s">
        <v>650</v>
      </c>
      <c r="C257" s="74" t="s">
        <v>651</v>
      </c>
      <c r="D257" s="74">
        <v>15</v>
      </c>
      <c r="E257" s="74" t="s">
        <v>882</v>
      </c>
      <c r="F257" s="74">
        <v>2</v>
      </c>
      <c r="G257" s="74" t="s">
        <v>883</v>
      </c>
      <c r="H257" s="74">
        <v>0</v>
      </c>
      <c r="I257" s="74" t="s">
        <v>883</v>
      </c>
      <c r="J257" s="138">
        <v>2.8000000000000001E-2</v>
      </c>
    </row>
    <row r="258" spans="1:10" ht="12.75" customHeight="1">
      <c r="A258" s="74" t="s">
        <v>461</v>
      </c>
      <c r="B258" s="74" t="s">
        <v>652</v>
      </c>
      <c r="C258" s="74" t="s">
        <v>653</v>
      </c>
      <c r="D258" s="74">
        <v>15</v>
      </c>
      <c r="E258" s="74" t="s">
        <v>882</v>
      </c>
      <c r="F258" s="74">
        <v>2</v>
      </c>
      <c r="G258" s="74" t="s">
        <v>883</v>
      </c>
      <c r="H258" s="74">
        <v>0</v>
      </c>
      <c r="I258" s="74" t="s">
        <v>883</v>
      </c>
      <c r="J258" s="138">
        <v>2.8000000000000001E-2</v>
      </c>
    </row>
    <row r="259" spans="1:10" ht="12.75" customHeight="1">
      <c r="A259" s="74" t="s">
        <v>461</v>
      </c>
      <c r="B259" s="74" t="s">
        <v>654</v>
      </c>
      <c r="C259" s="74" t="s">
        <v>655</v>
      </c>
      <c r="D259" s="74">
        <v>15</v>
      </c>
      <c r="E259" s="74" t="s">
        <v>882</v>
      </c>
      <c r="F259" s="74">
        <v>2</v>
      </c>
      <c r="G259" s="74" t="s">
        <v>883</v>
      </c>
      <c r="H259" s="74">
        <v>0</v>
      </c>
      <c r="I259" s="74" t="s">
        <v>883</v>
      </c>
      <c r="J259" s="138">
        <v>2.8000000000000001E-2</v>
      </c>
    </row>
    <row r="260" spans="1:10" ht="12.75" customHeight="1">
      <c r="A260" s="74" t="s">
        <v>461</v>
      </c>
      <c r="B260" s="74" t="s">
        <v>656</v>
      </c>
      <c r="C260" s="74" t="s">
        <v>657</v>
      </c>
      <c r="D260" s="74">
        <v>15</v>
      </c>
      <c r="E260" s="74" t="s">
        <v>882</v>
      </c>
      <c r="F260" s="74">
        <v>2</v>
      </c>
      <c r="G260" s="74" t="s">
        <v>883</v>
      </c>
      <c r="H260" s="74">
        <v>0</v>
      </c>
      <c r="I260" s="74" t="s">
        <v>883</v>
      </c>
      <c r="J260" s="138">
        <v>2.8000000000000001E-2</v>
      </c>
    </row>
    <row r="261" spans="1:10" ht="12.75" customHeight="1">
      <c r="A261" s="74" t="s">
        <v>461</v>
      </c>
      <c r="B261" s="74" t="s">
        <v>658</v>
      </c>
      <c r="C261" s="74" t="s">
        <v>659</v>
      </c>
      <c r="D261" s="74">
        <v>15</v>
      </c>
      <c r="E261" s="74" t="s">
        <v>882</v>
      </c>
      <c r="F261" s="74">
        <v>1</v>
      </c>
      <c r="G261" s="74" t="s">
        <v>37</v>
      </c>
      <c r="H261" s="74">
        <v>0</v>
      </c>
      <c r="I261" s="74" t="s">
        <v>37</v>
      </c>
      <c r="J261" s="138">
        <v>2.8000000000000001E-2</v>
      </c>
    </row>
    <row r="262" spans="1:10" ht="12.75" customHeight="1">
      <c r="A262" s="74" t="s">
        <v>461</v>
      </c>
      <c r="B262" s="74" t="s">
        <v>660</v>
      </c>
      <c r="C262" s="74" t="s">
        <v>661</v>
      </c>
      <c r="D262" s="74">
        <v>15</v>
      </c>
      <c r="E262" s="74" t="s">
        <v>882</v>
      </c>
      <c r="F262" s="74">
        <v>1</v>
      </c>
      <c r="G262" s="74" t="s">
        <v>37</v>
      </c>
      <c r="H262" s="74">
        <v>0</v>
      </c>
      <c r="I262" s="74" t="s">
        <v>37</v>
      </c>
      <c r="J262" s="138">
        <v>2.8000000000000001E-2</v>
      </c>
    </row>
    <row r="263" spans="1:10" ht="12.75" customHeight="1">
      <c r="A263" s="74" t="s">
        <v>461</v>
      </c>
      <c r="B263" s="74" t="s">
        <v>662</v>
      </c>
      <c r="C263" s="74" t="s">
        <v>663</v>
      </c>
      <c r="D263" s="74">
        <v>15</v>
      </c>
      <c r="E263" s="74" t="s">
        <v>882</v>
      </c>
      <c r="F263" s="74">
        <v>1</v>
      </c>
      <c r="G263" s="74" t="s">
        <v>37</v>
      </c>
      <c r="H263" s="74">
        <v>0</v>
      </c>
      <c r="I263" s="74" t="s">
        <v>37</v>
      </c>
      <c r="J263" s="138">
        <v>8.5000000000000006E-2</v>
      </c>
    </row>
    <row r="264" spans="1:10" ht="12.75" customHeight="1">
      <c r="A264" s="74" t="s">
        <v>461</v>
      </c>
      <c r="B264" s="74" t="s">
        <v>664</v>
      </c>
      <c r="C264" s="74" t="s">
        <v>665</v>
      </c>
      <c r="D264" s="74">
        <v>15</v>
      </c>
      <c r="E264" s="74" t="s">
        <v>882</v>
      </c>
      <c r="F264" s="74">
        <v>2</v>
      </c>
      <c r="G264" s="74" t="s">
        <v>883</v>
      </c>
      <c r="H264" s="74">
        <v>0</v>
      </c>
      <c r="I264" s="74" t="s">
        <v>883</v>
      </c>
      <c r="J264" s="138">
        <v>2.8000000000000001E-2</v>
      </c>
    </row>
    <row r="265" spans="1:10" ht="12.75" customHeight="1">
      <c r="A265" s="74" t="s">
        <v>461</v>
      </c>
      <c r="B265" s="74" t="s">
        <v>666</v>
      </c>
      <c r="C265" s="74" t="s">
        <v>667</v>
      </c>
      <c r="D265" s="74">
        <v>15</v>
      </c>
      <c r="E265" s="74" t="s">
        <v>882</v>
      </c>
      <c r="F265" s="74">
        <v>1</v>
      </c>
      <c r="G265" s="74" t="s">
        <v>37</v>
      </c>
      <c r="H265" s="74">
        <v>0</v>
      </c>
      <c r="I265" s="74" t="s">
        <v>37</v>
      </c>
      <c r="J265" s="138">
        <v>2.8000000000000001E-2</v>
      </c>
    </row>
    <row r="266" spans="1:10" ht="12.75" customHeight="1">
      <c r="A266" s="74" t="s">
        <v>461</v>
      </c>
      <c r="B266" s="74" t="s">
        <v>668</v>
      </c>
      <c r="C266" s="74" t="s">
        <v>669</v>
      </c>
      <c r="D266" s="74">
        <v>15</v>
      </c>
      <c r="E266" s="74" t="s">
        <v>882</v>
      </c>
      <c r="F266" s="74">
        <v>1</v>
      </c>
      <c r="G266" s="74" t="s">
        <v>37</v>
      </c>
      <c r="H266" s="74">
        <v>0</v>
      </c>
      <c r="I266" s="74" t="s">
        <v>37</v>
      </c>
      <c r="J266" s="138">
        <v>5.7000000000000002E-2</v>
      </c>
    </row>
    <row r="267" spans="1:10" ht="12.75" customHeight="1">
      <c r="A267" s="74" t="s">
        <v>461</v>
      </c>
      <c r="B267" s="74" t="s">
        <v>670</v>
      </c>
      <c r="C267" s="74" t="s">
        <v>671</v>
      </c>
      <c r="D267" s="74">
        <v>15</v>
      </c>
      <c r="E267" s="74" t="s">
        <v>882</v>
      </c>
      <c r="F267" s="74">
        <v>2</v>
      </c>
      <c r="G267" s="74" t="s">
        <v>37</v>
      </c>
      <c r="H267" s="74">
        <v>0</v>
      </c>
      <c r="I267" s="74" t="s">
        <v>37</v>
      </c>
      <c r="J267" s="138">
        <v>8.5000000000000006E-2</v>
      </c>
    </row>
    <row r="268" spans="1:10" ht="12.75" customHeight="1">
      <c r="A268" s="74" t="s">
        <v>461</v>
      </c>
      <c r="B268" s="74" t="s">
        <v>672</v>
      </c>
      <c r="C268" s="74" t="s">
        <v>673</v>
      </c>
      <c r="D268" s="74">
        <v>15</v>
      </c>
      <c r="E268" s="74" t="s">
        <v>882</v>
      </c>
      <c r="F268" s="74">
        <v>2</v>
      </c>
      <c r="G268" s="74" t="s">
        <v>883</v>
      </c>
      <c r="H268" s="74">
        <v>0</v>
      </c>
      <c r="I268" s="74" t="s">
        <v>883</v>
      </c>
      <c r="J268" s="138">
        <v>2.8000000000000001E-2</v>
      </c>
    </row>
    <row r="269" spans="1:10" ht="12.75" customHeight="1">
      <c r="A269" s="74" t="s">
        <v>461</v>
      </c>
      <c r="B269" s="74" t="s">
        <v>674</v>
      </c>
      <c r="C269" s="74" t="s">
        <v>675</v>
      </c>
      <c r="D269" s="74">
        <v>15</v>
      </c>
      <c r="E269" s="74" t="s">
        <v>882</v>
      </c>
      <c r="F269" s="74">
        <v>2</v>
      </c>
      <c r="G269" s="74" t="s">
        <v>37</v>
      </c>
      <c r="H269" s="74">
        <v>0</v>
      </c>
      <c r="I269" s="74" t="s">
        <v>37</v>
      </c>
      <c r="J269" s="138">
        <v>2.8000000000000001E-2</v>
      </c>
    </row>
    <row r="270" spans="1:10" ht="12.75" customHeight="1">
      <c r="A270" s="74" t="s">
        <v>461</v>
      </c>
      <c r="B270" s="74" t="s">
        <v>676</v>
      </c>
      <c r="C270" s="74" t="s">
        <v>677</v>
      </c>
      <c r="D270" s="74">
        <v>15</v>
      </c>
      <c r="E270" s="74" t="s">
        <v>882</v>
      </c>
      <c r="F270" s="74">
        <v>2</v>
      </c>
      <c r="G270" s="74" t="s">
        <v>37</v>
      </c>
      <c r="H270" s="74">
        <v>0</v>
      </c>
      <c r="I270" s="74" t="s">
        <v>37</v>
      </c>
      <c r="J270" s="138">
        <v>2.8000000000000001E-2</v>
      </c>
    </row>
    <row r="271" spans="1:10" ht="12.75" customHeight="1">
      <c r="A271" s="74" t="s">
        <v>461</v>
      </c>
      <c r="B271" s="74" t="s">
        <v>678</v>
      </c>
      <c r="C271" s="74" t="s">
        <v>679</v>
      </c>
      <c r="D271" s="74">
        <v>15</v>
      </c>
      <c r="E271" s="74" t="s">
        <v>882</v>
      </c>
      <c r="F271" s="74">
        <v>2</v>
      </c>
      <c r="G271" s="74" t="s">
        <v>883</v>
      </c>
      <c r="H271" s="74">
        <v>0</v>
      </c>
      <c r="I271" s="74" t="s">
        <v>883</v>
      </c>
      <c r="J271" s="138">
        <v>2.8000000000000001E-2</v>
      </c>
    </row>
    <row r="272" spans="1:10" ht="12.75" customHeight="1">
      <c r="A272" s="74" t="s">
        <v>461</v>
      </c>
      <c r="B272" s="74" t="s">
        <v>680</v>
      </c>
      <c r="C272" s="74" t="s">
        <v>681</v>
      </c>
      <c r="D272" s="74">
        <v>15</v>
      </c>
      <c r="E272" s="74" t="s">
        <v>882</v>
      </c>
      <c r="F272" s="74">
        <v>1</v>
      </c>
      <c r="G272" s="74" t="s">
        <v>37</v>
      </c>
      <c r="H272" s="74">
        <v>0</v>
      </c>
      <c r="I272" s="74" t="s">
        <v>37</v>
      </c>
      <c r="J272" s="138">
        <v>2.8000000000000001E-2</v>
      </c>
    </row>
    <row r="273" spans="1:10" ht="12.75" customHeight="1">
      <c r="A273" s="74" t="s">
        <v>461</v>
      </c>
      <c r="B273" s="74" t="s">
        <v>682</v>
      </c>
      <c r="C273" s="74" t="s">
        <v>683</v>
      </c>
      <c r="D273" s="74">
        <v>15</v>
      </c>
      <c r="E273" s="74" t="s">
        <v>882</v>
      </c>
      <c r="F273" s="74">
        <v>2</v>
      </c>
      <c r="G273" s="74" t="s">
        <v>883</v>
      </c>
      <c r="H273" s="74">
        <v>0</v>
      </c>
      <c r="I273" s="74" t="s">
        <v>883</v>
      </c>
      <c r="J273" s="138">
        <v>1.9E-2</v>
      </c>
    </row>
    <row r="274" spans="1:10" ht="12.75" customHeight="1">
      <c r="A274" s="74" t="s">
        <v>461</v>
      </c>
      <c r="B274" s="74" t="s">
        <v>684</v>
      </c>
      <c r="C274" s="74" t="s">
        <v>685</v>
      </c>
      <c r="D274" s="74">
        <v>15</v>
      </c>
      <c r="E274" s="74" t="s">
        <v>882</v>
      </c>
      <c r="F274" s="74">
        <v>1</v>
      </c>
      <c r="G274" s="74" t="s">
        <v>37</v>
      </c>
      <c r="H274" s="74">
        <v>0</v>
      </c>
      <c r="I274" s="74" t="s">
        <v>37</v>
      </c>
      <c r="J274" s="138">
        <v>5.7000000000000002E-2</v>
      </c>
    </row>
    <row r="275" spans="1:10" ht="12.75" customHeight="1">
      <c r="A275" s="74" t="s">
        <v>461</v>
      </c>
      <c r="B275" s="74" t="s">
        <v>686</v>
      </c>
      <c r="C275" s="74" t="s">
        <v>687</v>
      </c>
      <c r="D275" s="74">
        <v>15</v>
      </c>
      <c r="E275" s="74" t="s">
        <v>882</v>
      </c>
      <c r="F275" s="74">
        <v>1</v>
      </c>
      <c r="G275" s="74" t="s">
        <v>883</v>
      </c>
      <c r="H275" s="74">
        <v>0</v>
      </c>
      <c r="I275" s="74" t="s">
        <v>883</v>
      </c>
      <c r="J275" s="138">
        <v>2.8000000000000001E-2</v>
      </c>
    </row>
    <row r="276" spans="1:10" ht="12.75" customHeight="1">
      <c r="A276" s="74" t="s">
        <v>461</v>
      </c>
      <c r="B276" s="74" t="s">
        <v>688</v>
      </c>
      <c r="C276" s="74" t="s">
        <v>689</v>
      </c>
      <c r="D276" s="74">
        <v>15</v>
      </c>
      <c r="E276" s="74" t="s">
        <v>882</v>
      </c>
      <c r="F276" s="74">
        <v>1</v>
      </c>
      <c r="G276" s="74" t="s">
        <v>37</v>
      </c>
      <c r="H276" s="74">
        <v>0</v>
      </c>
      <c r="I276" s="74" t="s">
        <v>37</v>
      </c>
      <c r="J276" s="138">
        <v>0.114</v>
      </c>
    </row>
    <row r="277" spans="1:10" ht="12.75" customHeight="1">
      <c r="A277" s="74" t="s">
        <v>461</v>
      </c>
      <c r="B277" s="74" t="s">
        <v>690</v>
      </c>
      <c r="C277" s="74" t="s">
        <v>691</v>
      </c>
      <c r="D277" s="74">
        <v>15</v>
      </c>
      <c r="E277" s="74" t="s">
        <v>882</v>
      </c>
      <c r="F277" s="74">
        <v>2</v>
      </c>
      <c r="G277" s="74" t="s">
        <v>883</v>
      </c>
      <c r="H277" s="74">
        <v>0</v>
      </c>
      <c r="I277" s="74" t="s">
        <v>883</v>
      </c>
      <c r="J277" s="138">
        <v>2.8000000000000001E-2</v>
      </c>
    </row>
    <row r="278" spans="1:10" ht="12.75" customHeight="1">
      <c r="A278" s="74" t="s">
        <v>461</v>
      </c>
      <c r="B278" s="74" t="s">
        <v>692</v>
      </c>
      <c r="C278" s="74" t="s">
        <v>693</v>
      </c>
      <c r="D278" s="74">
        <v>15</v>
      </c>
      <c r="E278" s="74" t="s">
        <v>882</v>
      </c>
      <c r="F278" s="74">
        <v>1</v>
      </c>
      <c r="G278" s="74" t="s">
        <v>883</v>
      </c>
      <c r="H278" s="74">
        <v>0</v>
      </c>
      <c r="I278" s="74" t="s">
        <v>883</v>
      </c>
      <c r="J278" s="138">
        <v>9.01</v>
      </c>
    </row>
    <row r="279" spans="1:10" ht="12.75" customHeight="1">
      <c r="A279" s="74" t="s">
        <v>461</v>
      </c>
      <c r="B279" s="74" t="s">
        <v>694</v>
      </c>
      <c r="C279" s="74" t="s">
        <v>695</v>
      </c>
      <c r="D279" s="74">
        <v>15</v>
      </c>
      <c r="E279" s="74" t="s">
        <v>882</v>
      </c>
      <c r="F279" s="74">
        <v>1</v>
      </c>
      <c r="G279" s="74" t="s">
        <v>37</v>
      </c>
      <c r="H279" s="74">
        <v>0</v>
      </c>
      <c r="I279" s="74" t="s">
        <v>37</v>
      </c>
      <c r="J279" s="138">
        <v>8.5000000000000006E-2</v>
      </c>
    </row>
    <row r="280" spans="1:10" ht="12.75" customHeight="1">
      <c r="A280" s="74" t="s">
        <v>461</v>
      </c>
      <c r="B280" s="74" t="s">
        <v>696</v>
      </c>
      <c r="C280" s="74" t="s">
        <v>697</v>
      </c>
      <c r="D280" s="74">
        <v>15</v>
      </c>
      <c r="E280" s="74" t="s">
        <v>882</v>
      </c>
      <c r="F280" s="74">
        <v>3</v>
      </c>
      <c r="G280" s="74" t="s">
        <v>883</v>
      </c>
      <c r="H280" s="74">
        <v>0</v>
      </c>
      <c r="I280" s="74" t="s">
        <v>883</v>
      </c>
      <c r="J280" s="138">
        <v>2.8000000000000001E-2</v>
      </c>
    </row>
    <row r="281" spans="1:10" ht="12.75" customHeight="1">
      <c r="A281" s="74" t="s">
        <v>461</v>
      </c>
      <c r="B281" s="74" t="s">
        <v>698</v>
      </c>
      <c r="C281" s="74" t="s">
        <v>699</v>
      </c>
      <c r="D281" s="74">
        <v>15</v>
      </c>
      <c r="E281" s="74" t="s">
        <v>882</v>
      </c>
      <c r="F281" s="74">
        <v>2</v>
      </c>
      <c r="G281" s="74" t="s">
        <v>37</v>
      </c>
      <c r="H281" s="74">
        <v>0</v>
      </c>
      <c r="I281" s="74" t="s">
        <v>37</v>
      </c>
      <c r="J281" s="138">
        <v>2.8000000000000001E-2</v>
      </c>
    </row>
    <row r="282" spans="1:10" ht="12.75" customHeight="1">
      <c r="A282" s="74" t="s">
        <v>461</v>
      </c>
      <c r="B282" s="74" t="s">
        <v>700</v>
      </c>
      <c r="C282" s="74" t="s">
        <v>701</v>
      </c>
      <c r="D282" s="74">
        <v>15</v>
      </c>
      <c r="E282" s="74" t="s">
        <v>882</v>
      </c>
      <c r="F282" s="74">
        <v>2</v>
      </c>
      <c r="G282" s="74" t="s">
        <v>37</v>
      </c>
      <c r="H282" s="74">
        <v>0</v>
      </c>
      <c r="I282" s="74" t="s">
        <v>37</v>
      </c>
      <c r="J282" s="138">
        <v>2.8000000000000001E-2</v>
      </c>
    </row>
    <row r="283" spans="1:10" ht="12.75" customHeight="1">
      <c r="A283" s="74" t="s">
        <v>461</v>
      </c>
      <c r="B283" s="74" t="s">
        <v>702</v>
      </c>
      <c r="C283" s="74" t="s">
        <v>703</v>
      </c>
      <c r="D283" s="74">
        <v>15</v>
      </c>
      <c r="E283" s="74" t="s">
        <v>882</v>
      </c>
      <c r="F283" s="74">
        <v>1</v>
      </c>
      <c r="G283" s="74" t="s">
        <v>37</v>
      </c>
      <c r="H283" s="74">
        <v>0</v>
      </c>
      <c r="I283" s="74" t="s">
        <v>37</v>
      </c>
      <c r="J283" s="138">
        <v>2.8000000000000001E-2</v>
      </c>
    </row>
    <row r="284" spans="1:10" ht="12.75" customHeight="1">
      <c r="A284" s="74" t="s">
        <v>461</v>
      </c>
      <c r="B284" s="74" t="s">
        <v>704</v>
      </c>
      <c r="C284" s="74" t="s">
        <v>705</v>
      </c>
      <c r="D284" s="74">
        <v>15</v>
      </c>
      <c r="E284" s="74" t="s">
        <v>882</v>
      </c>
      <c r="F284" s="74">
        <v>1</v>
      </c>
      <c r="G284" s="74" t="s">
        <v>883</v>
      </c>
      <c r="H284" s="74">
        <v>0</v>
      </c>
      <c r="I284" s="74" t="s">
        <v>883</v>
      </c>
      <c r="J284" s="138">
        <v>2.8000000000000001E-2</v>
      </c>
    </row>
    <row r="285" spans="1:10" ht="12.75" customHeight="1">
      <c r="A285" s="74" t="s">
        <v>461</v>
      </c>
      <c r="B285" s="74" t="s">
        <v>706</v>
      </c>
      <c r="C285" s="74" t="s">
        <v>707</v>
      </c>
      <c r="D285" s="74">
        <v>15</v>
      </c>
      <c r="E285" s="74" t="s">
        <v>882</v>
      </c>
      <c r="F285" s="74">
        <v>1</v>
      </c>
      <c r="G285" s="74" t="s">
        <v>37</v>
      </c>
      <c r="H285" s="74">
        <v>0</v>
      </c>
      <c r="I285" s="74" t="s">
        <v>37</v>
      </c>
      <c r="J285" s="138">
        <v>8.5000000000000006E-2</v>
      </c>
    </row>
    <row r="286" spans="1:10" ht="12.75" customHeight="1">
      <c r="A286" s="74" t="s">
        <v>461</v>
      </c>
      <c r="B286" s="74" t="s">
        <v>708</v>
      </c>
      <c r="C286" s="74" t="s">
        <v>709</v>
      </c>
      <c r="D286" s="74">
        <v>15</v>
      </c>
      <c r="E286" s="74" t="s">
        <v>882</v>
      </c>
      <c r="F286" s="74">
        <v>2</v>
      </c>
      <c r="G286" s="74" t="s">
        <v>883</v>
      </c>
      <c r="H286" s="74">
        <v>0</v>
      </c>
      <c r="I286" s="74" t="s">
        <v>883</v>
      </c>
      <c r="J286" s="138">
        <v>2.8000000000000001E-2</v>
      </c>
    </row>
    <row r="287" spans="1:10" ht="12.75" customHeight="1">
      <c r="A287" s="74" t="s">
        <v>461</v>
      </c>
      <c r="B287" s="74" t="s">
        <v>710</v>
      </c>
      <c r="C287" s="74" t="s">
        <v>711</v>
      </c>
      <c r="D287" s="74">
        <v>15</v>
      </c>
      <c r="E287" s="74" t="s">
        <v>882</v>
      </c>
      <c r="F287" s="74">
        <v>2</v>
      </c>
      <c r="G287" s="74" t="s">
        <v>883</v>
      </c>
      <c r="H287" s="74">
        <v>0</v>
      </c>
      <c r="I287" s="74" t="s">
        <v>883</v>
      </c>
      <c r="J287" s="138">
        <v>2.8000000000000001E-2</v>
      </c>
    </row>
    <row r="288" spans="1:10" ht="12.75" customHeight="1">
      <c r="A288" s="74" t="s">
        <v>461</v>
      </c>
      <c r="B288" s="74" t="s">
        <v>712</v>
      </c>
      <c r="C288" s="74" t="s">
        <v>713</v>
      </c>
      <c r="D288" s="74">
        <v>15</v>
      </c>
      <c r="E288" s="74" t="s">
        <v>882</v>
      </c>
      <c r="F288" s="74">
        <v>2</v>
      </c>
      <c r="G288" s="74" t="s">
        <v>37</v>
      </c>
      <c r="H288" s="74">
        <v>0</v>
      </c>
      <c r="I288" s="74" t="s">
        <v>37</v>
      </c>
      <c r="J288" s="138">
        <v>2.8000000000000001E-2</v>
      </c>
    </row>
    <row r="289" spans="1:10" ht="12.75" customHeight="1">
      <c r="A289" s="74" t="s">
        <v>461</v>
      </c>
      <c r="B289" s="74" t="s">
        <v>714</v>
      </c>
      <c r="C289" s="74" t="s">
        <v>715</v>
      </c>
      <c r="D289" s="74">
        <v>15</v>
      </c>
      <c r="E289" s="74" t="s">
        <v>882</v>
      </c>
      <c r="F289" s="74">
        <v>2</v>
      </c>
      <c r="G289" s="74" t="s">
        <v>883</v>
      </c>
      <c r="H289" s="74">
        <v>0</v>
      </c>
      <c r="I289" s="74" t="s">
        <v>883</v>
      </c>
      <c r="J289" s="138">
        <v>3.4000000000000002E-2</v>
      </c>
    </row>
    <row r="290" spans="1:10" ht="12.75" customHeight="1">
      <c r="A290" s="74" t="s">
        <v>461</v>
      </c>
      <c r="B290" s="74" t="s">
        <v>716</v>
      </c>
      <c r="C290" s="74" t="s">
        <v>717</v>
      </c>
      <c r="D290" s="74">
        <v>15</v>
      </c>
      <c r="E290" s="74" t="s">
        <v>882</v>
      </c>
      <c r="F290" s="74">
        <v>1</v>
      </c>
      <c r="G290" s="74" t="s">
        <v>37</v>
      </c>
      <c r="H290" s="74">
        <v>0</v>
      </c>
      <c r="I290" s="74" t="s">
        <v>37</v>
      </c>
      <c r="J290" s="138">
        <v>2.8000000000000001E-2</v>
      </c>
    </row>
    <row r="291" spans="1:10" ht="12.75" customHeight="1">
      <c r="A291" s="74" t="s">
        <v>461</v>
      </c>
      <c r="B291" s="74" t="s">
        <v>718</v>
      </c>
      <c r="C291" s="74" t="s">
        <v>719</v>
      </c>
      <c r="D291" s="74">
        <v>15</v>
      </c>
      <c r="E291" s="74" t="s">
        <v>882</v>
      </c>
      <c r="F291" s="74">
        <v>1</v>
      </c>
      <c r="G291" s="74" t="s">
        <v>37</v>
      </c>
      <c r="H291" s="74">
        <v>0</v>
      </c>
      <c r="I291" s="74" t="s">
        <v>37</v>
      </c>
      <c r="J291" s="138">
        <v>2.8000000000000001E-2</v>
      </c>
    </row>
    <row r="292" spans="1:10" ht="12.75" customHeight="1">
      <c r="A292" s="74" t="s">
        <v>461</v>
      </c>
      <c r="B292" s="74" t="s">
        <v>720</v>
      </c>
      <c r="C292" s="74" t="s">
        <v>721</v>
      </c>
      <c r="D292" s="74">
        <v>15</v>
      </c>
      <c r="E292" s="74" t="s">
        <v>882</v>
      </c>
      <c r="F292" s="74">
        <v>1</v>
      </c>
      <c r="G292" s="74" t="s">
        <v>37</v>
      </c>
      <c r="H292" s="74">
        <v>0</v>
      </c>
      <c r="I292" s="74" t="s">
        <v>37</v>
      </c>
      <c r="J292" s="138">
        <v>2.8000000000000001E-2</v>
      </c>
    </row>
    <row r="293" spans="1:10" ht="12.75" customHeight="1">
      <c r="A293" s="74" t="s">
        <v>461</v>
      </c>
      <c r="B293" s="74" t="s">
        <v>722</v>
      </c>
      <c r="C293" s="74" t="s">
        <v>723</v>
      </c>
      <c r="D293" s="74">
        <v>15</v>
      </c>
      <c r="E293" s="74" t="s">
        <v>882</v>
      </c>
      <c r="F293" s="74">
        <v>2</v>
      </c>
      <c r="G293" s="74" t="s">
        <v>37</v>
      </c>
      <c r="H293" s="74">
        <v>0</v>
      </c>
      <c r="I293" s="74" t="s">
        <v>37</v>
      </c>
      <c r="J293" s="138">
        <v>2.8000000000000001E-2</v>
      </c>
    </row>
    <row r="294" spans="1:10" ht="12.75" customHeight="1">
      <c r="A294" s="74" t="s">
        <v>461</v>
      </c>
      <c r="B294" s="74" t="s">
        <v>724</v>
      </c>
      <c r="C294" s="74" t="s">
        <v>725</v>
      </c>
      <c r="D294" s="74">
        <v>15</v>
      </c>
      <c r="E294" s="74" t="s">
        <v>882</v>
      </c>
      <c r="F294" s="74">
        <v>1</v>
      </c>
      <c r="G294" s="74" t="s">
        <v>883</v>
      </c>
      <c r="H294" s="74">
        <v>0</v>
      </c>
      <c r="I294" s="74" t="s">
        <v>883</v>
      </c>
      <c r="J294" s="138">
        <v>10.16</v>
      </c>
    </row>
    <row r="295" spans="1:10" ht="12.75" customHeight="1">
      <c r="A295" s="74" t="s">
        <v>461</v>
      </c>
      <c r="B295" s="74" t="s">
        <v>726</v>
      </c>
      <c r="C295" s="74" t="s">
        <v>727</v>
      </c>
      <c r="D295" s="74">
        <v>15</v>
      </c>
      <c r="E295" s="74" t="s">
        <v>882</v>
      </c>
      <c r="F295" s="74">
        <v>1</v>
      </c>
      <c r="G295" s="74" t="s">
        <v>37</v>
      </c>
      <c r="H295" s="74">
        <v>0</v>
      </c>
      <c r="I295" s="74" t="s">
        <v>37</v>
      </c>
      <c r="J295" s="138">
        <v>2.8000000000000001E-2</v>
      </c>
    </row>
    <row r="296" spans="1:10" ht="12.75" customHeight="1">
      <c r="A296" s="74" t="s">
        <v>461</v>
      </c>
      <c r="B296" s="74" t="s">
        <v>728</v>
      </c>
      <c r="C296" s="74" t="s">
        <v>729</v>
      </c>
      <c r="D296" s="74">
        <v>15</v>
      </c>
      <c r="E296" s="74" t="s">
        <v>882</v>
      </c>
      <c r="F296" s="74">
        <v>1</v>
      </c>
      <c r="G296" s="74" t="s">
        <v>37</v>
      </c>
      <c r="H296" s="74">
        <v>0</v>
      </c>
      <c r="I296" s="74" t="s">
        <v>37</v>
      </c>
      <c r="J296" s="138">
        <v>5.7000000000000002E-2</v>
      </c>
    </row>
    <row r="297" spans="1:10" ht="12.75" customHeight="1">
      <c r="A297" s="74" t="s">
        <v>461</v>
      </c>
      <c r="B297" s="74" t="s">
        <v>730</v>
      </c>
      <c r="C297" s="74" t="s">
        <v>731</v>
      </c>
      <c r="D297" s="74">
        <v>15</v>
      </c>
      <c r="E297" s="74" t="s">
        <v>882</v>
      </c>
      <c r="F297" s="74">
        <v>1</v>
      </c>
      <c r="G297" s="74" t="s">
        <v>883</v>
      </c>
      <c r="H297" s="74">
        <v>0</v>
      </c>
      <c r="I297" s="74" t="s">
        <v>883</v>
      </c>
      <c r="J297" s="138">
        <v>2.8000000000000001E-2</v>
      </c>
    </row>
    <row r="298" spans="1:10" ht="12.75" customHeight="1">
      <c r="A298" s="74" t="s">
        <v>461</v>
      </c>
      <c r="B298" s="74" t="s">
        <v>732</v>
      </c>
      <c r="C298" s="74" t="s">
        <v>733</v>
      </c>
      <c r="D298" s="74">
        <v>15</v>
      </c>
      <c r="E298" s="74" t="s">
        <v>882</v>
      </c>
      <c r="F298" s="74">
        <v>1</v>
      </c>
      <c r="G298" s="74" t="s">
        <v>37</v>
      </c>
      <c r="H298" s="74">
        <v>0</v>
      </c>
      <c r="I298" s="74" t="s">
        <v>37</v>
      </c>
      <c r="J298" s="138">
        <v>8.5000000000000006E-2</v>
      </c>
    </row>
    <row r="299" spans="1:10" ht="12.75" customHeight="1">
      <c r="A299" s="74" t="s">
        <v>461</v>
      </c>
      <c r="B299" s="74" t="s">
        <v>734</v>
      </c>
      <c r="C299" s="74" t="s">
        <v>735</v>
      </c>
      <c r="D299" s="74">
        <v>15</v>
      </c>
      <c r="E299" s="74" t="s">
        <v>882</v>
      </c>
      <c r="F299" s="74">
        <v>3</v>
      </c>
      <c r="G299" s="74" t="s">
        <v>883</v>
      </c>
      <c r="H299" s="74">
        <v>0</v>
      </c>
      <c r="I299" s="74" t="s">
        <v>883</v>
      </c>
      <c r="J299" s="138">
        <v>2.8000000000000001E-2</v>
      </c>
    </row>
    <row r="300" spans="1:10" ht="12.75" customHeight="1">
      <c r="A300" s="74" t="s">
        <v>461</v>
      </c>
      <c r="B300" s="74" t="s">
        <v>736</v>
      </c>
      <c r="C300" s="74" t="s">
        <v>737</v>
      </c>
      <c r="D300" s="74">
        <v>15</v>
      </c>
      <c r="E300" s="74" t="s">
        <v>882</v>
      </c>
      <c r="F300" s="74">
        <v>3</v>
      </c>
      <c r="G300" s="74" t="s">
        <v>883</v>
      </c>
      <c r="H300" s="74">
        <v>0</v>
      </c>
      <c r="I300" s="74" t="s">
        <v>883</v>
      </c>
      <c r="J300" s="138">
        <v>2.8000000000000001E-2</v>
      </c>
    </row>
    <row r="301" spans="1:10" ht="12.75" customHeight="1">
      <c r="A301" s="74" t="s">
        <v>461</v>
      </c>
      <c r="B301" s="74" t="s">
        <v>738</v>
      </c>
      <c r="C301" s="74" t="s">
        <v>739</v>
      </c>
      <c r="D301" s="74">
        <v>15</v>
      </c>
      <c r="E301" s="74" t="s">
        <v>882</v>
      </c>
      <c r="F301" s="74">
        <v>2</v>
      </c>
      <c r="G301" s="74" t="s">
        <v>883</v>
      </c>
      <c r="H301" s="74">
        <v>0</v>
      </c>
      <c r="I301" s="74" t="s">
        <v>883</v>
      </c>
      <c r="J301" s="138">
        <v>2.8000000000000001E-2</v>
      </c>
    </row>
    <row r="302" spans="1:10" ht="12.75" customHeight="1">
      <c r="A302" s="74" t="s">
        <v>461</v>
      </c>
      <c r="B302" s="74" t="s">
        <v>740</v>
      </c>
      <c r="C302" s="74" t="s">
        <v>741</v>
      </c>
      <c r="D302" s="74">
        <v>15</v>
      </c>
      <c r="E302" s="74" t="s">
        <v>882</v>
      </c>
      <c r="F302" s="74">
        <v>1</v>
      </c>
      <c r="G302" s="74" t="s">
        <v>37</v>
      </c>
      <c r="H302" s="74">
        <v>0</v>
      </c>
      <c r="I302" s="74" t="s">
        <v>37</v>
      </c>
      <c r="J302" s="138">
        <v>5.7000000000000002E-2</v>
      </c>
    </row>
    <row r="303" spans="1:10" ht="12.75" customHeight="1">
      <c r="A303" s="74" t="s">
        <v>461</v>
      </c>
      <c r="B303" s="74" t="s">
        <v>742</v>
      </c>
      <c r="C303" s="74" t="s">
        <v>743</v>
      </c>
      <c r="D303" s="74">
        <v>15</v>
      </c>
      <c r="E303" s="74" t="s">
        <v>882</v>
      </c>
      <c r="F303" s="74">
        <v>2</v>
      </c>
      <c r="G303" s="74" t="s">
        <v>37</v>
      </c>
      <c r="H303" s="74">
        <v>0</v>
      </c>
      <c r="I303" s="74" t="s">
        <v>37</v>
      </c>
      <c r="J303" s="138">
        <v>2.8000000000000001E-2</v>
      </c>
    </row>
    <row r="304" spans="1:10" ht="12.75" customHeight="1">
      <c r="A304" s="74" t="s">
        <v>461</v>
      </c>
      <c r="B304" s="74" t="s">
        <v>744</v>
      </c>
      <c r="C304" s="74" t="s">
        <v>745</v>
      </c>
      <c r="D304" s="74">
        <v>15</v>
      </c>
      <c r="E304" s="74" t="s">
        <v>882</v>
      </c>
      <c r="F304" s="74">
        <v>2</v>
      </c>
      <c r="G304" s="74" t="s">
        <v>883</v>
      </c>
      <c r="H304" s="74">
        <v>0</v>
      </c>
      <c r="I304" s="74" t="s">
        <v>883</v>
      </c>
      <c r="J304" s="138">
        <v>2.8000000000000001E-2</v>
      </c>
    </row>
    <row r="305" spans="1:10" ht="12.75" customHeight="1">
      <c r="A305" s="74" t="s">
        <v>461</v>
      </c>
      <c r="B305" s="74" t="s">
        <v>746</v>
      </c>
      <c r="C305" s="74" t="s">
        <v>747</v>
      </c>
      <c r="D305" s="74">
        <v>15</v>
      </c>
      <c r="E305" s="74" t="s">
        <v>882</v>
      </c>
      <c r="F305" s="74">
        <v>2</v>
      </c>
      <c r="G305" s="74" t="s">
        <v>883</v>
      </c>
      <c r="H305" s="74">
        <v>0</v>
      </c>
      <c r="I305" s="74" t="s">
        <v>883</v>
      </c>
      <c r="J305" s="138">
        <v>2.8000000000000001E-2</v>
      </c>
    </row>
    <row r="306" spans="1:10" ht="12.75" customHeight="1">
      <c r="A306" s="74" t="s">
        <v>461</v>
      </c>
      <c r="B306" s="74" t="s">
        <v>748</v>
      </c>
      <c r="C306" s="74" t="s">
        <v>749</v>
      </c>
      <c r="D306" s="74">
        <v>15</v>
      </c>
      <c r="E306" s="74" t="s">
        <v>882</v>
      </c>
      <c r="F306" s="74">
        <v>2</v>
      </c>
      <c r="G306" s="74" t="s">
        <v>883</v>
      </c>
      <c r="H306" s="74">
        <v>0</v>
      </c>
      <c r="I306" s="74" t="s">
        <v>883</v>
      </c>
      <c r="J306" s="138">
        <v>2.8000000000000001E-2</v>
      </c>
    </row>
    <row r="307" spans="1:10" ht="12.75" customHeight="1">
      <c r="A307" s="74" t="s">
        <v>461</v>
      </c>
      <c r="B307" s="74" t="s">
        <v>750</v>
      </c>
      <c r="C307" s="74" t="s">
        <v>751</v>
      </c>
      <c r="D307" s="74">
        <v>15</v>
      </c>
      <c r="E307" s="74" t="s">
        <v>882</v>
      </c>
      <c r="F307" s="74">
        <v>2</v>
      </c>
      <c r="G307" s="74" t="s">
        <v>883</v>
      </c>
      <c r="H307" s="74">
        <v>0</v>
      </c>
      <c r="I307" s="74" t="s">
        <v>883</v>
      </c>
      <c r="J307" s="138">
        <v>2.8000000000000001E-2</v>
      </c>
    </row>
    <row r="308" spans="1:10" ht="12.75" customHeight="1">
      <c r="A308" s="74" t="s">
        <v>461</v>
      </c>
      <c r="B308" s="74" t="s">
        <v>752</v>
      </c>
      <c r="C308" s="74" t="s">
        <v>34</v>
      </c>
      <c r="D308" s="74">
        <v>15</v>
      </c>
      <c r="E308" s="74" t="s">
        <v>882</v>
      </c>
      <c r="F308" s="74">
        <v>2</v>
      </c>
      <c r="G308" s="74" t="s">
        <v>883</v>
      </c>
      <c r="H308" s="74">
        <v>0</v>
      </c>
      <c r="I308" s="74" t="s">
        <v>883</v>
      </c>
      <c r="J308" s="138">
        <v>2.8000000000000001E-2</v>
      </c>
    </row>
    <row r="309" spans="1:10" ht="12.75" customHeight="1">
      <c r="A309" s="74" t="s">
        <v>461</v>
      </c>
      <c r="B309" s="74" t="s">
        <v>753</v>
      </c>
      <c r="C309" s="74" t="s">
        <v>754</v>
      </c>
      <c r="D309" s="74">
        <v>15</v>
      </c>
      <c r="E309" s="74" t="s">
        <v>882</v>
      </c>
      <c r="F309" s="74">
        <v>2</v>
      </c>
      <c r="G309" s="74" t="s">
        <v>37</v>
      </c>
      <c r="H309" s="74">
        <v>0</v>
      </c>
      <c r="I309" s="74" t="s">
        <v>37</v>
      </c>
      <c r="J309" s="138">
        <v>0.22700000000000001</v>
      </c>
    </row>
    <row r="310" spans="1:10" ht="12.75" customHeight="1">
      <c r="A310" s="74" t="s">
        <v>461</v>
      </c>
      <c r="B310" s="74" t="s">
        <v>755</v>
      </c>
      <c r="C310" s="74" t="s">
        <v>756</v>
      </c>
      <c r="D310" s="74">
        <v>15</v>
      </c>
      <c r="E310" s="74" t="s">
        <v>882</v>
      </c>
      <c r="F310" s="74">
        <v>2</v>
      </c>
      <c r="G310" s="74" t="s">
        <v>37</v>
      </c>
      <c r="H310" s="74">
        <v>0</v>
      </c>
      <c r="I310" s="74" t="s">
        <v>37</v>
      </c>
      <c r="J310" s="138">
        <v>2.8000000000000001E-2</v>
      </c>
    </row>
    <row r="311" spans="1:10" ht="12.75" customHeight="1">
      <c r="A311" s="74" t="s">
        <v>461</v>
      </c>
      <c r="B311" s="74" t="s">
        <v>757</v>
      </c>
      <c r="C311" s="74" t="s">
        <v>758</v>
      </c>
      <c r="D311" s="74">
        <v>15</v>
      </c>
      <c r="E311" s="74" t="s">
        <v>882</v>
      </c>
      <c r="F311" s="74">
        <v>1</v>
      </c>
      <c r="G311" s="74" t="s">
        <v>37</v>
      </c>
      <c r="H311" s="74">
        <v>0</v>
      </c>
      <c r="I311" s="74" t="s">
        <v>37</v>
      </c>
      <c r="J311" s="138">
        <v>2.8000000000000001E-2</v>
      </c>
    </row>
    <row r="312" spans="1:10" ht="12.75" customHeight="1">
      <c r="A312" s="74" t="s">
        <v>461</v>
      </c>
      <c r="B312" s="74" t="s">
        <v>759</v>
      </c>
      <c r="C312" s="74" t="s">
        <v>760</v>
      </c>
      <c r="D312" s="74">
        <v>15</v>
      </c>
      <c r="E312" s="74" t="s">
        <v>882</v>
      </c>
      <c r="F312" s="74">
        <v>1</v>
      </c>
      <c r="G312" s="74" t="s">
        <v>37</v>
      </c>
      <c r="H312" s="74">
        <v>0</v>
      </c>
      <c r="I312" s="74" t="s">
        <v>37</v>
      </c>
      <c r="J312" s="138">
        <v>2.8000000000000001E-2</v>
      </c>
    </row>
    <row r="313" spans="1:10" ht="12.75" customHeight="1">
      <c r="A313" s="74" t="s">
        <v>461</v>
      </c>
      <c r="B313" s="74" t="s">
        <v>761</v>
      </c>
      <c r="C313" s="74" t="s">
        <v>762</v>
      </c>
      <c r="D313" s="74">
        <v>15</v>
      </c>
      <c r="E313" s="74" t="s">
        <v>882</v>
      </c>
      <c r="F313" s="74">
        <v>2</v>
      </c>
      <c r="G313" s="74" t="s">
        <v>37</v>
      </c>
      <c r="H313" s="74">
        <v>0</v>
      </c>
      <c r="I313" s="74" t="s">
        <v>37</v>
      </c>
      <c r="J313" s="138">
        <v>2.8000000000000001E-2</v>
      </c>
    </row>
    <row r="314" spans="1:10" ht="12.75" customHeight="1">
      <c r="A314" s="74" t="s">
        <v>461</v>
      </c>
      <c r="B314" s="74" t="s">
        <v>763</v>
      </c>
      <c r="C314" s="74" t="s">
        <v>764</v>
      </c>
      <c r="D314" s="74">
        <v>15</v>
      </c>
      <c r="E314" s="74" t="s">
        <v>882</v>
      </c>
      <c r="F314" s="74">
        <v>3</v>
      </c>
      <c r="G314" s="74" t="s">
        <v>883</v>
      </c>
      <c r="H314" s="74">
        <v>0</v>
      </c>
      <c r="I314" s="74" t="s">
        <v>883</v>
      </c>
      <c r="J314" s="138">
        <v>2.8000000000000001E-2</v>
      </c>
    </row>
    <row r="315" spans="1:10" ht="12.75" customHeight="1">
      <c r="A315" s="74" t="s">
        <v>461</v>
      </c>
      <c r="B315" s="74" t="s">
        <v>765</v>
      </c>
      <c r="C315" s="74" t="s">
        <v>766</v>
      </c>
      <c r="D315" s="74">
        <v>15</v>
      </c>
      <c r="E315" s="74" t="s">
        <v>882</v>
      </c>
      <c r="F315" s="74">
        <v>3</v>
      </c>
      <c r="G315" s="74" t="s">
        <v>883</v>
      </c>
      <c r="H315" s="74">
        <v>0</v>
      </c>
      <c r="I315" s="74" t="s">
        <v>883</v>
      </c>
      <c r="J315" s="138">
        <v>2.8000000000000001E-2</v>
      </c>
    </row>
    <row r="316" spans="1:10" ht="12.75" customHeight="1">
      <c r="A316" s="74" t="s">
        <v>461</v>
      </c>
      <c r="B316" s="74" t="s">
        <v>767</v>
      </c>
      <c r="C316" s="74" t="s">
        <v>768</v>
      </c>
      <c r="D316" s="74">
        <v>15</v>
      </c>
      <c r="E316" s="74" t="s">
        <v>882</v>
      </c>
      <c r="F316" s="74">
        <v>1</v>
      </c>
      <c r="G316" s="74" t="s">
        <v>883</v>
      </c>
      <c r="H316" s="74">
        <v>0</v>
      </c>
      <c r="I316" s="74" t="s">
        <v>883</v>
      </c>
      <c r="J316" s="138">
        <v>2.71</v>
      </c>
    </row>
    <row r="317" spans="1:10" ht="12.75" customHeight="1">
      <c r="A317" s="74" t="s">
        <v>461</v>
      </c>
      <c r="B317" s="74" t="s">
        <v>769</v>
      </c>
      <c r="C317" s="74" t="s">
        <v>770</v>
      </c>
      <c r="D317" s="74">
        <v>15</v>
      </c>
      <c r="E317" s="74" t="s">
        <v>882</v>
      </c>
      <c r="F317" s="74">
        <v>1</v>
      </c>
      <c r="G317" s="74" t="s">
        <v>37</v>
      </c>
      <c r="H317" s="74">
        <v>0</v>
      </c>
      <c r="I317" s="74" t="s">
        <v>37</v>
      </c>
      <c r="J317" s="138">
        <v>2.8000000000000001E-2</v>
      </c>
    </row>
    <row r="318" spans="1:10" ht="12.75" customHeight="1">
      <c r="A318" s="74" t="s">
        <v>461</v>
      </c>
      <c r="B318" s="74" t="s">
        <v>771</v>
      </c>
      <c r="C318" s="74" t="s">
        <v>772</v>
      </c>
      <c r="D318" s="74">
        <v>15</v>
      </c>
      <c r="E318" s="74" t="s">
        <v>882</v>
      </c>
      <c r="F318" s="74">
        <v>1</v>
      </c>
      <c r="G318" s="74" t="s">
        <v>37</v>
      </c>
      <c r="H318" s="74">
        <v>0</v>
      </c>
      <c r="I318" s="74" t="s">
        <v>37</v>
      </c>
      <c r="J318" s="138">
        <v>2.8000000000000001E-2</v>
      </c>
    </row>
    <row r="319" spans="1:10" ht="12.75" customHeight="1">
      <c r="A319" s="74" t="s">
        <v>461</v>
      </c>
      <c r="B319" s="74" t="s">
        <v>773</v>
      </c>
      <c r="C319" s="74" t="s">
        <v>774</v>
      </c>
      <c r="D319" s="74">
        <v>15</v>
      </c>
      <c r="E319" s="74" t="s">
        <v>882</v>
      </c>
      <c r="F319" s="74">
        <v>2</v>
      </c>
      <c r="G319" s="74" t="s">
        <v>883</v>
      </c>
      <c r="H319" s="74">
        <v>0</v>
      </c>
      <c r="I319" s="74" t="s">
        <v>883</v>
      </c>
      <c r="J319" s="138">
        <v>2.8000000000000001E-2</v>
      </c>
    </row>
    <row r="320" spans="1:10" ht="12.75" customHeight="1">
      <c r="A320" s="74" t="s">
        <v>461</v>
      </c>
      <c r="B320" s="74" t="s">
        <v>775</v>
      </c>
      <c r="C320" s="74" t="s">
        <v>776</v>
      </c>
      <c r="D320" s="74">
        <v>15</v>
      </c>
      <c r="E320" s="74" t="s">
        <v>882</v>
      </c>
      <c r="F320" s="74">
        <v>1</v>
      </c>
      <c r="G320" s="74" t="s">
        <v>883</v>
      </c>
      <c r="H320" s="74">
        <v>0</v>
      </c>
      <c r="I320" s="74" t="s">
        <v>883</v>
      </c>
      <c r="J320" s="138">
        <v>1.9E-2</v>
      </c>
    </row>
    <row r="321" spans="1:10" ht="12.75" customHeight="1">
      <c r="A321" s="74" t="s">
        <v>461</v>
      </c>
      <c r="B321" s="74" t="s">
        <v>777</v>
      </c>
      <c r="C321" s="74" t="s">
        <v>778</v>
      </c>
      <c r="D321" s="74">
        <v>15</v>
      </c>
      <c r="E321" s="74" t="s">
        <v>882</v>
      </c>
      <c r="F321" s="74">
        <v>1</v>
      </c>
      <c r="G321" s="74" t="s">
        <v>883</v>
      </c>
      <c r="H321" s="74">
        <v>0</v>
      </c>
      <c r="I321" s="74" t="s">
        <v>883</v>
      </c>
      <c r="J321" s="138">
        <v>2.8000000000000001E-2</v>
      </c>
    </row>
    <row r="322" spans="1:10" ht="12.75" customHeight="1">
      <c r="A322" s="74" t="s">
        <v>461</v>
      </c>
      <c r="B322" s="74" t="s">
        <v>779</v>
      </c>
      <c r="C322" s="74" t="s">
        <v>780</v>
      </c>
      <c r="D322" s="74">
        <v>15</v>
      </c>
      <c r="E322" s="74" t="s">
        <v>882</v>
      </c>
      <c r="F322" s="74">
        <v>2</v>
      </c>
      <c r="G322" s="74" t="s">
        <v>883</v>
      </c>
      <c r="H322" s="74">
        <v>0</v>
      </c>
      <c r="I322" s="74" t="s">
        <v>883</v>
      </c>
      <c r="J322" s="138">
        <v>1.9E-2</v>
      </c>
    </row>
    <row r="323" spans="1:10" ht="12.75" customHeight="1">
      <c r="A323" s="74" t="s">
        <v>461</v>
      </c>
      <c r="B323" s="74" t="s">
        <v>781</v>
      </c>
      <c r="C323" s="74" t="s">
        <v>782</v>
      </c>
      <c r="D323" s="74">
        <v>15</v>
      </c>
      <c r="E323" s="74" t="s">
        <v>882</v>
      </c>
      <c r="F323" s="74">
        <v>2</v>
      </c>
      <c r="G323" s="74" t="s">
        <v>883</v>
      </c>
      <c r="H323" s="74">
        <v>0</v>
      </c>
      <c r="I323" s="74" t="s">
        <v>883</v>
      </c>
      <c r="J323" s="138">
        <v>2.8000000000000001E-2</v>
      </c>
    </row>
    <row r="324" spans="1:10" ht="12.75" customHeight="1">
      <c r="A324" s="74" t="s">
        <v>461</v>
      </c>
      <c r="B324" s="74" t="s">
        <v>783</v>
      </c>
      <c r="C324" s="74" t="s">
        <v>784</v>
      </c>
      <c r="D324" s="74">
        <v>15</v>
      </c>
      <c r="E324" s="74" t="s">
        <v>882</v>
      </c>
      <c r="F324" s="74">
        <v>3</v>
      </c>
      <c r="G324" s="74" t="s">
        <v>883</v>
      </c>
      <c r="H324" s="74">
        <v>0</v>
      </c>
      <c r="I324" s="74" t="s">
        <v>883</v>
      </c>
      <c r="J324" s="138">
        <v>2.8000000000000001E-2</v>
      </c>
    </row>
    <row r="325" spans="1:10" ht="12.75" customHeight="1">
      <c r="A325" s="74" t="s">
        <v>461</v>
      </c>
      <c r="B325" s="74" t="s">
        <v>785</v>
      </c>
      <c r="C325" s="74" t="s">
        <v>786</v>
      </c>
      <c r="D325" s="74">
        <v>15</v>
      </c>
      <c r="E325" s="74" t="s">
        <v>882</v>
      </c>
      <c r="F325" s="74">
        <v>3</v>
      </c>
      <c r="G325" s="74" t="s">
        <v>883</v>
      </c>
      <c r="H325" s="74">
        <v>0</v>
      </c>
      <c r="I325" s="74" t="s">
        <v>883</v>
      </c>
      <c r="J325" s="138">
        <v>2.8000000000000001E-2</v>
      </c>
    </row>
    <row r="326" spans="1:10" ht="12.75" customHeight="1">
      <c r="A326" s="74" t="s">
        <v>461</v>
      </c>
      <c r="B326" s="74" t="s">
        <v>787</v>
      </c>
      <c r="C326" s="74" t="s">
        <v>788</v>
      </c>
      <c r="D326" s="74">
        <v>15</v>
      </c>
      <c r="E326" s="74" t="s">
        <v>882</v>
      </c>
      <c r="F326" s="74">
        <v>2</v>
      </c>
      <c r="G326" s="74" t="s">
        <v>37</v>
      </c>
      <c r="H326" s="74">
        <v>0</v>
      </c>
      <c r="I326" s="74" t="s">
        <v>37</v>
      </c>
      <c r="J326" s="138">
        <v>5.7000000000000002E-2</v>
      </c>
    </row>
    <row r="327" spans="1:10" ht="12.75" customHeight="1">
      <c r="A327" s="74" t="s">
        <v>461</v>
      </c>
      <c r="B327" s="74" t="s">
        <v>789</v>
      </c>
      <c r="C327" s="74" t="s">
        <v>790</v>
      </c>
      <c r="D327" s="74">
        <v>15</v>
      </c>
      <c r="E327" s="74" t="s">
        <v>882</v>
      </c>
      <c r="F327" s="74">
        <v>3</v>
      </c>
      <c r="G327" s="74" t="s">
        <v>883</v>
      </c>
      <c r="H327" s="74">
        <v>0</v>
      </c>
      <c r="I327" s="74" t="s">
        <v>883</v>
      </c>
      <c r="J327" s="138">
        <v>3.5000000000000003E-2</v>
      </c>
    </row>
    <row r="328" spans="1:10" ht="12.75" customHeight="1">
      <c r="A328" s="74" t="s">
        <v>461</v>
      </c>
      <c r="B328" s="74" t="s">
        <v>791</v>
      </c>
      <c r="C328" s="74" t="s">
        <v>792</v>
      </c>
      <c r="D328" s="74">
        <v>15</v>
      </c>
      <c r="E328" s="74" t="s">
        <v>882</v>
      </c>
      <c r="F328" s="74">
        <v>2</v>
      </c>
      <c r="G328" s="74" t="s">
        <v>37</v>
      </c>
      <c r="H328" s="74">
        <v>0</v>
      </c>
      <c r="I328" s="74" t="s">
        <v>37</v>
      </c>
      <c r="J328" s="138">
        <v>6.3E-2</v>
      </c>
    </row>
    <row r="329" spans="1:10" ht="12.75" customHeight="1">
      <c r="A329" s="74" t="s">
        <v>461</v>
      </c>
      <c r="B329" s="74" t="s">
        <v>793</v>
      </c>
      <c r="C329" s="74" t="s">
        <v>794</v>
      </c>
      <c r="D329" s="74">
        <v>15</v>
      </c>
      <c r="E329" s="74" t="s">
        <v>882</v>
      </c>
      <c r="F329" s="74">
        <v>1</v>
      </c>
      <c r="G329" s="74" t="s">
        <v>37</v>
      </c>
      <c r="H329" s="74">
        <v>0</v>
      </c>
      <c r="I329" s="74" t="s">
        <v>37</v>
      </c>
      <c r="J329" s="138">
        <v>2.8000000000000001E-2</v>
      </c>
    </row>
    <row r="330" spans="1:10" ht="12.75" customHeight="1">
      <c r="A330" s="74" t="s">
        <v>461</v>
      </c>
      <c r="B330" s="74" t="s">
        <v>795</v>
      </c>
      <c r="C330" s="74" t="s">
        <v>796</v>
      </c>
      <c r="D330" s="74">
        <v>15</v>
      </c>
      <c r="E330" s="74" t="s">
        <v>882</v>
      </c>
      <c r="F330" s="74">
        <v>3</v>
      </c>
      <c r="G330" s="74" t="s">
        <v>883</v>
      </c>
      <c r="H330" s="74">
        <v>0</v>
      </c>
      <c r="I330" s="74" t="s">
        <v>883</v>
      </c>
      <c r="J330" s="138">
        <v>2.8000000000000001E-2</v>
      </c>
    </row>
    <row r="331" spans="1:10" ht="12.75" customHeight="1">
      <c r="A331" s="74" t="s">
        <v>461</v>
      </c>
      <c r="B331" s="74" t="s">
        <v>797</v>
      </c>
      <c r="C331" s="74" t="s">
        <v>798</v>
      </c>
      <c r="D331" s="74">
        <v>15</v>
      </c>
      <c r="E331" s="74" t="s">
        <v>882</v>
      </c>
      <c r="F331" s="74">
        <v>2</v>
      </c>
      <c r="G331" s="74" t="s">
        <v>37</v>
      </c>
      <c r="H331" s="74">
        <v>0</v>
      </c>
      <c r="I331" s="74" t="s">
        <v>37</v>
      </c>
      <c r="J331" s="138">
        <v>2.8000000000000001E-2</v>
      </c>
    </row>
    <row r="332" spans="1:10" ht="12.75" customHeight="1">
      <c r="A332" s="74" t="s">
        <v>461</v>
      </c>
      <c r="B332" s="74" t="s">
        <v>799</v>
      </c>
      <c r="C332" s="74" t="s">
        <v>800</v>
      </c>
      <c r="D332" s="74">
        <v>15</v>
      </c>
      <c r="E332" s="74" t="s">
        <v>882</v>
      </c>
      <c r="F332" s="74">
        <v>3</v>
      </c>
      <c r="G332" s="74" t="s">
        <v>883</v>
      </c>
      <c r="H332" s="74">
        <v>0</v>
      </c>
      <c r="I332" s="74" t="s">
        <v>883</v>
      </c>
      <c r="J332" s="138">
        <v>1.9E-2</v>
      </c>
    </row>
    <row r="333" spans="1:10" ht="12.75" customHeight="1">
      <c r="A333" s="74" t="s">
        <v>461</v>
      </c>
      <c r="B333" s="74" t="s">
        <v>801</v>
      </c>
      <c r="C333" s="74" t="s">
        <v>802</v>
      </c>
      <c r="D333" s="74">
        <v>15</v>
      </c>
      <c r="E333" s="74" t="s">
        <v>882</v>
      </c>
      <c r="F333" s="74">
        <v>2</v>
      </c>
      <c r="G333" s="74" t="s">
        <v>37</v>
      </c>
      <c r="H333" s="74">
        <v>0</v>
      </c>
      <c r="I333" s="74" t="s">
        <v>37</v>
      </c>
      <c r="J333" s="138">
        <v>2.8000000000000001E-2</v>
      </c>
    </row>
    <row r="334" spans="1:10" ht="12.75" customHeight="1">
      <c r="A334" s="74" t="s">
        <v>461</v>
      </c>
      <c r="B334" s="74" t="s">
        <v>803</v>
      </c>
      <c r="C334" s="74" t="s">
        <v>804</v>
      </c>
      <c r="D334" s="74">
        <v>15</v>
      </c>
      <c r="E334" s="74" t="s">
        <v>882</v>
      </c>
      <c r="F334" s="74">
        <v>2</v>
      </c>
      <c r="G334" s="74" t="s">
        <v>37</v>
      </c>
      <c r="H334" s="74">
        <v>0</v>
      </c>
      <c r="I334" s="74" t="s">
        <v>37</v>
      </c>
      <c r="J334" s="138">
        <v>2.8000000000000001E-2</v>
      </c>
    </row>
    <row r="335" spans="1:10" ht="12.75" customHeight="1">
      <c r="A335" s="74" t="s">
        <v>461</v>
      </c>
      <c r="B335" s="74" t="s">
        <v>805</v>
      </c>
      <c r="C335" s="74" t="s">
        <v>806</v>
      </c>
      <c r="D335" s="74">
        <v>15</v>
      </c>
      <c r="E335" s="74" t="s">
        <v>882</v>
      </c>
      <c r="F335" s="74">
        <v>2</v>
      </c>
      <c r="G335" s="74" t="s">
        <v>37</v>
      </c>
      <c r="H335" s="74">
        <v>0</v>
      </c>
      <c r="I335" s="74" t="s">
        <v>37</v>
      </c>
      <c r="J335" s="138">
        <v>2.8000000000000001E-2</v>
      </c>
    </row>
    <row r="336" spans="1:10" ht="12.75" customHeight="1">
      <c r="A336" s="74" t="s">
        <v>461</v>
      </c>
      <c r="B336" s="74" t="s">
        <v>807</v>
      </c>
      <c r="C336" s="74" t="s">
        <v>808</v>
      </c>
      <c r="D336" s="74">
        <v>15</v>
      </c>
      <c r="E336" s="74" t="s">
        <v>882</v>
      </c>
      <c r="F336" s="74">
        <v>1</v>
      </c>
      <c r="G336" s="74" t="s">
        <v>37</v>
      </c>
      <c r="H336" s="74">
        <v>0</v>
      </c>
      <c r="I336" s="74" t="s">
        <v>37</v>
      </c>
      <c r="J336" s="138">
        <v>2.8000000000000001E-2</v>
      </c>
    </row>
    <row r="337" spans="1:10" ht="12.75" customHeight="1">
      <c r="A337" s="74" t="s">
        <v>461</v>
      </c>
      <c r="B337" s="74" t="s">
        <v>809</v>
      </c>
      <c r="C337" s="74" t="s">
        <v>810</v>
      </c>
      <c r="D337" s="74">
        <v>15</v>
      </c>
      <c r="E337" s="74" t="s">
        <v>882</v>
      </c>
      <c r="F337" s="74">
        <v>3</v>
      </c>
      <c r="G337" s="74" t="s">
        <v>883</v>
      </c>
      <c r="H337" s="74">
        <v>0</v>
      </c>
      <c r="I337" s="74" t="s">
        <v>883</v>
      </c>
      <c r="J337" s="138">
        <v>2.8000000000000001E-2</v>
      </c>
    </row>
    <row r="338" spans="1:10" ht="12.75" customHeight="1">
      <c r="A338" s="74" t="s">
        <v>461</v>
      </c>
      <c r="B338" s="74" t="s">
        <v>811</v>
      </c>
      <c r="C338" s="74" t="s">
        <v>812</v>
      </c>
      <c r="D338" s="74">
        <v>15</v>
      </c>
      <c r="E338" s="74" t="s">
        <v>882</v>
      </c>
      <c r="F338" s="74">
        <v>2</v>
      </c>
      <c r="G338" s="74" t="s">
        <v>883</v>
      </c>
      <c r="H338" s="74">
        <v>0</v>
      </c>
      <c r="I338" s="74" t="s">
        <v>883</v>
      </c>
      <c r="J338" s="138">
        <v>2.8000000000000001E-2</v>
      </c>
    </row>
    <row r="339" spans="1:10" ht="12.75" customHeight="1">
      <c r="A339" s="74" t="s">
        <v>461</v>
      </c>
      <c r="B339" s="74" t="s">
        <v>813</v>
      </c>
      <c r="C339" s="74" t="s">
        <v>814</v>
      </c>
      <c r="D339" s="74">
        <v>15</v>
      </c>
      <c r="E339" s="74" t="s">
        <v>882</v>
      </c>
      <c r="F339" s="74">
        <v>2</v>
      </c>
      <c r="G339" s="74" t="s">
        <v>883</v>
      </c>
      <c r="H339" s="74">
        <v>0</v>
      </c>
      <c r="I339" s="74" t="s">
        <v>883</v>
      </c>
      <c r="J339" s="138">
        <v>2.8000000000000001E-2</v>
      </c>
    </row>
    <row r="340" spans="1:10" ht="12.75" customHeight="1">
      <c r="A340" s="74" t="s">
        <v>461</v>
      </c>
      <c r="B340" s="74" t="s">
        <v>815</v>
      </c>
      <c r="C340" s="74" t="s">
        <v>816</v>
      </c>
      <c r="D340" s="74">
        <v>15</v>
      </c>
      <c r="E340" s="74" t="s">
        <v>882</v>
      </c>
      <c r="F340" s="74">
        <v>1</v>
      </c>
      <c r="G340" s="74" t="s">
        <v>883</v>
      </c>
      <c r="H340" s="74">
        <v>0</v>
      </c>
      <c r="I340" s="74" t="s">
        <v>883</v>
      </c>
      <c r="J340" s="138">
        <v>1.58</v>
      </c>
    </row>
    <row r="341" spans="1:10" ht="12.75" customHeight="1">
      <c r="A341" s="74" t="s">
        <v>461</v>
      </c>
      <c r="B341" s="74" t="s">
        <v>817</v>
      </c>
      <c r="C341" s="74" t="s">
        <v>818</v>
      </c>
      <c r="D341" s="74">
        <v>15</v>
      </c>
      <c r="E341" s="74" t="s">
        <v>882</v>
      </c>
      <c r="F341" s="74">
        <v>3</v>
      </c>
      <c r="G341" s="74" t="s">
        <v>883</v>
      </c>
      <c r="H341" s="74">
        <v>0</v>
      </c>
      <c r="I341" s="74" t="s">
        <v>883</v>
      </c>
      <c r="J341" s="138">
        <v>4.2999999999999997E-2</v>
      </c>
    </row>
    <row r="342" spans="1:10" ht="12.75" customHeight="1">
      <c r="A342" s="74" t="s">
        <v>461</v>
      </c>
      <c r="B342" s="74" t="s">
        <v>819</v>
      </c>
      <c r="C342" s="74" t="s">
        <v>820</v>
      </c>
      <c r="D342" s="74">
        <v>15</v>
      </c>
      <c r="E342" s="74" t="s">
        <v>882</v>
      </c>
      <c r="F342" s="74">
        <v>1</v>
      </c>
      <c r="G342" s="74" t="s">
        <v>37</v>
      </c>
      <c r="H342" s="74">
        <v>0</v>
      </c>
      <c r="I342" s="74" t="s">
        <v>37</v>
      </c>
      <c r="J342" s="138">
        <v>7.0999999999999994E-2</v>
      </c>
    </row>
    <row r="343" spans="1:10" ht="12.75" customHeight="1">
      <c r="A343" s="74" t="s">
        <v>461</v>
      </c>
      <c r="B343" s="74" t="s">
        <v>821</v>
      </c>
      <c r="C343" s="74" t="s">
        <v>822</v>
      </c>
      <c r="D343" s="74">
        <v>15</v>
      </c>
      <c r="E343" s="74" t="s">
        <v>882</v>
      </c>
      <c r="F343" s="74">
        <v>2</v>
      </c>
      <c r="G343" s="74" t="s">
        <v>883</v>
      </c>
      <c r="H343" s="74">
        <v>0</v>
      </c>
      <c r="I343" s="74" t="s">
        <v>883</v>
      </c>
      <c r="J343" s="138">
        <v>2.8000000000000001E-2</v>
      </c>
    </row>
    <row r="344" spans="1:10" ht="12.75" customHeight="1">
      <c r="A344" s="74" t="s">
        <v>461</v>
      </c>
      <c r="B344" s="74" t="s">
        <v>823</v>
      </c>
      <c r="C344" s="74" t="s">
        <v>824</v>
      </c>
      <c r="D344" s="74">
        <v>15</v>
      </c>
      <c r="E344" s="74" t="s">
        <v>882</v>
      </c>
      <c r="F344" s="74">
        <v>2</v>
      </c>
      <c r="G344" s="74" t="s">
        <v>37</v>
      </c>
      <c r="H344" s="74">
        <v>0</v>
      </c>
      <c r="I344" s="74" t="s">
        <v>37</v>
      </c>
      <c r="J344" s="138">
        <v>2.8000000000000001E-2</v>
      </c>
    </row>
    <row r="345" spans="1:10">
      <c r="A345" s="75" t="s">
        <v>461</v>
      </c>
      <c r="B345" s="75" t="s">
        <v>825</v>
      </c>
      <c r="C345" s="75" t="s">
        <v>826</v>
      </c>
      <c r="D345" s="75">
        <v>15</v>
      </c>
      <c r="E345" s="75" t="s">
        <v>882</v>
      </c>
      <c r="F345" s="75">
        <v>1</v>
      </c>
      <c r="G345" s="75" t="s">
        <v>37</v>
      </c>
      <c r="H345" s="75">
        <v>0</v>
      </c>
      <c r="I345" s="75" t="s">
        <v>37</v>
      </c>
      <c r="J345" s="141">
        <v>2.3E-2</v>
      </c>
    </row>
    <row r="346" spans="1:10">
      <c r="A346" s="30"/>
      <c r="B346" s="29">
        <f>COUNTA(B163:B345)</f>
        <v>183</v>
      </c>
      <c r="C346" s="29"/>
      <c r="D346" s="30"/>
      <c r="E346" s="30"/>
      <c r="F346" s="29">
        <f>COUNTIF(F163:F345, "&gt;0")</f>
        <v>183</v>
      </c>
      <c r="G346" s="30"/>
      <c r="H346" s="29"/>
      <c r="I346" s="30"/>
      <c r="J346" s="139">
        <f>SUM(J163:J345)</f>
        <v>34.911899999999946</v>
      </c>
    </row>
    <row r="347" spans="1:10">
      <c r="A347" s="30"/>
      <c r="B347" s="29"/>
      <c r="C347" s="29"/>
      <c r="D347" s="30"/>
      <c r="E347" s="30"/>
      <c r="F347" s="29"/>
      <c r="G347" s="30"/>
      <c r="H347" s="29"/>
      <c r="I347" s="30"/>
      <c r="J347" s="139"/>
    </row>
    <row r="348" spans="1:10" ht="12.75" customHeight="1">
      <c r="A348" s="74" t="s">
        <v>827</v>
      </c>
      <c r="B348" s="74" t="s">
        <v>828</v>
      </c>
      <c r="C348" s="74" t="s">
        <v>829</v>
      </c>
      <c r="D348" s="74">
        <v>15</v>
      </c>
      <c r="E348" s="74" t="s">
        <v>882</v>
      </c>
      <c r="F348" s="74">
        <v>1</v>
      </c>
      <c r="G348" s="74" t="s">
        <v>883</v>
      </c>
      <c r="H348" s="74">
        <v>0</v>
      </c>
      <c r="I348" s="74" t="s">
        <v>883</v>
      </c>
      <c r="J348" s="138">
        <v>0.1</v>
      </c>
    </row>
    <row r="349" spans="1:10" ht="12.75" customHeight="1">
      <c r="A349" s="74" t="s">
        <v>827</v>
      </c>
      <c r="B349" s="74" t="s">
        <v>830</v>
      </c>
      <c r="C349" s="74" t="s">
        <v>831</v>
      </c>
      <c r="D349" s="74">
        <v>15</v>
      </c>
      <c r="E349" s="74" t="s">
        <v>882</v>
      </c>
      <c r="F349" s="74">
        <v>1</v>
      </c>
      <c r="G349" s="74" t="s">
        <v>883</v>
      </c>
      <c r="H349" s="74">
        <v>0</v>
      </c>
      <c r="I349" s="74" t="s">
        <v>883</v>
      </c>
      <c r="J349" s="138">
        <v>0.03</v>
      </c>
    </row>
    <row r="350" spans="1:10" ht="12.75" customHeight="1">
      <c r="A350" s="75" t="s">
        <v>827</v>
      </c>
      <c r="B350" s="75" t="s">
        <v>832</v>
      </c>
      <c r="C350" s="75" t="s">
        <v>833</v>
      </c>
      <c r="D350" s="75">
        <v>15</v>
      </c>
      <c r="E350" s="75" t="s">
        <v>882</v>
      </c>
      <c r="F350" s="75">
        <v>1</v>
      </c>
      <c r="G350" s="75" t="s">
        <v>883</v>
      </c>
      <c r="H350" s="75">
        <v>0</v>
      </c>
      <c r="I350" s="75" t="s">
        <v>883</v>
      </c>
      <c r="J350" s="141">
        <v>0.03</v>
      </c>
    </row>
    <row r="351" spans="1:10">
      <c r="A351" s="30"/>
      <c r="B351" s="29">
        <f>COUNTA(B348:B350)</f>
        <v>3</v>
      </c>
      <c r="C351" s="29"/>
      <c r="D351" s="30"/>
      <c r="E351" s="30"/>
      <c r="F351" s="29">
        <f>COUNTIF(F348:F350, "&gt;0")</f>
        <v>3</v>
      </c>
      <c r="G351" s="30"/>
      <c r="H351" s="29"/>
      <c r="I351" s="30"/>
      <c r="J351" s="139">
        <f>SUM(J348:J350)</f>
        <v>0.16</v>
      </c>
    </row>
    <row r="352" spans="1:10">
      <c r="A352" s="30"/>
      <c r="B352" s="29"/>
      <c r="C352" s="29"/>
      <c r="D352" s="30"/>
      <c r="E352" s="30"/>
      <c r="F352" s="29"/>
      <c r="G352" s="30"/>
      <c r="H352" s="29"/>
      <c r="I352" s="30"/>
      <c r="J352" s="139"/>
    </row>
    <row r="353" spans="1:10" ht="12.75" customHeight="1">
      <c r="A353" s="74" t="s">
        <v>834</v>
      </c>
      <c r="B353" s="74" t="s">
        <v>835</v>
      </c>
      <c r="C353" s="74" t="s">
        <v>836</v>
      </c>
      <c r="D353" s="74">
        <v>15</v>
      </c>
      <c r="E353" s="74" t="s">
        <v>882</v>
      </c>
      <c r="F353" s="74">
        <v>1</v>
      </c>
      <c r="G353" s="74" t="s">
        <v>883</v>
      </c>
      <c r="H353" s="74">
        <v>0</v>
      </c>
      <c r="I353" s="74" t="s">
        <v>883</v>
      </c>
      <c r="J353" s="138">
        <v>0.65700000000000003</v>
      </c>
    </row>
    <row r="354" spans="1:10" ht="12.75" customHeight="1">
      <c r="A354" s="74" t="s">
        <v>834</v>
      </c>
      <c r="B354" s="74" t="s">
        <v>837</v>
      </c>
      <c r="C354" s="74" t="s">
        <v>838</v>
      </c>
      <c r="D354" s="74">
        <v>15</v>
      </c>
      <c r="E354" s="74" t="s">
        <v>882</v>
      </c>
      <c r="F354" s="74">
        <v>1</v>
      </c>
      <c r="G354" s="74" t="s">
        <v>883</v>
      </c>
      <c r="H354" s="74">
        <v>0</v>
      </c>
      <c r="I354" s="74" t="s">
        <v>883</v>
      </c>
      <c r="J354" s="138">
        <v>0.33700000000000002</v>
      </c>
    </row>
    <row r="355" spans="1:10" ht="12.75" customHeight="1">
      <c r="A355" s="74" t="s">
        <v>834</v>
      </c>
      <c r="B355" s="74" t="s">
        <v>839</v>
      </c>
      <c r="C355" s="74" t="s">
        <v>840</v>
      </c>
      <c r="D355" s="74">
        <v>15</v>
      </c>
      <c r="E355" s="74" t="s">
        <v>882</v>
      </c>
      <c r="F355" s="74">
        <v>1</v>
      </c>
      <c r="G355" s="74" t="s">
        <v>883</v>
      </c>
      <c r="H355" s="74">
        <v>0</v>
      </c>
      <c r="I355" s="74" t="s">
        <v>883</v>
      </c>
      <c r="J355" s="138">
        <v>0.40400000000000003</v>
      </c>
    </row>
    <row r="356" spans="1:10" ht="12.75" customHeight="1">
      <c r="A356" s="74" t="s">
        <v>834</v>
      </c>
      <c r="B356" s="74" t="s">
        <v>841</v>
      </c>
      <c r="C356" s="74" t="s">
        <v>842</v>
      </c>
      <c r="D356" s="74">
        <v>15</v>
      </c>
      <c r="E356" s="74" t="s">
        <v>882</v>
      </c>
      <c r="F356" s="74">
        <v>1</v>
      </c>
      <c r="G356" s="74" t="s">
        <v>883</v>
      </c>
      <c r="H356" s="74">
        <v>0</v>
      </c>
      <c r="I356" s="74" t="s">
        <v>883</v>
      </c>
      <c r="J356" s="138">
        <v>2.8000000000000001E-2</v>
      </c>
    </row>
    <row r="357" spans="1:10" ht="12.75" customHeight="1">
      <c r="A357" s="74" t="s">
        <v>834</v>
      </c>
      <c r="B357" s="74" t="s">
        <v>843</v>
      </c>
      <c r="C357" s="74" t="s">
        <v>844</v>
      </c>
      <c r="D357" s="74">
        <v>15</v>
      </c>
      <c r="E357" s="74" t="s">
        <v>882</v>
      </c>
      <c r="F357" s="74">
        <v>1</v>
      </c>
      <c r="G357" s="74" t="s">
        <v>883</v>
      </c>
      <c r="H357" s="74">
        <v>0</v>
      </c>
      <c r="I357" s="74" t="s">
        <v>883</v>
      </c>
      <c r="J357" s="138">
        <v>1.7000000000000001E-2</v>
      </c>
    </row>
    <row r="358" spans="1:10" ht="12.75" customHeight="1">
      <c r="A358" s="74" t="s">
        <v>834</v>
      </c>
      <c r="B358" s="74" t="s">
        <v>845</v>
      </c>
      <c r="C358" s="74" t="s">
        <v>846</v>
      </c>
      <c r="D358" s="74">
        <v>15</v>
      </c>
      <c r="E358" s="74" t="s">
        <v>882</v>
      </c>
      <c r="F358" s="74">
        <v>1</v>
      </c>
      <c r="G358" s="74" t="s">
        <v>883</v>
      </c>
      <c r="H358" s="74">
        <v>0</v>
      </c>
      <c r="I358" s="74" t="s">
        <v>883</v>
      </c>
      <c r="J358" s="138">
        <v>0.377</v>
      </c>
    </row>
    <row r="359" spans="1:10" ht="12.75" customHeight="1">
      <c r="A359" s="74" t="s">
        <v>834</v>
      </c>
      <c r="B359" s="74" t="s">
        <v>847</v>
      </c>
      <c r="C359" s="74" t="s">
        <v>848</v>
      </c>
      <c r="D359" s="74">
        <v>15</v>
      </c>
      <c r="E359" s="74" t="s">
        <v>882</v>
      </c>
      <c r="F359" s="74">
        <v>1</v>
      </c>
      <c r="G359" s="74" t="s">
        <v>883</v>
      </c>
      <c r="H359" s="74">
        <v>0</v>
      </c>
      <c r="I359" s="74" t="s">
        <v>883</v>
      </c>
      <c r="J359" s="138">
        <v>1.88</v>
      </c>
    </row>
    <row r="360" spans="1:10" ht="12.75" customHeight="1">
      <c r="A360" s="74" t="s">
        <v>834</v>
      </c>
      <c r="B360" s="74" t="s">
        <v>849</v>
      </c>
      <c r="C360" s="74" t="s">
        <v>850</v>
      </c>
      <c r="D360" s="74">
        <v>15</v>
      </c>
      <c r="E360" s="74" t="s">
        <v>882</v>
      </c>
      <c r="F360" s="74">
        <v>1</v>
      </c>
      <c r="G360" s="74" t="s">
        <v>883</v>
      </c>
      <c r="H360" s="74">
        <v>0</v>
      </c>
      <c r="I360" s="74" t="s">
        <v>883</v>
      </c>
      <c r="J360" s="138">
        <v>1.7000000000000001E-2</v>
      </c>
    </row>
    <row r="361" spans="1:10" ht="12.75" customHeight="1">
      <c r="A361" s="74" t="s">
        <v>834</v>
      </c>
      <c r="B361" s="74" t="s">
        <v>851</v>
      </c>
      <c r="C361" s="74" t="s">
        <v>852</v>
      </c>
      <c r="D361" s="74">
        <v>15</v>
      </c>
      <c r="E361" s="74" t="s">
        <v>882</v>
      </c>
      <c r="F361" s="74">
        <v>1</v>
      </c>
      <c r="G361" s="74" t="s">
        <v>883</v>
      </c>
      <c r="H361" s="74">
        <v>0</v>
      </c>
      <c r="I361" s="74" t="s">
        <v>883</v>
      </c>
      <c r="J361" s="138">
        <v>0.88700000000000001</v>
      </c>
    </row>
    <row r="362" spans="1:10" ht="12.75" customHeight="1">
      <c r="A362" s="74" t="s">
        <v>834</v>
      </c>
      <c r="B362" s="74" t="s">
        <v>853</v>
      </c>
      <c r="C362" s="74" t="s">
        <v>854</v>
      </c>
      <c r="D362" s="74">
        <v>15</v>
      </c>
      <c r="E362" s="74" t="s">
        <v>882</v>
      </c>
      <c r="F362" s="74">
        <v>1</v>
      </c>
      <c r="G362" s="74" t="s">
        <v>883</v>
      </c>
      <c r="H362" s="74">
        <v>0</v>
      </c>
      <c r="I362" s="74" t="s">
        <v>883</v>
      </c>
      <c r="J362" s="138">
        <v>0.45800000000000002</v>
      </c>
    </row>
    <row r="363" spans="1:10" ht="12.75" customHeight="1">
      <c r="A363" s="74" t="s">
        <v>834</v>
      </c>
      <c r="B363" s="74" t="s">
        <v>855</v>
      </c>
      <c r="C363" s="74" t="s">
        <v>856</v>
      </c>
      <c r="D363" s="74">
        <v>15</v>
      </c>
      <c r="E363" s="74" t="s">
        <v>882</v>
      </c>
      <c r="F363" s="74">
        <v>1</v>
      </c>
      <c r="G363" s="74" t="s">
        <v>883</v>
      </c>
      <c r="H363" s="74">
        <v>0</v>
      </c>
      <c r="I363" s="74" t="s">
        <v>883</v>
      </c>
      <c r="J363" s="138">
        <v>2.8000000000000001E-2</v>
      </c>
    </row>
    <row r="364" spans="1:10" ht="12.75" customHeight="1">
      <c r="A364" s="74" t="s">
        <v>834</v>
      </c>
      <c r="B364" s="74" t="s">
        <v>857</v>
      </c>
      <c r="C364" s="74" t="s">
        <v>858</v>
      </c>
      <c r="D364" s="74">
        <v>15</v>
      </c>
      <c r="E364" s="74" t="s">
        <v>882</v>
      </c>
      <c r="F364" s="74">
        <v>1</v>
      </c>
      <c r="G364" s="74" t="s">
        <v>883</v>
      </c>
      <c r="H364" s="74">
        <v>0</v>
      </c>
      <c r="I364" s="74" t="s">
        <v>883</v>
      </c>
      <c r="J364" s="138">
        <v>3.4000000000000002E-2</v>
      </c>
    </row>
    <row r="365" spans="1:10" ht="12.75" customHeight="1">
      <c r="A365" s="74" t="s">
        <v>834</v>
      </c>
      <c r="B365" s="74" t="s">
        <v>859</v>
      </c>
      <c r="C365" s="74" t="s">
        <v>860</v>
      </c>
      <c r="D365" s="74">
        <v>15</v>
      </c>
      <c r="E365" s="74" t="s">
        <v>882</v>
      </c>
      <c r="F365" s="74">
        <v>1</v>
      </c>
      <c r="G365" s="74" t="s">
        <v>883</v>
      </c>
      <c r="H365" s="74">
        <v>0</v>
      </c>
      <c r="I365" s="74" t="s">
        <v>883</v>
      </c>
      <c r="J365" s="138">
        <v>0.50900000000000001</v>
      </c>
    </row>
    <row r="366" spans="1:10" ht="12.75" customHeight="1">
      <c r="A366" s="74" t="s">
        <v>834</v>
      </c>
      <c r="B366" s="74" t="s">
        <v>861</v>
      </c>
      <c r="C366" s="74" t="s">
        <v>862</v>
      </c>
      <c r="D366" s="74">
        <v>15</v>
      </c>
      <c r="E366" s="74" t="s">
        <v>882</v>
      </c>
      <c r="F366" s="74">
        <v>1</v>
      </c>
      <c r="G366" s="74" t="s">
        <v>883</v>
      </c>
      <c r="H366" s="74">
        <v>0</v>
      </c>
      <c r="I366" s="74" t="s">
        <v>883</v>
      </c>
      <c r="J366" s="138">
        <v>8.5000000000000006E-2</v>
      </c>
    </row>
    <row r="367" spans="1:10" ht="12.75" customHeight="1">
      <c r="A367" s="175" t="s">
        <v>834</v>
      </c>
      <c r="B367" s="175" t="s">
        <v>863</v>
      </c>
      <c r="C367" s="175" t="s">
        <v>864</v>
      </c>
      <c r="D367" s="175">
        <v>15</v>
      </c>
      <c r="E367" s="175" t="s">
        <v>882</v>
      </c>
      <c r="F367" s="175">
        <v>1</v>
      </c>
      <c r="G367" s="175" t="s">
        <v>883</v>
      </c>
      <c r="H367" s="175">
        <v>0</v>
      </c>
      <c r="I367" s="175" t="s">
        <v>883</v>
      </c>
      <c r="J367" s="138">
        <v>0.28399999999999997</v>
      </c>
    </row>
    <row r="368" spans="1:10" ht="12.75" customHeight="1">
      <c r="A368" s="74" t="s">
        <v>834</v>
      </c>
      <c r="B368" s="74" t="s">
        <v>865</v>
      </c>
      <c r="C368" s="74" t="s">
        <v>866</v>
      </c>
      <c r="D368" s="74">
        <v>15</v>
      </c>
      <c r="E368" s="74" t="s">
        <v>882</v>
      </c>
      <c r="F368" s="74">
        <v>1</v>
      </c>
      <c r="G368" s="74" t="s">
        <v>883</v>
      </c>
      <c r="H368" s="74">
        <v>0</v>
      </c>
      <c r="I368" s="74" t="s">
        <v>883</v>
      </c>
      <c r="J368" s="138">
        <v>2.8000000000000001E-2</v>
      </c>
    </row>
    <row r="369" spans="1:10" ht="12.75" customHeight="1">
      <c r="A369" s="74" t="s">
        <v>834</v>
      </c>
      <c r="B369" s="74" t="s">
        <v>867</v>
      </c>
      <c r="C369" s="74" t="s">
        <v>868</v>
      </c>
      <c r="D369" s="74">
        <v>15</v>
      </c>
      <c r="E369" s="74" t="s">
        <v>882</v>
      </c>
      <c r="F369" s="74">
        <v>1</v>
      </c>
      <c r="G369" s="74" t="s">
        <v>883</v>
      </c>
      <c r="H369" s="74">
        <v>0</v>
      </c>
      <c r="I369" s="74" t="s">
        <v>883</v>
      </c>
      <c r="J369" s="138">
        <v>1.212</v>
      </c>
    </row>
    <row r="370" spans="1:10" ht="12.75" customHeight="1">
      <c r="A370" s="74" t="s">
        <v>834</v>
      </c>
      <c r="B370" s="74" t="s">
        <v>869</v>
      </c>
      <c r="C370" s="74" t="s">
        <v>870</v>
      </c>
      <c r="D370" s="74">
        <v>15</v>
      </c>
      <c r="E370" s="74" t="s">
        <v>882</v>
      </c>
      <c r="F370" s="74">
        <v>1</v>
      </c>
      <c r="G370" s="74" t="s">
        <v>883</v>
      </c>
      <c r="H370" s="74">
        <v>0</v>
      </c>
      <c r="I370" s="74" t="s">
        <v>883</v>
      </c>
      <c r="J370" s="138">
        <v>0.28399999999999997</v>
      </c>
    </row>
    <row r="371" spans="1:10" ht="12.75" customHeight="1">
      <c r="A371" s="74" t="s">
        <v>834</v>
      </c>
      <c r="B371" s="74" t="s">
        <v>871</v>
      </c>
      <c r="C371" s="74" t="s">
        <v>872</v>
      </c>
      <c r="D371" s="74">
        <v>15</v>
      </c>
      <c r="E371" s="74" t="s">
        <v>882</v>
      </c>
      <c r="F371" s="74">
        <v>1</v>
      </c>
      <c r="G371" s="74" t="s">
        <v>883</v>
      </c>
      <c r="H371" s="74">
        <v>0</v>
      </c>
      <c r="I371" s="74" t="s">
        <v>883</v>
      </c>
      <c r="J371" s="138">
        <v>0.59399999999999997</v>
      </c>
    </row>
    <row r="372" spans="1:10" ht="12.75" customHeight="1">
      <c r="A372" s="74" t="s">
        <v>834</v>
      </c>
      <c r="B372" s="74" t="s">
        <v>873</v>
      </c>
      <c r="C372" s="74" t="s">
        <v>874</v>
      </c>
      <c r="D372" s="74">
        <v>15</v>
      </c>
      <c r="E372" s="74" t="s">
        <v>882</v>
      </c>
      <c r="F372" s="74">
        <v>1</v>
      </c>
      <c r="G372" s="74" t="s">
        <v>883</v>
      </c>
      <c r="H372" s="74">
        <v>0</v>
      </c>
      <c r="I372" s="74" t="s">
        <v>883</v>
      </c>
      <c r="J372" s="138">
        <v>0.16900000000000001</v>
      </c>
    </row>
    <row r="373" spans="1:10" ht="12.75" customHeight="1">
      <c r="A373" s="74" t="s">
        <v>834</v>
      </c>
      <c r="B373" s="74" t="s">
        <v>875</v>
      </c>
      <c r="C373" s="74" t="s">
        <v>876</v>
      </c>
      <c r="D373" s="74">
        <v>15</v>
      </c>
      <c r="E373" s="74" t="s">
        <v>882</v>
      </c>
      <c r="F373" s="74">
        <v>1</v>
      </c>
      <c r="G373" s="74" t="s">
        <v>883</v>
      </c>
      <c r="H373" s="74">
        <v>0</v>
      </c>
      <c r="I373" s="74" t="s">
        <v>883</v>
      </c>
      <c r="J373" s="138">
        <v>2.3E-2</v>
      </c>
    </row>
    <row r="374" spans="1:10" ht="12.75" customHeight="1">
      <c r="A374" s="74" t="s">
        <v>834</v>
      </c>
      <c r="B374" s="74" t="s">
        <v>877</v>
      </c>
      <c r="C374" s="74" t="s">
        <v>878</v>
      </c>
      <c r="D374" s="74">
        <v>15</v>
      </c>
      <c r="E374" s="74" t="s">
        <v>882</v>
      </c>
      <c r="F374" s="74">
        <v>1</v>
      </c>
      <c r="G374" s="74" t="s">
        <v>883</v>
      </c>
      <c r="H374" s="74">
        <v>0</v>
      </c>
      <c r="I374" s="74" t="s">
        <v>883</v>
      </c>
      <c r="J374" s="138">
        <v>1.7000000000000001E-2</v>
      </c>
    </row>
    <row r="375" spans="1:10">
      <c r="A375" s="75" t="s">
        <v>834</v>
      </c>
      <c r="B375" s="75" t="s">
        <v>879</v>
      </c>
      <c r="C375" s="75" t="s">
        <v>880</v>
      </c>
      <c r="D375" s="75">
        <v>15</v>
      </c>
      <c r="E375" s="75" t="s">
        <v>882</v>
      </c>
      <c r="F375" s="75">
        <v>1</v>
      </c>
      <c r="G375" s="75" t="s">
        <v>883</v>
      </c>
      <c r="H375" s="75">
        <v>0</v>
      </c>
      <c r="I375" s="75" t="s">
        <v>883</v>
      </c>
      <c r="J375" s="141">
        <v>5.7000000000000002E-2</v>
      </c>
    </row>
    <row r="376" spans="1:10">
      <c r="A376" s="30"/>
      <c r="B376" s="29">
        <f>COUNTA(B353:B375)</f>
        <v>23</v>
      </c>
      <c r="C376" s="29"/>
      <c r="D376" s="30"/>
      <c r="E376" s="30"/>
      <c r="F376" s="29">
        <f>COUNTIF(F353:F375, "&gt;0")</f>
        <v>23</v>
      </c>
      <c r="G376" s="30"/>
      <c r="H376" s="29"/>
      <c r="I376" s="30"/>
      <c r="J376" s="139">
        <f>SUM(J353:J375)</f>
        <v>8.3859999999999992</v>
      </c>
    </row>
    <row r="377" spans="1:10">
      <c r="A377" s="30"/>
      <c r="B377" s="29"/>
      <c r="C377" s="29"/>
      <c r="D377" s="30"/>
      <c r="E377" s="30"/>
      <c r="F377" s="29"/>
      <c r="G377" s="30"/>
      <c r="H377" s="29"/>
      <c r="I377" s="30"/>
      <c r="J377" s="55"/>
    </row>
    <row r="378" spans="1:10">
      <c r="A378" s="30"/>
      <c r="B378" s="29"/>
      <c r="C378" s="29"/>
      <c r="D378" s="30"/>
      <c r="E378" s="30"/>
      <c r="F378" s="29"/>
      <c r="G378" s="30"/>
      <c r="H378" s="29"/>
      <c r="I378" s="30"/>
      <c r="J378" s="55"/>
    </row>
    <row r="379" spans="1:10">
      <c r="A379" s="70"/>
      <c r="B379" s="70"/>
      <c r="C379" s="102" t="s">
        <v>127</v>
      </c>
      <c r="D379" s="103"/>
      <c r="E379" s="103"/>
      <c r="F379" s="70"/>
      <c r="G379" s="70"/>
      <c r="H379" s="70"/>
      <c r="I379" s="70"/>
    </row>
    <row r="380" spans="1:10">
      <c r="A380" s="70"/>
      <c r="B380" s="70"/>
      <c r="C380" s="104" t="s">
        <v>122</v>
      </c>
      <c r="D380" s="105">
        <f>SUM(B12+B15+B26+B36+B40+B53+B59+B130+B134+B142+B156+B161+B346+B351+B376)</f>
        <v>346</v>
      </c>
      <c r="E380" s="103"/>
      <c r="F380" s="70"/>
      <c r="G380" s="70"/>
      <c r="H380" s="70"/>
      <c r="I380" s="70"/>
      <c r="J380" s="2"/>
    </row>
    <row r="381" spans="1:10">
      <c r="C381" s="104" t="s">
        <v>125</v>
      </c>
      <c r="D381" s="105">
        <f>SUM(F12+F15+F26+F36+F40+F53+F59+F130+F134+F142+F156+F161+F346+F351+F376)</f>
        <v>346</v>
      </c>
      <c r="E381" s="103"/>
      <c r="J381" s="94"/>
    </row>
    <row r="382" spans="1:10">
      <c r="C382" s="116" t="s">
        <v>175</v>
      </c>
      <c r="D382" s="136">
        <f>D381/D380</f>
        <v>1</v>
      </c>
      <c r="E382" s="103"/>
    </row>
    <row r="383" spans="1:10">
      <c r="C383" s="104" t="s">
        <v>126</v>
      </c>
      <c r="D383" s="144">
        <f>SUM(J12+J15+J26+J36+J40+J53+J59+J130+J134+J142+J156+J161+J346+J351+J376)</f>
        <v>112.43589999999993</v>
      </c>
      <c r="E383" s="107" t="s">
        <v>881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New York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399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2"/>
      <c r="B1" s="180" t="s">
        <v>48</v>
      </c>
      <c r="C1" s="180"/>
      <c r="D1" s="62"/>
      <c r="E1" s="62"/>
      <c r="F1" s="181" t="s">
        <v>181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33" s="24" customFormat="1" ht="39" customHeight="1">
      <c r="A2" s="25" t="s">
        <v>16</v>
      </c>
      <c r="B2" s="25" t="s">
        <v>17</v>
      </c>
      <c r="C2" s="25" t="s">
        <v>86</v>
      </c>
      <c r="D2" s="25" t="s">
        <v>100</v>
      </c>
      <c r="E2" s="25" t="s">
        <v>101</v>
      </c>
      <c r="F2" s="25" t="s">
        <v>102</v>
      </c>
      <c r="G2" s="25" t="s">
        <v>103</v>
      </c>
      <c r="H2" s="3" t="s">
        <v>104</v>
      </c>
      <c r="I2" s="25" t="s">
        <v>105</v>
      </c>
      <c r="J2" s="25" t="s">
        <v>25</v>
      </c>
      <c r="K2" s="25" t="s">
        <v>23</v>
      </c>
      <c r="L2" s="25" t="s">
        <v>24</v>
      </c>
      <c r="M2" s="25" t="s">
        <v>26</v>
      </c>
      <c r="N2" s="25" t="s">
        <v>106</v>
      </c>
      <c r="O2" s="25" t="s">
        <v>107</v>
      </c>
      <c r="P2" s="25" t="s">
        <v>108</v>
      </c>
      <c r="Q2" s="25" t="s">
        <v>109</v>
      </c>
      <c r="R2" s="25" t="s">
        <v>110</v>
      </c>
    </row>
    <row r="3" spans="1:33">
      <c r="A3" s="74" t="s">
        <v>182</v>
      </c>
      <c r="B3" s="74" t="s">
        <v>183</v>
      </c>
      <c r="C3" s="74" t="s">
        <v>184</v>
      </c>
      <c r="D3" s="74" t="s">
        <v>33</v>
      </c>
      <c r="E3" s="74" t="s">
        <v>33</v>
      </c>
      <c r="F3" s="74"/>
      <c r="G3" s="74" t="s">
        <v>33</v>
      </c>
      <c r="H3" s="74"/>
      <c r="I3" s="74"/>
      <c r="J3" s="74"/>
      <c r="K3" s="74" t="s">
        <v>33</v>
      </c>
      <c r="L3" s="74"/>
      <c r="M3" s="74"/>
      <c r="N3" s="74"/>
      <c r="O3" s="74"/>
      <c r="P3" s="74"/>
      <c r="Q3" s="74"/>
      <c r="R3" s="74" t="s">
        <v>33</v>
      </c>
      <c r="S3" s="30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>
      <c r="A4" s="74" t="s">
        <v>182</v>
      </c>
      <c r="B4" s="74" t="s">
        <v>186</v>
      </c>
      <c r="C4" s="74" t="s">
        <v>187</v>
      </c>
      <c r="D4" s="74" t="s">
        <v>33</v>
      </c>
      <c r="E4" s="74" t="s">
        <v>33</v>
      </c>
      <c r="F4" s="74"/>
      <c r="G4" s="74" t="s">
        <v>33</v>
      </c>
      <c r="H4" s="74"/>
      <c r="I4" s="74"/>
      <c r="J4" s="74"/>
      <c r="K4" s="74" t="s">
        <v>33</v>
      </c>
      <c r="L4" s="74"/>
      <c r="M4" s="74"/>
      <c r="N4" s="74"/>
      <c r="O4" s="74"/>
      <c r="P4" s="74"/>
      <c r="Q4" s="74"/>
      <c r="R4" s="74" t="s">
        <v>33</v>
      </c>
      <c r="S4" s="30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>
      <c r="A5" s="74" t="s">
        <v>182</v>
      </c>
      <c r="B5" s="74" t="s">
        <v>188</v>
      </c>
      <c r="C5" s="74" t="s">
        <v>189</v>
      </c>
      <c r="D5" s="74" t="s">
        <v>33</v>
      </c>
      <c r="E5" s="74" t="s">
        <v>33</v>
      </c>
      <c r="F5" s="74"/>
      <c r="G5" s="74" t="s">
        <v>33</v>
      </c>
      <c r="H5" s="74"/>
      <c r="I5" s="74"/>
      <c r="J5" s="74"/>
      <c r="K5" s="74" t="s">
        <v>33</v>
      </c>
      <c r="L5" s="74"/>
      <c r="M5" s="74"/>
      <c r="N5" s="74"/>
      <c r="O5" s="74"/>
      <c r="P5" s="74"/>
      <c r="Q5" s="74"/>
      <c r="R5" s="74"/>
      <c r="S5" s="30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>
      <c r="A6" s="74" t="s">
        <v>182</v>
      </c>
      <c r="B6" s="74" t="s">
        <v>190</v>
      </c>
      <c r="C6" s="74" t="s">
        <v>191</v>
      </c>
      <c r="D6" s="74" t="s">
        <v>33</v>
      </c>
      <c r="E6" s="74" t="s">
        <v>33</v>
      </c>
      <c r="F6" s="74"/>
      <c r="G6" s="74" t="s">
        <v>33</v>
      </c>
      <c r="H6" s="74"/>
      <c r="I6" s="74"/>
      <c r="J6" s="74"/>
      <c r="K6" s="74" t="s">
        <v>33</v>
      </c>
      <c r="L6" s="74"/>
      <c r="M6" s="74"/>
      <c r="N6" s="74"/>
      <c r="O6" s="74"/>
      <c r="P6" s="74"/>
      <c r="Q6" s="74"/>
      <c r="R6" s="74" t="s">
        <v>33</v>
      </c>
      <c r="S6" s="30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>
      <c r="A7" s="74" t="s">
        <v>182</v>
      </c>
      <c r="B7" s="74" t="s">
        <v>192</v>
      </c>
      <c r="C7" s="74" t="s">
        <v>193</v>
      </c>
      <c r="D7" s="74" t="s">
        <v>33</v>
      </c>
      <c r="E7" s="74" t="s">
        <v>33</v>
      </c>
      <c r="F7" s="74"/>
      <c r="G7" s="74" t="s">
        <v>33</v>
      </c>
      <c r="H7" s="74"/>
      <c r="I7" s="74" t="s">
        <v>33</v>
      </c>
      <c r="J7" s="74"/>
      <c r="K7" s="74" t="s">
        <v>33</v>
      </c>
      <c r="L7" s="74"/>
      <c r="M7" s="74"/>
      <c r="N7" s="74"/>
      <c r="O7" s="74"/>
      <c r="P7" s="74"/>
      <c r="Q7" s="74"/>
      <c r="R7" s="74" t="s">
        <v>33</v>
      </c>
      <c r="S7" s="30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>
      <c r="A8" s="74" t="s">
        <v>182</v>
      </c>
      <c r="B8" s="74" t="s">
        <v>194</v>
      </c>
      <c r="C8" s="74" t="s">
        <v>195</v>
      </c>
      <c r="D8" s="74" t="s">
        <v>33</v>
      </c>
      <c r="E8" s="74" t="s">
        <v>46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0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12.75" customHeight="1">
      <c r="A9" s="74" t="s">
        <v>182</v>
      </c>
      <c r="B9" s="74" t="s">
        <v>196</v>
      </c>
      <c r="C9" s="74" t="s">
        <v>197</v>
      </c>
      <c r="D9" s="74" t="s">
        <v>33</v>
      </c>
      <c r="E9" s="74" t="s">
        <v>33</v>
      </c>
      <c r="F9" s="74"/>
      <c r="G9" s="74" t="s">
        <v>33</v>
      </c>
      <c r="H9" s="74"/>
      <c r="I9" s="74" t="s">
        <v>33</v>
      </c>
      <c r="J9" s="74"/>
      <c r="K9" s="74" t="s">
        <v>33</v>
      </c>
      <c r="L9" s="74"/>
      <c r="M9" s="74"/>
      <c r="N9" s="74"/>
      <c r="O9" s="74"/>
      <c r="P9" s="74"/>
      <c r="Q9" s="74"/>
      <c r="R9" s="74" t="s">
        <v>33</v>
      </c>
      <c r="S9" s="30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18">
      <c r="A10" s="74" t="s">
        <v>182</v>
      </c>
      <c r="B10" s="74" t="s">
        <v>198</v>
      </c>
      <c r="C10" s="74" t="s">
        <v>199</v>
      </c>
      <c r="D10" s="74" t="s">
        <v>33</v>
      </c>
      <c r="E10" s="74" t="s">
        <v>33</v>
      </c>
      <c r="F10" s="74"/>
      <c r="G10" s="74" t="s">
        <v>33</v>
      </c>
      <c r="H10" s="74"/>
      <c r="I10" s="74"/>
      <c r="J10" s="74"/>
      <c r="K10" s="74" t="s">
        <v>33</v>
      </c>
      <c r="L10" s="74"/>
      <c r="M10" s="74"/>
      <c r="N10" s="74"/>
      <c r="O10" s="74"/>
      <c r="P10" s="74"/>
      <c r="Q10" s="74"/>
      <c r="R10" s="74" t="s">
        <v>33</v>
      </c>
      <c r="S10" s="30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18">
      <c r="A11" s="142" t="s">
        <v>182</v>
      </c>
      <c r="B11" s="142" t="s">
        <v>897</v>
      </c>
      <c r="C11" s="142" t="s">
        <v>898</v>
      </c>
      <c r="D11" s="142" t="s">
        <v>33</v>
      </c>
      <c r="E11" s="142" t="s">
        <v>33</v>
      </c>
      <c r="F11" s="142"/>
      <c r="G11" s="142" t="s">
        <v>33</v>
      </c>
      <c r="H11" s="142"/>
      <c r="I11" s="142"/>
      <c r="J11" s="142"/>
      <c r="K11" s="142" t="s">
        <v>33</v>
      </c>
      <c r="L11" s="142"/>
      <c r="M11" s="142"/>
      <c r="N11" s="142"/>
      <c r="O11" s="142"/>
      <c r="P11" s="142"/>
      <c r="Q11" s="142"/>
      <c r="R11" s="142"/>
      <c r="S11" s="30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>
      <c r="A12" s="75" t="s">
        <v>182</v>
      </c>
      <c r="B12" s="75" t="s">
        <v>200</v>
      </c>
      <c r="C12" s="75" t="s">
        <v>201</v>
      </c>
      <c r="D12" s="75" t="s">
        <v>33</v>
      </c>
      <c r="E12" s="75" t="s">
        <v>33</v>
      </c>
      <c r="F12" s="75"/>
      <c r="G12" s="75" t="s">
        <v>33</v>
      </c>
      <c r="H12" s="75"/>
      <c r="I12" s="75"/>
      <c r="J12" s="75"/>
      <c r="K12" s="75" t="s">
        <v>33</v>
      </c>
      <c r="L12" s="75"/>
      <c r="M12" s="75"/>
      <c r="N12" s="75"/>
      <c r="O12" s="75"/>
      <c r="P12" s="75"/>
      <c r="Q12" s="75"/>
      <c r="R12" s="75" t="s">
        <v>33</v>
      </c>
      <c r="S12" s="30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>
      <c r="A13" s="33"/>
      <c r="B13" s="34">
        <f>COUNTA(B3:B12)</f>
        <v>10</v>
      </c>
      <c r="C13" s="62"/>
      <c r="D13" s="34">
        <f t="shared" ref="D13:R13" si="0">COUNTIF(D3:D12,"Yes")</f>
        <v>10</v>
      </c>
      <c r="E13" s="34">
        <f t="shared" si="0"/>
        <v>9</v>
      </c>
      <c r="F13" s="34">
        <f t="shared" si="0"/>
        <v>0</v>
      </c>
      <c r="G13" s="34">
        <f t="shared" si="0"/>
        <v>9</v>
      </c>
      <c r="H13" s="34">
        <f t="shared" si="0"/>
        <v>0</v>
      </c>
      <c r="I13" s="34">
        <f t="shared" si="0"/>
        <v>2</v>
      </c>
      <c r="J13" s="34">
        <f t="shared" si="0"/>
        <v>0</v>
      </c>
      <c r="K13" s="34">
        <f t="shared" si="0"/>
        <v>9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7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3">
      <c r="A15" s="75" t="s">
        <v>203</v>
      </c>
      <c r="B15" s="75" t="s">
        <v>204</v>
      </c>
      <c r="C15" s="75" t="s">
        <v>205</v>
      </c>
      <c r="D15" s="75" t="s">
        <v>33</v>
      </c>
      <c r="E15" s="75" t="s">
        <v>33</v>
      </c>
      <c r="F15" s="75"/>
      <c r="G15" s="75" t="s">
        <v>33</v>
      </c>
      <c r="H15" s="75" t="s">
        <v>33</v>
      </c>
      <c r="I15" s="75"/>
      <c r="J15" s="75"/>
      <c r="K15" s="75"/>
      <c r="L15" s="75"/>
      <c r="M15" s="75" t="s">
        <v>33</v>
      </c>
      <c r="N15" s="75"/>
      <c r="O15" s="75"/>
      <c r="P15" s="75" t="s">
        <v>33</v>
      </c>
      <c r="Q15" s="75" t="s">
        <v>33</v>
      </c>
      <c r="R15" s="75" t="s">
        <v>33</v>
      </c>
    </row>
    <row r="16" spans="1:33">
      <c r="A16" s="33"/>
      <c r="B16" s="34">
        <f>COUNTA(B15:B15)</f>
        <v>1</v>
      </c>
      <c r="C16" s="62"/>
      <c r="D16" s="34">
        <f t="shared" ref="D16:R16" si="1">COUNTIF(D15:D15,"Yes")</f>
        <v>1</v>
      </c>
      <c r="E16" s="34">
        <f t="shared" si="1"/>
        <v>1</v>
      </c>
      <c r="F16" s="34">
        <f t="shared" si="1"/>
        <v>0</v>
      </c>
      <c r="G16" s="34">
        <f t="shared" si="1"/>
        <v>1</v>
      </c>
      <c r="H16" s="34">
        <f t="shared" si="1"/>
        <v>1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1</v>
      </c>
      <c r="N16" s="34">
        <f t="shared" si="1"/>
        <v>0</v>
      </c>
      <c r="O16" s="34">
        <f t="shared" si="1"/>
        <v>0</v>
      </c>
      <c r="P16" s="34">
        <f t="shared" si="1"/>
        <v>1</v>
      </c>
      <c r="Q16" s="34">
        <f t="shared" si="1"/>
        <v>1</v>
      </c>
      <c r="R16" s="34">
        <f t="shared" si="1"/>
        <v>1</v>
      </c>
    </row>
    <row r="17" spans="1:18">
      <c r="A17" s="33"/>
      <c r="B17" s="4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>
      <c r="A18" s="74" t="s">
        <v>206</v>
      </c>
      <c r="B18" s="74" t="s">
        <v>207</v>
      </c>
      <c r="C18" s="74" t="s">
        <v>208</v>
      </c>
      <c r="D18" s="74" t="s">
        <v>33</v>
      </c>
      <c r="E18" s="74" t="s">
        <v>33</v>
      </c>
      <c r="F18" s="74"/>
      <c r="G18" s="74" t="s">
        <v>33</v>
      </c>
      <c r="H18" s="74"/>
      <c r="I18" s="74"/>
      <c r="J18" s="74"/>
      <c r="K18" s="74"/>
      <c r="L18" s="74"/>
      <c r="M18" s="74"/>
      <c r="N18" s="74"/>
      <c r="O18" s="74"/>
      <c r="P18" s="74" t="s">
        <v>33</v>
      </c>
      <c r="Q18" s="74"/>
      <c r="R18" s="74" t="s">
        <v>33</v>
      </c>
    </row>
    <row r="19" spans="1:18">
      <c r="A19" s="74" t="s">
        <v>206</v>
      </c>
      <c r="B19" s="74" t="s">
        <v>209</v>
      </c>
      <c r="C19" s="74" t="s">
        <v>210</v>
      </c>
      <c r="D19" s="74" t="s">
        <v>33</v>
      </c>
      <c r="E19" s="74" t="s">
        <v>33</v>
      </c>
      <c r="F19" s="74"/>
      <c r="G19" s="74" t="s">
        <v>33</v>
      </c>
      <c r="H19" s="74"/>
      <c r="I19" s="74"/>
      <c r="J19" s="74"/>
      <c r="K19" s="74"/>
      <c r="L19" s="74" t="s">
        <v>33</v>
      </c>
      <c r="M19" s="74"/>
      <c r="N19" s="74"/>
      <c r="O19" s="74"/>
      <c r="P19" s="74" t="s">
        <v>33</v>
      </c>
      <c r="Q19" s="74"/>
      <c r="R19" s="74" t="s">
        <v>33</v>
      </c>
    </row>
    <row r="20" spans="1:18">
      <c r="A20" s="74" t="s">
        <v>206</v>
      </c>
      <c r="B20" s="74" t="s">
        <v>211</v>
      </c>
      <c r="C20" s="74" t="s">
        <v>212</v>
      </c>
      <c r="D20" s="74" t="s">
        <v>33</v>
      </c>
      <c r="E20" s="74" t="s">
        <v>33</v>
      </c>
      <c r="F20" s="74"/>
      <c r="G20" s="74" t="s">
        <v>33</v>
      </c>
      <c r="H20" s="74"/>
      <c r="I20" s="74"/>
      <c r="J20" s="74"/>
      <c r="K20" s="74"/>
      <c r="L20" s="74" t="s">
        <v>33</v>
      </c>
      <c r="M20" s="74"/>
      <c r="N20" s="74"/>
      <c r="O20" s="74"/>
      <c r="P20" s="74" t="s">
        <v>33</v>
      </c>
      <c r="Q20" s="74"/>
      <c r="R20" s="74" t="s">
        <v>33</v>
      </c>
    </row>
    <row r="21" spans="1:18">
      <c r="A21" s="74" t="s">
        <v>206</v>
      </c>
      <c r="B21" s="74" t="s">
        <v>213</v>
      </c>
      <c r="C21" s="74" t="s">
        <v>214</v>
      </c>
      <c r="D21" s="74" t="s">
        <v>33</v>
      </c>
      <c r="E21" s="74" t="s">
        <v>33</v>
      </c>
      <c r="F21" s="74"/>
      <c r="G21" s="74" t="s">
        <v>33</v>
      </c>
      <c r="H21" s="74"/>
      <c r="I21" s="74"/>
      <c r="J21" s="74"/>
      <c r="K21" s="74"/>
      <c r="L21" s="74" t="s">
        <v>33</v>
      </c>
      <c r="M21" s="74"/>
      <c r="N21" s="74"/>
      <c r="O21" s="74"/>
      <c r="P21" s="74" t="s">
        <v>33</v>
      </c>
      <c r="Q21" s="74"/>
      <c r="R21" s="74" t="s">
        <v>33</v>
      </c>
    </row>
    <row r="22" spans="1:18">
      <c r="A22" s="74" t="s">
        <v>206</v>
      </c>
      <c r="B22" s="74" t="s">
        <v>215</v>
      </c>
      <c r="C22" s="74" t="s">
        <v>216</v>
      </c>
      <c r="D22" s="74" t="s">
        <v>33</v>
      </c>
      <c r="E22" s="74" t="s">
        <v>33</v>
      </c>
      <c r="F22" s="74"/>
      <c r="G22" s="74" t="s">
        <v>33</v>
      </c>
      <c r="H22" s="74"/>
      <c r="I22" s="74"/>
      <c r="J22" s="74"/>
      <c r="K22" s="74"/>
      <c r="L22" s="74" t="s">
        <v>33</v>
      </c>
      <c r="M22" s="74"/>
      <c r="N22" s="74"/>
      <c r="O22" s="74"/>
      <c r="P22" s="74" t="s">
        <v>33</v>
      </c>
      <c r="Q22" s="74"/>
      <c r="R22" s="74" t="s">
        <v>33</v>
      </c>
    </row>
    <row r="23" spans="1:18">
      <c r="A23" s="74" t="s">
        <v>206</v>
      </c>
      <c r="B23" s="74" t="s">
        <v>217</v>
      </c>
      <c r="C23" s="74" t="s">
        <v>218</v>
      </c>
      <c r="D23" s="74" t="s">
        <v>33</v>
      </c>
      <c r="E23" s="74" t="s">
        <v>33</v>
      </c>
      <c r="F23" s="74"/>
      <c r="G23" s="74" t="s">
        <v>33</v>
      </c>
      <c r="H23" s="74"/>
      <c r="I23" s="74"/>
      <c r="J23" s="74"/>
      <c r="K23" s="74"/>
      <c r="L23" s="74" t="s">
        <v>33</v>
      </c>
      <c r="M23" s="74"/>
      <c r="N23" s="74"/>
      <c r="O23" s="74"/>
      <c r="P23" s="74" t="s">
        <v>33</v>
      </c>
      <c r="Q23" s="74"/>
      <c r="R23" s="74" t="s">
        <v>33</v>
      </c>
    </row>
    <row r="24" spans="1:18">
      <c r="A24" s="74" t="s">
        <v>206</v>
      </c>
      <c r="B24" s="74" t="s">
        <v>219</v>
      </c>
      <c r="C24" s="74" t="s">
        <v>220</v>
      </c>
      <c r="D24" s="74" t="s">
        <v>33</v>
      </c>
      <c r="E24" s="74" t="s">
        <v>33</v>
      </c>
      <c r="F24" s="74"/>
      <c r="G24" s="74" t="s">
        <v>33</v>
      </c>
      <c r="H24" s="74"/>
      <c r="I24" s="74"/>
      <c r="J24" s="74"/>
      <c r="K24" s="74"/>
      <c r="L24" s="74" t="s">
        <v>33</v>
      </c>
      <c r="M24" s="74"/>
      <c r="N24" s="74"/>
      <c r="O24" s="74"/>
      <c r="P24" s="74" t="s">
        <v>33</v>
      </c>
      <c r="Q24" s="74"/>
      <c r="R24" s="74" t="s">
        <v>33</v>
      </c>
    </row>
    <row r="25" spans="1:18">
      <c r="A25" s="74" t="s">
        <v>206</v>
      </c>
      <c r="B25" s="74" t="s">
        <v>221</v>
      </c>
      <c r="C25" s="74" t="s">
        <v>222</v>
      </c>
      <c r="D25" s="74" t="s">
        <v>33</v>
      </c>
      <c r="E25" s="74" t="s">
        <v>33</v>
      </c>
      <c r="F25" s="74"/>
      <c r="G25" s="74" t="s">
        <v>33</v>
      </c>
      <c r="H25" s="74"/>
      <c r="I25" s="74"/>
      <c r="J25" s="74"/>
      <c r="K25" s="74"/>
      <c r="L25" s="74" t="s">
        <v>33</v>
      </c>
      <c r="M25" s="74"/>
      <c r="N25" s="74"/>
      <c r="O25" s="74"/>
      <c r="P25" s="74" t="s">
        <v>33</v>
      </c>
      <c r="Q25" s="74"/>
      <c r="R25" s="74" t="s">
        <v>33</v>
      </c>
    </row>
    <row r="26" spans="1:18">
      <c r="A26" s="75" t="s">
        <v>206</v>
      </c>
      <c r="B26" s="75" t="s">
        <v>223</v>
      </c>
      <c r="C26" s="75" t="s">
        <v>224</v>
      </c>
      <c r="D26" s="75" t="s">
        <v>33</v>
      </c>
      <c r="E26" s="75" t="s">
        <v>33</v>
      </c>
      <c r="F26" s="75"/>
      <c r="G26" s="75" t="s">
        <v>33</v>
      </c>
      <c r="H26" s="75"/>
      <c r="I26" s="75"/>
      <c r="J26" s="75"/>
      <c r="K26" s="75"/>
      <c r="L26" s="75" t="s">
        <v>33</v>
      </c>
      <c r="M26" s="75"/>
      <c r="N26" s="75"/>
      <c r="O26" s="75"/>
      <c r="P26" s="75" t="s">
        <v>33</v>
      </c>
      <c r="Q26" s="75"/>
      <c r="R26" s="75" t="s">
        <v>33</v>
      </c>
    </row>
    <row r="27" spans="1:18">
      <c r="A27" s="33"/>
      <c r="B27" s="34">
        <f>COUNTA(B18:B26)</f>
        <v>9</v>
      </c>
      <c r="C27" s="62"/>
      <c r="D27" s="34">
        <f t="shared" ref="D27:R27" si="2">COUNTIF(D18:D26,"Yes")</f>
        <v>9</v>
      </c>
      <c r="E27" s="34">
        <f t="shared" si="2"/>
        <v>9</v>
      </c>
      <c r="F27" s="34">
        <f t="shared" si="2"/>
        <v>0</v>
      </c>
      <c r="G27" s="34">
        <f t="shared" si="2"/>
        <v>9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</v>
      </c>
      <c r="L27" s="34">
        <f t="shared" si="2"/>
        <v>8</v>
      </c>
      <c r="M27" s="34">
        <f t="shared" si="2"/>
        <v>0</v>
      </c>
      <c r="N27" s="34">
        <f t="shared" si="2"/>
        <v>0</v>
      </c>
      <c r="O27" s="34">
        <f t="shared" si="2"/>
        <v>0</v>
      </c>
      <c r="P27" s="34">
        <f t="shared" si="2"/>
        <v>9</v>
      </c>
      <c r="Q27" s="34">
        <f t="shared" si="2"/>
        <v>0</v>
      </c>
      <c r="R27" s="34">
        <f t="shared" si="2"/>
        <v>9</v>
      </c>
    </row>
    <row r="28" spans="1:18">
      <c r="A28" s="33"/>
      <c r="B28" s="48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>
      <c r="A29" s="74" t="s">
        <v>225</v>
      </c>
      <c r="B29" s="74" t="s">
        <v>226</v>
      </c>
      <c r="C29" s="74" t="s">
        <v>227</v>
      </c>
      <c r="D29" s="74" t="s">
        <v>33</v>
      </c>
      <c r="E29" s="74" t="s">
        <v>33</v>
      </c>
      <c r="F29" s="74"/>
      <c r="G29" s="74" t="s">
        <v>33</v>
      </c>
      <c r="H29" s="74"/>
      <c r="I29" s="74"/>
      <c r="J29" s="74"/>
      <c r="K29" s="74"/>
      <c r="L29" s="74"/>
      <c r="M29" s="74"/>
      <c r="N29" s="74"/>
      <c r="O29" s="74"/>
      <c r="P29" s="74"/>
      <c r="Q29" s="74" t="s">
        <v>33</v>
      </c>
      <c r="R29" s="74" t="s">
        <v>33</v>
      </c>
    </row>
    <row r="30" spans="1:18">
      <c r="A30" s="74" t="s">
        <v>225</v>
      </c>
      <c r="B30" s="74" t="s">
        <v>228</v>
      </c>
      <c r="C30" s="74" t="s">
        <v>229</v>
      </c>
      <c r="D30" s="74" t="s">
        <v>46</v>
      </c>
      <c r="E30" s="74" t="s">
        <v>130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>
      <c r="A31" s="74" t="s">
        <v>225</v>
      </c>
      <c r="B31" s="74" t="s">
        <v>230</v>
      </c>
      <c r="C31" s="74" t="s">
        <v>231</v>
      </c>
      <c r="D31" s="74" t="s">
        <v>33</v>
      </c>
      <c r="E31" s="74" t="s">
        <v>33</v>
      </c>
      <c r="F31" s="74"/>
      <c r="G31" s="74" t="s">
        <v>33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 t="s">
        <v>33</v>
      </c>
    </row>
    <row r="32" spans="1:18">
      <c r="A32" s="74" t="s">
        <v>225</v>
      </c>
      <c r="B32" s="74" t="s">
        <v>232</v>
      </c>
      <c r="C32" s="74" t="s">
        <v>233</v>
      </c>
      <c r="D32" s="74" t="s">
        <v>33</v>
      </c>
      <c r="E32" s="74" t="s">
        <v>33</v>
      </c>
      <c r="F32" s="74"/>
      <c r="G32" s="74" t="s">
        <v>33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 t="s">
        <v>33</v>
      </c>
    </row>
    <row r="33" spans="1:18">
      <c r="A33" s="74" t="s">
        <v>225</v>
      </c>
      <c r="B33" s="74" t="s">
        <v>234</v>
      </c>
      <c r="C33" s="74" t="s">
        <v>235</v>
      </c>
      <c r="D33" s="74" t="s">
        <v>33</v>
      </c>
      <c r="E33" s="74" t="s">
        <v>33</v>
      </c>
      <c r="F33" s="74"/>
      <c r="G33" s="74" t="s">
        <v>33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 t="s">
        <v>33</v>
      </c>
    </row>
    <row r="34" spans="1:18">
      <c r="A34" s="74" t="s">
        <v>225</v>
      </c>
      <c r="B34" s="74" t="s">
        <v>236</v>
      </c>
      <c r="C34" s="74" t="s">
        <v>237</v>
      </c>
      <c r="D34" s="74" t="s">
        <v>33</v>
      </c>
      <c r="E34" s="74" t="s">
        <v>33</v>
      </c>
      <c r="F34" s="74"/>
      <c r="G34" s="74" t="s">
        <v>33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 t="s">
        <v>33</v>
      </c>
    </row>
    <row r="35" spans="1:18">
      <c r="A35" s="74" t="s">
        <v>225</v>
      </c>
      <c r="B35" s="74" t="s">
        <v>238</v>
      </c>
      <c r="C35" s="74" t="s">
        <v>239</v>
      </c>
      <c r="D35" s="74" t="s">
        <v>33</v>
      </c>
      <c r="E35" s="74" t="s">
        <v>33</v>
      </c>
      <c r="F35" s="74"/>
      <c r="G35" s="74" t="s">
        <v>33</v>
      </c>
      <c r="H35" s="74"/>
      <c r="I35" s="74"/>
      <c r="J35" s="74"/>
      <c r="K35" s="74"/>
      <c r="L35" s="74"/>
      <c r="M35" s="74"/>
      <c r="N35" s="74"/>
      <c r="O35" s="74"/>
      <c r="P35" s="74"/>
      <c r="Q35" s="74" t="s">
        <v>33</v>
      </c>
      <c r="R35" s="74" t="s">
        <v>33</v>
      </c>
    </row>
    <row r="36" spans="1:18">
      <c r="A36" s="75" t="s">
        <v>225</v>
      </c>
      <c r="B36" s="75" t="s">
        <v>240</v>
      </c>
      <c r="C36" s="75" t="s">
        <v>241</v>
      </c>
      <c r="D36" s="75" t="s">
        <v>33</v>
      </c>
      <c r="E36" s="75" t="s">
        <v>33</v>
      </c>
      <c r="F36" s="75"/>
      <c r="G36" s="75" t="s">
        <v>33</v>
      </c>
      <c r="H36" s="75"/>
      <c r="I36" s="75"/>
      <c r="J36" s="75"/>
      <c r="K36" s="75"/>
      <c r="L36" s="75"/>
      <c r="M36" s="75"/>
      <c r="N36" s="75"/>
      <c r="O36" s="75"/>
      <c r="P36" s="75"/>
      <c r="Q36" s="75" t="s">
        <v>33</v>
      </c>
      <c r="R36" s="75" t="s">
        <v>33</v>
      </c>
    </row>
    <row r="37" spans="1:18">
      <c r="A37" s="33"/>
      <c r="B37" s="34">
        <f>COUNTA(B29:B36)</f>
        <v>8</v>
      </c>
      <c r="C37" s="62"/>
      <c r="D37" s="34">
        <f t="shared" ref="D37:R37" si="3">COUNTIF(D29:D36,"Yes")</f>
        <v>7</v>
      </c>
      <c r="E37" s="34">
        <f t="shared" si="3"/>
        <v>7</v>
      </c>
      <c r="F37" s="34">
        <f t="shared" si="3"/>
        <v>0</v>
      </c>
      <c r="G37" s="34">
        <f t="shared" si="3"/>
        <v>7</v>
      </c>
      <c r="H37" s="34">
        <f t="shared" si="3"/>
        <v>0</v>
      </c>
      <c r="I37" s="34">
        <f t="shared" si="3"/>
        <v>0</v>
      </c>
      <c r="J37" s="34">
        <f t="shared" si="3"/>
        <v>0</v>
      </c>
      <c r="K37" s="34">
        <f t="shared" si="3"/>
        <v>0</v>
      </c>
      <c r="L37" s="34">
        <f t="shared" si="3"/>
        <v>0</v>
      </c>
      <c r="M37" s="34">
        <f t="shared" si="3"/>
        <v>0</v>
      </c>
      <c r="N37" s="34">
        <f t="shared" si="3"/>
        <v>0</v>
      </c>
      <c r="O37" s="34">
        <f t="shared" si="3"/>
        <v>0</v>
      </c>
      <c r="P37" s="34">
        <f t="shared" si="3"/>
        <v>0</v>
      </c>
      <c r="Q37" s="34">
        <f t="shared" si="3"/>
        <v>3</v>
      </c>
      <c r="R37" s="34">
        <f t="shared" si="3"/>
        <v>7</v>
      </c>
    </row>
    <row r="38" spans="1:18">
      <c r="A38" s="49"/>
      <c r="B38" s="49"/>
      <c r="C38" s="95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>
      <c r="A39" s="74" t="s">
        <v>242</v>
      </c>
      <c r="B39" s="74" t="s">
        <v>243</v>
      </c>
      <c r="C39" s="74" t="s">
        <v>244</v>
      </c>
      <c r="D39" s="74" t="s">
        <v>33</v>
      </c>
      <c r="E39" s="74" t="s">
        <v>33</v>
      </c>
      <c r="F39" s="74"/>
      <c r="G39" s="74"/>
      <c r="H39" s="74" t="s">
        <v>33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1:18">
      <c r="A40" s="74" t="s">
        <v>242</v>
      </c>
      <c r="B40" s="74" t="s">
        <v>245</v>
      </c>
      <c r="C40" s="74" t="s">
        <v>246</v>
      </c>
      <c r="D40" s="74" t="s">
        <v>46</v>
      </c>
      <c r="E40" s="74" t="s">
        <v>130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>
      <c r="A41" s="33"/>
      <c r="B41" s="34">
        <f>COUNTA(B39:B40)</f>
        <v>2</v>
      </c>
      <c r="C41" s="137"/>
      <c r="D41" s="34">
        <f t="shared" ref="D41:R41" si="4">COUNTIF(D39:D40,"Yes")</f>
        <v>1</v>
      </c>
      <c r="E41" s="34">
        <f t="shared" si="4"/>
        <v>1</v>
      </c>
      <c r="F41" s="34">
        <f t="shared" si="4"/>
        <v>0</v>
      </c>
      <c r="G41" s="34">
        <f t="shared" si="4"/>
        <v>0</v>
      </c>
      <c r="H41" s="34">
        <f t="shared" si="4"/>
        <v>1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0</v>
      </c>
      <c r="M41" s="34">
        <f t="shared" si="4"/>
        <v>0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34">
        <f t="shared" si="4"/>
        <v>0</v>
      </c>
      <c r="R41" s="34">
        <f t="shared" si="4"/>
        <v>0</v>
      </c>
    </row>
    <row r="42" spans="1:18">
      <c r="A42" s="49"/>
      <c r="B42" s="49"/>
      <c r="C42" s="95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8">
      <c r="A43" s="74" t="s">
        <v>247</v>
      </c>
      <c r="B43" s="74" t="s">
        <v>248</v>
      </c>
      <c r="C43" s="74" t="s">
        <v>249</v>
      </c>
      <c r="D43" s="74" t="s">
        <v>33</v>
      </c>
      <c r="E43" s="74" t="s">
        <v>46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18">
      <c r="A44" s="74" t="s">
        <v>247</v>
      </c>
      <c r="B44" s="74" t="s">
        <v>250</v>
      </c>
      <c r="C44" s="74" t="s">
        <v>251</v>
      </c>
      <c r="D44" s="74" t="s">
        <v>33</v>
      </c>
      <c r="E44" s="74" t="s">
        <v>46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18">
      <c r="A45" s="74" t="s">
        <v>247</v>
      </c>
      <c r="B45" s="74" t="s">
        <v>252</v>
      </c>
      <c r="C45" s="74" t="s">
        <v>253</v>
      </c>
      <c r="D45" s="74" t="s">
        <v>33</v>
      </c>
      <c r="E45" s="74" t="s">
        <v>46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18">
      <c r="A46" s="74" t="s">
        <v>247</v>
      </c>
      <c r="B46" s="74" t="s">
        <v>254</v>
      </c>
      <c r="C46" s="74" t="s">
        <v>255</v>
      </c>
      <c r="D46" s="74" t="s">
        <v>33</v>
      </c>
      <c r="E46" s="74" t="s">
        <v>46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ht="18">
      <c r="A47" s="74" t="s">
        <v>247</v>
      </c>
      <c r="B47" s="74" t="s">
        <v>256</v>
      </c>
      <c r="C47" s="74" t="s">
        <v>257</v>
      </c>
      <c r="D47" s="74" t="s">
        <v>33</v>
      </c>
      <c r="E47" s="74" t="s">
        <v>46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>
      <c r="A48" s="74" t="s">
        <v>247</v>
      </c>
      <c r="B48" s="74" t="s">
        <v>258</v>
      </c>
      <c r="C48" s="74" t="s">
        <v>259</v>
      </c>
      <c r="D48" s="74" t="s">
        <v>33</v>
      </c>
      <c r="E48" s="74" t="s">
        <v>46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>
      <c r="A49" s="74" t="s">
        <v>247</v>
      </c>
      <c r="B49" s="74" t="s">
        <v>260</v>
      </c>
      <c r="C49" s="74" t="s">
        <v>261</v>
      </c>
      <c r="D49" s="74" t="s">
        <v>33</v>
      </c>
      <c r="E49" s="74" t="s">
        <v>33</v>
      </c>
      <c r="F49" s="74"/>
      <c r="G49" s="74" t="s">
        <v>33</v>
      </c>
      <c r="H49" s="74"/>
      <c r="I49" s="74" t="s">
        <v>33</v>
      </c>
      <c r="J49" s="74"/>
      <c r="K49" s="74" t="s">
        <v>33</v>
      </c>
      <c r="L49" s="74" t="s">
        <v>33</v>
      </c>
      <c r="M49" s="74" t="s">
        <v>33</v>
      </c>
      <c r="N49" s="74"/>
      <c r="O49" s="74"/>
      <c r="P49" s="74"/>
      <c r="Q49" s="74"/>
      <c r="R49" s="74"/>
    </row>
    <row r="50" spans="1:18" ht="18">
      <c r="A50" s="74" t="s">
        <v>247</v>
      </c>
      <c r="B50" s="74" t="s">
        <v>262</v>
      </c>
      <c r="C50" s="74" t="s">
        <v>263</v>
      </c>
      <c r="D50" s="74" t="s">
        <v>33</v>
      </c>
      <c r="E50" s="74" t="s">
        <v>33</v>
      </c>
      <c r="F50" s="74"/>
      <c r="G50" s="74" t="s">
        <v>33</v>
      </c>
      <c r="H50" s="74"/>
      <c r="I50" s="74"/>
      <c r="J50" s="74"/>
      <c r="K50" s="74" t="s">
        <v>33</v>
      </c>
      <c r="L50" s="74"/>
      <c r="M50" s="74" t="s">
        <v>33</v>
      </c>
      <c r="N50" s="74"/>
      <c r="O50" s="74"/>
      <c r="P50" s="74" t="s">
        <v>33</v>
      </c>
      <c r="Q50" s="74"/>
      <c r="R50" s="74" t="s">
        <v>33</v>
      </c>
    </row>
    <row r="51" spans="1:18">
      <c r="A51" s="74" t="s">
        <v>247</v>
      </c>
      <c r="B51" s="74" t="s">
        <v>264</v>
      </c>
      <c r="C51" s="74" t="s">
        <v>265</v>
      </c>
      <c r="D51" s="74" t="s">
        <v>33</v>
      </c>
      <c r="E51" s="74" t="s">
        <v>33</v>
      </c>
      <c r="F51" s="74"/>
      <c r="G51" s="74" t="s">
        <v>33</v>
      </c>
      <c r="H51" s="74"/>
      <c r="I51" s="74"/>
      <c r="J51" s="74"/>
      <c r="K51" s="74" t="s">
        <v>33</v>
      </c>
      <c r="L51" s="74"/>
      <c r="M51" s="74" t="s">
        <v>33</v>
      </c>
      <c r="N51" s="74"/>
      <c r="O51" s="74"/>
      <c r="P51" s="74"/>
      <c r="Q51" s="74"/>
      <c r="R51" s="74" t="s">
        <v>33</v>
      </c>
    </row>
    <row r="52" spans="1:18">
      <c r="A52" s="74" t="s">
        <v>247</v>
      </c>
      <c r="B52" s="74" t="s">
        <v>266</v>
      </c>
      <c r="C52" s="74" t="s">
        <v>267</v>
      </c>
      <c r="D52" s="74" t="s">
        <v>33</v>
      </c>
      <c r="E52" s="74" t="s">
        <v>46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>
      <c r="A53" s="75" t="s">
        <v>247</v>
      </c>
      <c r="B53" s="75" t="s">
        <v>268</v>
      </c>
      <c r="C53" s="75" t="s">
        <v>269</v>
      </c>
      <c r="D53" s="75" t="s">
        <v>33</v>
      </c>
      <c r="E53" s="75" t="s">
        <v>46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>
      <c r="A54" s="33"/>
      <c r="B54" s="34">
        <f>COUNTA(B43:B53)</f>
        <v>11</v>
      </c>
      <c r="C54" s="137"/>
      <c r="D54" s="34">
        <f t="shared" ref="D54:R54" si="5">COUNTIF(D43:D53,"Yes")</f>
        <v>11</v>
      </c>
      <c r="E54" s="34">
        <f t="shared" si="5"/>
        <v>3</v>
      </c>
      <c r="F54" s="34">
        <f t="shared" si="5"/>
        <v>0</v>
      </c>
      <c r="G54" s="34">
        <f t="shared" si="5"/>
        <v>3</v>
      </c>
      <c r="H54" s="34">
        <f t="shared" si="5"/>
        <v>0</v>
      </c>
      <c r="I54" s="34">
        <f t="shared" si="5"/>
        <v>1</v>
      </c>
      <c r="J54" s="34">
        <f t="shared" si="5"/>
        <v>0</v>
      </c>
      <c r="K54" s="34">
        <f t="shared" si="5"/>
        <v>3</v>
      </c>
      <c r="L54" s="34">
        <f t="shared" si="5"/>
        <v>1</v>
      </c>
      <c r="M54" s="34">
        <f t="shared" si="5"/>
        <v>3</v>
      </c>
      <c r="N54" s="34">
        <f t="shared" si="5"/>
        <v>0</v>
      </c>
      <c r="O54" s="34">
        <f t="shared" si="5"/>
        <v>0</v>
      </c>
      <c r="P54" s="34">
        <f t="shared" si="5"/>
        <v>1</v>
      </c>
      <c r="Q54" s="34">
        <f t="shared" si="5"/>
        <v>0</v>
      </c>
      <c r="R54" s="34">
        <f t="shared" si="5"/>
        <v>2</v>
      </c>
    </row>
    <row r="55" spans="1:18">
      <c r="A55" s="49"/>
      <c r="B55" s="49"/>
      <c r="C55" s="95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>
      <c r="A56" s="74" t="s">
        <v>270</v>
      </c>
      <c r="B56" s="74" t="s">
        <v>271</v>
      </c>
      <c r="C56" s="74" t="s">
        <v>272</v>
      </c>
      <c r="D56" s="74" t="s">
        <v>33</v>
      </c>
      <c r="E56" s="74" t="s">
        <v>33</v>
      </c>
      <c r="F56" s="74" t="s">
        <v>33</v>
      </c>
      <c r="G56" s="74" t="s">
        <v>33</v>
      </c>
      <c r="H56" s="74" t="s">
        <v>33</v>
      </c>
      <c r="I56" s="74" t="s">
        <v>33</v>
      </c>
      <c r="J56" s="74" t="s">
        <v>33</v>
      </c>
      <c r="K56" s="74" t="s">
        <v>33</v>
      </c>
      <c r="L56" s="74" t="s">
        <v>33</v>
      </c>
      <c r="M56" s="74"/>
      <c r="N56" s="74" t="s">
        <v>33</v>
      </c>
      <c r="O56" s="74" t="s">
        <v>33</v>
      </c>
      <c r="P56" s="74" t="s">
        <v>33</v>
      </c>
      <c r="Q56" s="74" t="s">
        <v>33</v>
      </c>
      <c r="R56" s="74" t="s">
        <v>33</v>
      </c>
    </row>
    <row r="57" spans="1:18">
      <c r="A57" s="74" t="s">
        <v>270</v>
      </c>
      <c r="B57" s="74" t="s">
        <v>273</v>
      </c>
      <c r="C57" s="74" t="s">
        <v>274</v>
      </c>
      <c r="D57" s="74" t="s">
        <v>33</v>
      </c>
      <c r="E57" s="74" t="s">
        <v>33</v>
      </c>
      <c r="F57" s="74"/>
      <c r="G57" s="74" t="s">
        <v>33</v>
      </c>
      <c r="H57" s="74" t="s">
        <v>33</v>
      </c>
      <c r="I57" s="74"/>
      <c r="J57" s="74"/>
      <c r="K57" s="74"/>
      <c r="L57" s="74"/>
      <c r="M57" s="74"/>
      <c r="N57" s="74"/>
      <c r="O57" s="74"/>
      <c r="P57" s="74" t="s">
        <v>33</v>
      </c>
      <c r="Q57" s="74" t="s">
        <v>33</v>
      </c>
      <c r="R57" s="74" t="s">
        <v>33</v>
      </c>
    </row>
    <row r="58" spans="1:18" ht="18">
      <c r="A58" s="74" t="s">
        <v>270</v>
      </c>
      <c r="B58" s="74" t="s">
        <v>275</v>
      </c>
      <c r="C58" s="74" t="s">
        <v>276</v>
      </c>
      <c r="D58" s="74" t="s">
        <v>33</v>
      </c>
      <c r="E58" s="74" t="s">
        <v>33</v>
      </c>
      <c r="F58" s="74"/>
      <c r="G58" s="74" t="s">
        <v>33</v>
      </c>
      <c r="H58" s="74" t="s">
        <v>33</v>
      </c>
      <c r="I58" s="74"/>
      <c r="J58" s="74"/>
      <c r="K58" s="74"/>
      <c r="L58" s="74"/>
      <c r="M58" s="74"/>
      <c r="N58" s="74"/>
      <c r="O58" s="74"/>
      <c r="P58" s="74" t="s">
        <v>33</v>
      </c>
      <c r="Q58" s="74" t="s">
        <v>33</v>
      </c>
      <c r="R58" s="74" t="s">
        <v>33</v>
      </c>
    </row>
    <row r="59" spans="1:18">
      <c r="A59" s="75" t="s">
        <v>270</v>
      </c>
      <c r="B59" s="75" t="s">
        <v>277</v>
      </c>
      <c r="C59" s="75" t="s">
        <v>278</v>
      </c>
      <c r="D59" s="75" t="s">
        <v>33</v>
      </c>
      <c r="E59" s="75" t="s">
        <v>33</v>
      </c>
      <c r="F59" s="75"/>
      <c r="G59" s="75" t="s">
        <v>33</v>
      </c>
      <c r="H59" s="75" t="s">
        <v>33</v>
      </c>
      <c r="I59" s="75"/>
      <c r="J59" s="75" t="s">
        <v>33</v>
      </c>
      <c r="K59" s="75" t="s">
        <v>33</v>
      </c>
      <c r="L59" s="75" t="s">
        <v>33</v>
      </c>
      <c r="M59" s="75"/>
      <c r="N59" s="75" t="s">
        <v>33</v>
      </c>
      <c r="O59" s="75"/>
      <c r="P59" s="75" t="s">
        <v>33</v>
      </c>
      <c r="Q59" s="75" t="s">
        <v>33</v>
      </c>
      <c r="R59" s="75" t="s">
        <v>33</v>
      </c>
    </row>
    <row r="60" spans="1:18">
      <c r="A60" s="33"/>
      <c r="B60" s="34">
        <f>COUNTA(B56:B59)</f>
        <v>4</v>
      </c>
      <c r="C60" s="137"/>
      <c r="D60" s="34">
        <f t="shared" ref="D60:R60" si="6">COUNTIF(D56:D59,"Yes")</f>
        <v>4</v>
      </c>
      <c r="E60" s="34">
        <f t="shared" si="6"/>
        <v>4</v>
      </c>
      <c r="F60" s="34">
        <f t="shared" si="6"/>
        <v>1</v>
      </c>
      <c r="G60" s="34">
        <f t="shared" si="6"/>
        <v>4</v>
      </c>
      <c r="H60" s="34">
        <f t="shared" si="6"/>
        <v>4</v>
      </c>
      <c r="I60" s="34">
        <f t="shared" si="6"/>
        <v>1</v>
      </c>
      <c r="J60" s="34">
        <f t="shared" si="6"/>
        <v>2</v>
      </c>
      <c r="K60" s="34">
        <f t="shared" si="6"/>
        <v>2</v>
      </c>
      <c r="L60" s="34">
        <f t="shared" si="6"/>
        <v>2</v>
      </c>
      <c r="M60" s="34">
        <f t="shared" si="6"/>
        <v>0</v>
      </c>
      <c r="N60" s="34">
        <f t="shared" si="6"/>
        <v>2</v>
      </c>
      <c r="O60" s="34">
        <f t="shared" si="6"/>
        <v>1</v>
      </c>
      <c r="P60" s="34">
        <f t="shared" si="6"/>
        <v>4</v>
      </c>
      <c r="Q60" s="34">
        <f t="shared" si="6"/>
        <v>4</v>
      </c>
      <c r="R60" s="34">
        <f t="shared" si="6"/>
        <v>4</v>
      </c>
    </row>
    <row r="61" spans="1:18">
      <c r="A61" s="49"/>
      <c r="B61" s="49"/>
      <c r="C61" s="95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>
      <c r="A62" s="74" t="s">
        <v>279</v>
      </c>
      <c r="B62" s="74" t="s">
        <v>280</v>
      </c>
      <c r="C62" s="74" t="s">
        <v>281</v>
      </c>
      <c r="D62" s="74" t="s">
        <v>33</v>
      </c>
      <c r="E62" s="74" t="s">
        <v>46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>
      <c r="A63" s="74" t="s">
        <v>279</v>
      </c>
      <c r="B63" s="74" t="s">
        <v>282</v>
      </c>
      <c r="C63" s="74" t="s">
        <v>283</v>
      </c>
      <c r="D63" s="74" t="s">
        <v>33</v>
      </c>
      <c r="E63" s="74" t="s">
        <v>46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>
      <c r="A64" s="74" t="s">
        <v>279</v>
      </c>
      <c r="B64" s="74" t="s">
        <v>284</v>
      </c>
      <c r="C64" s="74" t="s">
        <v>285</v>
      </c>
      <c r="D64" s="74" t="s">
        <v>33</v>
      </c>
      <c r="E64" s="74" t="s">
        <v>33</v>
      </c>
      <c r="F64" s="74"/>
      <c r="G64" s="74" t="s">
        <v>33</v>
      </c>
      <c r="H64" s="74"/>
      <c r="I64" s="74"/>
      <c r="J64" s="74"/>
      <c r="K64" s="74"/>
      <c r="L64" s="74"/>
      <c r="M64" s="74"/>
      <c r="N64" s="74"/>
      <c r="O64" s="74"/>
      <c r="P64" s="74" t="s">
        <v>33</v>
      </c>
      <c r="Q64" s="74"/>
      <c r="R64" s="74" t="s">
        <v>33</v>
      </c>
    </row>
    <row r="65" spans="1:18">
      <c r="A65" s="142" t="s">
        <v>279</v>
      </c>
      <c r="B65" s="142" t="s">
        <v>899</v>
      </c>
      <c r="C65" s="142" t="s">
        <v>900</v>
      </c>
      <c r="D65" s="142" t="s">
        <v>33</v>
      </c>
      <c r="E65" s="142" t="s">
        <v>33</v>
      </c>
      <c r="F65" s="142"/>
      <c r="G65" s="142"/>
      <c r="H65" s="142" t="s">
        <v>33</v>
      </c>
      <c r="I65" s="142"/>
      <c r="J65" s="142"/>
      <c r="K65" s="142"/>
      <c r="L65" s="142"/>
      <c r="M65" s="142"/>
      <c r="N65" s="142"/>
      <c r="O65" s="142"/>
      <c r="P65" s="142" t="s">
        <v>33</v>
      </c>
      <c r="Q65" s="142"/>
      <c r="R65" s="142"/>
    </row>
    <row r="66" spans="1:18">
      <c r="A66" s="74" t="s">
        <v>279</v>
      </c>
      <c r="B66" s="74" t="s">
        <v>286</v>
      </c>
      <c r="C66" s="74" t="s">
        <v>287</v>
      </c>
      <c r="D66" s="74" t="s">
        <v>33</v>
      </c>
      <c r="E66" s="74" t="s">
        <v>33</v>
      </c>
      <c r="F66" s="74"/>
      <c r="G66" s="74" t="s">
        <v>33</v>
      </c>
      <c r="H66" s="74"/>
      <c r="I66" s="74"/>
      <c r="J66" s="74"/>
      <c r="K66" s="74"/>
      <c r="L66" s="74"/>
      <c r="M66" s="74"/>
      <c r="N66" s="74"/>
      <c r="O66" s="74"/>
      <c r="P66" s="74" t="s">
        <v>33</v>
      </c>
      <c r="Q66" s="74"/>
      <c r="R66" s="74" t="s">
        <v>33</v>
      </c>
    </row>
    <row r="67" spans="1:18">
      <c r="A67" s="74" t="s">
        <v>279</v>
      </c>
      <c r="B67" s="74" t="s">
        <v>288</v>
      </c>
      <c r="C67" s="74" t="s">
        <v>289</v>
      </c>
      <c r="D67" s="74" t="s">
        <v>33</v>
      </c>
      <c r="E67" s="74" t="s">
        <v>46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>
      <c r="A68" s="74" t="s">
        <v>279</v>
      </c>
      <c r="B68" s="74" t="s">
        <v>290</v>
      </c>
      <c r="C68" s="74" t="s">
        <v>291</v>
      </c>
      <c r="D68" s="74" t="s">
        <v>33</v>
      </c>
      <c r="E68" s="74" t="s">
        <v>33</v>
      </c>
      <c r="F68" s="74"/>
      <c r="G68" s="74" t="s">
        <v>33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>
      <c r="A69" s="74" t="s">
        <v>279</v>
      </c>
      <c r="B69" s="74" t="s">
        <v>292</v>
      </c>
      <c r="C69" s="74" t="s">
        <v>293</v>
      </c>
      <c r="D69" s="74" t="s">
        <v>33</v>
      </c>
      <c r="E69" s="74" t="s">
        <v>33</v>
      </c>
      <c r="F69" s="74"/>
      <c r="G69" s="74" t="s">
        <v>33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>
      <c r="A70" s="74" t="s">
        <v>279</v>
      </c>
      <c r="B70" s="74" t="s">
        <v>294</v>
      </c>
      <c r="C70" s="74" t="s">
        <v>295</v>
      </c>
      <c r="D70" s="74" t="s">
        <v>33</v>
      </c>
      <c r="E70" s="74" t="s">
        <v>46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1:18">
      <c r="A71" s="74" t="s">
        <v>279</v>
      </c>
      <c r="B71" s="74" t="s">
        <v>296</v>
      </c>
      <c r="C71" s="74" t="s">
        <v>297</v>
      </c>
      <c r="D71" s="74" t="s">
        <v>33</v>
      </c>
      <c r="E71" s="74" t="s">
        <v>33</v>
      </c>
      <c r="F71" s="74"/>
      <c r="G71" s="74" t="s">
        <v>33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 t="s">
        <v>33</v>
      </c>
    </row>
    <row r="72" spans="1:18">
      <c r="A72" s="74" t="s">
        <v>279</v>
      </c>
      <c r="B72" s="74" t="s">
        <v>298</v>
      </c>
      <c r="C72" s="74" t="s">
        <v>299</v>
      </c>
      <c r="D72" s="74" t="s">
        <v>33</v>
      </c>
      <c r="E72" s="74" t="s">
        <v>46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1:18">
      <c r="A73" s="74" t="s">
        <v>279</v>
      </c>
      <c r="B73" s="74" t="s">
        <v>300</v>
      </c>
      <c r="C73" s="74" t="s">
        <v>301</v>
      </c>
      <c r="D73" s="74" t="s">
        <v>33</v>
      </c>
      <c r="E73" s="74" t="s">
        <v>46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1:18">
      <c r="A74" s="74" t="s">
        <v>279</v>
      </c>
      <c r="B74" s="74" t="s">
        <v>302</v>
      </c>
      <c r="C74" s="74" t="s">
        <v>303</v>
      </c>
      <c r="D74" s="74" t="s">
        <v>33</v>
      </c>
      <c r="E74" s="74" t="s">
        <v>46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>
      <c r="A75" s="74" t="s">
        <v>279</v>
      </c>
      <c r="B75" s="74" t="s">
        <v>304</v>
      </c>
      <c r="C75" s="74" t="s">
        <v>305</v>
      </c>
      <c r="D75" s="74" t="s">
        <v>33</v>
      </c>
      <c r="E75" s="74" t="s">
        <v>46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>
      <c r="A76" s="74" t="s">
        <v>279</v>
      </c>
      <c r="B76" s="74" t="s">
        <v>306</v>
      </c>
      <c r="C76" s="74" t="s">
        <v>307</v>
      </c>
      <c r="D76" s="74" t="s">
        <v>33</v>
      </c>
      <c r="E76" s="74" t="s">
        <v>33</v>
      </c>
      <c r="F76" s="74"/>
      <c r="G76" s="74" t="s">
        <v>33</v>
      </c>
      <c r="H76" s="74"/>
      <c r="I76" s="74"/>
      <c r="J76" s="74"/>
      <c r="K76" s="74"/>
      <c r="L76" s="74"/>
      <c r="M76" s="74"/>
      <c r="N76" s="74"/>
      <c r="O76" s="74"/>
      <c r="P76" s="74" t="s">
        <v>33</v>
      </c>
      <c r="Q76" s="74"/>
      <c r="R76" s="74"/>
    </row>
    <row r="77" spans="1:18" ht="18">
      <c r="A77" s="74" t="s">
        <v>279</v>
      </c>
      <c r="B77" s="74" t="s">
        <v>308</v>
      </c>
      <c r="C77" s="74" t="s">
        <v>309</v>
      </c>
      <c r="D77" s="74" t="s">
        <v>33</v>
      </c>
      <c r="E77" s="74" t="s">
        <v>33</v>
      </c>
      <c r="F77" s="74"/>
      <c r="G77" s="74" t="s">
        <v>33</v>
      </c>
      <c r="H77" s="74"/>
      <c r="I77" s="74"/>
      <c r="J77" s="74"/>
      <c r="K77" s="74"/>
      <c r="L77" s="74"/>
      <c r="M77" s="74"/>
      <c r="N77" s="74"/>
      <c r="O77" s="74"/>
      <c r="P77" s="74" t="s">
        <v>33</v>
      </c>
      <c r="Q77" s="74"/>
      <c r="R77" s="74"/>
    </row>
    <row r="78" spans="1:18">
      <c r="A78" s="74" t="s">
        <v>279</v>
      </c>
      <c r="B78" s="74" t="s">
        <v>310</v>
      </c>
      <c r="C78" s="74" t="s">
        <v>311</v>
      </c>
      <c r="D78" s="74" t="s">
        <v>33</v>
      </c>
      <c r="E78" s="74" t="s">
        <v>33</v>
      </c>
      <c r="F78" s="74"/>
      <c r="G78" s="74" t="s">
        <v>33</v>
      </c>
      <c r="H78" s="74"/>
      <c r="I78" s="74"/>
      <c r="J78" s="74"/>
      <c r="K78" s="74"/>
      <c r="L78" s="74"/>
      <c r="M78" s="74"/>
      <c r="N78" s="74"/>
      <c r="O78" s="74"/>
      <c r="P78" s="74" t="s">
        <v>33</v>
      </c>
      <c r="Q78" s="74"/>
      <c r="R78" s="74"/>
    </row>
    <row r="79" spans="1:18">
      <c r="A79" s="74" t="s">
        <v>279</v>
      </c>
      <c r="B79" s="74" t="s">
        <v>312</v>
      </c>
      <c r="C79" s="74" t="s">
        <v>313</v>
      </c>
      <c r="D79" s="74" t="s">
        <v>33</v>
      </c>
      <c r="E79" s="74" t="s">
        <v>33</v>
      </c>
      <c r="F79" s="74"/>
      <c r="G79" s="74" t="s">
        <v>33</v>
      </c>
      <c r="H79" s="74"/>
      <c r="I79" s="74"/>
      <c r="J79" s="74"/>
      <c r="K79" s="74"/>
      <c r="L79" s="74"/>
      <c r="M79" s="74"/>
      <c r="N79" s="74"/>
      <c r="O79" s="74"/>
      <c r="P79" s="74" t="s">
        <v>33</v>
      </c>
      <c r="Q79" s="74"/>
      <c r="R79" s="74" t="s">
        <v>33</v>
      </c>
    </row>
    <row r="80" spans="1:18">
      <c r="A80" s="74" t="s">
        <v>279</v>
      </c>
      <c r="B80" s="74" t="s">
        <v>314</v>
      </c>
      <c r="C80" s="74" t="s">
        <v>315</v>
      </c>
      <c r="D80" s="74" t="s">
        <v>33</v>
      </c>
      <c r="E80" s="74" t="s">
        <v>46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>
      <c r="A81" s="74" t="s">
        <v>279</v>
      </c>
      <c r="B81" s="74" t="s">
        <v>316</v>
      </c>
      <c r="C81" s="74" t="s">
        <v>317</v>
      </c>
      <c r="D81" s="74" t="s">
        <v>33</v>
      </c>
      <c r="E81" s="74" t="s">
        <v>33</v>
      </c>
      <c r="F81" s="74"/>
      <c r="G81" s="74" t="s">
        <v>33</v>
      </c>
      <c r="H81" s="74"/>
      <c r="I81" s="74"/>
      <c r="J81" s="74"/>
      <c r="K81" s="74"/>
      <c r="L81" s="74"/>
      <c r="M81" s="74"/>
      <c r="N81" s="74"/>
      <c r="O81" s="74"/>
      <c r="P81" s="74" t="s">
        <v>33</v>
      </c>
      <c r="Q81" s="74"/>
      <c r="R81" s="74"/>
    </row>
    <row r="82" spans="1:18">
      <c r="A82" s="74" t="s">
        <v>279</v>
      </c>
      <c r="B82" s="74" t="s">
        <v>318</v>
      </c>
      <c r="C82" s="74" t="s">
        <v>319</v>
      </c>
      <c r="D82" s="74" t="s">
        <v>33</v>
      </c>
      <c r="E82" s="74" t="s">
        <v>46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1:18">
      <c r="A83" s="74" t="s">
        <v>279</v>
      </c>
      <c r="B83" s="74" t="s">
        <v>320</v>
      </c>
      <c r="C83" s="74" t="s">
        <v>321</v>
      </c>
      <c r="D83" s="74" t="s">
        <v>33</v>
      </c>
      <c r="E83" s="74" t="s">
        <v>46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1:18">
      <c r="A84" s="74" t="s">
        <v>279</v>
      </c>
      <c r="B84" s="74" t="s">
        <v>322</v>
      </c>
      <c r="C84" s="74" t="s">
        <v>323</v>
      </c>
      <c r="D84" s="74" t="s">
        <v>33</v>
      </c>
      <c r="E84" s="74" t="s">
        <v>33</v>
      </c>
      <c r="F84" s="74"/>
      <c r="G84" s="74" t="s">
        <v>33</v>
      </c>
      <c r="H84" s="74"/>
      <c r="I84" s="74" t="s">
        <v>33</v>
      </c>
      <c r="J84" s="74"/>
      <c r="K84" s="74"/>
      <c r="L84" s="74"/>
      <c r="M84" s="74"/>
      <c r="N84" s="74"/>
      <c r="O84" s="74"/>
      <c r="P84" s="74" t="s">
        <v>33</v>
      </c>
      <c r="Q84" s="74"/>
      <c r="R84" s="74"/>
    </row>
    <row r="85" spans="1:18" ht="18">
      <c r="A85" s="74" t="s">
        <v>279</v>
      </c>
      <c r="B85" s="74" t="s">
        <v>324</v>
      </c>
      <c r="C85" s="74" t="s">
        <v>325</v>
      </c>
      <c r="D85" s="74" t="s">
        <v>33</v>
      </c>
      <c r="E85" s="74" t="s">
        <v>46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1:18">
      <c r="A86" s="74" t="s">
        <v>279</v>
      </c>
      <c r="B86" s="74" t="s">
        <v>326</v>
      </c>
      <c r="C86" s="74" t="s">
        <v>327</v>
      </c>
      <c r="D86" s="74" t="s">
        <v>33</v>
      </c>
      <c r="E86" s="74" t="s">
        <v>33</v>
      </c>
      <c r="F86" s="74"/>
      <c r="G86" s="74" t="s">
        <v>33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 t="s">
        <v>33</v>
      </c>
    </row>
    <row r="87" spans="1:18">
      <c r="A87" s="74" t="s">
        <v>279</v>
      </c>
      <c r="B87" s="74" t="s">
        <v>328</v>
      </c>
      <c r="C87" s="74" t="s">
        <v>329</v>
      </c>
      <c r="D87" s="74" t="s">
        <v>33</v>
      </c>
      <c r="E87" s="74" t="s">
        <v>46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18">
      <c r="A88" s="74" t="s">
        <v>279</v>
      </c>
      <c r="B88" s="74" t="s">
        <v>330</v>
      </c>
      <c r="C88" s="74" t="s">
        <v>331</v>
      </c>
      <c r="D88" s="74" t="s">
        <v>33</v>
      </c>
      <c r="E88" s="74" t="s">
        <v>46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1:18">
      <c r="A89" s="74" t="s">
        <v>279</v>
      </c>
      <c r="B89" s="74" t="s">
        <v>332</v>
      </c>
      <c r="C89" s="74" t="s">
        <v>333</v>
      </c>
      <c r="D89" s="74" t="s">
        <v>33</v>
      </c>
      <c r="E89" s="74" t="s">
        <v>46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1:18">
      <c r="A90" s="142" t="s">
        <v>279</v>
      </c>
      <c r="B90" s="142" t="s">
        <v>901</v>
      </c>
      <c r="C90" s="142" t="s">
        <v>902</v>
      </c>
      <c r="D90" s="142" t="s">
        <v>33</v>
      </c>
      <c r="E90" s="142" t="s">
        <v>33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 t="s">
        <v>33</v>
      </c>
      <c r="Q90" s="142"/>
      <c r="R90" s="142"/>
    </row>
    <row r="91" spans="1:18">
      <c r="A91" s="74" t="s">
        <v>279</v>
      </c>
      <c r="B91" s="74" t="s">
        <v>334</v>
      </c>
      <c r="C91" s="74" t="s">
        <v>335</v>
      </c>
      <c r="D91" s="74" t="s">
        <v>33</v>
      </c>
      <c r="E91" s="74" t="s">
        <v>46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1:18">
      <c r="A92" s="74" t="s">
        <v>279</v>
      </c>
      <c r="B92" s="74" t="s">
        <v>336</v>
      </c>
      <c r="C92" s="74" t="s">
        <v>337</v>
      </c>
      <c r="D92" s="74" t="s">
        <v>33</v>
      </c>
      <c r="E92" s="74" t="s">
        <v>33</v>
      </c>
      <c r="F92" s="74"/>
      <c r="G92" s="74" t="s">
        <v>33</v>
      </c>
      <c r="H92" s="74"/>
      <c r="I92" s="74"/>
      <c r="J92" s="74"/>
      <c r="K92" s="74"/>
      <c r="L92" s="74"/>
      <c r="M92" s="74"/>
      <c r="N92" s="74"/>
      <c r="O92" s="74"/>
      <c r="P92" s="74" t="s">
        <v>33</v>
      </c>
      <c r="Q92" s="74"/>
      <c r="R92" s="74"/>
    </row>
    <row r="93" spans="1:18" ht="18">
      <c r="A93" s="74" t="s">
        <v>279</v>
      </c>
      <c r="B93" s="74" t="s">
        <v>338</v>
      </c>
      <c r="C93" s="74" t="s">
        <v>339</v>
      </c>
      <c r="D93" s="74" t="s">
        <v>33</v>
      </c>
      <c r="E93" s="74" t="s">
        <v>46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1:18">
      <c r="A94" s="74" t="s">
        <v>279</v>
      </c>
      <c r="B94" s="74" t="s">
        <v>340</v>
      </c>
      <c r="C94" s="74" t="s">
        <v>341</v>
      </c>
      <c r="D94" s="74" t="s">
        <v>33</v>
      </c>
      <c r="E94" s="74" t="s">
        <v>33</v>
      </c>
      <c r="F94" s="74"/>
      <c r="G94" s="74" t="s">
        <v>33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1:18">
      <c r="A95" s="74" t="s">
        <v>279</v>
      </c>
      <c r="B95" s="74" t="s">
        <v>342</v>
      </c>
      <c r="C95" s="74" t="s">
        <v>343</v>
      </c>
      <c r="D95" s="74" t="s">
        <v>33</v>
      </c>
      <c r="E95" s="74" t="s">
        <v>33</v>
      </c>
      <c r="F95" s="74"/>
      <c r="G95" s="74" t="s">
        <v>33</v>
      </c>
      <c r="H95" s="74"/>
      <c r="I95" s="74"/>
      <c r="J95" s="74"/>
      <c r="K95" s="74"/>
      <c r="L95" s="74"/>
      <c r="M95" s="74"/>
      <c r="N95" s="74"/>
      <c r="O95" s="74"/>
      <c r="P95" s="74" t="s">
        <v>33</v>
      </c>
      <c r="Q95" s="74"/>
      <c r="R95" s="74"/>
    </row>
    <row r="96" spans="1:18" ht="18">
      <c r="A96" s="74" t="s">
        <v>279</v>
      </c>
      <c r="B96" s="74" t="s">
        <v>344</v>
      </c>
      <c r="C96" s="74" t="s">
        <v>345</v>
      </c>
      <c r="D96" s="74" t="s">
        <v>33</v>
      </c>
      <c r="E96" s="74" t="s">
        <v>46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1:18">
      <c r="A97" s="74" t="s">
        <v>279</v>
      </c>
      <c r="B97" s="74" t="s">
        <v>346</v>
      </c>
      <c r="C97" s="74" t="s">
        <v>347</v>
      </c>
      <c r="D97" s="74" t="s">
        <v>33</v>
      </c>
      <c r="E97" s="74" t="s">
        <v>46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1:18">
      <c r="A98" s="74" t="s">
        <v>279</v>
      </c>
      <c r="B98" s="74" t="s">
        <v>348</v>
      </c>
      <c r="C98" s="74" t="s">
        <v>349</v>
      </c>
      <c r="D98" s="74" t="s">
        <v>33</v>
      </c>
      <c r="E98" s="74" t="s">
        <v>46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1:18">
      <c r="A99" s="74" t="s">
        <v>279</v>
      </c>
      <c r="B99" s="74" t="s">
        <v>350</v>
      </c>
      <c r="C99" s="74" t="s">
        <v>351</v>
      </c>
      <c r="D99" s="74" t="s">
        <v>33</v>
      </c>
      <c r="E99" s="74" t="s">
        <v>46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1:18" ht="18">
      <c r="A100" s="74" t="s">
        <v>279</v>
      </c>
      <c r="B100" s="74" t="s">
        <v>352</v>
      </c>
      <c r="C100" s="74" t="s">
        <v>353</v>
      </c>
      <c r="D100" s="74" t="s">
        <v>33</v>
      </c>
      <c r="E100" s="74" t="s">
        <v>46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1:18">
      <c r="A101" s="74" t="s">
        <v>279</v>
      </c>
      <c r="B101" s="74" t="s">
        <v>354</v>
      </c>
      <c r="C101" s="74" t="s">
        <v>355</v>
      </c>
      <c r="D101" s="74" t="s">
        <v>33</v>
      </c>
      <c r="E101" s="74" t="s">
        <v>33</v>
      </c>
      <c r="F101" s="74"/>
      <c r="G101" s="74" t="s">
        <v>33</v>
      </c>
      <c r="H101" s="74"/>
      <c r="I101" s="74"/>
      <c r="J101" s="74"/>
      <c r="K101" s="74"/>
      <c r="L101" s="74"/>
      <c r="M101" s="74"/>
      <c r="N101" s="74"/>
      <c r="O101" s="74"/>
      <c r="P101" s="74" t="s">
        <v>33</v>
      </c>
      <c r="Q101" s="74"/>
      <c r="R101" s="74" t="s">
        <v>33</v>
      </c>
    </row>
    <row r="102" spans="1:18">
      <c r="A102" s="74" t="s">
        <v>279</v>
      </c>
      <c r="B102" s="74" t="s">
        <v>356</v>
      </c>
      <c r="C102" s="74" t="s">
        <v>357</v>
      </c>
      <c r="D102" s="74" t="s">
        <v>33</v>
      </c>
      <c r="E102" s="74" t="s">
        <v>33</v>
      </c>
      <c r="F102" s="74"/>
      <c r="G102" s="74" t="s">
        <v>33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 t="s">
        <v>33</v>
      </c>
    </row>
    <row r="103" spans="1:18">
      <c r="A103" s="74" t="s">
        <v>279</v>
      </c>
      <c r="B103" s="74" t="s">
        <v>358</v>
      </c>
      <c r="C103" s="74" t="s">
        <v>359</v>
      </c>
      <c r="D103" s="74" t="s">
        <v>33</v>
      </c>
      <c r="E103" s="74" t="s">
        <v>46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1:18">
      <c r="A104" s="74" t="s">
        <v>279</v>
      </c>
      <c r="B104" s="74" t="s">
        <v>360</v>
      </c>
      <c r="C104" s="74" t="s">
        <v>361</v>
      </c>
      <c r="D104" s="74" t="s">
        <v>33</v>
      </c>
      <c r="E104" s="74" t="s">
        <v>46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1:18">
      <c r="A105" s="57" t="s">
        <v>279</v>
      </c>
      <c r="B105" s="57" t="s">
        <v>905</v>
      </c>
      <c r="C105" s="57" t="s">
        <v>906</v>
      </c>
      <c r="D105" s="57" t="s">
        <v>33</v>
      </c>
      <c r="E105" s="57" t="s">
        <v>46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1:18">
      <c r="A106" s="74" t="s">
        <v>279</v>
      </c>
      <c r="B106" s="74" t="s">
        <v>362</v>
      </c>
      <c r="C106" s="74" t="s">
        <v>363</v>
      </c>
      <c r="D106" s="74" t="s">
        <v>33</v>
      </c>
      <c r="E106" s="74" t="s">
        <v>46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1:18">
      <c r="A107" s="74" t="s">
        <v>279</v>
      </c>
      <c r="B107" s="74" t="s">
        <v>364</v>
      </c>
      <c r="C107" s="74" t="s">
        <v>365</v>
      </c>
      <c r="D107" s="74" t="s">
        <v>33</v>
      </c>
      <c r="E107" s="74" t="s">
        <v>33</v>
      </c>
      <c r="F107" s="74"/>
      <c r="G107" s="74" t="s">
        <v>33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1:18">
      <c r="A108" s="74" t="s">
        <v>279</v>
      </c>
      <c r="B108" s="74" t="s">
        <v>366</v>
      </c>
      <c r="C108" s="74" t="s">
        <v>367</v>
      </c>
      <c r="D108" s="74" t="s">
        <v>33</v>
      </c>
      <c r="E108" s="74" t="s">
        <v>46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1:18">
      <c r="A109" s="74" t="s">
        <v>279</v>
      </c>
      <c r="B109" s="74" t="s">
        <v>368</v>
      </c>
      <c r="C109" s="74" t="s">
        <v>369</v>
      </c>
      <c r="D109" s="74" t="s">
        <v>33</v>
      </c>
      <c r="E109" s="74" t="s">
        <v>33</v>
      </c>
      <c r="F109" s="74"/>
      <c r="G109" s="74" t="s">
        <v>33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 t="s">
        <v>33</v>
      </c>
    </row>
    <row r="110" spans="1:18">
      <c r="A110" s="74" t="s">
        <v>279</v>
      </c>
      <c r="B110" s="74" t="s">
        <v>370</v>
      </c>
      <c r="C110" s="74" t="s">
        <v>371</v>
      </c>
      <c r="D110" s="74" t="s">
        <v>33</v>
      </c>
      <c r="E110" s="74" t="s">
        <v>46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1:18">
      <c r="A111" s="74" t="s">
        <v>279</v>
      </c>
      <c r="B111" s="74" t="s">
        <v>372</v>
      </c>
      <c r="C111" s="74" t="s">
        <v>373</v>
      </c>
      <c r="D111" s="74" t="s">
        <v>33</v>
      </c>
      <c r="E111" s="74" t="s">
        <v>33</v>
      </c>
      <c r="F111" s="74"/>
      <c r="G111" s="74" t="s">
        <v>33</v>
      </c>
      <c r="H111" s="74"/>
      <c r="I111" s="74"/>
      <c r="J111" s="74"/>
      <c r="K111" s="74"/>
      <c r="L111" s="74"/>
      <c r="M111" s="74"/>
      <c r="N111" s="74"/>
      <c r="O111" s="74"/>
      <c r="P111" s="74" t="s">
        <v>33</v>
      </c>
      <c r="Q111" s="74"/>
      <c r="R111" s="74"/>
    </row>
    <row r="112" spans="1:18">
      <c r="A112" s="74" t="s">
        <v>279</v>
      </c>
      <c r="B112" s="74" t="s">
        <v>374</v>
      </c>
      <c r="C112" s="74" t="s">
        <v>375</v>
      </c>
      <c r="D112" s="74" t="s">
        <v>33</v>
      </c>
      <c r="E112" s="74" t="s">
        <v>46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1:18">
      <c r="A113" s="74" t="s">
        <v>279</v>
      </c>
      <c r="B113" s="74" t="s">
        <v>376</v>
      </c>
      <c r="C113" s="74" t="s">
        <v>377</v>
      </c>
      <c r="D113" s="74" t="s">
        <v>33</v>
      </c>
      <c r="E113" s="74" t="s">
        <v>33</v>
      </c>
      <c r="F113" s="74"/>
      <c r="G113" s="74" t="s">
        <v>33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 t="s">
        <v>33</v>
      </c>
    </row>
    <row r="114" spans="1:18">
      <c r="A114" s="74" t="s">
        <v>279</v>
      </c>
      <c r="B114" s="74" t="s">
        <v>378</v>
      </c>
      <c r="C114" s="74" t="s">
        <v>379</v>
      </c>
      <c r="D114" s="74" t="s">
        <v>33</v>
      </c>
      <c r="E114" s="74" t="s">
        <v>33</v>
      </c>
      <c r="F114" s="74"/>
      <c r="G114" s="74" t="s">
        <v>33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1:18">
      <c r="A115" s="74" t="s">
        <v>279</v>
      </c>
      <c r="B115" s="74" t="s">
        <v>380</v>
      </c>
      <c r="C115" s="74" t="s">
        <v>381</v>
      </c>
      <c r="D115" s="74" t="s">
        <v>33</v>
      </c>
      <c r="E115" s="74" t="s">
        <v>46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1:18">
      <c r="A116" s="74" t="s">
        <v>279</v>
      </c>
      <c r="B116" s="74" t="s">
        <v>382</v>
      </c>
      <c r="C116" s="74" t="s">
        <v>383</v>
      </c>
      <c r="D116" s="74" t="s">
        <v>33</v>
      </c>
      <c r="E116" s="74" t="s">
        <v>46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1:18">
      <c r="A117" s="74" t="s">
        <v>279</v>
      </c>
      <c r="B117" s="74" t="s">
        <v>384</v>
      </c>
      <c r="C117" s="74" t="s">
        <v>385</v>
      </c>
      <c r="D117" s="74" t="s">
        <v>33</v>
      </c>
      <c r="E117" s="74" t="s">
        <v>33</v>
      </c>
      <c r="F117" s="74"/>
      <c r="G117" s="74" t="s">
        <v>33</v>
      </c>
      <c r="H117" s="74"/>
      <c r="I117" s="74"/>
      <c r="J117" s="74"/>
      <c r="K117" s="74"/>
      <c r="L117" s="74"/>
      <c r="M117" s="74"/>
      <c r="N117" s="74"/>
      <c r="O117" s="74"/>
      <c r="P117" s="74" t="s">
        <v>33</v>
      </c>
      <c r="Q117" s="74"/>
      <c r="R117" s="74"/>
    </row>
    <row r="118" spans="1:18">
      <c r="A118" s="74" t="s">
        <v>279</v>
      </c>
      <c r="B118" s="74" t="s">
        <v>386</v>
      </c>
      <c r="C118" s="74" t="s">
        <v>387</v>
      </c>
      <c r="D118" s="74" t="s">
        <v>33</v>
      </c>
      <c r="E118" s="74" t="s">
        <v>33</v>
      </c>
      <c r="F118" s="74"/>
      <c r="G118" s="74" t="s">
        <v>33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1:18">
      <c r="A119" s="74" t="s">
        <v>279</v>
      </c>
      <c r="B119" s="74" t="s">
        <v>388</v>
      </c>
      <c r="C119" s="74" t="s">
        <v>389</v>
      </c>
      <c r="D119" s="74" t="s">
        <v>33</v>
      </c>
      <c r="E119" s="74" t="s">
        <v>33</v>
      </c>
      <c r="F119" s="74"/>
      <c r="G119" s="74" t="s">
        <v>33</v>
      </c>
      <c r="H119" s="74"/>
      <c r="I119" s="74"/>
      <c r="J119" s="74"/>
      <c r="K119" s="74"/>
      <c r="L119" s="74"/>
      <c r="M119" s="74"/>
      <c r="N119" s="74"/>
      <c r="O119" s="74"/>
      <c r="P119" s="74" t="s">
        <v>33</v>
      </c>
      <c r="Q119" s="74"/>
      <c r="R119" s="74"/>
    </row>
    <row r="120" spans="1:18">
      <c r="A120" s="74" t="s">
        <v>279</v>
      </c>
      <c r="B120" s="74" t="s">
        <v>390</v>
      </c>
      <c r="C120" s="74" t="s">
        <v>391</v>
      </c>
      <c r="D120" s="74" t="s">
        <v>33</v>
      </c>
      <c r="E120" s="74" t="s">
        <v>33</v>
      </c>
      <c r="F120" s="74"/>
      <c r="G120" s="74" t="s">
        <v>33</v>
      </c>
      <c r="H120" s="74"/>
      <c r="I120" s="74"/>
      <c r="J120" s="74"/>
      <c r="K120" s="74"/>
      <c r="L120" s="74"/>
      <c r="M120" s="74"/>
      <c r="N120" s="74"/>
      <c r="O120" s="74"/>
      <c r="P120" s="74" t="s">
        <v>33</v>
      </c>
      <c r="Q120" s="74"/>
      <c r="R120" s="74"/>
    </row>
    <row r="121" spans="1:18">
      <c r="A121" s="74" t="s">
        <v>279</v>
      </c>
      <c r="B121" s="74" t="s">
        <v>392</v>
      </c>
      <c r="C121" s="74" t="s">
        <v>393</v>
      </c>
      <c r="D121" s="74" t="s">
        <v>33</v>
      </c>
      <c r="E121" s="74" t="s">
        <v>33</v>
      </c>
      <c r="F121" s="74"/>
      <c r="G121" s="74" t="s">
        <v>33</v>
      </c>
      <c r="H121" s="74"/>
      <c r="I121" s="74"/>
      <c r="J121" s="74"/>
      <c r="K121" s="74"/>
      <c r="L121" s="74"/>
      <c r="M121" s="74"/>
      <c r="N121" s="74"/>
      <c r="O121" s="74"/>
      <c r="P121" s="74" t="s">
        <v>33</v>
      </c>
      <c r="Q121" s="74"/>
      <c r="R121" s="74"/>
    </row>
    <row r="122" spans="1:18">
      <c r="A122" s="74" t="s">
        <v>279</v>
      </c>
      <c r="B122" s="74" t="s">
        <v>394</v>
      </c>
      <c r="C122" s="74" t="s">
        <v>395</v>
      </c>
      <c r="D122" s="74" t="s">
        <v>33</v>
      </c>
      <c r="E122" s="74" t="s">
        <v>46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1:18" ht="18">
      <c r="A123" s="74" t="s">
        <v>279</v>
      </c>
      <c r="B123" s="74" t="s">
        <v>396</v>
      </c>
      <c r="C123" s="74" t="s">
        <v>397</v>
      </c>
      <c r="D123" s="74" t="s">
        <v>33</v>
      </c>
      <c r="E123" s="74" t="s">
        <v>46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</row>
    <row r="124" spans="1:18" ht="18">
      <c r="A124" s="74" t="s">
        <v>279</v>
      </c>
      <c r="B124" s="74" t="s">
        <v>398</v>
      </c>
      <c r="C124" s="74" t="s">
        <v>399</v>
      </c>
      <c r="D124" s="74" t="s">
        <v>33</v>
      </c>
      <c r="E124" s="74" t="s">
        <v>46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1:18">
      <c r="A125" s="74" t="s">
        <v>279</v>
      </c>
      <c r="B125" s="74" t="s">
        <v>400</v>
      </c>
      <c r="C125" s="74" t="s">
        <v>401</v>
      </c>
      <c r="D125" s="74" t="s">
        <v>33</v>
      </c>
      <c r="E125" s="74" t="s">
        <v>46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18">
      <c r="A126" s="74" t="s">
        <v>279</v>
      </c>
      <c r="B126" s="74" t="s">
        <v>402</v>
      </c>
      <c r="C126" s="74" t="s">
        <v>403</v>
      </c>
      <c r="D126" s="74" t="s">
        <v>33</v>
      </c>
      <c r="E126" s="74" t="s">
        <v>46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18">
      <c r="A127" s="74" t="s">
        <v>279</v>
      </c>
      <c r="B127" s="74" t="s">
        <v>404</v>
      </c>
      <c r="C127" s="74" t="s">
        <v>405</v>
      </c>
      <c r="D127" s="74" t="s">
        <v>33</v>
      </c>
      <c r="E127" s="74" t="s">
        <v>46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1:18">
      <c r="A128" s="142" t="s">
        <v>279</v>
      </c>
      <c r="B128" s="142" t="s">
        <v>903</v>
      </c>
      <c r="C128" s="142" t="s">
        <v>904</v>
      </c>
      <c r="D128" s="142" t="s">
        <v>33</v>
      </c>
      <c r="E128" s="142" t="s">
        <v>33</v>
      </c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 t="s">
        <v>33</v>
      </c>
      <c r="Q128" s="142"/>
      <c r="R128" s="142"/>
    </row>
    <row r="129" spans="1:18" ht="18">
      <c r="A129" s="74" t="s">
        <v>279</v>
      </c>
      <c r="B129" s="74" t="s">
        <v>406</v>
      </c>
      <c r="C129" s="74" t="s">
        <v>407</v>
      </c>
      <c r="D129" s="74" t="s">
        <v>33</v>
      </c>
      <c r="E129" s="74" t="s">
        <v>33</v>
      </c>
      <c r="F129" s="74"/>
      <c r="G129" s="74" t="s">
        <v>33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1:18">
      <c r="A130" s="75" t="s">
        <v>279</v>
      </c>
      <c r="B130" s="75" t="s">
        <v>408</v>
      </c>
      <c r="C130" s="75" t="s">
        <v>409</v>
      </c>
      <c r="D130" s="75" t="s">
        <v>33</v>
      </c>
      <c r="E130" s="75" t="s">
        <v>46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</row>
    <row r="131" spans="1:18">
      <c r="A131" s="33"/>
      <c r="B131" s="34">
        <f>COUNTA(B62:B130)</f>
        <v>69</v>
      </c>
      <c r="C131" s="137"/>
      <c r="D131" s="34">
        <f t="shared" ref="D131:R131" si="7">COUNTIF(D62:D130,"Yes")</f>
        <v>69</v>
      </c>
      <c r="E131" s="34">
        <f t="shared" si="7"/>
        <v>31</v>
      </c>
      <c r="F131" s="34">
        <f t="shared" si="7"/>
        <v>0</v>
      </c>
      <c r="G131" s="34">
        <f t="shared" si="7"/>
        <v>28</v>
      </c>
      <c r="H131" s="34">
        <f t="shared" si="7"/>
        <v>1</v>
      </c>
      <c r="I131" s="34">
        <f t="shared" si="7"/>
        <v>1</v>
      </c>
      <c r="J131" s="34">
        <f t="shared" si="7"/>
        <v>0</v>
      </c>
      <c r="K131" s="34">
        <f t="shared" si="7"/>
        <v>0</v>
      </c>
      <c r="L131" s="34">
        <f t="shared" si="7"/>
        <v>0</v>
      </c>
      <c r="M131" s="34">
        <f t="shared" si="7"/>
        <v>0</v>
      </c>
      <c r="N131" s="34">
        <f t="shared" si="7"/>
        <v>0</v>
      </c>
      <c r="O131" s="34">
        <f t="shared" si="7"/>
        <v>0</v>
      </c>
      <c r="P131" s="34">
        <f t="shared" si="7"/>
        <v>19</v>
      </c>
      <c r="Q131" s="34">
        <f t="shared" si="7"/>
        <v>0</v>
      </c>
      <c r="R131" s="34">
        <f t="shared" si="7"/>
        <v>9</v>
      </c>
    </row>
    <row r="132" spans="1:18">
      <c r="A132" s="49"/>
      <c r="B132" s="49"/>
      <c r="C132" s="95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>
      <c r="A133" s="74" t="s">
        <v>410</v>
      </c>
      <c r="B133" s="74" t="s">
        <v>411</v>
      </c>
      <c r="C133" s="74" t="s">
        <v>412</v>
      </c>
      <c r="D133" s="74" t="s">
        <v>33</v>
      </c>
      <c r="E133" s="74" t="s">
        <v>33</v>
      </c>
      <c r="F133" s="74"/>
      <c r="G133" s="74" t="s">
        <v>33</v>
      </c>
      <c r="H133" s="74"/>
      <c r="I133" s="74"/>
      <c r="J133" s="74"/>
      <c r="K133" s="74"/>
      <c r="L133" s="74"/>
      <c r="M133" s="74"/>
      <c r="N133" s="74"/>
      <c r="O133" s="74"/>
      <c r="P133" s="74" t="s">
        <v>33</v>
      </c>
      <c r="Q133" s="74" t="s">
        <v>33</v>
      </c>
      <c r="R133" s="74"/>
    </row>
    <row r="134" spans="1:18" ht="18">
      <c r="A134" s="75" t="s">
        <v>410</v>
      </c>
      <c r="B134" s="75" t="s">
        <v>413</v>
      </c>
      <c r="C134" s="75" t="s">
        <v>414</v>
      </c>
      <c r="D134" s="75" t="s">
        <v>33</v>
      </c>
      <c r="E134" s="75" t="s">
        <v>33</v>
      </c>
      <c r="F134" s="75"/>
      <c r="G134" s="75" t="s">
        <v>33</v>
      </c>
      <c r="H134" s="75" t="s">
        <v>33</v>
      </c>
      <c r="I134" s="75"/>
      <c r="J134" s="75"/>
      <c r="K134" s="75"/>
      <c r="L134" s="75"/>
      <c r="M134" s="75"/>
      <c r="N134" s="75"/>
      <c r="O134" s="75"/>
      <c r="P134" s="75" t="s">
        <v>33</v>
      </c>
      <c r="Q134" s="75" t="s">
        <v>33</v>
      </c>
      <c r="R134" s="75"/>
    </row>
    <row r="135" spans="1:18">
      <c r="A135" s="33"/>
      <c r="B135" s="34">
        <f>COUNTA(B133:B134)</f>
        <v>2</v>
      </c>
      <c r="C135" s="137"/>
      <c r="D135" s="34">
        <f t="shared" ref="D135:R135" si="8">COUNTIF(D133:D134,"Yes")</f>
        <v>2</v>
      </c>
      <c r="E135" s="34">
        <f t="shared" si="8"/>
        <v>2</v>
      </c>
      <c r="F135" s="34">
        <f t="shared" si="8"/>
        <v>0</v>
      </c>
      <c r="G135" s="34">
        <f t="shared" si="8"/>
        <v>2</v>
      </c>
      <c r="H135" s="34">
        <f t="shared" si="8"/>
        <v>1</v>
      </c>
      <c r="I135" s="34">
        <f t="shared" si="8"/>
        <v>0</v>
      </c>
      <c r="J135" s="34">
        <f t="shared" si="8"/>
        <v>0</v>
      </c>
      <c r="K135" s="34">
        <f t="shared" si="8"/>
        <v>0</v>
      </c>
      <c r="L135" s="34">
        <f t="shared" si="8"/>
        <v>0</v>
      </c>
      <c r="M135" s="34">
        <f t="shared" si="8"/>
        <v>0</v>
      </c>
      <c r="N135" s="34">
        <f t="shared" si="8"/>
        <v>0</v>
      </c>
      <c r="O135" s="34">
        <f t="shared" si="8"/>
        <v>0</v>
      </c>
      <c r="P135" s="34">
        <f t="shared" si="8"/>
        <v>2</v>
      </c>
      <c r="Q135" s="34">
        <f t="shared" si="8"/>
        <v>2</v>
      </c>
      <c r="R135" s="34">
        <f t="shared" si="8"/>
        <v>0</v>
      </c>
    </row>
    <row r="136" spans="1:18">
      <c r="A136" s="49"/>
      <c r="B136" s="49"/>
      <c r="C136" s="9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>
      <c r="A137" s="74" t="s">
        <v>415</v>
      </c>
      <c r="B137" s="74" t="s">
        <v>416</v>
      </c>
      <c r="C137" s="74" t="s">
        <v>417</v>
      </c>
      <c r="D137" s="74" t="s">
        <v>33</v>
      </c>
      <c r="E137" s="74" t="s">
        <v>46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</row>
    <row r="138" spans="1:18">
      <c r="A138" s="74" t="s">
        <v>415</v>
      </c>
      <c r="B138" s="74" t="s">
        <v>419</v>
      </c>
      <c r="C138" s="74" t="s">
        <v>420</v>
      </c>
      <c r="D138" s="74" t="s">
        <v>33</v>
      </c>
      <c r="E138" s="74" t="s">
        <v>46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</row>
    <row r="139" spans="1:18">
      <c r="A139" s="74" t="s">
        <v>415</v>
      </c>
      <c r="B139" s="74" t="s">
        <v>421</v>
      </c>
      <c r="C139" s="74" t="s">
        <v>422</v>
      </c>
      <c r="D139" s="74" t="s">
        <v>33</v>
      </c>
      <c r="E139" s="74" t="s">
        <v>46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</row>
    <row r="140" spans="1:18">
      <c r="A140" s="74" t="s">
        <v>415</v>
      </c>
      <c r="B140" s="74" t="s">
        <v>423</v>
      </c>
      <c r="C140" s="74" t="s">
        <v>424</v>
      </c>
      <c r="D140" s="74" t="s">
        <v>33</v>
      </c>
      <c r="E140" s="74" t="s">
        <v>46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1" spans="1:18">
      <c r="A141" s="74" t="s">
        <v>415</v>
      </c>
      <c r="B141" s="74" t="s">
        <v>425</v>
      </c>
      <c r="C141" s="74" t="s">
        <v>426</v>
      </c>
      <c r="D141" s="74" t="s">
        <v>33</v>
      </c>
      <c r="E141" s="74" t="s">
        <v>46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</row>
    <row r="142" spans="1:18">
      <c r="A142" s="75" t="s">
        <v>415</v>
      </c>
      <c r="B142" s="75" t="s">
        <v>427</v>
      </c>
      <c r="C142" s="75" t="s">
        <v>428</v>
      </c>
      <c r="D142" s="75" t="s">
        <v>33</v>
      </c>
      <c r="E142" s="75" t="s">
        <v>46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</row>
    <row r="143" spans="1:18">
      <c r="A143" s="33"/>
      <c r="B143" s="34">
        <f>COUNTA(B137:B142)</f>
        <v>6</v>
      </c>
      <c r="C143" s="137"/>
      <c r="D143" s="34">
        <f t="shared" ref="D143:R143" si="9">COUNTIF(D137:D142,"Yes")</f>
        <v>6</v>
      </c>
      <c r="E143" s="34">
        <f t="shared" si="9"/>
        <v>0</v>
      </c>
      <c r="F143" s="34">
        <f t="shared" si="9"/>
        <v>0</v>
      </c>
      <c r="G143" s="34">
        <f t="shared" si="9"/>
        <v>0</v>
      </c>
      <c r="H143" s="34">
        <f t="shared" si="9"/>
        <v>0</v>
      </c>
      <c r="I143" s="34">
        <f t="shared" si="9"/>
        <v>0</v>
      </c>
      <c r="J143" s="34">
        <f t="shared" si="9"/>
        <v>0</v>
      </c>
      <c r="K143" s="34">
        <f t="shared" si="9"/>
        <v>0</v>
      </c>
      <c r="L143" s="34">
        <f t="shared" si="9"/>
        <v>0</v>
      </c>
      <c r="M143" s="34">
        <f t="shared" si="9"/>
        <v>0</v>
      </c>
      <c r="N143" s="34">
        <f t="shared" si="9"/>
        <v>0</v>
      </c>
      <c r="O143" s="34">
        <f t="shared" si="9"/>
        <v>0</v>
      </c>
      <c r="P143" s="34">
        <f t="shared" si="9"/>
        <v>0</v>
      </c>
      <c r="Q143" s="34">
        <f t="shared" si="9"/>
        <v>0</v>
      </c>
      <c r="R143" s="34">
        <f t="shared" si="9"/>
        <v>0</v>
      </c>
    </row>
    <row r="144" spans="1:18">
      <c r="A144" s="49"/>
      <c r="B144" s="49"/>
      <c r="C144" s="95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>
      <c r="A145" s="74" t="s">
        <v>429</v>
      </c>
      <c r="B145" s="74" t="s">
        <v>430</v>
      </c>
      <c r="C145" s="74" t="s">
        <v>431</v>
      </c>
      <c r="D145" s="74" t="s">
        <v>33</v>
      </c>
      <c r="E145" s="74" t="s">
        <v>46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</row>
    <row r="146" spans="1:18">
      <c r="A146" s="74" t="s">
        <v>429</v>
      </c>
      <c r="B146" s="74" t="s">
        <v>432</v>
      </c>
      <c r="C146" s="74" t="s">
        <v>433</v>
      </c>
      <c r="D146" s="74" t="s">
        <v>33</v>
      </c>
      <c r="E146" s="74" t="s">
        <v>46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</row>
    <row r="147" spans="1:18">
      <c r="A147" s="74" t="s">
        <v>429</v>
      </c>
      <c r="B147" s="74" t="s">
        <v>434</v>
      </c>
      <c r="C147" s="74" t="s">
        <v>435</v>
      </c>
      <c r="D147" s="74" t="s">
        <v>33</v>
      </c>
      <c r="E147" s="74" t="s">
        <v>33</v>
      </c>
      <c r="F147" s="74"/>
      <c r="G147" s="74" t="s">
        <v>33</v>
      </c>
      <c r="H147" s="74"/>
      <c r="I147" s="74" t="s">
        <v>33</v>
      </c>
      <c r="J147" s="74"/>
      <c r="K147" s="74" t="s">
        <v>33</v>
      </c>
      <c r="L147" s="74"/>
      <c r="M147" s="74"/>
      <c r="N147" s="74"/>
      <c r="O147" s="74" t="s">
        <v>33</v>
      </c>
      <c r="P147" s="74"/>
      <c r="Q147" s="74"/>
      <c r="R147" s="74" t="s">
        <v>33</v>
      </c>
    </row>
    <row r="148" spans="1:18">
      <c r="A148" s="74" t="s">
        <v>429</v>
      </c>
      <c r="B148" s="74" t="s">
        <v>436</v>
      </c>
      <c r="C148" s="74" t="s">
        <v>437</v>
      </c>
      <c r="D148" s="74" t="s">
        <v>33</v>
      </c>
      <c r="E148" s="74" t="s">
        <v>46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</row>
    <row r="149" spans="1:18">
      <c r="A149" s="74" t="s">
        <v>429</v>
      </c>
      <c r="B149" s="74" t="s">
        <v>438</v>
      </c>
      <c r="C149" s="74" t="s">
        <v>439</v>
      </c>
      <c r="D149" s="74" t="s">
        <v>33</v>
      </c>
      <c r="E149" s="74" t="s">
        <v>46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</row>
    <row r="150" spans="1:18">
      <c r="A150" s="74" t="s">
        <v>429</v>
      </c>
      <c r="B150" s="74" t="s">
        <v>440</v>
      </c>
      <c r="C150" s="74" t="s">
        <v>441</v>
      </c>
      <c r="D150" s="74" t="s">
        <v>33</v>
      </c>
      <c r="E150" s="74" t="s">
        <v>46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</row>
    <row r="151" spans="1:18">
      <c r="A151" s="74" t="s">
        <v>429</v>
      </c>
      <c r="B151" s="74" t="s">
        <v>442</v>
      </c>
      <c r="C151" s="74" t="s">
        <v>443</v>
      </c>
      <c r="D151" s="74" t="s">
        <v>33</v>
      </c>
      <c r="E151" s="74" t="s">
        <v>46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</row>
    <row r="152" spans="1:18">
      <c r="A152" s="74" t="s">
        <v>429</v>
      </c>
      <c r="B152" s="74" t="s">
        <v>444</v>
      </c>
      <c r="C152" s="74" t="s">
        <v>445</v>
      </c>
      <c r="D152" s="74" t="s">
        <v>33</v>
      </c>
      <c r="E152" s="74" t="s">
        <v>46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</row>
    <row r="153" spans="1:18">
      <c r="A153" s="74" t="s">
        <v>429</v>
      </c>
      <c r="B153" s="74" t="s">
        <v>446</v>
      </c>
      <c r="C153" s="74" t="s">
        <v>447</v>
      </c>
      <c r="D153" s="74" t="s">
        <v>33</v>
      </c>
      <c r="E153" s="74" t="s">
        <v>46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</row>
    <row r="154" spans="1:18">
      <c r="A154" s="74" t="s">
        <v>429</v>
      </c>
      <c r="B154" s="74" t="s">
        <v>448</v>
      </c>
      <c r="C154" s="74" t="s">
        <v>449</v>
      </c>
      <c r="D154" s="74" t="s">
        <v>33</v>
      </c>
      <c r="E154" s="74" t="s">
        <v>46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</row>
    <row r="155" spans="1:18" ht="18">
      <c r="A155" s="74" t="s">
        <v>429</v>
      </c>
      <c r="B155" s="74" t="s">
        <v>450</v>
      </c>
      <c r="C155" s="74" t="s">
        <v>451</v>
      </c>
      <c r="D155" s="74" t="s">
        <v>33</v>
      </c>
      <c r="E155" s="74" t="s">
        <v>46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</row>
    <row r="156" spans="1:18">
      <c r="A156" s="75" t="s">
        <v>429</v>
      </c>
      <c r="B156" s="75" t="s">
        <v>452</v>
      </c>
      <c r="C156" s="75" t="s">
        <v>453</v>
      </c>
      <c r="D156" s="75" t="s">
        <v>33</v>
      </c>
      <c r="E156" s="75" t="s">
        <v>33</v>
      </c>
      <c r="F156" s="75"/>
      <c r="G156" s="75" t="s">
        <v>33</v>
      </c>
      <c r="H156" s="75"/>
      <c r="I156" s="75"/>
      <c r="J156" s="75"/>
      <c r="K156" s="75" t="s">
        <v>33</v>
      </c>
      <c r="L156" s="75" t="s">
        <v>33</v>
      </c>
      <c r="M156" s="75" t="s">
        <v>33</v>
      </c>
      <c r="N156" s="75"/>
      <c r="O156" s="75" t="s">
        <v>33</v>
      </c>
      <c r="P156" s="75"/>
      <c r="Q156" s="75"/>
      <c r="R156" s="75"/>
    </row>
    <row r="157" spans="1:18">
      <c r="A157" s="33"/>
      <c r="B157" s="34">
        <f>COUNTA(B145:B156)</f>
        <v>12</v>
      </c>
      <c r="C157" s="137"/>
      <c r="D157" s="34">
        <f t="shared" ref="D157:R157" si="10">COUNTIF(D145:D156,"Yes")</f>
        <v>12</v>
      </c>
      <c r="E157" s="34">
        <f t="shared" si="10"/>
        <v>2</v>
      </c>
      <c r="F157" s="34">
        <f t="shared" si="10"/>
        <v>0</v>
      </c>
      <c r="G157" s="34">
        <f t="shared" si="10"/>
        <v>2</v>
      </c>
      <c r="H157" s="34">
        <f t="shared" si="10"/>
        <v>0</v>
      </c>
      <c r="I157" s="34">
        <f t="shared" si="10"/>
        <v>1</v>
      </c>
      <c r="J157" s="34">
        <f t="shared" si="10"/>
        <v>0</v>
      </c>
      <c r="K157" s="34">
        <f t="shared" si="10"/>
        <v>2</v>
      </c>
      <c r="L157" s="34">
        <f t="shared" si="10"/>
        <v>1</v>
      </c>
      <c r="M157" s="34">
        <f t="shared" si="10"/>
        <v>1</v>
      </c>
      <c r="N157" s="34">
        <f t="shared" si="10"/>
        <v>0</v>
      </c>
      <c r="O157" s="34">
        <f t="shared" si="10"/>
        <v>2</v>
      </c>
      <c r="P157" s="34">
        <f t="shared" si="10"/>
        <v>0</v>
      </c>
      <c r="Q157" s="34">
        <f t="shared" si="10"/>
        <v>0</v>
      </c>
      <c r="R157" s="34">
        <f t="shared" si="10"/>
        <v>1</v>
      </c>
    </row>
    <row r="158" spans="1:18">
      <c r="A158" s="49"/>
      <c r="B158" s="49"/>
      <c r="C158" s="95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>
      <c r="A159" s="74" t="s">
        <v>454</v>
      </c>
      <c r="B159" s="74" t="s">
        <v>455</v>
      </c>
      <c r="C159" s="74" t="s">
        <v>456</v>
      </c>
      <c r="D159" s="74" t="s">
        <v>33</v>
      </c>
      <c r="E159" s="74" t="s">
        <v>33</v>
      </c>
      <c r="F159" s="74"/>
      <c r="G159" s="74" t="s">
        <v>33</v>
      </c>
      <c r="H159" s="74"/>
      <c r="I159" s="74"/>
      <c r="J159" s="74"/>
      <c r="K159" s="74" t="s">
        <v>33</v>
      </c>
      <c r="L159" s="74"/>
      <c r="M159" s="74"/>
      <c r="N159" s="74"/>
      <c r="O159" s="74"/>
      <c r="P159" s="74"/>
      <c r="Q159" s="74"/>
      <c r="R159" s="74"/>
    </row>
    <row r="160" spans="1:18">
      <c r="A160" s="74" t="s">
        <v>454</v>
      </c>
      <c r="B160" s="74" t="s">
        <v>457</v>
      </c>
      <c r="C160" s="74" t="s">
        <v>458</v>
      </c>
      <c r="D160" s="74" t="s">
        <v>33</v>
      </c>
      <c r="E160" s="74" t="s">
        <v>33</v>
      </c>
      <c r="F160" s="74"/>
      <c r="G160" s="74" t="s">
        <v>33</v>
      </c>
      <c r="H160" s="74"/>
      <c r="I160" s="74"/>
      <c r="J160" s="74"/>
      <c r="K160" s="74" t="s">
        <v>33</v>
      </c>
      <c r="L160" s="74"/>
      <c r="M160" s="74"/>
      <c r="N160" s="74"/>
      <c r="O160" s="74"/>
      <c r="P160" s="74"/>
      <c r="Q160" s="74"/>
      <c r="R160" s="74"/>
    </row>
    <row r="161" spans="1:18">
      <c r="A161" s="75" t="s">
        <v>454</v>
      </c>
      <c r="B161" s="75" t="s">
        <v>459</v>
      </c>
      <c r="C161" s="75" t="s">
        <v>460</v>
      </c>
      <c r="D161" s="75" t="s">
        <v>33</v>
      </c>
      <c r="E161" s="75" t="s">
        <v>46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</row>
    <row r="162" spans="1:18">
      <c r="A162" s="33"/>
      <c r="B162" s="34">
        <f>COUNTA(B159:B161)</f>
        <v>3</v>
      </c>
      <c r="C162" s="137"/>
      <c r="D162" s="34">
        <f t="shared" ref="D162:R162" si="11">COUNTIF(D159:D161,"Yes")</f>
        <v>3</v>
      </c>
      <c r="E162" s="34">
        <f t="shared" si="11"/>
        <v>2</v>
      </c>
      <c r="F162" s="34">
        <f t="shared" si="11"/>
        <v>0</v>
      </c>
      <c r="G162" s="34">
        <f t="shared" si="11"/>
        <v>2</v>
      </c>
      <c r="H162" s="34">
        <f t="shared" si="11"/>
        <v>0</v>
      </c>
      <c r="I162" s="34">
        <f t="shared" si="11"/>
        <v>0</v>
      </c>
      <c r="J162" s="34">
        <f t="shared" si="11"/>
        <v>0</v>
      </c>
      <c r="K162" s="34">
        <f t="shared" si="11"/>
        <v>2</v>
      </c>
      <c r="L162" s="34">
        <f t="shared" si="11"/>
        <v>0</v>
      </c>
      <c r="M162" s="34">
        <f t="shared" si="11"/>
        <v>0</v>
      </c>
      <c r="N162" s="34">
        <f t="shared" si="11"/>
        <v>0</v>
      </c>
      <c r="O162" s="34">
        <f t="shared" si="11"/>
        <v>0</v>
      </c>
      <c r="P162" s="34">
        <f t="shared" si="11"/>
        <v>0</v>
      </c>
      <c r="Q162" s="34">
        <f t="shared" si="11"/>
        <v>0</v>
      </c>
      <c r="R162" s="34">
        <f t="shared" si="11"/>
        <v>0</v>
      </c>
    </row>
    <row r="163" spans="1:18">
      <c r="A163" s="49"/>
      <c r="B163" s="49"/>
      <c r="C163" s="95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>
      <c r="A164" s="74" t="s">
        <v>461</v>
      </c>
      <c r="B164" s="74" t="s">
        <v>462</v>
      </c>
      <c r="C164" s="74" t="s">
        <v>463</v>
      </c>
      <c r="D164" s="74" t="s">
        <v>33</v>
      </c>
      <c r="E164" s="74" t="s">
        <v>46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</row>
    <row r="165" spans="1:18" ht="18">
      <c r="A165" s="74" t="s">
        <v>461</v>
      </c>
      <c r="B165" s="74" t="s">
        <v>464</v>
      </c>
      <c r="C165" s="74" t="s">
        <v>465</v>
      </c>
      <c r="D165" s="74" t="s">
        <v>33</v>
      </c>
      <c r="E165" s="74" t="s">
        <v>46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</row>
    <row r="166" spans="1:18">
      <c r="A166" s="74" t="s">
        <v>461</v>
      </c>
      <c r="B166" s="74" t="s">
        <v>466</v>
      </c>
      <c r="C166" s="74" t="s">
        <v>467</v>
      </c>
      <c r="D166" s="74" t="s">
        <v>33</v>
      </c>
      <c r="E166" s="74" t="s">
        <v>33</v>
      </c>
      <c r="F166" s="74"/>
      <c r="G166" s="74" t="s">
        <v>33</v>
      </c>
      <c r="H166" s="74"/>
      <c r="I166" s="74" t="s">
        <v>33</v>
      </c>
      <c r="J166" s="74"/>
      <c r="K166" s="74"/>
      <c r="L166" s="74"/>
      <c r="M166" s="74"/>
      <c r="N166" s="74"/>
      <c r="O166" s="74"/>
      <c r="P166" s="74" t="s">
        <v>33</v>
      </c>
      <c r="Q166" s="74"/>
      <c r="R166" s="74"/>
    </row>
    <row r="167" spans="1:18">
      <c r="A167" s="74" t="s">
        <v>461</v>
      </c>
      <c r="B167" s="74" t="s">
        <v>468</v>
      </c>
      <c r="C167" s="74" t="s">
        <v>469</v>
      </c>
      <c r="D167" s="74" t="s">
        <v>33</v>
      </c>
      <c r="E167" s="74" t="s">
        <v>33</v>
      </c>
      <c r="F167" s="74"/>
      <c r="G167" s="74" t="s">
        <v>33</v>
      </c>
      <c r="H167" s="74"/>
      <c r="I167" s="74" t="s">
        <v>33</v>
      </c>
      <c r="J167" s="74"/>
      <c r="K167" s="74"/>
      <c r="L167" s="74"/>
      <c r="M167" s="74"/>
      <c r="N167" s="74"/>
      <c r="O167" s="74"/>
      <c r="P167" s="74"/>
      <c r="Q167" s="74"/>
      <c r="R167" s="74"/>
    </row>
    <row r="168" spans="1:18">
      <c r="A168" s="74" t="s">
        <v>461</v>
      </c>
      <c r="B168" s="74" t="s">
        <v>470</v>
      </c>
      <c r="C168" s="74" t="s">
        <v>471</v>
      </c>
      <c r="D168" s="74" t="s">
        <v>33</v>
      </c>
      <c r="E168" s="74" t="s">
        <v>46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</row>
    <row r="169" spans="1:18">
      <c r="A169" s="74" t="s">
        <v>461</v>
      </c>
      <c r="B169" s="74" t="s">
        <v>472</v>
      </c>
      <c r="C169" s="74" t="s">
        <v>473</v>
      </c>
      <c r="D169" s="74" t="s">
        <v>33</v>
      </c>
      <c r="E169" s="74" t="s">
        <v>33</v>
      </c>
      <c r="F169" s="74"/>
      <c r="G169" s="74"/>
      <c r="H169" s="74"/>
      <c r="I169" s="74" t="s">
        <v>33</v>
      </c>
      <c r="J169" s="74"/>
      <c r="K169" s="74"/>
      <c r="L169" s="74"/>
      <c r="M169" s="74"/>
      <c r="N169" s="74"/>
      <c r="O169" s="74"/>
      <c r="P169" s="74"/>
      <c r="Q169" s="74"/>
      <c r="R169" s="74"/>
    </row>
    <row r="170" spans="1:18">
      <c r="A170" s="74" t="s">
        <v>461</v>
      </c>
      <c r="B170" s="74" t="s">
        <v>474</v>
      </c>
      <c r="C170" s="74" t="s">
        <v>475</v>
      </c>
      <c r="D170" s="74" t="s">
        <v>33</v>
      </c>
      <c r="E170" s="74" t="s">
        <v>46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</row>
    <row r="171" spans="1:18">
      <c r="A171" s="74" t="s">
        <v>461</v>
      </c>
      <c r="B171" s="74" t="s">
        <v>476</v>
      </c>
      <c r="C171" s="74" t="s">
        <v>477</v>
      </c>
      <c r="D171" s="74" t="s">
        <v>33</v>
      </c>
      <c r="E171" s="74" t="s">
        <v>46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</row>
    <row r="172" spans="1:18" ht="18">
      <c r="A172" s="74" t="s">
        <v>461</v>
      </c>
      <c r="B172" s="74" t="s">
        <v>478</v>
      </c>
      <c r="C172" s="74" t="s">
        <v>479</v>
      </c>
      <c r="D172" s="74" t="s">
        <v>33</v>
      </c>
      <c r="E172" s="74" t="s">
        <v>46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</row>
    <row r="173" spans="1:18" ht="18">
      <c r="A173" s="74" t="s">
        <v>461</v>
      </c>
      <c r="B173" s="74" t="s">
        <v>480</v>
      </c>
      <c r="C173" s="74" t="s">
        <v>481</v>
      </c>
      <c r="D173" s="74" t="s">
        <v>33</v>
      </c>
      <c r="E173" s="74" t="s">
        <v>33</v>
      </c>
      <c r="F173" s="74"/>
      <c r="G173" s="74" t="s">
        <v>33</v>
      </c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1:18">
      <c r="A174" s="74" t="s">
        <v>461</v>
      </c>
      <c r="B174" s="74" t="s">
        <v>482</v>
      </c>
      <c r="C174" s="74" t="s">
        <v>483</v>
      </c>
      <c r="D174" s="74" t="s">
        <v>33</v>
      </c>
      <c r="E174" s="74" t="s">
        <v>33</v>
      </c>
      <c r="F174" s="74"/>
      <c r="G174" s="74" t="s">
        <v>33</v>
      </c>
      <c r="H174" s="74"/>
      <c r="I174" s="74" t="s">
        <v>33</v>
      </c>
      <c r="J174" s="74"/>
      <c r="K174" s="74"/>
      <c r="L174" s="74"/>
      <c r="M174" s="74"/>
      <c r="N174" s="74"/>
      <c r="O174" s="74"/>
      <c r="P174" s="74" t="s">
        <v>33</v>
      </c>
      <c r="Q174" s="74"/>
      <c r="R174" s="74"/>
    </row>
    <row r="175" spans="1:18">
      <c r="A175" s="74" t="s">
        <v>461</v>
      </c>
      <c r="B175" s="74" t="s">
        <v>484</v>
      </c>
      <c r="C175" s="74" t="s">
        <v>485</v>
      </c>
      <c r="D175" s="74" t="s">
        <v>33</v>
      </c>
      <c r="E175" s="74" t="s">
        <v>33</v>
      </c>
      <c r="F175" s="74"/>
      <c r="G175" s="74" t="s">
        <v>33</v>
      </c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</row>
    <row r="176" spans="1:18">
      <c r="A176" s="74" t="s">
        <v>461</v>
      </c>
      <c r="B176" s="74" t="s">
        <v>486</v>
      </c>
      <c r="C176" s="74" t="s">
        <v>487</v>
      </c>
      <c r="D176" s="74" t="s">
        <v>33</v>
      </c>
      <c r="E176" s="74" t="s">
        <v>46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</row>
    <row r="177" spans="1:18">
      <c r="A177" s="74" t="s">
        <v>461</v>
      </c>
      <c r="B177" s="74" t="s">
        <v>488</v>
      </c>
      <c r="C177" s="74" t="s">
        <v>489</v>
      </c>
      <c r="D177" s="74" t="s">
        <v>33</v>
      </c>
      <c r="E177" s="74" t="s">
        <v>33</v>
      </c>
      <c r="F177" s="74"/>
      <c r="G177" s="74" t="s">
        <v>33</v>
      </c>
      <c r="H177" s="74"/>
      <c r="I177" s="74" t="s">
        <v>33</v>
      </c>
      <c r="J177" s="74"/>
      <c r="K177" s="74"/>
      <c r="L177" s="74"/>
      <c r="M177" s="74"/>
      <c r="N177" s="74"/>
      <c r="O177" s="74"/>
      <c r="P177" s="74" t="s">
        <v>33</v>
      </c>
      <c r="Q177" s="74"/>
      <c r="R177" s="74"/>
    </row>
    <row r="178" spans="1:18">
      <c r="A178" s="74" t="s">
        <v>461</v>
      </c>
      <c r="B178" s="74" t="s">
        <v>490</v>
      </c>
      <c r="C178" s="74" t="s">
        <v>491</v>
      </c>
      <c r="D178" s="74" t="s">
        <v>33</v>
      </c>
      <c r="E178" s="74" t="s">
        <v>46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</row>
    <row r="179" spans="1:18" ht="18">
      <c r="A179" s="74" t="s">
        <v>461</v>
      </c>
      <c r="B179" s="74" t="s">
        <v>492</v>
      </c>
      <c r="C179" s="74" t="s">
        <v>493</v>
      </c>
      <c r="D179" s="74" t="s">
        <v>33</v>
      </c>
      <c r="E179" s="74" t="s">
        <v>46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</row>
    <row r="180" spans="1:18">
      <c r="A180" s="74" t="s">
        <v>461</v>
      </c>
      <c r="B180" s="74" t="s">
        <v>494</v>
      </c>
      <c r="C180" s="74" t="s">
        <v>495</v>
      </c>
      <c r="D180" s="74" t="s">
        <v>33</v>
      </c>
      <c r="E180" s="74" t="s">
        <v>33</v>
      </c>
      <c r="F180" s="74"/>
      <c r="G180" s="74" t="s">
        <v>33</v>
      </c>
      <c r="H180" s="74"/>
      <c r="I180" s="74"/>
      <c r="J180" s="74"/>
      <c r="K180" s="74"/>
      <c r="L180" s="74"/>
      <c r="M180" s="74"/>
      <c r="N180" s="74"/>
      <c r="O180" s="74"/>
      <c r="P180" s="74" t="s">
        <v>33</v>
      </c>
      <c r="Q180" s="74"/>
      <c r="R180" s="74"/>
    </row>
    <row r="181" spans="1:18">
      <c r="A181" s="74" t="s">
        <v>461</v>
      </c>
      <c r="B181" s="74" t="s">
        <v>496</v>
      </c>
      <c r="C181" s="74" t="s">
        <v>497</v>
      </c>
      <c r="D181" s="74" t="s">
        <v>33</v>
      </c>
      <c r="E181" s="74" t="s">
        <v>33</v>
      </c>
      <c r="F181" s="74"/>
      <c r="G181" s="74" t="s">
        <v>33</v>
      </c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</row>
    <row r="182" spans="1:18">
      <c r="A182" s="74" t="s">
        <v>461</v>
      </c>
      <c r="B182" s="74" t="s">
        <v>498</v>
      </c>
      <c r="C182" s="74" t="s">
        <v>499</v>
      </c>
      <c r="D182" s="74" t="s">
        <v>33</v>
      </c>
      <c r="E182" s="74" t="s">
        <v>33</v>
      </c>
      <c r="F182" s="74"/>
      <c r="G182" s="74" t="s">
        <v>33</v>
      </c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</row>
    <row r="183" spans="1:18">
      <c r="A183" s="74" t="s">
        <v>461</v>
      </c>
      <c r="B183" s="74" t="s">
        <v>500</v>
      </c>
      <c r="C183" s="74" t="s">
        <v>501</v>
      </c>
      <c r="D183" s="74" t="s">
        <v>33</v>
      </c>
      <c r="E183" s="74" t="s">
        <v>33</v>
      </c>
      <c r="F183" s="74"/>
      <c r="G183" s="74" t="s">
        <v>33</v>
      </c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</row>
    <row r="184" spans="1:18">
      <c r="A184" s="74" t="s">
        <v>461</v>
      </c>
      <c r="B184" s="74" t="s">
        <v>502</v>
      </c>
      <c r="C184" s="74" t="s">
        <v>503</v>
      </c>
      <c r="D184" s="74" t="s">
        <v>33</v>
      </c>
      <c r="E184" s="74" t="s">
        <v>33</v>
      </c>
      <c r="F184" s="74"/>
      <c r="G184" s="74" t="s">
        <v>33</v>
      </c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</row>
    <row r="185" spans="1:18">
      <c r="A185" s="74" t="s">
        <v>461</v>
      </c>
      <c r="B185" s="74" t="s">
        <v>504</v>
      </c>
      <c r="C185" s="74" t="s">
        <v>505</v>
      </c>
      <c r="D185" s="74" t="s">
        <v>33</v>
      </c>
      <c r="E185" s="74" t="s">
        <v>33</v>
      </c>
      <c r="F185" s="74"/>
      <c r="G185" s="74" t="s">
        <v>33</v>
      </c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</row>
    <row r="186" spans="1:18">
      <c r="A186" s="74" t="s">
        <v>461</v>
      </c>
      <c r="B186" s="74" t="s">
        <v>506</v>
      </c>
      <c r="C186" s="74" t="s">
        <v>507</v>
      </c>
      <c r="D186" s="74" t="s">
        <v>33</v>
      </c>
      <c r="E186" s="74" t="s">
        <v>33</v>
      </c>
      <c r="F186" s="74"/>
      <c r="G186" s="74" t="s">
        <v>33</v>
      </c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</row>
    <row r="187" spans="1:18">
      <c r="A187" s="74" t="s">
        <v>461</v>
      </c>
      <c r="B187" s="74" t="s">
        <v>508</v>
      </c>
      <c r="C187" s="74" t="s">
        <v>509</v>
      </c>
      <c r="D187" s="74" t="s">
        <v>33</v>
      </c>
      <c r="E187" s="74" t="s">
        <v>33</v>
      </c>
      <c r="F187" s="74"/>
      <c r="G187" s="74" t="s">
        <v>33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</row>
    <row r="188" spans="1:18">
      <c r="A188" s="74" t="s">
        <v>461</v>
      </c>
      <c r="B188" s="74" t="s">
        <v>510</v>
      </c>
      <c r="C188" s="74" t="s">
        <v>511</v>
      </c>
      <c r="D188" s="74" t="s">
        <v>33</v>
      </c>
      <c r="E188" s="74" t="s">
        <v>46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</row>
    <row r="189" spans="1:18">
      <c r="A189" s="74" t="s">
        <v>461</v>
      </c>
      <c r="B189" s="74" t="s">
        <v>512</v>
      </c>
      <c r="C189" s="74" t="s">
        <v>513</v>
      </c>
      <c r="D189" s="74" t="s">
        <v>33</v>
      </c>
      <c r="E189" s="74" t="s">
        <v>33</v>
      </c>
      <c r="F189" s="74"/>
      <c r="G189" s="74" t="s">
        <v>33</v>
      </c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</row>
    <row r="190" spans="1:18">
      <c r="A190" s="74" t="s">
        <v>461</v>
      </c>
      <c r="B190" s="74" t="s">
        <v>514</v>
      </c>
      <c r="C190" s="74" t="s">
        <v>515</v>
      </c>
      <c r="D190" s="74" t="s">
        <v>33</v>
      </c>
      <c r="E190" s="74" t="s">
        <v>46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</row>
    <row r="191" spans="1:18">
      <c r="A191" s="74" t="s">
        <v>461</v>
      </c>
      <c r="B191" s="74" t="s">
        <v>516</v>
      </c>
      <c r="C191" s="74" t="s">
        <v>517</v>
      </c>
      <c r="D191" s="74" t="s">
        <v>33</v>
      </c>
      <c r="E191" s="74" t="s">
        <v>46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</row>
    <row r="192" spans="1:18">
      <c r="A192" s="74" t="s">
        <v>461</v>
      </c>
      <c r="B192" s="74" t="s">
        <v>518</v>
      </c>
      <c r="C192" s="74" t="s">
        <v>519</v>
      </c>
      <c r="D192" s="74" t="s">
        <v>33</v>
      </c>
      <c r="E192" s="74" t="s">
        <v>33</v>
      </c>
      <c r="F192" s="74"/>
      <c r="G192" s="74" t="s">
        <v>33</v>
      </c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</row>
    <row r="193" spans="1:18">
      <c r="A193" s="74" t="s">
        <v>461</v>
      </c>
      <c r="B193" s="74" t="s">
        <v>520</v>
      </c>
      <c r="C193" s="74" t="s">
        <v>521</v>
      </c>
      <c r="D193" s="74" t="s">
        <v>33</v>
      </c>
      <c r="E193" s="74" t="s">
        <v>33</v>
      </c>
      <c r="F193" s="74"/>
      <c r="G193" s="74" t="s">
        <v>33</v>
      </c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</row>
    <row r="194" spans="1:18">
      <c r="A194" s="74" t="s">
        <v>461</v>
      </c>
      <c r="B194" s="74" t="s">
        <v>522</v>
      </c>
      <c r="C194" s="74" t="s">
        <v>523</v>
      </c>
      <c r="D194" s="74" t="s">
        <v>33</v>
      </c>
      <c r="E194" s="74" t="s">
        <v>33</v>
      </c>
      <c r="F194" s="74"/>
      <c r="G194" s="74" t="s">
        <v>33</v>
      </c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</row>
    <row r="195" spans="1:18">
      <c r="A195" s="74" t="s">
        <v>461</v>
      </c>
      <c r="B195" s="74" t="s">
        <v>524</v>
      </c>
      <c r="C195" s="74" t="s">
        <v>525</v>
      </c>
      <c r="D195" s="74" t="s">
        <v>33</v>
      </c>
      <c r="E195" s="74" t="s">
        <v>33</v>
      </c>
      <c r="F195" s="74"/>
      <c r="G195" s="74" t="s">
        <v>33</v>
      </c>
      <c r="H195" s="74"/>
      <c r="I195" s="74" t="s">
        <v>33</v>
      </c>
      <c r="J195" s="74"/>
      <c r="K195" s="74"/>
      <c r="L195" s="74"/>
      <c r="M195" s="74" t="s">
        <v>33</v>
      </c>
      <c r="N195" s="74"/>
      <c r="O195" s="74"/>
      <c r="P195" s="74" t="s">
        <v>33</v>
      </c>
      <c r="Q195" s="74"/>
      <c r="R195" s="74"/>
    </row>
    <row r="196" spans="1:18">
      <c r="A196" s="74" t="s">
        <v>461</v>
      </c>
      <c r="B196" s="74" t="s">
        <v>526</v>
      </c>
      <c r="C196" s="74" t="s">
        <v>527</v>
      </c>
      <c r="D196" s="74" t="s">
        <v>33</v>
      </c>
      <c r="E196" s="74" t="s">
        <v>46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</row>
    <row r="197" spans="1:18" ht="18">
      <c r="A197" s="74" t="s">
        <v>461</v>
      </c>
      <c r="B197" s="74" t="s">
        <v>528</v>
      </c>
      <c r="C197" s="74" t="s">
        <v>529</v>
      </c>
      <c r="D197" s="74" t="s">
        <v>33</v>
      </c>
      <c r="E197" s="74" t="s">
        <v>33</v>
      </c>
      <c r="F197" s="74"/>
      <c r="G197" s="74" t="s">
        <v>33</v>
      </c>
      <c r="H197" s="74"/>
      <c r="I197" s="74" t="s">
        <v>33</v>
      </c>
      <c r="J197" s="74"/>
      <c r="K197" s="74"/>
      <c r="L197" s="74"/>
      <c r="M197" s="74"/>
      <c r="N197" s="74"/>
      <c r="O197" s="74"/>
      <c r="P197" s="74"/>
      <c r="Q197" s="74"/>
      <c r="R197" s="74"/>
    </row>
    <row r="198" spans="1:18">
      <c r="A198" s="74" t="s">
        <v>461</v>
      </c>
      <c r="B198" s="74" t="s">
        <v>530</v>
      </c>
      <c r="C198" s="74" t="s">
        <v>531</v>
      </c>
      <c r="D198" s="74" t="s">
        <v>33</v>
      </c>
      <c r="E198" s="74" t="s">
        <v>46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</row>
    <row r="199" spans="1:18">
      <c r="A199" s="74" t="s">
        <v>461</v>
      </c>
      <c r="B199" s="74" t="s">
        <v>532</v>
      </c>
      <c r="C199" s="74" t="s">
        <v>533</v>
      </c>
      <c r="D199" s="74" t="s">
        <v>33</v>
      </c>
      <c r="E199" s="74" t="s">
        <v>33</v>
      </c>
      <c r="F199" s="74"/>
      <c r="G199" s="74" t="s">
        <v>33</v>
      </c>
      <c r="H199" s="74"/>
      <c r="I199" s="74"/>
      <c r="J199" s="74"/>
      <c r="K199" s="74"/>
      <c r="L199" s="74"/>
      <c r="M199" s="74"/>
      <c r="N199" s="74"/>
      <c r="O199" s="74"/>
      <c r="P199" s="74" t="s">
        <v>33</v>
      </c>
      <c r="Q199" s="74"/>
      <c r="R199" s="74"/>
    </row>
    <row r="200" spans="1:18">
      <c r="A200" s="74" t="s">
        <v>461</v>
      </c>
      <c r="B200" s="74" t="s">
        <v>534</v>
      </c>
      <c r="C200" s="74" t="s">
        <v>535</v>
      </c>
      <c r="D200" s="74" t="s">
        <v>33</v>
      </c>
      <c r="E200" s="74" t="s">
        <v>33</v>
      </c>
      <c r="F200" s="74"/>
      <c r="G200" s="74" t="s">
        <v>33</v>
      </c>
      <c r="H200" s="74"/>
      <c r="I200" s="74" t="s">
        <v>33</v>
      </c>
      <c r="J200" s="74"/>
      <c r="K200" s="74"/>
      <c r="L200" s="74"/>
      <c r="M200" s="74"/>
      <c r="N200" s="74"/>
      <c r="O200" s="74"/>
      <c r="P200" s="74" t="s">
        <v>33</v>
      </c>
      <c r="Q200" s="74"/>
      <c r="R200" s="74"/>
    </row>
    <row r="201" spans="1:18" ht="18">
      <c r="A201" s="74" t="s">
        <v>461</v>
      </c>
      <c r="B201" s="74" t="s">
        <v>536</v>
      </c>
      <c r="C201" s="74" t="s">
        <v>537</v>
      </c>
      <c r="D201" s="74" t="s">
        <v>33</v>
      </c>
      <c r="E201" s="74" t="s">
        <v>46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</row>
    <row r="202" spans="1:18">
      <c r="A202" s="74" t="s">
        <v>461</v>
      </c>
      <c r="B202" s="74" t="s">
        <v>538</v>
      </c>
      <c r="C202" s="74" t="s">
        <v>539</v>
      </c>
      <c r="D202" s="74" t="s">
        <v>33</v>
      </c>
      <c r="E202" s="74" t="s">
        <v>33</v>
      </c>
      <c r="F202" s="74" t="s">
        <v>33</v>
      </c>
      <c r="G202" s="74" t="s">
        <v>33</v>
      </c>
      <c r="H202" s="74"/>
      <c r="I202" s="74"/>
      <c r="J202" s="74"/>
      <c r="K202" s="74"/>
      <c r="L202" s="74"/>
      <c r="M202" s="74"/>
      <c r="N202" s="74"/>
      <c r="O202" s="74"/>
      <c r="P202" s="74" t="s">
        <v>33</v>
      </c>
      <c r="Q202" s="74"/>
      <c r="R202" s="74"/>
    </row>
    <row r="203" spans="1:18" ht="18">
      <c r="A203" s="74" t="s">
        <v>461</v>
      </c>
      <c r="B203" s="74" t="s">
        <v>540</v>
      </c>
      <c r="C203" s="74" t="s">
        <v>541</v>
      </c>
      <c r="D203" s="74" t="s">
        <v>33</v>
      </c>
      <c r="E203" s="74" t="s">
        <v>33</v>
      </c>
      <c r="F203" s="74"/>
      <c r="G203" s="74" t="s">
        <v>33</v>
      </c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</row>
    <row r="204" spans="1:18">
      <c r="A204" s="74" t="s">
        <v>461</v>
      </c>
      <c r="B204" s="74" t="s">
        <v>542</v>
      </c>
      <c r="C204" s="74" t="s">
        <v>543</v>
      </c>
      <c r="D204" s="74" t="s">
        <v>33</v>
      </c>
      <c r="E204" s="74" t="s">
        <v>33</v>
      </c>
      <c r="F204" s="74"/>
      <c r="G204" s="74" t="s">
        <v>33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</row>
    <row r="205" spans="1:18">
      <c r="A205" s="74" t="s">
        <v>461</v>
      </c>
      <c r="B205" s="74" t="s">
        <v>544</v>
      </c>
      <c r="C205" s="74" t="s">
        <v>545</v>
      </c>
      <c r="D205" s="74" t="s">
        <v>33</v>
      </c>
      <c r="E205" s="74" t="s">
        <v>46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</row>
    <row r="206" spans="1:18">
      <c r="A206" s="74" t="s">
        <v>461</v>
      </c>
      <c r="B206" s="74" t="s">
        <v>546</v>
      </c>
      <c r="C206" s="74" t="s">
        <v>547</v>
      </c>
      <c r="D206" s="74" t="s">
        <v>33</v>
      </c>
      <c r="E206" s="74" t="s">
        <v>46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</row>
    <row r="207" spans="1:18">
      <c r="A207" s="74" t="s">
        <v>461</v>
      </c>
      <c r="B207" s="74" t="s">
        <v>548</v>
      </c>
      <c r="C207" s="74" t="s">
        <v>549</v>
      </c>
      <c r="D207" s="74" t="s">
        <v>33</v>
      </c>
      <c r="E207" s="74" t="s">
        <v>46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</row>
    <row r="208" spans="1:18">
      <c r="A208" s="74" t="s">
        <v>461</v>
      </c>
      <c r="B208" s="74" t="s">
        <v>550</v>
      </c>
      <c r="C208" s="74" t="s">
        <v>551</v>
      </c>
      <c r="D208" s="74" t="s">
        <v>33</v>
      </c>
      <c r="E208" s="74" t="s">
        <v>33</v>
      </c>
      <c r="F208" s="74"/>
      <c r="G208" s="74" t="s">
        <v>33</v>
      </c>
      <c r="H208" s="74"/>
      <c r="I208" s="74" t="s">
        <v>33</v>
      </c>
      <c r="J208" s="74"/>
      <c r="K208" s="74"/>
      <c r="L208" s="74"/>
      <c r="M208" s="74"/>
      <c r="N208" s="74"/>
      <c r="O208" s="74"/>
      <c r="P208" s="74"/>
      <c r="Q208" s="74"/>
      <c r="R208" s="74"/>
    </row>
    <row r="209" spans="1:18">
      <c r="A209" s="74" t="s">
        <v>461</v>
      </c>
      <c r="B209" s="74" t="s">
        <v>552</v>
      </c>
      <c r="C209" s="74" t="s">
        <v>553</v>
      </c>
      <c r="D209" s="74" t="s">
        <v>33</v>
      </c>
      <c r="E209" s="74" t="s">
        <v>46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</row>
    <row r="210" spans="1:18">
      <c r="A210" s="74" t="s">
        <v>461</v>
      </c>
      <c r="B210" s="74" t="s">
        <v>554</v>
      </c>
      <c r="C210" s="74" t="s">
        <v>555</v>
      </c>
      <c r="D210" s="74" t="s">
        <v>33</v>
      </c>
      <c r="E210" s="74" t="s">
        <v>46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1:18">
      <c r="A211" s="74" t="s">
        <v>461</v>
      </c>
      <c r="B211" s="74" t="s">
        <v>556</v>
      </c>
      <c r="C211" s="74" t="s">
        <v>557</v>
      </c>
      <c r="D211" s="74" t="s">
        <v>33</v>
      </c>
      <c r="E211" s="74" t="s">
        <v>46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</row>
    <row r="212" spans="1:18">
      <c r="A212" s="74" t="s">
        <v>461</v>
      </c>
      <c r="B212" s="74" t="s">
        <v>558</v>
      </c>
      <c r="C212" s="74" t="s">
        <v>559</v>
      </c>
      <c r="D212" s="74" t="s">
        <v>33</v>
      </c>
      <c r="E212" s="74" t="s">
        <v>46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</row>
    <row r="213" spans="1:18">
      <c r="A213" s="74" t="s">
        <v>461</v>
      </c>
      <c r="B213" s="74" t="s">
        <v>560</v>
      </c>
      <c r="C213" s="74" t="s">
        <v>561</v>
      </c>
      <c r="D213" s="74" t="s">
        <v>33</v>
      </c>
      <c r="E213" s="74" t="s">
        <v>46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</row>
    <row r="214" spans="1:18">
      <c r="A214" s="74" t="s">
        <v>461</v>
      </c>
      <c r="B214" s="74" t="s">
        <v>562</v>
      </c>
      <c r="C214" s="74" t="s">
        <v>563</v>
      </c>
      <c r="D214" s="74" t="s">
        <v>33</v>
      </c>
      <c r="E214" s="74" t="s">
        <v>46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</row>
    <row r="215" spans="1:18">
      <c r="A215" s="74" t="s">
        <v>461</v>
      </c>
      <c r="B215" s="74" t="s">
        <v>564</v>
      </c>
      <c r="C215" s="74" t="s">
        <v>565</v>
      </c>
      <c r="D215" s="74" t="s">
        <v>33</v>
      </c>
      <c r="E215" s="74" t="s">
        <v>46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</row>
    <row r="216" spans="1:18">
      <c r="A216" s="74" t="s">
        <v>461</v>
      </c>
      <c r="B216" s="74" t="s">
        <v>566</v>
      </c>
      <c r="C216" s="74" t="s">
        <v>567</v>
      </c>
      <c r="D216" s="74" t="s">
        <v>33</v>
      </c>
      <c r="E216" s="74" t="s">
        <v>33</v>
      </c>
      <c r="F216" s="74"/>
      <c r="G216" s="74" t="s">
        <v>33</v>
      </c>
      <c r="H216" s="74"/>
      <c r="I216" s="74" t="s">
        <v>33</v>
      </c>
      <c r="J216" s="74"/>
      <c r="K216" s="74"/>
      <c r="L216" s="74"/>
      <c r="M216" s="74"/>
      <c r="N216" s="74"/>
      <c r="O216" s="74"/>
      <c r="P216" s="74"/>
      <c r="Q216" s="74"/>
      <c r="R216" s="74"/>
    </row>
    <row r="217" spans="1:18">
      <c r="A217" s="74" t="s">
        <v>461</v>
      </c>
      <c r="B217" s="74" t="s">
        <v>568</v>
      </c>
      <c r="C217" s="74" t="s">
        <v>569</v>
      </c>
      <c r="D217" s="74" t="s">
        <v>33</v>
      </c>
      <c r="E217" s="74" t="s">
        <v>33</v>
      </c>
      <c r="F217" s="74"/>
      <c r="G217" s="74" t="s">
        <v>33</v>
      </c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</row>
    <row r="218" spans="1:18">
      <c r="A218" s="74" t="s">
        <v>461</v>
      </c>
      <c r="B218" s="74" t="s">
        <v>570</v>
      </c>
      <c r="C218" s="74" t="s">
        <v>571</v>
      </c>
      <c r="D218" s="74" t="s">
        <v>33</v>
      </c>
      <c r="E218" s="74" t="s">
        <v>33</v>
      </c>
      <c r="F218" s="74"/>
      <c r="G218" s="74" t="s">
        <v>33</v>
      </c>
      <c r="H218" s="74"/>
      <c r="I218" s="74" t="s">
        <v>33</v>
      </c>
      <c r="J218" s="74"/>
      <c r="K218" s="74"/>
      <c r="L218" s="74"/>
      <c r="M218" s="74"/>
      <c r="N218" s="74"/>
      <c r="O218" s="74"/>
      <c r="P218" s="74"/>
      <c r="Q218" s="74"/>
      <c r="R218" s="74"/>
    </row>
    <row r="219" spans="1:18">
      <c r="A219" s="74" t="s">
        <v>461</v>
      </c>
      <c r="B219" s="74" t="s">
        <v>572</v>
      </c>
      <c r="C219" s="74" t="s">
        <v>573</v>
      </c>
      <c r="D219" s="74" t="s">
        <v>33</v>
      </c>
      <c r="E219" s="74" t="s">
        <v>46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</row>
    <row r="220" spans="1:18" ht="18">
      <c r="A220" s="74" t="s">
        <v>461</v>
      </c>
      <c r="B220" s="74" t="s">
        <v>574</v>
      </c>
      <c r="C220" s="74" t="s">
        <v>575</v>
      </c>
      <c r="D220" s="74" t="s">
        <v>33</v>
      </c>
      <c r="E220" s="74" t="s">
        <v>33</v>
      </c>
      <c r="F220" s="74"/>
      <c r="G220" s="74"/>
      <c r="H220" s="74"/>
      <c r="I220" s="74" t="s">
        <v>33</v>
      </c>
      <c r="J220" s="74"/>
      <c r="K220" s="74"/>
      <c r="L220" s="74"/>
      <c r="M220" s="74"/>
      <c r="N220" s="74"/>
      <c r="O220" s="74"/>
      <c r="P220" s="74"/>
      <c r="Q220" s="74"/>
      <c r="R220" s="74"/>
    </row>
    <row r="221" spans="1:18">
      <c r="A221" s="74" t="s">
        <v>461</v>
      </c>
      <c r="B221" s="74" t="s">
        <v>576</v>
      </c>
      <c r="C221" s="74" t="s">
        <v>577</v>
      </c>
      <c r="D221" s="74" t="s">
        <v>33</v>
      </c>
      <c r="E221" s="74" t="s">
        <v>33</v>
      </c>
      <c r="F221" s="74"/>
      <c r="G221" s="74" t="s">
        <v>33</v>
      </c>
      <c r="H221" s="74"/>
      <c r="I221" s="74"/>
      <c r="J221" s="74"/>
      <c r="K221" s="74"/>
      <c r="L221" s="74"/>
      <c r="M221" s="74"/>
      <c r="N221" s="74"/>
      <c r="O221" s="74"/>
      <c r="P221" s="74" t="s">
        <v>33</v>
      </c>
      <c r="Q221" s="74"/>
      <c r="R221" s="74"/>
    </row>
    <row r="222" spans="1:18">
      <c r="A222" s="74" t="s">
        <v>461</v>
      </c>
      <c r="B222" s="74" t="s">
        <v>578</v>
      </c>
      <c r="C222" s="74" t="s">
        <v>579</v>
      </c>
      <c r="D222" s="74" t="s">
        <v>33</v>
      </c>
      <c r="E222" s="74" t="s">
        <v>46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</row>
    <row r="223" spans="1:18">
      <c r="A223" s="74" t="s">
        <v>461</v>
      </c>
      <c r="B223" s="74" t="s">
        <v>580</v>
      </c>
      <c r="C223" s="74" t="s">
        <v>581</v>
      </c>
      <c r="D223" s="74" t="s">
        <v>33</v>
      </c>
      <c r="E223" s="74" t="s">
        <v>33</v>
      </c>
      <c r="F223" s="74"/>
      <c r="G223" s="74" t="s">
        <v>33</v>
      </c>
      <c r="H223" s="74"/>
      <c r="I223" s="74" t="s">
        <v>33</v>
      </c>
      <c r="J223" s="74"/>
      <c r="K223" s="74"/>
      <c r="L223" s="74"/>
      <c r="M223" s="74"/>
      <c r="N223" s="74"/>
      <c r="O223" s="74"/>
      <c r="P223" s="74"/>
      <c r="Q223" s="74"/>
      <c r="R223" s="74"/>
    </row>
    <row r="224" spans="1:18">
      <c r="A224" s="74" t="s">
        <v>461</v>
      </c>
      <c r="B224" s="74" t="s">
        <v>582</v>
      </c>
      <c r="C224" s="74" t="s">
        <v>583</v>
      </c>
      <c r="D224" s="74" t="s">
        <v>33</v>
      </c>
      <c r="E224" s="74" t="s">
        <v>46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</row>
    <row r="225" spans="1:18">
      <c r="A225" s="74" t="s">
        <v>461</v>
      </c>
      <c r="B225" s="74" t="s">
        <v>584</v>
      </c>
      <c r="C225" s="74" t="s">
        <v>585</v>
      </c>
      <c r="D225" s="74" t="s">
        <v>33</v>
      </c>
      <c r="E225" s="74" t="s">
        <v>46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</row>
    <row r="226" spans="1:18">
      <c r="A226" s="74" t="s">
        <v>461</v>
      </c>
      <c r="B226" s="74" t="s">
        <v>586</v>
      </c>
      <c r="C226" s="74" t="s">
        <v>587</v>
      </c>
      <c r="D226" s="74" t="s">
        <v>33</v>
      </c>
      <c r="E226" s="74" t="s">
        <v>46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</row>
    <row r="227" spans="1:18">
      <c r="A227" s="74" t="s">
        <v>461</v>
      </c>
      <c r="B227" s="74" t="s">
        <v>588</v>
      </c>
      <c r="C227" s="74" t="s">
        <v>589</v>
      </c>
      <c r="D227" s="74" t="s">
        <v>33</v>
      </c>
      <c r="E227" s="74" t="s">
        <v>33</v>
      </c>
      <c r="F227" s="74"/>
      <c r="G227" s="74" t="s">
        <v>33</v>
      </c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</row>
    <row r="228" spans="1:18">
      <c r="A228" s="74" t="s">
        <v>461</v>
      </c>
      <c r="B228" s="74" t="s">
        <v>590</v>
      </c>
      <c r="C228" s="74" t="s">
        <v>591</v>
      </c>
      <c r="D228" s="74" t="s">
        <v>33</v>
      </c>
      <c r="E228" s="74" t="s">
        <v>46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</row>
    <row r="229" spans="1:18">
      <c r="A229" s="74" t="s">
        <v>461</v>
      </c>
      <c r="B229" s="74" t="s">
        <v>592</v>
      </c>
      <c r="C229" s="74" t="s">
        <v>593</v>
      </c>
      <c r="D229" s="74" t="s">
        <v>33</v>
      </c>
      <c r="E229" s="74" t="s">
        <v>33</v>
      </c>
      <c r="F229" s="74"/>
      <c r="G229" s="74" t="s">
        <v>33</v>
      </c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</row>
    <row r="230" spans="1:18">
      <c r="A230" s="74" t="s">
        <v>461</v>
      </c>
      <c r="B230" s="74" t="s">
        <v>594</v>
      </c>
      <c r="C230" s="74" t="s">
        <v>595</v>
      </c>
      <c r="D230" s="74" t="s">
        <v>33</v>
      </c>
      <c r="E230" s="74" t="s">
        <v>46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</row>
    <row r="231" spans="1:18">
      <c r="A231" s="74" t="s">
        <v>461</v>
      </c>
      <c r="B231" s="74" t="s">
        <v>596</v>
      </c>
      <c r="C231" s="74" t="s">
        <v>597</v>
      </c>
      <c r="D231" s="74" t="s">
        <v>33</v>
      </c>
      <c r="E231" s="74" t="s">
        <v>46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</row>
    <row r="232" spans="1:18">
      <c r="A232" s="74" t="s">
        <v>461</v>
      </c>
      <c r="B232" s="74" t="s">
        <v>598</v>
      </c>
      <c r="C232" s="74" t="s">
        <v>599</v>
      </c>
      <c r="D232" s="74" t="s">
        <v>33</v>
      </c>
      <c r="E232" s="74" t="s">
        <v>33</v>
      </c>
      <c r="F232" s="74"/>
      <c r="G232" s="74" t="s">
        <v>33</v>
      </c>
      <c r="H232" s="74"/>
      <c r="I232" s="74" t="s">
        <v>33</v>
      </c>
      <c r="J232" s="74"/>
      <c r="K232" s="74"/>
      <c r="L232" s="74"/>
      <c r="M232" s="74" t="s">
        <v>33</v>
      </c>
      <c r="N232" s="74"/>
      <c r="O232" s="74"/>
      <c r="P232" s="74" t="s">
        <v>33</v>
      </c>
      <c r="Q232" s="74"/>
      <c r="R232" s="74"/>
    </row>
    <row r="233" spans="1:18">
      <c r="A233" s="74" t="s">
        <v>461</v>
      </c>
      <c r="B233" s="74" t="s">
        <v>600</v>
      </c>
      <c r="C233" s="74" t="s">
        <v>601</v>
      </c>
      <c r="D233" s="74" t="s">
        <v>33</v>
      </c>
      <c r="E233" s="74" t="s">
        <v>33</v>
      </c>
      <c r="F233" s="74"/>
      <c r="G233" s="74" t="s">
        <v>33</v>
      </c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>
      <c r="A234" s="74" t="s">
        <v>461</v>
      </c>
      <c r="B234" s="74" t="s">
        <v>602</v>
      </c>
      <c r="C234" s="74" t="s">
        <v>603</v>
      </c>
      <c r="D234" s="74" t="s">
        <v>33</v>
      </c>
      <c r="E234" s="74" t="s">
        <v>46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</row>
    <row r="235" spans="1:18">
      <c r="A235" s="74" t="s">
        <v>461</v>
      </c>
      <c r="B235" s="74" t="s">
        <v>604</v>
      </c>
      <c r="C235" s="74" t="s">
        <v>605</v>
      </c>
      <c r="D235" s="74" t="s">
        <v>33</v>
      </c>
      <c r="E235" s="74" t="s">
        <v>46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</row>
    <row r="236" spans="1:18">
      <c r="A236" s="74" t="s">
        <v>461</v>
      </c>
      <c r="B236" s="74" t="s">
        <v>606</v>
      </c>
      <c r="C236" s="74" t="s">
        <v>607</v>
      </c>
      <c r="D236" s="74" t="s">
        <v>33</v>
      </c>
      <c r="E236" s="74" t="s">
        <v>33</v>
      </c>
      <c r="F236" s="74"/>
      <c r="G236" s="74" t="s">
        <v>33</v>
      </c>
      <c r="H236" s="74"/>
      <c r="I236" s="74" t="s">
        <v>33</v>
      </c>
      <c r="J236" s="74"/>
      <c r="K236" s="74"/>
      <c r="L236" s="74"/>
      <c r="M236" s="74"/>
      <c r="N236" s="74"/>
      <c r="O236" s="74"/>
      <c r="P236" s="74" t="s">
        <v>33</v>
      </c>
      <c r="Q236" s="74"/>
      <c r="R236" s="74"/>
    </row>
    <row r="237" spans="1:18">
      <c r="A237" s="74" t="s">
        <v>461</v>
      </c>
      <c r="B237" s="74" t="s">
        <v>608</v>
      </c>
      <c r="C237" s="74" t="s">
        <v>609</v>
      </c>
      <c r="D237" s="74" t="s">
        <v>33</v>
      </c>
      <c r="E237" s="74" t="s">
        <v>33</v>
      </c>
      <c r="F237" s="74" t="s">
        <v>33</v>
      </c>
      <c r="G237" s="74" t="s">
        <v>33</v>
      </c>
      <c r="H237" s="74"/>
      <c r="I237" s="74" t="s">
        <v>33</v>
      </c>
      <c r="J237" s="74"/>
      <c r="K237" s="74"/>
      <c r="L237" s="74"/>
      <c r="M237" s="74"/>
      <c r="N237" s="74"/>
      <c r="O237" s="74"/>
      <c r="P237" s="74"/>
      <c r="Q237" s="74"/>
      <c r="R237" s="74"/>
    </row>
    <row r="238" spans="1:18">
      <c r="A238" s="74" t="s">
        <v>461</v>
      </c>
      <c r="B238" s="74" t="s">
        <v>610</v>
      </c>
      <c r="C238" s="74" t="s">
        <v>611</v>
      </c>
      <c r="D238" s="74" t="s">
        <v>33</v>
      </c>
      <c r="E238" s="74" t="s">
        <v>33</v>
      </c>
      <c r="F238" s="74"/>
      <c r="G238" s="74" t="s">
        <v>33</v>
      </c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</row>
    <row r="239" spans="1:18">
      <c r="A239" s="74" t="s">
        <v>461</v>
      </c>
      <c r="B239" s="74" t="s">
        <v>612</v>
      </c>
      <c r="C239" s="74" t="s">
        <v>613</v>
      </c>
      <c r="D239" s="74" t="s">
        <v>33</v>
      </c>
      <c r="E239" s="74" t="s">
        <v>33</v>
      </c>
      <c r="F239" s="74"/>
      <c r="G239" s="74" t="s">
        <v>33</v>
      </c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</row>
    <row r="240" spans="1:18">
      <c r="A240" s="74" t="s">
        <v>461</v>
      </c>
      <c r="B240" s="74" t="s">
        <v>614</v>
      </c>
      <c r="C240" s="74" t="s">
        <v>615</v>
      </c>
      <c r="D240" s="74" t="s">
        <v>46</v>
      </c>
      <c r="E240" s="74" t="s">
        <v>130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</row>
    <row r="241" spans="1:18" ht="18">
      <c r="A241" s="74" t="s">
        <v>461</v>
      </c>
      <c r="B241" s="74" t="s">
        <v>616</v>
      </c>
      <c r="C241" s="74" t="s">
        <v>617</v>
      </c>
      <c r="D241" s="74" t="s">
        <v>33</v>
      </c>
      <c r="E241" s="74" t="s">
        <v>33</v>
      </c>
      <c r="F241" s="74"/>
      <c r="G241" s="74" t="s">
        <v>33</v>
      </c>
      <c r="H241" s="74"/>
      <c r="I241" s="74"/>
      <c r="J241" s="74"/>
      <c r="K241" s="74"/>
      <c r="L241" s="74"/>
      <c r="M241" s="74"/>
      <c r="N241" s="74"/>
      <c r="O241" s="74"/>
      <c r="P241" s="74" t="s">
        <v>33</v>
      </c>
      <c r="Q241" s="74" t="s">
        <v>33</v>
      </c>
      <c r="R241" s="74"/>
    </row>
    <row r="242" spans="1:18" ht="18">
      <c r="A242" s="74" t="s">
        <v>461</v>
      </c>
      <c r="B242" s="74" t="s">
        <v>618</v>
      </c>
      <c r="C242" s="74" t="s">
        <v>619</v>
      </c>
      <c r="D242" s="74" t="s">
        <v>33</v>
      </c>
      <c r="E242" s="74" t="s">
        <v>46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</row>
    <row r="243" spans="1:18">
      <c r="A243" s="74" t="s">
        <v>461</v>
      </c>
      <c r="B243" s="74" t="s">
        <v>620</v>
      </c>
      <c r="C243" s="74" t="s">
        <v>621</v>
      </c>
      <c r="D243" s="74" t="s">
        <v>33</v>
      </c>
      <c r="E243" s="74" t="s">
        <v>33</v>
      </c>
      <c r="F243" s="74"/>
      <c r="G243" s="74" t="s">
        <v>33</v>
      </c>
      <c r="H243" s="74"/>
      <c r="I243" s="74" t="s">
        <v>33</v>
      </c>
      <c r="J243" s="74"/>
      <c r="K243" s="74"/>
      <c r="L243" s="74"/>
      <c r="M243" s="74"/>
      <c r="N243" s="74"/>
      <c r="O243" s="74"/>
      <c r="P243" s="74"/>
      <c r="Q243" s="74"/>
      <c r="R243" s="74"/>
    </row>
    <row r="244" spans="1:18">
      <c r="A244" s="74" t="s">
        <v>461</v>
      </c>
      <c r="B244" s="74" t="s">
        <v>622</v>
      </c>
      <c r="C244" s="74" t="s">
        <v>623</v>
      </c>
      <c r="D244" s="74" t="s">
        <v>33</v>
      </c>
      <c r="E244" s="74" t="s">
        <v>33</v>
      </c>
      <c r="F244" s="74"/>
      <c r="G244" s="74" t="s">
        <v>33</v>
      </c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</row>
    <row r="245" spans="1:18">
      <c r="A245" s="74" t="s">
        <v>461</v>
      </c>
      <c r="B245" s="74" t="s">
        <v>624</v>
      </c>
      <c r="C245" s="74" t="s">
        <v>625</v>
      </c>
      <c r="D245" s="74" t="s">
        <v>33</v>
      </c>
      <c r="E245" s="74" t="s">
        <v>33</v>
      </c>
      <c r="F245" s="74"/>
      <c r="G245" s="74" t="s">
        <v>33</v>
      </c>
      <c r="H245" s="74"/>
      <c r="I245" s="74" t="s">
        <v>33</v>
      </c>
      <c r="J245" s="74"/>
      <c r="K245" s="74"/>
      <c r="L245" s="74"/>
      <c r="M245" s="74"/>
      <c r="N245" s="74"/>
      <c r="O245" s="74"/>
      <c r="P245" s="74"/>
      <c r="Q245" s="74"/>
      <c r="R245" s="74"/>
    </row>
    <row r="246" spans="1:18">
      <c r="A246" s="74" t="s">
        <v>461</v>
      </c>
      <c r="B246" s="74" t="s">
        <v>626</v>
      </c>
      <c r="C246" s="74" t="s">
        <v>627</v>
      </c>
      <c r="D246" s="74" t="s">
        <v>33</v>
      </c>
      <c r="E246" s="74" t="s">
        <v>46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</row>
    <row r="247" spans="1:18">
      <c r="A247" s="74" t="s">
        <v>461</v>
      </c>
      <c r="B247" s="74" t="s">
        <v>628</v>
      </c>
      <c r="C247" s="74" t="s">
        <v>629</v>
      </c>
      <c r="D247" s="74" t="s">
        <v>33</v>
      </c>
      <c r="E247" s="74" t="s">
        <v>46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</row>
    <row r="248" spans="1:18" ht="18">
      <c r="A248" s="74" t="s">
        <v>461</v>
      </c>
      <c r="B248" s="74" t="s">
        <v>630</v>
      </c>
      <c r="C248" s="74" t="s">
        <v>631</v>
      </c>
      <c r="D248" s="74" t="s">
        <v>33</v>
      </c>
      <c r="E248" s="74" t="s">
        <v>33</v>
      </c>
      <c r="F248" s="74"/>
      <c r="G248" s="74" t="s">
        <v>33</v>
      </c>
      <c r="H248" s="74"/>
      <c r="I248" s="74" t="s">
        <v>33</v>
      </c>
      <c r="J248" s="74"/>
      <c r="K248" s="74"/>
      <c r="L248" s="74"/>
      <c r="M248" s="74"/>
      <c r="N248" s="74"/>
      <c r="O248" s="74"/>
      <c r="P248" s="74"/>
      <c r="Q248" s="74"/>
      <c r="R248" s="74"/>
    </row>
    <row r="249" spans="1:18">
      <c r="A249" s="74" t="s">
        <v>461</v>
      </c>
      <c r="B249" s="74" t="s">
        <v>632</v>
      </c>
      <c r="C249" s="74" t="s">
        <v>633</v>
      </c>
      <c r="D249" s="74" t="s">
        <v>33</v>
      </c>
      <c r="E249" s="74" t="s">
        <v>33</v>
      </c>
      <c r="F249" s="74"/>
      <c r="G249" s="74" t="s">
        <v>33</v>
      </c>
      <c r="H249" s="74"/>
      <c r="I249" s="74"/>
      <c r="J249" s="74"/>
      <c r="K249" s="74"/>
      <c r="L249" s="74"/>
      <c r="M249" s="74"/>
      <c r="N249" s="74"/>
      <c r="O249" s="74"/>
      <c r="P249" s="74" t="s">
        <v>33</v>
      </c>
      <c r="Q249" s="74"/>
      <c r="R249" s="74"/>
    </row>
    <row r="250" spans="1:18">
      <c r="A250" s="74" t="s">
        <v>461</v>
      </c>
      <c r="B250" s="74" t="s">
        <v>634</v>
      </c>
      <c r="C250" s="74" t="s">
        <v>635</v>
      </c>
      <c r="D250" s="74" t="s">
        <v>33</v>
      </c>
      <c r="E250" s="74" t="s">
        <v>33</v>
      </c>
      <c r="F250" s="74"/>
      <c r="G250" s="74" t="s">
        <v>33</v>
      </c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</row>
    <row r="251" spans="1:18">
      <c r="A251" s="74" t="s">
        <v>461</v>
      </c>
      <c r="B251" s="74" t="s">
        <v>636</v>
      </c>
      <c r="C251" s="74" t="s">
        <v>637</v>
      </c>
      <c r="D251" s="74" t="s">
        <v>33</v>
      </c>
      <c r="E251" s="74" t="s">
        <v>46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</row>
    <row r="252" spans="1:18">
      <c r="A252" s="74" t="s">
        <v>461</v>
      </c>
      <c r="B252" s="74" t="s">
        <v>638</v>
      </c>
      <c r="C252" s="74" t="s">
        <v>639</v>
      </c>
      <c r="D252" s="74" t="s">
        <v>33</v>
      </c>
      <c r="E252" s="74" t="s">
        <v>46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</row>
    <row r="253" spans="1:18">
      <c r="A253" s="74" t="s">
        <v>461</v>
      </c>
      <c r="B253" s="74" t="s">
        <v>640</v>
      </c>
      <c r="C253" s="74" t="s">
        <v>641</v>
      </c>
      <c r="D253" s="74" t="s">
        <v>33</v>
      </c>
      <c r="E253" s="74" t="s">
        <v>46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</row>
    <row r="254" spans="1:18">
      <c r="A254" s="74" t="s">
        <v>461</v>
      </c>
      <c r="B254" s="74" t="s">
        <v>642</v>
      </c>
      <c r="C254" s="74" t="s">
        <v>643</v>
      </c>
      <c r="D254" s="74" t="s">
        <v>33</v>
      </c>
      <c r="E254" s="74" t="s">
        <v>33</v>
      </c>
      <c r="F254" s="74"/>
      <c r="G254" s="74" t="s">
        <v>33</v>
      </c>
      <c r="H254" s="74"/>
      <c r="I254" s="74" t="s">
        <v>33</v>
      </c>
      <c r="J254" s="74"/>
      <c r="K254" s="74"/>
      <c r="L254" s="74"/>
      <c r="M254" s="74"/>
      <c r="N254" s="74"/>
      <c r="O254" s="74"/>
      <c r="P254" s="74"/>
      <c r="Q254" s="74"/>
      <c r="R254" s="74"/>
    </row>
    <row r="255" spans="1:18">
      <c r="A255" s="74" t="s">
        <v>461</v>
      </c>
      <c r="B255" s="74" t="s">
        <v>644</v>
      </c>
      <c r="C255" s="74" t="s">
        <v>645</v>
      </c>
      <c r="D255" s="74" t="s">
        <v>33</v>
      </c>
      <c r="E255" s="74" t="s">
        <v>46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</row>
    <row r="256" spans="1:18">
      <c r="A256" s="74" t="s">
        <v>461</v>
      </c>
      <c r="B256" s="74" t="s">
        <v>646</v>
      </c>
      <c r="C256" s="74" t="s">
        <v>647</v>
      </c>
      <c r="D256" s="74" t="s">
        <v>33</v>
      </c>
      <c r="E256" s="74" t="s">
        <v>46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</row>
    <row r="257" spans="1:18">
      <c r="A257" s="74" t="s">
        <v>461</v>
      </c>
      <c r="B257" s="74" t="s">
        <v>648</v>
      </c>
      <c r="C257" s="74" t="s">
        <v>649</v>
      </c>
      <c r="D257" s="74" t="s">
        <v>33</v>
      </c>
      <c r="E257" s="74" t="s">
        <v>33</v>
      </c>
      <c r="F257" s="74"/>
      <c r="G257" s="74" t="s">
        <v>33</v>
      </c>
      <c r="H257" s="74"/>
      <c r="I257" s="74" t="s">
        <v>33</v>
      </c>
      <c r="J257" s="74"/>
      <c r="K257" s="74"/>
      <c r="L257" s="74"/>
      <c r="M257" s="74"/>
      <c r="N257" s="74"/>
      <c r="O257" s="74"/>
      <c r="P257" s="74"/>
      <c r="Q257" s="74"/>
      <c r="R257" s="74"/>
    </row>
    <row r="258" spans="1:18">
      <c r="A258" s="74" t="s">
        <v>461</v>
      </c>
      <c r="B258" s="74" t="s">
        <v>650</v>
      </c>
      <c r="C258" s="74" t="s">
        <v>651</v>
      </c>
      <c r="D258" s="74" t="s">
        <v>33</v>
      </c>
      <c r="E258" s="74" t="s">
        <v>33</v>
      </c>
      <c r="F258" s="74"/>
      <c r="G258" s="74" t="s">
        <v>33</v>
      </c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</row>
    <row r="259" spans="1:18">
      <c r="A259" s="74" t="s">
        <v>461</v>
      </c>
      <c r="B259" s="74" t="s">
        <v>652</v>
      </c>
      <c r="C259" s="74" t="s">
        <v>653</v>
      </c>
      <c r="D259" s="74" t="s">
        <v>33</v>
      </c>
      <c r="E259" s="74" t="s">
        <v>33</v>
      </c>
      <c r="F259" s="74"/>
      <c r="G259" s="74" t="s">
        <v>33</v>
      </c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</row>
    <row r="260" spans="1:18">
      <c r="A260" s="74" t="s">
        <v>461</v>
      </c>
      <c r="B260" s="74" t="s">
        <v>654</v>
      </c>
      <c r="C260" s="74" t="s">
        <v>655</v>
      </c>
      <c r="D260" s="74" t="s">
        <v>33</v>
      </c>
      <c r="E260" s="74" t="s">
        <v>33</v>
      </c>
      <c r="F260" s="74"/>
      <c r="G260" s="74" t="s">
        <v>33</v>
      </c>
      <c r="H260" s="74"/>
      <c r="I260" s="74" t="s">
        <v>33</v>
      </c>
      <c r="J260" s="74"/>
      <c r="K260" s="74"/>
      <c r="L260" s="74"/>
      <c r="M260" s="74"/>
      <c r="N260" s="74"/>
      <c r="O260" s="74"/>
      <c r="P260" s="74"/>
      <c r="Q260" s="74"/>
      <c r="R260" s="74"/>
    </row>
    <row r="261" spans="1:18">
      <c r="A261" s="74" t="s">
        <v>461</v>
      </c>
      <c r="B261" s="74" t="s">
        <v>656</v>
      </c>
      <c r="C261" s="74" t="s">
        <v>657</v>
      </c>
      <c r="D261" s="74" t="s">
        <v>33</v>
      </c>
      <c r="E261" s="74" t="s">
        <v>46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</row>
    <row r="262" spans="1:18">
      <c r="A262" s="74" t="s">
        <v>461</v>
      </c>
      <c r="B262" s="74" t="s">
        <v>658</v>
      </c>
      <c r="C262" s="74" t="s">
        <v>659</v>
      </c>
      <c r="D262" s="74" t="s">
        <v>33</v>
      </c>
      <c r="E262" s="74" t="s">
        <v>46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</row>
    <row r="263" spans="1:18">
      <c r="A263" s="74" t="s">
        <v>461</v>
      </c>
      <c r="B263" s="74" t="s">
        <v>660</v>
      </c>
      <c r="C263" s="74" t="s">
        <v>661</v>
      </c>
      <c r="D263" s="74" t="s">
        <v>33</v>
      </c>
      <c r="E263" s="74" t="s">
        <v>46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</row>
    <row r="264" spans="1:18">
      <c r="A264" s="74" t="s">
        <v>461</v>
      </c>
      <c r="B264" s="74" t="s">
        <v>662</v>
      </c>
      <c r="C264" s="74" t="s">
        <v>663</v>
      </c>
      <c r="D264" s="74" t="s">
        <v>33</v>
      </c>
      <c r="E264" s="74" t="s">
        <v>46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</row>
    <row r="265" spans="1:18" ht="18">
      <c r="A265" s="74" t="s">
        <v>461</v>
      </c>
      <c r="B265" s="74" t="s">
        <v>664</v>
      </c>
      <c r="C265" s="74" t="s">
        <v>665</v>
      </c>
      <c r="D265" s="74" t="s">
        <v>33</v>
      </c>
      <c r="E265" s="74" t="s">
        <v>33</v>
      </c>
      <c r="F265" s="74"/>
      <c r="G265" s="74" t="s">
        <v>33</v>
      </c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</row>
    <row r="266" spans="1:18">
      <c r="A266" s="74" t="s">
        <v>461</v>
      </c>
      <c r="B266" s="74" t="s">
        <v>666</v>
      </c>
      <c r="C266" s="74" t="s">
        <v>667</v>
      </c>
      <c r="D266" s="74" t="s">
        <v>33</v>
      </c>
      <c r="E266" s="74" t="s">
        <v>46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</row>
    <row r="267" spans="1:18">
      <c r="A267" s="74" t="s">
        <v>461</v>
      </c>
      <c r="B267" s="74" t="s">
        <v>668</v>
      </c>
      <c r="C267" s="74" t="s">
        <v>669</v>
      </c>
      <c r="D267" s="74" t="s">
        <v>33</v>
      </c>
      <c r="E267" s="74" t="s">
        <v>46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</row>
    <row r="268" spans="1:18">
      <c r="A268" s="74" t="s">
        <v>461</v>
      </c>
      <c r="B268" s="74" t="s">
        <v>670</v>
      </c>
      <c r="C268" s="74" t="s">
        <v>671</v>
      </c>
      <c r="D268" s="74" t="s">
        <v>33</v>
      </c>
      <c r="E268" s="74" t="s">
        <v>46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</row>
    <row r="269" spans="1:18">
      <c r="A269" s="74" t="s">
        <v>461</v>
      </c>
      <c r="B269" s="74" t="s">
        <v>672</v>
      </c>
      <c r="C269" s="74" t="s">
        <v>673</v>
      </c>
      <c r="D269" s="74" t="s">
        <v>33</v>
      </c>
      <c r="E269" s="74" t="s">
        <v>33</v>
      </c>
      <c r="F269" s="74"/>
      <c r="G269" s="74" t="s">
        <v>33</v>
      </c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</row>
    <row r="270" spans="1:18">
      <c r="A270" s="74" t="s">
        <v>461</v>
      </c>
      <c r="B270" s="74" t="s">
        <v>674</v>
      </c>
      <c r="C270" s="74" t="s">
        <v>675</v>
      </c>
      <c r="D270" s="74" t="s">
        <v>33</v>
      </c>
      <c r="E270" s="74" t="s">
        <v>46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</row>
    <row r="271" spans="1:18">
      <c r="A271" s="74" t="s">
        <v>461</v>
      </c>
      <c r="B271" s="74" t="s">
        <v>676</v>
      </c>
      <c r="C271" s="74" t="s">
        <v>677</v>
      </c>
      <c r="D271" s="74" t="s">
        <v>33</v>
      </c>
      <c r="E271" s="74" t="s">
        <v>46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</row>
    <row r="272" spans="1:18">
      <c r="A272" s="74" t="s">
        <v>461</v>
      </c>
      <c r="B272" s="74" t="s">
        <v>678</v>
      </c>
      <c r="C272" s="74" t="s">
        <v>679</v>
      </c>
      <c r="D272" s="74" t="s">
        <v>33</v>
      </c>
      <c r="E272" s="74" t="s">
        <v>33</v>
      </c>
      <c r="F272" s="74"/>
      <c r="G272" s="74" t="s">
        <v>33</v>
      </c>
      <c r="H272" s="74"/>
      <c r="I272" s="74"/>
      <c r="J272" s="74"/>
      <c r="K272" s="74"/>
      <c r="L272" s="74"/>
      <c r="M272" s="74" t="s">
        <v>33</v>
      </c>
      <c r="N272" s="74"/>
      <c r="O272" s="74"/>
      <c r="P272" s="74"/>
      <c r="Q272" s="74"/>
      <c r="R272" s="74"/>
    </row>
    <row r="273" spans="1:18">
      <c r="A273" s="74" t="s">
        <v>461</v>
      </c>
      <c r="B273" s="74" t="s">
        <v>680</v>
      </c>
      <c r="C273" s="74" t="s">
        <v>681</v>
      </c>
      <c r="D273" s="74" t="s">
        <v>33</v>
      </c>
      <c r="E273" s="74" t="s">
        <v>33</v>
      </c>
      <c r="F273" s="74"/>
      <c r="G273" s="74" t="s">
        <v>33</v>
      </c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</row>
    <row r="274" spans="1:18">
      <c r="A274" s="74" t="s">
        <v>461</v>
      </c>
      <c r="B274" s="74" t="s">
        <v>682</v>
      </c>
      <c r="C274" s="74" t="s">
        <v>683</v>
      </c>
      <c r="D274" s="74" t="s">
        <v>33</v>
      </c>
      <c r="E274" s="74" t="s">
        <v>33</v>
      </c>
      <c r="F274" s="74"/>
      <c r="G274" s="74" t="s">
        <v>33</v>
      </c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</row>
    <row r="275" spans="1:18">
      <c r="A275" s="74" t="s">
        <v>461</v>
      </c>
      <c r="B275" s="74" t="s">
        <v>684</v>
      </c>
      <c r="C275" s="74" t="s">
        <v>685</v>
      </c>
      <c r="D275" s="74" t="s">
        <v>33</v>
      </c>
      <c r="E275" s="74" t="s">
        <v>46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</row>
    <row r="276" spans="1:18">
      <c r="A276" s="74" t="s">
        <v>461</v>
      </c>
      <c r="B276" s="74" t="s">
        <v>686</v>
      </c>
      <c r="C276" s="74" t="s">
        <v>687</v>
      </c>
      <c r="D276" s="74" t="s">
        <v>33</v>
      </c>
      <c r="E276" s="74" t="s">
        <v>33</v>
      </c>
      <c r="F276" s="74"/>
      <c r="G276" s="74"/>
      <c r="H276" s="74"/>
      <c r="I276" s="74" t="s">
        <v>33</v>
      </c>
      <c r="J276" s="74"/>
      <c r="K276" s="74"/>
      <c r="L276" s="74"/>
      <c r="M276" s="74" t="s">
        <v>33</v>
      </c>
      <c r="N276" s="74"/>
      <c r="O276" s="74"/>
      <c r="P276" s="74"/>
      <c r="Q276" s="74"/>
      <c r="R276" s="74"/>
    </row>
    <row r="277" spans="1:18">
      <c r="A277" s="74" t="s">
        <v>461</v>
      </c>
      <c r="B277" s="74" t="s">
        <v>688</v>
      </c>
      <c r="C277" s="74" t="s">
        <v>689</v>
      </c>
      <c r="D277" s="74" t="s">
        <v>33</v>
      </c>
      <c r="E277" s="74" t="s">
        <v>46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</row>
    <row r="278" spans="1:18">
      <c r="A278" s="74" t="s">
        <v>461</v>
      </c>
      <c r="B278" s="74" t="s">
        <v>690</v>
      </c>
      <c r="C278" s="74" t="s">
        <v>691</v>
      </c>
      <c r="D278" s="74" t="s">
        <v>33</v>
      </c>
      <c r="E278" s="74" t="s">
        <v>33</v>
      </c>
      <c r="F278" s="74"/>
      <c r="G278" s="74" t="s">
        <v>33</v>
      </c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</row>
    <row r="279" spans="1:18">
      <c r="A279" s="74" t="s">
        <v>461</v>
      </c>
      <c r="B279" s="74" t="s">
        <v>692</v>
      </c>
      <c r="C279" s="74" t="s">
        <v>693</v>
      </c>
      <c r="D279" s="74" t="s">
        <v>33</v>
      </c>
      <c r="E279" s="74" t="s">
        <v>33</v>
      </c>
      <c r="F279" s="74"/>
      <c r="G279" s="74" t="s">
        <v>33</v>
      </c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</row>
    <row r="280" spans="1:18">
      <c r="A280" s="74" t="s">
        <v>461</v>
      </c>
      <c r="B280" s="74" t="s">
        <v>694</v>
      </c>
      <c r="C280" s="74" t="s">
        <v>695</v>
      </c>
      <c r="D280" s="74" t="s">
        <v>33</v>
      </c>
      <c r="E280" s="74" t="s">
        <v>46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</row>
    <row r="281" spans="1:18" ht="18">
      <c r="A281" s="74" t="s">
        <v>461</v>
      </c>
      <c r="B281" s="74" t="s">
        <v>696</v>
      </c>
      <c r="C281" s="74" t="s">
        <v>697</v>
      </c>
      <c r="D281" s="74" t="s">
        <v>33</v>
      </c>
      <c r="E281" s="74" t="s">
        <v>33</v>
      </c>
      <c r="F281" s="74"/>
      <c r="G281" s="74" t="s">
        <v>33</v>
      </c>
      <c r="H281" s="74"/>
      <c r="I281" s="74" t="s">
        <v>33</v>
      </c>
      <c r="J281" s="74"/>
      <c r="K281" s="74"/>
      <c r="L281" s="74"/>
      <c r="M281" s="74"/>
      <c r="N281" s="74"/>
      <c r="O281" s="74"/>
      <c r="P281" s="74"/>
      <c r="Q281" s="74"/>
      <c r="R281" s="74"/>
    </row>
    <row r="282" spans="1:18">
      <c r="A282" s="74" t="s">
        <v>461</v>
      </c>
      <c r="B282" s="74" t="s">
        <v>698</v>
      </c>
      <c r="C282" s="74" t="s">
        <v>699</v>
      </c>
      <c r="D282" s="74" t="s">
        <v>33</v>
      </c>
      <c r="E282" s="74" t="s">
        <v>33</v>
      </c>
      <c r="F282" s="74"/>
      <c r="G282" s="74" t="s">
        <v>33</v>
      </c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</row>
    <row r="283" spans="1:18">
      <c r="A283" s="74" t="s">
        <v>461</v>
      </c>
      <c r="B283" s="74" t="s">
        <v>700</v>
      </c>
      <c r="C283" s="74" t="s">
        <v>701</v>
      </c>
      <c r="D283" s="74" t="s">
        <v>33</v>
      </c>
      <c r="E283" s="74" t="s">
        <v>33</v>
      </c>
      <c r="F283" s="74"/>
      <c r="G283" s="74" t="s">
        <v>33</v>
      </c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</row>
    <row r="284" spans="1:18">
      <c r="A284" s="74" t="s">
        <v>461</v>
      </c>
      <c r="B284" s="74" t="s">
        <v>702</v>
      </c>
      <c r="C284" s="74" t="s">
        <v>703</v>
      </c>
      <c r="D284" s="74" t="s">
        <v>33</v>
      </c>
      <c r="E284" s="74" t="s">
        <v>46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</row>
    <row r="285" spans="1:18" ht="18">
      <c r="A285" s="74" t="s">
        <v>461</v>
      </c>
      <c r="B285" s="74" t="s">
        <v>704</v>
      </c>
      <c r="C285" s="74" t="s">
        <v>705</v>
      </c>
      <c r="D285" s="74" t="s">
        <v>33</v>
      </c>
      <c r="E285" s="74" t="s">
        <v>33</v>
      </c>
      <c r="F285" s="74"/>
      <c r="G285" s="74"/>
      <c r="H285" s="74"/>
      <c r="I285" s="74" t="s">
        <v>33</v>
      </c>
      <c r="J285" s="74"/>
      <c r="K285" s="74"/>
      <c r="L285" s="74"/>
      <c r="M285" s="74"/>
      <c r="N285" s="74"/>
      <c r="O285" s="74"/>
      <c r="P285" s="74"/>
      <c r="Q285" s="74"/>
      <c r="R285" s="74"/>
    </row>
    <row r="286" spans="1:18">
      <c r="A286" s="74" t="s">
        <v>461</v>
      </c>
      <c r="B286" s="74" t="s">
        <v>706</v>
      </c>
      <c r="C286" s="74" t="s">
        <v>707</v>
      </c>
      <c r="D286" s="74" t="s">
        <v>33</v>
      </c>
      <c r="E286" s="74" t="s">
        <v>46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</row>
    <row r="287" spans="1:18">
      <c r="A287" s="74" t="s">
        <v>461</v>
      </c>
      <c r="B287" s="74" t="s">
        <v>708</v>
      </c>
      <c r="C287" s="74" t="s">
        <v>709</v>
      </c>
      <c r="D287" s="74" t="s">
        <v>33</v>
      </c>
      <c r="E287" s="74" t="s">
        <v>33</v>
      </c>
      <c r="F287" s="74"/>
      <c r="G287" s="74" t="s">
        <v>33</v>
      </c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</row>
    <row r="288" spans="1:18">
      <c r="A288" s="74" t="s">
        <v>461</v>
      </c>
      <c r="B288" s="74" t="s">
        <v>710</v>
      </c>
      <c r="C288" s="74" t="s">
        <v>711</v>
      </c>
      <c r="D288" s="74" t="s">
        <v>33</v>
      </c>
      <c r="E288" s="74" t="s">
        <v>33</v>
      </c>
      <c r="F288" s="74"/>
      <c r="G288" s="74" t="s">
        <v>33</v>
      </c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</row>
    <row r="289" spans="1:18">
      <c r="A289" s="74" t="s">
        <v>461</v>
      </c>
      <c r="B289" s="74" t="s">
        <v>712</v>
      </c>
      <c r="C289" s="74" t="s">
        <v>713</v>
      </c>
      <c r="D289" s="74" t="s">
        <v>33</v>
      </c>
      <c r="E289" s="74" t="s">
        <v>33</v>
      </c>
      <c r="F289" s="74"/>
      <c r="G289" s="74" t="s">
        <v>33</v>
      </c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</row>
    <row r="290" spans="1:18">
      <c r="A290" s="74" t="s">
        <v>461</v>
      </c>
      <c r="B290" s="74" t="s">
        <v>714</v>
      </c>
      <c r="C290" s="74" t="s">
        <v>715</v>
      </c>
      <c r="D290" s="74" t="s">
        <v>33</v>
      </c>
      <c r="E290" s="74" t="s">
        <v>33</v>
      </c>
      <c r="F290" s="74"/>
      <c r="G290" s="74" t="s">
        <v>33</v>
      </c>
      <c r="H290" s="74"/>
      <c r="I290" s="74" t="s">
        <v>33</v>
      </c>
      <c r="J290" s="74"/>
      <c r="K290" s="74"/>
      <c r="L290" s="74"/>
      <c r="M290" s="74"/>
      <c r="N290" s="74"/>
      <c r="O290" s="74"/>
      <c r="P290" s="74"/>
      <c r="Q290" s="74"/>
      <c r="R290" s="74"/>
    </row>
    <row r="291" spans="1:18">
      <c r="A291" s="74" t="s">
        <v>461</v>
      </c>
      <c r="B291" s="74" t="s">
        <v>716</v>
      </c>
      <c r="C291" s="74" t="s">
        <v>717</v>
      </c>
      <c r="D291" s="74" t="s">
        <v>33</v>
      </c>
      <c r="E291" s="74" t="s">
        <v>46</v>
      </c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</row>
    <row r="292" spans="1:18">
      <c r="A292" s="74" t="s">
        <v>461</v>
      </c>
      <c r="B292" s="74" t="s">
        <v>718</v>
      </c>
      <c r="C292" s="74" t="s">
        <v>719</v>
      </c>
      <c r="D292" s="74" t="s">
        <v>33</v>
      </c>
      <c r="E292" s="74" t="s">
        <v>46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</row>
    <row r="293" spans="1:18">
      <c r="A293" s="74" t="s">
        <v>461</v>
      </c>
      <c r="B293" s="74" t="s">
        <v>720</v>
      </c>
      <c r="C293" s="74" t="s">
        <v>721</v>
      </c>
      <c r="D293" s="74" t="s">
        <v>33</v>
      </c>
      <c r="E293" s="74" t="s">
        <v>46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</row>
    <row r="294" spans="1:18">
      <c r="A294" s="74" t="s">
        <v>461</v>
      </c>
      <c r="B294" s="74" t="s">
        <v>722</v>
      </c>
      <c r="C294" s="74" t="s">
        <v>723</v>
      </c>
      <c r="D294" s="74" t="s">
        <v>33</v>
      </c>
      <c r="E294" s="74" t="s">
        <v>33</v>
      </c>
      <c r="F294" s="74"/>
      <c r="G294" s="74" t="s">
        <v>33</v>
      </c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</row>
    <row r="295" spans="1:18" ht="18">
      <c r="A295" s="74" t="s">
        <v>461</v>
      </c>
      <c r="B295" s="74" t="s">
        <v>724</v>
      </c>
      <c r="C295" s="74" t="s">
        <v>725</v>
      </c>
      <c r="D295" s="74" t="s">
        <v>33</v>
      </c>
      <c r="E295" s="74" t="s">
        <v>46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</row>
    <row r="296" spans="1:18">
      <c r="A296" s="74" t="s">
        <v>461</v>
      </c>
      <c r="B296" s="74" t="s">
        <v>726</v>
      </c>
      <c r="C296" s="74" t="s">
        <v>727</v>
      </c>
      <c r="D296" s="74" t="s">
        <v>33</v>
      </c>
      <c r="E296" s="74" t="s">
        <v>46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</row>
    <row r="297" spans="1:18">
      <c r="A297" s="74" t="s">
        <v>461</v>
      </c>
      <c r="B297" s="74" t="s">
        <v>728</v>
      </c>
      <c r="C297" s="74" t="s">
        <v>729</v>
      </c>
      <c r="D297" s="74" t="s">
        <v>33</v>
      </c>
      <c r="E297" s="74" t="s">
        <v>46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</row>
    <row r="298" spans="1:18">
      <c r="A298" s="74" t="s">
        <v>461</v>
      </c>
      <c r="B298" s="74" t="s">
        <v>730</v>
      </c>
      <c r="C298" s="74" t="s">
        <v>731</v>
      </c>
      <c r="D298" s="74" t="s">
        <v>33</v>
      </c>
      <c r="E298" s="74" t="s">
        <v>33</v>
      </c>
      <c r="F298" s="74"/>
      <c r="G298" s="74"/>
      <c r="H298" s="74"/>
      <c r="I298" s="74" t="s">
        <v>33</v>
      </c>
      <c r="J298" s="74"/>
      <c r="K298" s="74"/>
      <c r="L298" s="74"/>
      <c r="M298" s="74"/>
      <c r="N298" s="74"/>
      <c r="O298" s="74"/>
      <c r="P298" s="74"/>
      <c r="Q298" s="74"/>
      <c r="R298" s="74"/>
    </row>
    <row r="299" spans="1:18">
      <c r="A299" s="74" t="s">
        <v>461</v>
      </c>
      <c r="B299" s="74" t="s">
        <v>732</v>
      </c>
      <c r="C299" s="74" t="s">
        <v>733</v>
      </c>
      <c r="D299" s="74" t="s">
        <v>33</v>
      </c>
      <c r="E299" s="74" t="s">
        <v>46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</row>
    <row r="300" spans="1:18">
      <c r="A300" s="74" t="s">
        <v>461</v>
      </c>
      <c r="B300" s="74" t="s">
        <v>734</v>
      </c>
      <c r="C300" s="74" t="s">
        <v>735</v>
      </c>
      <c r="D300" s="74" t="s">
        <v>33</v>
      </c>
      <c r="E300" s="74" t="s">
        <v>33</v>
      </c>
      <c r="F300" s="74"/>
      <c r="G300" s="74" t="s">
        <v>33</v>
      </c>
      <c r="H300" s="74"/>
      <c r="I300" s="74" t="s">
        <v>33</v>
      </c>
      <c r="J300" s="74"/>
      <c r="K300" s="74"/>
      <c r="L300" s="74"/>
      <c r="M300" s="74"/>
      <c r="N300" s="74"/>
      <c r="O300" s="74"/>
      <c r="P300" s="74" t="s">
        <v>33</v>
      </c>
      <c r="Q300" s="74"/>
      <c r="R300" s="74"/>
    </row>
    <row r="301" spans="1:18">
      <c r="A301" s="74" t="s">
        <v>461</v>
      </c>
      <c r="B301" s="74" t="s">
        <v>736</v>
      </c>
      <c r="C301" s="74" t="s">
        <v>737</v>
      </c>
      <c r="D301" s="74" t="s">
        <v>33</v>
      </c>
      <c r="E301" s="74" t="s">
        <v>33</v>
      </c>
      <c r="F301" s="74"/>
      <c r="G301" s="74" t="s">
        <v>33</v>
      </c>
      <c r="H301" s="74"/>
      <c r="I301" s="74" t="s">
        <v>33</v>
      </c>
      <c r="J301" s="74"/>
      <c r="K301" s="74"/>
      <c r="L301" s="74"/>
      <c r="M301" s="74"/>
      <c r="N301" s="74"/>
      <c r="O301" s="74"/>
      <c r="P301" s="74" t="s">
        <v>33</v>
      </c>
      <c r="Q301" s="74"/>
      <c r="R301" s="74"/>
    </row>
    <row r="302" spans="1:18">
      <c r="A302" s="74" t="s">
        <v>461</v>
      </c>
      <c r="B302" s="74" t="s">
        <v>738</v>
      </c>
      <c r="C302" s="74" t="s">
        <v>739</v>
      </c>
      <c r="D302" s="74" t="s">
        <v>33</v>
      </c>
      <c r="E302" s="74" t="s">
        <v>33</v>
      </c>
      <c r="F302" s="74"/>
      <c r="G302" s="74" t="s">
        <v>33</v>
      </c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</row>
    <row r="303" spans="1:18">
      <c r="A303" s="74" t="s">
        <v>461</v>
      </c>
      <c r="B303" s="74" t="s">
        <v>740</v>
      </c>
      <c r="C303" s="74" t="s">
        <v>741</v>
      </c>
      <c r="D303" s="74" t="s">
        <v>33</v>
      </c>
      <c r="E303" s="74" t="s">
        <v>46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</row>
    <row r="304" spans="1:18" ht="18">
      <c r="A304" s="74" t="s">
        <v>461</v>
      </c>
      <c r="B304" s="74" t="s">
        <v>742</v>
      </c>
      <c r="C304" s="74" t="s">
        <v>743</v>
      </c>
      <c r="D304" s="74" t="s">
        <v>33</v>
      </c>
      <c r="E304" s="74" t="s">
        <v>33</v>
      </c>
      <c r="F304" s="74"/>
      <c r="G304" s="74" t="s">
        <v>33</v>
      </c>
      <c r="H304" s="74"/>
      <c r="I304" s="74"/>
      <c r="J304" s="74"/>
      <c r="K304" s="74"/>
      <c r="L304" s="74"/>
      <c r="M304" s="74" t="s">
        <v>33</v>
      </c>
      <c r="N304" s="74"/>
      <c r="O304" s="74"/>
      <c r="P304" s="74"/>
      <c r="Q304" s="74"/>
      <c r="R304" s="74"/>
    </row>
    <row r="305" spans="1:18">
      <c r="A305" s="74" t="s">
        <v>461</v>
      </c>
      <c r="B305" s="74" t="s">
        <v>744</v>
      </c>
      <c r="C305" s="74" t="s">
        <v>745</v>
      </c>
      <c r="D305" s="74" t="s">
        <v>33</v>
      </c>
      <c r="E305" s="74" t="s">
        <v>33</v>
      </c>
      <c r="F305" s="74"/>
      <c r="G305" s="74" t="s">
        <v>33</v>
      </c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</row>
    <row r="306" spans="1:18">
      <c r="A306" s="74" t="s">
        <v>461</v>
      </c>
      <c r="B306" s="74" t="s">
        <v>746</v>
      </c>
      <c r="C306" s="74" t="s">
        <v>747</v>
      </c>
      <c r="D306" s="74" t="s">
        <v>33</v>
      </c>
      <c r="E306" s="74" t="s">
        <v>33</v>
      </c>
      <c r="F306" s="74"/>
      <c r="G306" s="74" t="s">
        <v>33</v>
      </c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</row>
    <row r="307" spans="1:18">
      <c r="A307" s="74" t="s">
        <v>461</v>
      </c>
      <c r="B307" s="74" t="s">
        <v>748</v>
      </c>
      <c r="C307" s="74" t="s">
        <v>749</v>
      </c>
      <c r="D307" s="74" t="s">
        <v>33</v>
      </c>
      <c r="E307" s="74" t="s">
        <v>33</v>
      </c>
      <c r="F307" s="74"/>
      <c r="G307" s="74" t="s">
        <v>33</v>
      </c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</row>
    <row r="308" spans="1:18">
      <c r="A308" s="74" t="s">
        <v>461</v>
      </c>
      <c r="B308" s="74" t="s">
        <v>750</v>
      </c>
      <c r="C308" s="74" t="s">
        <v>751</v>
      </c>
      <c r="D308" s="74" t="s">
        <v>33</v>
      </c>
      <c r="E308" s="74" t="s">
        <v>33</v>
      </c>
      <c r="F308" s="74"/>
      <c r="G308" s="74" t="s">
        <v>33</v>
      </c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</row>
    <row r="309" spans="1:18">
      <c r="A309" s="74" t="s">
        <v>461</v>
      </c>
      <c r="B309" s="74" t="s">
        <v>752</v>
      </c>
      <c r="C309" s="74" t="s">
        <v>34</v>
      </c>
      <c r="D309" s="74" t="s">
        <v>33</v>
      </c>
      <c r="E309" s="74" t="s">
        <v>33</v>
      </c>
      <c r="F309" s="74"/>
      <c r="G309" s="74" t="s">
        <v>33</v>
      </c>
      <c r="H309" s="74"/>
      <c r="I309" s="74"/>
      <c r="J309" s="74"/>
      <c r="K309" s="74"/>
      <c r="L309" s="74"/>
      <c r="M309" s="74" t="s">
        <v>33</v>
      </c>
      <c r="N309" s="74"/>
      <c r="O309" s="74"/>
      <c r="P309" s="74"/>
      <c r="Q309" s="74"/>
      <c r="R309" s="74"/>
    </row>
    <row r="310" spans="1:18">
      <c r="A310" s="74" t="s">
        <v>461</v>
      </c>
      <c r="B310" s="74" t="s">
        <v>753</v>
      </c>
      <c r="C310" s="74" t="s">
        <v>754</v>
      </c>
      <c r="D310" s="74" t="s">
        <v>33</v>
      </c>
      <c r="E310" s="74" t="s">
        <v>46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</row>
    <row r="311" spans="1:18">
      <c r="A311" s="74" t="s">
        <v>461</v>
      </c>
      <c r="B311" s="74" t="s">
        <v>755</v>
      </c>
      <c r="C311" s="74" t="s">
        <v>756</v>
      </c>
      <c r="D311" s="74" t="s">
        <v>33</v>
      </c>
      <c r="E311" s="74" t="s">
        <v>33</v>
      </c>
      <c r="F311" s="74"/>
      <c r="G311" s="74" t="s">
        <v>33</v>
      </c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</row>
    <row r="312" spans="1:18" ht="18">
      <c r="A312" s="74" t="s">
        <v>461</v>
      </c>
      <c r="B312" s="74" t="s">
        <v>757</v>
      </c>
      <c r="C312" s="74" t="s">
        <v>758</v>
      </c>
      <c r="D312" s="74" t="s">
        <v>33</v>
      </c>
      <c r="E312" s="74" t="s">
        <v>46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</row>
    <row r="313" spans="1:18" ht="18">
      <c r="A313" s="74" t="s">
        <v>461</v>
      </c>
      <c r="B313" s="74" t="s">
        <v>759</v>
      </c>
      <c r="C313" s="74" t="s">
        <v>760</v>
      </c>
      <c r="D313" s="74" t="s">
        <v>33</v>
      </c>
      <c r="E313" s="74" t="s">
        <v>46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</row>
    <row r="314" spans="1:18">
      <c r="A314" s="74" t="s">
        <v>461</v>
      </c>
      <c r="B314" s="74" t="s">
        <v>761</v>
      </c>
      <c r="C314" s="74" t="s">
        <v>762</v>
      </c>
      <c r="D314" s="74" t="s">
        <v>33</v>
      </c>
      <c r="E314" s="74" t="s">
        <v>46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</row>
    <row r="315" spans="1:18">
      <c r="A315" s="74" t="s">
        <v>461</v>
      </c>
      <c r="B315" s="74" t="s">
        <v>763</v>
      </c>
      <c r="C315" s="74" t="s">
        <v>764</v>
      </c>
      <c r="D315" s="74" t="s">
        <v>33</v>
      </c>
      <c r="E315" s="74" t="s">
        <v>33</v>
      </c>
      <c r="F315" s="74"/>
      <c r="G315" s="74" t="s">
        <v>33</v>
      </c>
      <c r="H315" s="74"/>
      <c r="I315" s="74" t="s">
        <v>33</v>
      </c>
      <c r="J315" s="74"/>
      <c r="K315" s="74"/>
      <c r="L315" s="74"/>
      <c r="M315" s="74"/>
      <c r="N315" s="74"/>
      <c r="O315" s="74"/>
      <c r="P315" s="74"/>
      <c r="Q315" s="74"/>
      <c r="R315" s="74"/>
    </row>
    <row r="316" spans="1:18">
      <c r="A316" s="74" t="s">
        <v>461</v>
      </c>
      <c r="B316" s="74" t="s">
        <v>765</v>
      </c>
      <c r="C316" s="74" t="s">
        <v>766</v>
      </c>
      <c r="D316" s="74" t="s">
        <v>33</v>
      </c>
      <c r="E316" s="74" t="s">
        <v>33</v>
      </c>
      <c r="F316" s="74"/>
      <c r="G316" s="74" t="s">
        <v>33</v>
      </c>
      <c r="H316" s="74"/>
      <c r="I316" s="74" t="s">
        <v>33</v>
      </c>
      <c r="J316" s="74"/>
      <c r="K316" s="74"/>
      <c r="L316" s="74"/>
      <c r="M316" s="74"/>
      <c r="N316" s="74"/>
      <c r="O316" s="74"/>
      <c r="P316" s="74"/>
      <c r="Q316" s="74"/>
      <c r="R316" s="74"/>
    </row>
    <row r="317" spans="1:18" ht="18">
      <c r="A317" s="74" t="s">
        <v>461</v>
      </c>
      <c r="B317" s="74" t="s">
        <v>767</v>
      </c>
      <c r="C317" s="74" t="s">
        <v>768</v>
      </c>
      <c r="D317" s="74" t="s">
        <v>33</v>
      </c>
      <c r="E317" s="74" t="s">
        <v>33</v>
      </c>
      <c r="F317" s="74"/>
      <c r="G317" s="74" t="s">
        <v>33</v>
      </c>
      <c r="H317" s="74"/>
      <c r="I317" s="74"/>
      <c r="J317" s="74"/>
      <c r="K317" s="74"/>
      <c r="L317" s="74"/>
      <c r="M317" s="74"/>
      <c r="N317" s="74"/>
      <c r="O317" s="74"/>
      <c r="P317" s="74" t="s">
        <v>33</v>
      </c>
      <c r="Q317" s="74"/>
      <c r="R317" s="74"/>
    </row>
    <row r="318" spans="1:18">
      <c r="A318" s="74" t="s">
        <v>461</v>
      </c>
      <c r="B318" s="74" t="s">
        <v>769</v>
      </c>
      <c r="C318" s="74" t="s">
        <v>770</v>
      </c>
      <c r="D318" s="74" t="s">
        <v>33</v>
      </c>
      <c r="E318" s="74" t="s">
        <v>46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</row>
    <row r="319" spans="1:18">
      <c r="A319" s="74" t="s">
        <v>461</v>
      </c>
      <c r="B319" s="74" t="s">
        <v>771</v>
      </c>
      <c r="C319" s="74" t="s">
        <v>772</v>
      </c>
      <c r="D319" s="74" t="s">
        <v>33</v>
      </c>
      <c r="E319" s="74" t="s">
        <v>46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</row>
    <row r="320" spans="1:18">
      <c r="A320" s="74" t="s">
        <v>461</v>
      </c>
      <c r="B320" s="74" t="s">
        <v>773</v>
      </c>
      <c r="C320" s="74" t="s">
        <v>774</v>
      </c>
      <c r="D320" s="74" t="s">
        <v>33</v>
      </c>
      <c r="E320" s="74" t="s">
        <v>33</v>
      </c>
      <c r="F320" s="74"/>
      <c r="G320" s="74" t="s">
        <v>33</v>
      </c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</row>
    <row r="321" spans="1:18">
      <c r="A321" s="74" t="s">
        <v>461</v>
      </c>
      <c r="B321" s="74" t="s">
        <v>775</v>
      </c>
      <c r="C321" s="74" t="s">
        <v>776</v>
      </c>
      <c r="D321" s="74" t="s">
        <v>33</v>
      </c>
      <c r="E321" s="74" t="s">
        <v>33</v>
      </c>
      <c r="F321" s="74"/>
      <c r="G321" s="74"/>
      <c r="H321" s="74"/>
      <c r="I321" s="74" t="s">
        <v>33</v>
      </c>
      <c r="J321" s="74"/>
      <c r="K321" s="74"/>
      <c r="L321" s="74"/>
      <c r="M321" s="74"/>
      <c r="N321" s="74"/>
      <c r="O321" s="74"/>
      <c r="P321" s="74"/>
      <c r="Q321" s="74"/>
      <c r="R321" s="74"/>
    </row>
    <row r="322" spans="1:18">
      <c r="A322" s="74" t="s">
        <v>461</v>
      </c>
      <c r="B322" s="74" t="s">
        <v>777</v>
      </c>
      <c r="C322" s="74" t="s">
        <v>778</v>
      </c>
      <c r="D322" s="74" t="s">
        <v>33</v>
      </c>
      <c r="E322" s="74" t="s">
        <v>33</v>
      </c>
      <c r="F322" s="74" t="s">
        <v>33</v>
      </c>
      <c r="G322" s="74" t="s">
        <v>33</v>
      </c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</row>
    <row r="323" spans="1:18">
      <c r="A323" s="74" t="s">
        <v>461</v>
      </c>
      <c r="B323" s="74" t="s">
        <v>779</v>
      </c>
      <c r="C323" s="74" t="s">
        <v>780</v>
      </c>
      <c r="D323" s="74" t="s">
        <v>33</v>
      </c>
      <c r="E323" s="74" t="s">
        <v>33</v>
      </c>
      <c r="F323" s="74"/>
      <c r="G323" s="74" t="s">
        <v>33</v>
      </c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</row>
    <row r="324" spans="1:18">
      <c r="A324" s="74" t="s">
        <v>461</v>
      </c>
      <c r="B324" s="74" t="s">
        <v>781</v>
      </c>
      <c r="C324" s="74" t="s">
        <v>782</v>
      </c>
      <c r="D324" s="74" t="s">
        <v>33</v>
      </c>
      <c r="E324" s="74" t="s">
        <v>33</v>
      </c>
      <c r="F324" s="74"/>
      <c r="G324" s="74" t="s">
        <v>33</v>
      </c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</row>
    <row r="325" spans="1:18">
      <c r="A325" s="74" t="s">
        <v>461</v>
      </c>
      <c r="B325" s="74" t="s">
        <v>783</v>
      </c>
      <c r="C325" s="74" t="s">
        <v>784</v>
      </c>
      <c r="D325" s="74" t="s">
        <v>33</v>
      </c>
      <c r="E325" s="74" t="s">
        <v>33</v>
      </c>
      <c r="F325" s="74"/>
      <c r="G325" s="74" t="s">
        <v>33</v>
      </c>
      <c r="H325" s="74"/>
      <c r="I325" s="74" t="s">
        <v>33</v>
      </c>
      <c r="J325" s="74"/>
      <c r="K325" s="74"/>
      <c r="L325" s="74"/>
      <c r="M325" s="74"/>
      <c r="N325" s="74"/>
      <c r="O325" s="74"/>
      <c r="P325" s="74" t="s">
        <v>33</v>
      </c>
      <c r="Q325" s="74"/>
      <c r="R325" s="74"/>
    </row>
    <row r="326" spans="1:18">
      <c r="A326" s="74" t="s">
        <v>461</v>
      </c>
      <c r="B326" s="74" t="s">
        <v>785</v>
      </c>
      <c r="C326" s="74" t="s">
        <v>786</v>
      </c>
      <c r="D326" s="74" t="s">
        <v>33</v>
      </c>
      <c r="E326" s="74" t="s">
        <v>33</v>
      </c>
      <c r="F326" s="74"/>
      <c r="G326" s="74" t="s">
        <v>33</v>
      </c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</row>
    <row r="327" spans="1:18">
      <c r="A327" s="74" t="s">
        <v>461</v>
      </c>
      <c r="B327" s="74" t="s">
        <v>787</v>
      </c>
      <c r="C327" s="74" t="s">
        <v>788</v>
      </c>
      <c r="D327" s="74" t="s">
        <v>33</v>
      </c>
      <c r="E327" s="74" t="s">
        <v>46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</row>
    <row r="328" spans="1:18" ht="18">
      <c r="A328" s="74" t="s">
        <v>461</v>
      </c>
      <c r="B328" s="74" t="s">
        <v>789</v>
      </c>
      <c r="C328" s="74" t="s">
        <v>790</v>
      </c>
      <c r="D328" s="74" t="s">
        <v>33</v>
      </c>
      <c r="E328" s="74" t="s">
        <v>33</v>
      </c>
      <c r="F328" s="74"/>
      <c r="G328" s="74" t="s">
        <v>33</v>
      </c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</row>
    <row r="329" spans="1:18">
      <c r="A329" s="74" t="s">
        <v>461</v>
      </c>
      <c r="B329" s="74" t="s">
        <v>791</v>
      </c>
      <c r="C329" s="74" t="s">
        <v>792</v>
      </c>
      <c r="D329" s="74" t="s">
        <v>33</v>
      </c>
      <c r="E329" s="74" t="s">
        <v>33</v>
      </c>
      <c r="F329" s="74"/>
      <c r="G329" s="74" t="s">
        <v>33</v>
      </c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</row>
    <row r="330" spans="1:18">
      <c r="A330" s="74" t="s">
        <v>461</v>
      </c>
      <c r="B330" s="74" t="s">
        <v>793</v>
      </c>
      <c r="C330" s="74" t="s">
        <v>794</v>
      </c>
      <c r="D330" s="74" t="s">
        <v>33</v>
      </c>
      <c r="E330" s="74" t="s">
        <v>46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</row>
    <row r="331" spans="1:18">
      <c r="A331" s="74" t="s">
        <v>461</v>
      </c>
      <c r="B331" s="74" t="s">
        <v>795</v>
      </c>
      <c r="C331" s="74" t="s">
        <v>796</v>
      </c>
      <c r="D331" s="74" t="s">
        <v>33</v>
      </c>
      <c r="E331" s="74" t="s">
        <v>33</v>
      </c>
      <c r="F331" s="74"/>
      <c r="G331" s="74" t="s">
        <v>33</v>
      </c>
      <c r="H331" s="74"/>
      <c r="I331" s="74" t="s">
        <v>33</v>
      </c>
      <c r="J331" s="74"/>
      <c r="K331" s="74"/>
      <c r="L331" s="74"/>
      <c r="M331" s="74"/>
      <c r="N331" s="74"/>
      <c r="O331" s="74"/>
      <c r="P331" s="74" t="s">
        <v>33</v>
      </c>
      <c r="Q331" s="74"/>
      <c r="R331" s="74"/>
    </row>
    <row r="332" spans="1:18">
      <c r="A332" s="74" t="s">
        <v>461</v>
      </c>
      <c r="B332" s="74" t="s">
        <v>797</v>
      </c>
      <c r="C332" s="74" t="s">
        <v>798</v>
      </c>
      <c r="D332" s="74" t="s">
        <v>33</v>
      </c>
      <c r="E332" s="74" t="s">
        <v>46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</row>
    <row r="333" spans="1:18">
      <c r="A333" s="74" t="s">
        <v>461</v>
      </c>
      <c r="B333" s="74" t="s">
        <v>799</v>
      </c>
      <c r="C333" s="74" t="s">
        <v>800</v>
      </c>
      <c r="D333" s="74" t="s">
        <v>33</v>
      </c>
      <c r="E333" s="74" t="s">
        <v>33</v>
      </c>
      <c r="F333" s="74"/>
      <c r="G333" s="74" t="s">
        <v>33</v>
      </c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</row>
    <row r="334" spans="1:18">
      <c r="A334" s="74" t="s">
        <v>461</v>
      </c>
      <c r="B334" s="74" t="s">
        <v>801</v>
      </c>
      <c r="C334" s="74" t="s">
        <v>802</v>
      </c>
      <c r="D334" s="74" t="s">
        <v>33</v>
      </c>
      <c r="E334" s="74" t="s">
        <v>46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</row>
    <row r="335" spans="1:18">
      <c r="A335" s="74" t="s">
        <v>461</v>
      </c>
      <c r="B335" s="74" t="s">
        <v>803</v>
      </c>
      <c r="C335" s="74" t="s">
        <v>804</v>
      </c>
      <c r="D335" s="74" t="s">
        <v>33</v>
      </c>
      <c r="E335" s="74" t="s">
        <v>46</v>
      </c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</row>
    <row r="336" spans="1:18">
      <c r="A336" s="74" t="s">
        <v>461</v>
      </c>
      <c r="B336" s="74" t="s">
        <v>805</v>
      </c>
      <c r="C336" s="74" t="s">
        <v>806</v>
      </c>
      <c r="D336" s="74" t="s">
        <v>33</v>
      </c>
      <c r="E336" s="74" t="s">
        <v>46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</row>
    <row r="337" spans="1:18">
      <c r="A337" s="74" t="s">
        <v>461</v>
      </c>
      <c r="B337" s="74" t="s">
        <v>807</v>
      </c>
      <c r="C337" s="74" t="s">
        <v>808</v>
      </c>
      <c r="D337" s="74" t="s">
        <v>33</v>
      </c>
      <c r="E337" s="74" t="s">
        <v>46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</row>
    <row r="338" spans="1:18">
      <c r="A338" s="74" t="s">
        <v>461</v>
      </c>
      <c r="B338" s="74" t="s">
        <v>809</v>
      </c>
      <c r="C338" s="74" t="s">
        <v>810</v>
      </c>
      <c r="D338" s="74" t="s">
        <v>33</v>
      </c>
      <c r="E338" s="74" t="s">
        <v>33</v>
      </c>
      <c r="F338" s="74"/>
      <c r="G338" s="74" t="s">
        <v>33</v>
      </c>
      <c r="H338" s="74"/>
      <c r="I338" s="74" t="s">
        <v>33</v>
      </c>
      <c r="J338" s="74"/>
      <c r="K338" s="74"/>
      <c r="L338" s="74"/>
      <c r="M338" s="74"/>
      <c r="N338" s="74"/>
      <c r="O338" s="74"/>
      <c r="P338" s="74"/>
      <c r="Q338" s="74"/>
      <c r="R338" s="74"/>
    </row>
    <row r="339" spans="1:18">
      <c r="A339" s="74" t="s">
        <v>461</v>
      </c>
      <c r="B339" s="74" t="s">
        <v>811</v>
      </c>
      <c r="C339" s="74" t="s">
        <v>812</v>
      </c>
      <c r="D339" s="74" t="s">
        <v>33</v>
      </c>
      <c r="E339" s="74" t="s">
        <v>33</v>
      </c>
      <c r="F339" s="74"/>
      <c r="G339" s="74" t="s">
        <v>33</v>
      </c>
      <c r="H339" s="74"/>
      <c r="I339" s="74"/>
      <c r="J339" s="74"/>
      <c r="K339" s="74"/>
      <c r="L339" s="74"/>
      <c r="M339" s="74"/>
      <c r="N339" s="74"/>
      <c r="O339" s="74"/>
      <c r="P339" s="74"/>
      <c r="Q339" s="74" t="s">
        <v>33</v>
      </c>
      <c r="R339" s="74"/>
    </row>
    <row r="340" spans="1:18">
      <c r="A340" s="74" t="s">
        <v>461</v>
      </c>
      <c r="B340" s="74" t="s">
        <v>813</v>
      </c>
      <c r="C340" s="74" t="s">
        <v>814</v>
      </c>
      <c r="D340" s="74" t="s">
        <v>33</v>
      </c>
      <c r="E340" s="74" t="s">
        <v>33</v>
      </c>
      <c r="F340" s="74"/>
      <c r="G340" s="74" t="s">
        <v>33</v>
      </c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</row>
    <row r="341" spans="1:18">
      <c r="A341" s="74" t="s">
        <v>461</v>
      </c>
      <c r="B341" s="74" t="s">
        <v>815</v>
      </c>
      <c r="C341" s="74" t="s">
        <v>816</v>
      </c>
      <c r="D341" s="74" t="s">
        <v>33</v>
      </c>
      <c r="E341" s="74" t="s">
        <v>33</v>
      </c>
      <c r="F341" s="74"/>
      <c r="G341" s="74" t="s">
        <v>33</v>
      </c>
      <c r="H341" s="74"/>
      <c r="I341" s="74"/>
      <c r="J341" s="74"/>
      <c r="K341" s="74"/>
      <c r="L341" s="74"/>
      <c r="M341" s="74"/>
      <c r="N341" s="74"/>
      <c r="O341" s="74"/>
      <c r="P341" s="74" t="s">
        <v>33</v>
      </c>
      <c r="Q341" s="74"/>
      <c r="R341" s="74"/>
    </row>
    <row r="342" spans="1:18">
      <c r="A342" s="74" t="s">
        <v>461</v>
      </c>
      <c r="B342" s="74" t="s">
        <v>817</v>
      </c>
      <c r="C342" s="74" t="s">
        <v>818</v>
      </c>
      <c r="D342" s="74" t="s">
        <v>33</v>
      </c>
      <c r="E342" s="74" t="s">
        <v>33</v>
      </c>
      <c r="F342" s="74"/>
      <c r="G342" s="74" t="s">
        <v>33</v>
      </c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</row>
    <row r="343" spans="1:18">
      <c r="A343" s="74" t="s">
        <v>461</v>
      </c>
      <c r="B343" s="74" t="s">
        <v>819</v>
      </c>
      <c r="C343" s="74" t="s">
        <v>820</v>
      </c>
      <c r="D343" s="74" t="s">
        <v>33</v>
      </c>
      <c r="E343" s="74" t="s">
        <v>46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</row>
    <row r="344" spans="1:18">
      <c r="A344" s="74" t="s">
        <v>461</v>
      </c>
      <c r="B344" s="74" t="s">
        <v>821</v>
      </c>
      <c r="C344" s="74" t="s">
        <v>822</v>
      </c>
      <c r="D344" s="74" t="s">
        <v>33</v>
      </c>
      <c r="E344" s="74" t="s">
        <v>33</v>
      </c>
      <c r="F344" s="74"/>
      <c r="G344" s="74" t="s">
        <v>33</v>
      </c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</row>
    <row r="345" spans="1:18">
      <c r="A345" s="74" t="s">
        <v>461</v>
      </c>
      <c r="B345" s="74" t="s">
        <v>823</v>
      </c>
      <c r="C345" s="74" t="s">
        <v>824</v>
      </c>
      <c r="D345" s="74" t="s">
        <v>33</v>
      </c>
      <c r="E345" s="74" t="s">
        <v>46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</row>
    <row r="346" spans="1:18">
      <c r="A346" s="75" t="s">
        <v>461</v>
      </c>
      <c r="B346" s="75" t="s">
        <v>825</v>
      </c>
      <c r="C346" s="75" t="s">
        <v>826</v>
      </c>
      <c r="D346" s="75" t="s">
        <v>33</v>
      </c>
      <c r="E346" s="75" t="s">
        <v>46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</row>
    <row r="347" spans="1:18">
      <c r="A347" s="33"/>
      <c r="B347" s="34">
        <f>COUNTA(B164:B346)</f>
        <v>183</v>
      </c>
      <c r="C347" s="137"/>
      <c r="D347" s="34">
        <f t="shared" ref="D347:R347" si="12">COUNTIF(D164:D346,"Yes")</f>
        <v>182</v>
      </c>
      <c r="E347" s="34">
        <f t="shared" si="12"/>
        <v>101</v>
      </c>
      <c r="F347" s="34">
        <f t="shared" si="12"/>
        <v>3</v>
      </c>
      <c r="G347" s="34">
        <f t="shared" si="12"/>
        <v>95</v>
      </c>
      <c r="H347" s="34">
        <f t="shared" si="12"/>
        <v>0</v>
      </c>
      <c r="I347" s="34">
        <f t="shared" si="12"/>
        <v>35</v>
      </c>
      <c r="J347" s="34">
        <f t="shared" si="12"/>
        <v>0</v>
      </c>
      <c r="K347" s="34">
        <f t="shared" si="12"/>
        <v>0</v>
      </c>
      <c r="L347" s="34">
        <f t="shared" si="12"/>
        <v>0</v>
      </c>
      <c r="M347" s="34">
        <f t="shared" si="12"/>
        <v>6</v>
      </c>
      <c r="N347" s="34">
        <f t="shared" si="12"/>
        <v>0</v>
      </c>
      <c r="O347" s="34">
        <f t="shared" si="12"/>
        <v>0</v>
      </c>
      <c r="P347" s="34">
        <f t="shared" si="12"/>
        <v>19</v>
      </c>
      <c r="Q347" s="34">
        <f t="shared" si="12"/>
        <v>2</v>
      </c>
      <c r="R347" s="34">
        <f t="shared" si="12"/>
        <v>0</v>
      </c>
    </row>
    <row r="348" spans="1:18" ht="10.5" customHeight="1">
      <c r="A348" s="49"/>
      <c r="B348" s="49"/>
      <c r="C348" s="95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</row>
    <row r="349" spans="1:18">
      <c r="A349" s="74" t="s">
        <v>827</v>
      </c>
      <c r="B349" s="74" t="s">
        <v>828</v>
      </c>
      <c r="C349" s="74" t="s">
        <v>829</v>
      </c>
      <c r="D349" s="74" t="s">
        <v>33</v>
      </c>
      <c r="E349" s="74" t="s">
        <v>33</v>
      </c>
      <c r="F349" s="74"/>
      <c r="G349" s="74" t="s">
        <v>33</v>
      </c>
      <c r="H349" s="74"/>
      <c r="I349" s="74" t="s">
        <v>33</v>
      </c>
      <c r="J349" s="74"/>
      <c r="K349" s="74"/>
      <c r="L349" s="74"/>
      <c r="M349" s="74" t="s">
        <v>33</v>
      </c>
      <c r="N349" s="74" t="s">
        <v>33</v>
      </c>
      <c r="O349" s="74"/>
      <c r="P349" s="74" t="s">
        <v>33</v>
      </c>
      <c r="Q349" s="74" t="s">
        <v>33</v>
      </c>
      <c r="R349" s="74"/>
    </row>
    <row r="350" spans="1:18">
      <c r="A350" s="74" t="s">
        <v>827</v>
      </c>
      <c r="B350" s="74" t="s">
        <v>830</v>
      </c>
      <c r="C350" s="74" t="s">
        <v>831</v>
      </c>
      <c r="D350" s="74" t="s">
        <v>33</v>
      </c>
      <c r="E350" s="74" t="s">
        <v>33</v>
      </c>
      <c r="F350" s="74"/>
      <c r="G350" s="74" t="s">
        <v>33</v>
      </c>
      <c r="H350" s="74"/>
      <c r="I350" s="74"/>
      <c r="J350" s="74"/>
      <c r="K350" s="74"/>
      <c r="L350" s="74"/>
      <c r="M350" s="74"/>
      <c r="N350" s="74"/>
      <c r="O350" s="74"/>
      <c r="P350" s="74" t="s">
        <v>33</v>
      </c>
      <c r="Q350" s="74"/>
      <c r="R350" s="74" t="s">
        <v>33</v>
      </c>
    </row>
    <row r="351" spans="1:18">
      <c r="A351" s="75" t="s">
        <v>827</v>
      </c>
      <c r="B351" s="75" t="s">
        <v>832</v>
      </c>
      <c r="C351" s="75" t="s">
        <v>833</v>
      </c>
      <c r="D351" s="75" t="s">
        <v>33</v>
      </c>
      <c r="E351" s="75" t="s">
        <v>33</v>
      </c>
      <c r="F351" s="75"/>
      <c r="G351" s="75" t="s">
        <v>33</v>
      </c>
      <c r="H351" s="75"/>
      <c r="I351" s="75" t="s">
        <v>33</v>
      </c>
      <c r="J351" s="75"/>
      <c r="K351" s="75"/>
      <c r="L351" s="75"/>
      <c r="M351" s="75"/>
      <c r="N351" s="75"/>
      <c r="O351" s="75"/>
      <c r="P351" s="75" t="s">
        <v>33</v>
      </c>
      <c r="Q351" s="75"/>
      <c r="R351" s="75"/>
    </row>
    <row r="352" spans="1:18">
      <c r="A352" s="33"/>
      <c r="B352" s="34">
        <f>COUNTA(B349:B351)</f>
        <v>3</v>
      </c>
      <c r="C352" s="137"/>
      <c r="D352" s="34">
        <f t="shared" ref="D352:R352" si="13">COUNTIF(D349:D351,"Yes")</f>
        <v>3</v>
      </c>
      <c r="E352" s="34">
        <f t="shared" si="13"/>
        <v>3</v>
      </c>
      <c r="F352" s="34">
        <f t="shared" si="13"/>
        <v>0</v>
      </c>
      <c r="G352" s="34">
        <f t="shared" si="13"/>
        <v>3</v>
      </c>
      <c r="H352" s="34">
        <f t="shared" si="13"/>
        <v>0</v>
      </c>
      <c r="I352" s="34">
        <f t="shared" si="13"/>
        <v>2</v>
      </c>
      <c r="J352" s="34">
        <f t="shared" si="13"/>
        <v>0</v>
      </c>
      <c r="K352" s="34">
        <f t="shared" si="13"/>
        <v>0</v>
      </c>
      <c r="L352" s="34">
        <f t="shared" si="13"/>
        <v>0</v>
      </c>
      <c r="M352" s="34">
        <f t="shared" si="13"/>
        <v>1</v>
      </c>
      <c r="N352" s="34">
        <f t="shared" si="13"/>
        <v>1</v>
      </c>
      <c r="O352" s="34">
        <f t="shared" si="13"/>
        <v>0</v>
      </c>
      <c r="P352" s="34">
        <f t="shared" si="13"/>
        <v>3</v>
      </c>
      <c r="Q352" s="34">
        <f t="shared" si="13"/>
        <v>1</v>
      </c>
      <c r="R352" s="34">
        <f t="shared" si="13"/>
        <v>1</v>
      </c>
    </row>
    <row r="353" spans="1:18">
      <c r="A353" s="49"/>
      <c r="B353" s="49"/>
      <c r="C353" s="95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</row>
    <row r="354" spans="1:18" ht="12.75" customHeight="1">
      <c r="A354" s="74" t="s">
        <v>834</v>
      </c>
      <c r="B354" s="74" t="s">
        <v>835</v>
      </c>
      <c r="C354" s="74" t="s">
        <v>836</v>
      </c>
      <c r="D354" s="74" t="s">
        <v>33</v>
      </c>
      <c r="E354" s="74" t="s">
        <v>33</v>
      </c>
      <c r="F354" s="74"/>
      <c r="G354" s="74" t="s">
        <v>33</v>
      </c>
      <c r="H354" s="74"/>
      <c r="I354" s="74" t="s">
        <v>33</v>
      </c>
      <c r="J354" s="74"/>
      <c r="K354" s="74"/>
      <c r="L354" s="74"/>
      <c r="M354" s="74"/>
      <c r="N354" s="74" t="s">
        <v>33</v>
      </c>
      <c r="O354" s="74"/>
      <c r="P354" s="74" t="s">
        <v>33</v>
      </c>
      <c r="Q354" s="74"/>
      <c r="R354" s="74"/>
    </row>
    <row r="355" spans="1:18" ht="12.75" customHeight="1">
      <c r="A355" s="74" t="s">
        <v>834</v>
      </c>
      <c r="B355" s="74" t="s">
        <v>837</v>
      </c>
      <c r="C355" s="74" t="s">
        <v>838</v>
      </c>
      <c r="D355" s="74" t="s">
        <v>33</v>
      </c>
      <c r="E355" s="74" t="s">
        <v>33</v>
      </c>
      <c r="F355" s="74"/>
      <c r="G355" s="74" t="s">
        <v>33</v>
      </c>
      <c r="H355" s="74"/>
      <c r="I355" s="74" t="s">
        <v>33</v>
      </c>
      <c r="J355" s="74"/>
      <c r="K355" s="74"/>
      <c r="L355" s="74"/>
      <c r="M355" s="74"/>
      <c r="N355" s="74" t="s">
        <v>33</v>
      </c>
      <c r="O355" s="74"/>
      <c r="P355" s="74" t="s">
        <v>33</v>
      </c>
      <c r="Q355" s="74"/>
      <c r="R355" s="74"/>
    </row>
    <row r="356" spans="1:18" ht="12.75" customHeight="1">
      <c r="A356" s="74" t="s">
        <v>834</v>
      </c>
      <c r="B356" s="74" t="s">
        <v>839</v>
      </c>
      <c r="C356" s="74" t="s">
        <v>840</v>
      </c>
      <c r="D356" s="74" t="s">
        <v>33</v>
      </c>
      <c r="E356" s="74" t="s">
        <v>33</v>
      </c>
      <c r="F356" s="74"/>
      <c r="G356" s="74" t="s">
        <v>33</v>
      </c>
      <c r="H356" s="74"/>
      <c r="I356" s="74" t="s">
        <v>33</v>
      </c>
      <c r="J356" s="74"/>
      <c r="K356" s="74"/>
      <c r="L356" s="74"/>
      <c r="M356" s="74"/>
      <c r="N356" s="74"/>
      <c r="O356" s="74"/>
      <c r="P356" s="74" t="s">
        <v>33</v>
      </c>
      <c r="Q356" s="74"/>
      <c r="R356" s="74"/>
    </row>
    <row r="357" spans="1:18" ht="12.75" customHeight="1">
      <c r="A357" s="74" t="s">
        <v>834</v>
      </c>
      <c r="B357" s="74" t="s">
        <v>841</v>
      </c>
      <c r="C357" s="74" t="s">
        <v>842</v>
      </c>
      <c r="D357" s="74" t="s">
        <v>33</v>
      </c>
      <c r="E357" s="74" t="s">
        <v>33</v>
      </c>
      <c r="F357" s="74"/>
      <c r="G357" s="74" t="s">
        <v>33</v>
      </c>
      <c r="H357" s="74"/>
      <c r="I357" s="74" t="s">
        <v>33</v>
      </c>
      <c r="J357" s="74"/>
      <c r="K357" s="74"/>
      <c r="L357" s="74"/>
      <c r="M357" s="74"/>
      <c r="N357" s="74" t="s">
        <v>33</v>
      </c>
      <c r="O357" s="74"/>
      <c r="P357" s="74" t="s">
        <v>33</v>
      </c>
      <c r="Q357" s="74"/>
      <c r="R357" s="74"/>
    </row>
    <row r="358" spans="1:18" ht="12.75" customHeight="1">
      <c r="A358" s="74" t="s">
        <v>834</v>
      </c>
      <c r="B358" s="74" t="s">
        <v>843</v>
      </c>
      <c r="C358" s="74" t="s">
        <v>844</v>
      </c>
      <c r="D358" s="74" t="s">
        <v>33</v>
      </c>
      <c r="E358" s="74" t="s">
        <v>33</v>
      </c>
      <c r="F358" s="74"/>
      <c r="G358" s="74" t="s">
        <v>33</v>
      </c>
      <c r="H358" s="74"/>
      <c r="I358" s="74"/>
      <c r="J358" s="74"/>
      <c r="K358" s="74"/>
      <c r="L358" s="74"/>
      <c r="M358" s="74"/>
      <c r="N358" s="74"/>
      <c r="O358" s="74"/>
      <c r="P358" s="74" t="s">
        <v>33</v>
      </c>
      <c r="Q358" s="74"/>
      <c r="R358" s="74"/>
    </row>
    <row r="359" spans="1:18" ht="12.75" customHeight="1">
      <c r="A359" s="74" t="s">
        <v>834</v>
      </c>
      <c r="B359" s="74" t="s">
        <v>845</v>
      </c>
      <c r="C359" s="74" t="s">
        <v>846</v>
      </c>
      <c r="D359" s="74" t="s">
        <v>33</v>
      </c>
      <c r="E359" s="74" t="s">
        <v>33</v>
      </c>
      <c r="F359" s="74"/>
      <c r="G359" s="74" t="s">
        <v>33</v>
      </c>
      <c r="H359" s="74"/>
      <c r="I359" s="74" t="s">
        <v>33</v>
      </c>
      <c r="J359" s="74"/>
      <c r="K359" s="74"/>
      <c r="L359" s="74"/>
      <c r="M359" s="74"/>
      <c r="N359" s="74"/>
      <c r="O359" s="74"/>
      <c r="P359" s="74" t="s">
        <v>33</v>
      </c>
      <c r="Q359" s="74"/>
      <c r="R359" s="74"/>
    </row>
    <row r="360" spans="1:18" ht="12.75" customHeight="1">
      <c r="A360" s="74" t="s">
        <v>834</v>
      </c>
      <c r="B360" s="74" t="s">
        <v>847</v>
      </c>
      <c r="C360" s="74" t="s">
        <v>848</v>
      </c>
      <c r="D360" s="74" t="s">
        <v>33</v>
      </c>
      <c r="E360" s="74" t="s">
        <v>33</v>
      </c>
      <c r="F360" s="74"/>
      <c r="G360" s="74" t="s">
        <v>33</v>
      </c>
      <c r="H360" s="74"/>
      <c r="I360" s="74"/>
      <c r="J360" s="74"/>
      <c r="K360" s="74"/>
      <c r="L360" s="74"/>
      <c r="M360" s="74"/>
      <c r="N360" s="74"/>
      <c r="O360" s="74"/>
      <c r="P360" s="74" t="s">
        <v>33</v>
      </c>
      <c r="Q360" s="74"/>
      <c r="R360" s="74"/>
    </row>
    <row r="361" spans="1:18" ht="12.75" customHeight="1">
      <c r="A361" s="74" t="s">
        <v>834</v>
      </c>
      <c r="B361" s="74" t="s">
        <v>849</v>
      </c>
      <c r="C361" s="74" t="s">
        <v>850</v>
      </c>
      <c r="D361" s="74" t="s">
        <v>33</v>
      </c>
      <c r="E361" s="74" t="s">
        <v>33</v>
      </c>
      <c r="F361" s="74"/>
      <c r="G361" s="74" t="s">
        <v>33</v>
      </c>
      <c r="H361" s="74"/>
      <c r="I361" s="74"/>
      <c r="J361" s="74"/>
      <c r="K361" s="74"/>
      <c r="L361" s="74"/>
      <c r="M361" s="74"/>
      <c r="N361" s="74"/>
      <c r="O361" s="74"/>
      <c r="P361" s="74" t="s">
        <v>33</v>
      </c>
      <c r="Q361" s="74"/>
      <c r="R361" s="74"/>
    </row>
    <row r="362" spans="1:18" ht="12.75" customHeight="1">
      <c r="A362" s="74" t="s">
        <v>834</v>
      </c>
      <c r="B362" s="74" t="s">
        <v>851</v>
      </c>
      <c r="C362" s="74" t="s">
        <v>852</v>
      </c>
      <c r="D362" s="74" t="s">
        <v>33</v>
      </c>
      <c r="E362" s="74" t="s">
        <v>33</v>
      </c>
      <c r="F362" s="74"/>
      <c r="G362" s="74" t="s">
        <v>33</v>
      </c>
      <c r="H362" s="74"/>
      <c r="I362" s="74" t="s">
        <v>33</v>
      </c>
      <c r="J362" s="74"/>
      <c r="K362" s="74"/>
      <c r="L362" s="74" t="s">
        <v>33</v>
      </c>
      <c r="M362" s="74"/>
      <c r="N362" s="74" t="s">
        <v>33</v>
      </c>
      <c r="O362" s="74"/>
      <c r="P362" s="74" t="s">
        <v>33</v>
      </c>
      <c r="Q362" s="74"/>
      <c r="R362" s="74"/>
    </row>
    <row r="363" spans="1:18" ht="12.75" customHeight="1">
      <c r="A363" s="74" t="s">
        <v>834</v>
      </c>
      <c r="B363" s="74" t="s">
        <v>853</v>
      </c>
      <c r="C363" s="74" t="s">
        <v>854</v>
      </c>
      <c r="D363" s="74" t="s">
        <v>33</v>
      </c>
      <c r="E363" s="74" t="s">
        <v>33</v>
      </c>
      <c r="F363" s="74"/>
      <c r="G363" s="74" t="s">
        <v>33</v>
      </c>
      <c r="H363" s="74"/>
      <c r="I363" s="74" t="s">
        <v>33</v>
      </c>
      <c r="J363" s="74"/>
      <c r="K363" s="74"/>
      <c r="L363" s="74"/>
      <c r="M363" s="74"/>
      <c r="N363" s="74" t="s">
        <v>33</v>
      </c>
      <c r="O363" s="74"/>
      <c r="P363" s="74" t="s">
        <v>33</v>
      </c>
      <c r="Q363" s="74"/>
      <c r="R363" s="74"/>
    </row>
    <row r="364" spans="1:18" ht="12.75" customHeight="1">
      <c r="A364" s="74" t="s">
        <v>834</v>
      </c>
      <c r="B364" s="74" t="s">
        <v>855</v>
      </c>
      <c r="C364" s="74" t="s">
        <v>856</v>
      </c>
      <c r="D364" s="74" t="s">
        <v>33</v>
      </c>
      <c r="E364" s="74" t="s">
        <v>33</v>
      </c>
      <c r="F364" s="74"/>
      <c r="G364" s="74" t="s">
        <v>33</v>
      </c>
      <c r="H364" s="74"/>
      <c r="I364" s="74" t="s">
        <v>33</v>
      </c>
      <c r="J364" s="74"/>
      <c r="K364" s="74"/>
      <c r="L364" s="74"/>
      <c r="M364" s="74"/>
      <c r="N364" s="74"/>
      <c r="O364" s="74"/>
      <c r="P364" s="74" t="s">
        <v>33</v>
      </c>
      <c r="Q364" s="74"/>
      <c r="R364" s="74"/>
    </row>
    <row r="365" spans="1:18" ht="12.75" customHeight="1">
      <c r="A365" s="74" t="s">
        <v>834</v>
      </c>
      <c r="B365" s="74" t="s">
        <v>857</v>
      </c>
      <c r="C365" s="74" t="s">
        <v>858</v>
      </c>
      <c r="D365" s="74" t="s">
        <v>33</v>
      </c>
      <c r="E365" s="74" t="s">
        <v>33</v>
      </c>
      <c r="F365" s="74"/>
      <c r="G365" s="74" t="s">
        <v>33</v>
      </c>
      <c r="H365" s="74"/>
      <c r="I365" s="74" t="s">
        <v>33</v>
      </c>
      <c r="J365" s="74"/>
      <c r="K365" s="74"/>
      <c r="L365" s="74"/>
      <c r="M365" s="74"/>
      <c r="N365" s="74"/>
      <c r="O365" s="74"/>
      <c r="P365" s="74" t="s">
        <v>33</v>
      </c>
      <c r="Q365" s="74"/>
      <c r="R365" s="74"/>
    </row>
    <row r="366" spans="1:18" ht="18" customHeight="1">
      <c r="A366" s="74" t="s">
        <v>834</v>
      </c>
      <c r="B366" s="74" t="s">
        <v>859</v>
      </c>
      <c r="C366" s="74" t="s">
        <v>860</v>
      </c>
      <c r="D366" s="74" t="s">
        <v>33</v>
      </c>
      <c r="E366" s="74" t="s">
        <v>33</v>
      </c>
      <c r="F366" s="74"/>
      <c r="G366" s="74" t="s">
        <v>33</v>
      </c>
      <c r="H366" s="74"/>
      <c r="I366" s="74" t="s">
        <v>33</v>
      </c>
      <c r="J366" s="74"/>
      <c r="K366" s="74"/>
      <c r="L366" s="74"/>
      <c r="M366" s="74"/>
      <c r="N366" s="74" t="s">
        <v>33</v>
      </c>
      <c r="O366" s="74"/>
      <c r="P366" s="74" t="s">
        <v>33</v>
      </c>
      <c r="Q366" s="74"/>
      <c r="R366" s="74"/>
    </row>
    <row r="367" spans="1:18" ht="12.75" customHeight="1">
      <c r="A367" s="74" t="s">
        <v>834</v>
      </c>
      <c r="B367" s="74" t="s">
        <v>861</v>
      </c>
      <c r="C367" s="74" t="s">
        <v>862</v>
      </c>
      <c r="D367" s="74" t="s">
        <v>33</v>
      </c>
      <c r="E367" s="74" t="s">
        <v>33</v>
      </c>
      <c r="F367" s="74"/>
      <c r="G367" s="74" t="s">
        <v>33</v>
      </c>
      <c r="H367" s="74"/>
      <c r="I367" s="74"/>
      <c r="J367" s="74"/>
      <c r="K367" s="74"/>
      <c r="L367" s="74"/>
      <c r="M367" s="74"/>
      <c r="N367" s="74"/>
      <c r="O367" s="74"/>
      <c r="P367" s="74" t="s">
        <v>33</v>
      </c>
      <c r="Q367" s="74"/>
      <c r="R367" s="74"/>
    </row>
    <row r="368" spans="1:18" ht="12.75" customHeight="1">
      <c r="A368" s="142" t="s">
        <v>834</v>
      </c>
      <c r="B368" s="142" t="s">
        <v>863</v>
      </c>
      <c r="C368" s="142" t="s">
        <v>864</v>
      </c>
      <c r="D368" s="74" t="s">
        <v>33</v>
      </c>
      <c r="E368" s="74" t="s">
        <v>33</v>
      </c>
      <c r="F368" s="74"/>
      <c r="G368" s="74" t="s">
        <v>33</v>
      </c>
      <c r="H368" s="74"/>
      <c r="I368" s="74"/>
      <c r="J368" s="74"/>
      <c r="K368" s="74"/>
      <c r="L368" s="74"/>
      <c r="M368" s="74"/>
      <c r="N368" s="74"/>
      <c r="O368" s="74"/>
      <c r="P368" s="74" t="s">
        <v>33</v>
      </c>
      <c r="Q368" s="74"/>
      <c r="R368" s="74"/>
    </row>
    <row r="369" spans="1:18" ht="12.75" customHeight="1">
      <c r="A369" s="74" t="s">
        <v>834</v>
      </c>
      <c r="B369" s="74" t="s">
        <v>865</v>
      </c>
      <c r="C369" s="74" t="s">
        <v>866</v>
      </c>
      <c r="D369" s="74" t="s">
        <v>33</v>
      </c>
      <c r="E369" s="74" t="s">
        <v>33</v>
      </c>
      <c r="F369" s="74"/>
      <c r="G369" s="74" t="s">
        <v>33</v>
      </c>
      <c r="H369" s="74"/>
      <c r="I369" s="74" t="s">
        <v>33</v>
      </c>
      <c r="J369" s="74"/>
      <c r="K369" s="74"/>
      <c r="L369" s="74"/>
      <c r="M369" s="74"/>
      <c r="N369" s="74" t="s">
        <v>33</v>
      </c>
      <c r="O369" s="74"/>
      <c r="P369" s="74" t="s">
        <v>33</v>
      </c>
      <c r="Q369" s="74"/>
      <c r="R369" s="74"/>
    </row>
    <row r="370" spans="1:18" ht="12.75" customHeight="1">
      <c r="A370" s="74" t="s">
        <v>834</v>
      </c>
      <c r="B370" s="74" t="s">
        <v>867</v>
      </c>
      <c r="C370" s="74" t="s">
        <v>868</v>
      </c>
      <c r="D370" s="74" t="s">
        <v>33</v>
      </c>
      <c r="E370" s="74" t="s">
        <v>33</v>
      </c>
      <c r="F370" s="74"/>
      <c r="G370" s="74" t="s">
        <v>33</v>
      </c>
      <c r="H370" s="74"/>
      <c r="I370" s="74"/>
      <c r="J370" s="74"/>
      <c r="K370" s="74"/>
      <c r="L370" s="74"/>
      <c r="M370" s="74"/>
      <c r="N370" s="74"/>
      <c r="O370" s="74"/>
      <c r="P370" s="74" t="s">
        <v>33</v>
      </c>
      <c r="Q370" s="74"/>
      <c r="R370" s="74"/>
    </row>
    <row r="371" spans="1:18" ht="12.75" customHeight="1">
      <c r="A371" s="74" t="s">
        <v>834</v>
      </c>
      <c r="B371" s="74" t="s">
        <v>869</v>
      </c>
      <c r="C371" s="74" t="s">
        <v>870</v>
      </c>
      <c r="D371" s="74" t="s">
        <v>33</v>
      </c>
      <c r="E371" s="74" t="s">
        <v>33</v>
      </c>
      <c r="F371" s="74"/>
      <c r="G371" s="74" t="s">
        <v>33</v>
      </c>
      <c r="H371" s="74"/>
      <c r="I371" s="74"/>
      <c r="J371" s="74"/>
      <c r="K371" s="74"/>
      <c r="L371" s="74"/>
      <c r="M371" s="74"/>
      <c r="N371" s="74"/>
      <c r="O371" s="74"/>
      <c r="P371" s="74" t="s">
        <v>33</v>
      </c>
      <c r="Q371" s="74"/>
      <c r="R371" s="74"/>
    </row>
    <row r="372" spans="1:18" ht="12.75" customHeight="1">
      <c r="A372" s="74" t="s">
        <v>834</v>
      </c>
      <c r="B372" s="74" t="s">
        <v>871</v>
      </c>
      <c r="C372" s="74" t="s">
        <v>872</v>
      </c>
      <c r="D372" s="74" t="s">
        <v>33</v>
      </c>
      <c r="E372" s="74" t="s">
        <v>33</v>
      </c>
      <c r="F372" s="74"/>
      <c r="G372" s="74" t="s">
        <v>33</v>
      </c>
      <c r="H372" s="74"/>
      <c r="I372" s="74" t="s">
        <v>33</v>
      </c>
      <c r="J372" s="74"/>
      <c r="K372" s="74"/>
      <c r="L372" s="74"/>
      <c r="M372" s="74"/>
      <c r="N372" s="74" t="s">
        <v>33</v>
      </c>
      <c r="O372" s="74"/>
      <c r="P372" s="74" t="s">
        <v>33</v>
      </c>
      <c r="Q372" s="74"/>
      <c r="R372" s="74"/>
    </row>
    <row r="373" spans="1:18" ht="12.75" customHeight="1">
      <c r="A373" s="74" t="s">
        <v>834</v>
      </c>
      <c r="B373" s="74" t="s">
        <v>873</v>
      </c>
      <c r="C373" s="74" t="s">
        <v>874</v>
      </c>
      <c r="D373" s="74" t="s">
        <v>33</v>
      </c>
      <c r="E373" s="74" t="s">
        <v>33</v>
      </c>
      <c r="F373" s="74"/>
      <c r="G373" s="74" t="s">
        <v>33</v>
      </c>
      <c r="H373" s="74"/>
      <c r="I373" s="74" t="s">
        <v>33</v>
      </c>
      <c r="J373" s="74"/>
      <c r="K373" s="74"/>
      <c r="L373" s="74"/>
      <c r="M373" s="74"/>
      <c r="N373" s="74" t="s">
        <v>33</v>
      </c>
      <c r="O373" s="74"/>
      <c r="P373" s="74" t="s">
        <v>33</v>
      </c>
      <c r="Q373" s="74"/>
      <c r="R373" s="74"/>
    </row>
    <row r="374" spans="1:18" ht="12.75" customHeight="1">
      <c r="A374" s="74" t="s">
        <v>834</v>
      </c>
      <c r="B374" s="74" t="s">
        <v>875</v>
      </c>
      <c r="C374" s="74" t="s">
        <v>876</v>
      </c>
      <c r="D374" s="74" t="s">
        <v>33</v>
      </c>
      <c r="E374" s="74" t="s">
        <v>33</v>
      </c>
      <c r="F374" s="74"/>
      <c r="G374" s="74" t="s">
        <v>33</v>
      </c>
      <c r="H374" s="74"/>
      <c r="I374" s="74"/>
      <c r="J374" s="74"/>
      <c r="K374" s="74"/>
      <c r="L374" s="74"/>
      <c r="M374" s="74"/>
      <c r="N374" s="74"/>
      <c r="O374" s="74"/>
      <c r="P374" s="74" t="s">
        <v>33</v>
      </c>
      <c r="Q374" s="74"/>
      <c r="R374" s="74"/>
    </row>
    <row r="375" spans="1:18" ht="12.75" customHeight="1">
      <c r="A375" s="74" t="s">
        <v>834</v>
      </c>
      <c r="B375" s="74" t="s">
        <v>877</v>
      </c>
      <c r="C375" s="74" t="s">
        <v>878</v>
      </c>
      <c r="D375" s="74" t="s">
        <v>33</v>
      </c>
      <c r="E375" s="74" t="s">
        <v>33</v>
      </c>
      <c r="F375" s="74"/>
      <c r="G375" s="74" t="s">
        <v>33</v>
      </c>
      <c r="H375" s="74"/>
      <c r="I375" s="74"/>
      <c r="J375" s="74"/>
      <c r="K375" s="74"/>
      <c r="L375" s="74"/>
      <c r="M375" s="74"/>
      <c r="N375" s="74"/>
      <c r="O375" s="74"/>
      <c r="P375" s="74" t="s">
        <v>33</v>
      </c>
      <c r="Q375" s="74"/>
      <c r="R375" s="74"/>
    </row>
    <row r="376" spans="1:18" ht="18" customHeight="1">
      <c r="A376" s="75" t="s">
        <v>834</v>
      </c>
      <c r="B376" s="75" t="s">
        <v>879</v>
      </c>
      <c r="C376" s="75" t="s">
        <v>880</v>
      </c>
      <c r="D376" s="75" t="s">
        <v>33</v>
      </c>
      <c r="E376" s="75" t="s">
        <v>33</v>
      </c>
      <c r="F376" s="75"/>
      <c r="G376" s="75" t="s">
        <v>33</v>
      </c>
      <c r="H376" s="75"/>
      <c r="I376" s="75"/>
      <c r="J376" s="75"/>
      <c r="K376" s="75"/>
      <c r="L376" s="75"/>
      <c r="M376" s="75"/>
      <c r="N376" s="75"/>
      <c r="O376" s="75"/>
      <c r="P376" s="75" t="s">
        <v>33</v>
      </c>
      <c r="Q376" s="75"/>
      <c r="R376" s="75"/>
    </row>
    <row r="377" spans="1:18">
      <c r="A377" s="33"/>
      <c r="B377" s="34">
        <f>COUNTA(B354:B376)</f>
        <v>23</v>
      </c>
      <c r="C377" s="137"/>
      <c r="D377" s="34">
        <f t="shared" ref="D377:R377" si="14">COUNTIF(D354:D376,"Yes")</f>
        <v>23</v>
      </c>
      <c r="E377" s="34">
        <f t="shared" si="14"/>
        <v>23</v>
      </c>
      <c r="F377" s="34">
        <f t="shared" si="14"/>
        <v>0</v>
      </c>
      <c r="G377" s="34">
        <f t="shared" si="14"/>
        <v>23</v>
      </c>
      <c r="H377" s="34">
        <f t="shared" si="14"/>
        <v>0</v>
      </c>
      <c r="I377" s="34">
        <f t="shared" si="14"/>
        <v>13</v>
      </c>
      <c r="J377" s="34">
        <f t="shared" si="14"/>
        <v>0</v>
      </c>
      <c r="K377" s="34">
        <f t="shared" si="14"/>
        <v>0</v>
      </c>
      <c r="L377" s="34">
        <f t="shared" si="14"/>
        <v>1</v>
      </c>
      <c r="M377" s="34">
        <f t="shared" si="14"/>
        <v>0</v>
      </c>
      <c r="N377" s="34">
        <f t="shared" si="14"/>
        <v>9</v>
      </c>
      <c r="O377" s="34">
        <f t="shared" si="14"/>
        <v>0</v>
      </c>
      <c r="P377" s="34">
        <f t="shared" si="14"/>
        <v>23</v>
      </c>
      <c r="Q377" s="34">
        <f t="shared" si="14"/>
        <v>0</v>
      </c>
      <c r="R377" s="34">
        <f t="shared" si="14"/>
        <v>0</v>
      </c>
    </row>
    <row r="378" spans="1:18">
      <c r="A378" s="49"/>
      <c r="B378" s="49"/>
      <c r="C378" s="95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</row>
    <row r="379" spans="1:18">
      <c r="A379" s="5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</row>
    <row r="380" spans="1:18">
      <c r="A380" s="53"/>
      <c r="C380" s="111" t="s">
        <v>83</v>
      </c>
      <c r="D380" s="112"/>
      <c r="E380" s="112"/>
      <c r="F380" s="112"/>
      <c r="G380" s="112"/>
      <c r="H380" s="112"/>
      <c r="I380" s="53"/>
      <c r="J380" s="53"/>
      <c r="K380" s="53"/>
      <c r="L380" s="53"/>
      <c r="M380" s="53"/>
      <c r="N380" s="53"/>
      <c r="O380" s="53"/>
      <c r="P380" s="53"/>
      <c r="Q380" s="53"/>
      <c r="R380" s="53"/>
    </row>
    <row r="381" spans="1:18">
      <c r="A381" s="53"/>
      <c r="B381" s="101"/>
      <c r="C381" s="113"/>
      <c r="D381" s="114"/>
      <c r="E381" s="115"/>
      <c r="F381" s="116" t="s">
        <v>125</v>
      </c>
      <c r="G381" s="107">
        <f>SUM(B13+B16+B27+B37+B41+B54+B60+B131+B135+B143+B157+B162+B347+B352+B377)</f>
        <v>346</v>
      </c>
      <c r="H381" s="112"/>
      <c r="I381" s="53"/>
      <c r="J381" s="53"/>
      <c r="K381" s="53"/>
      <c r="L381" s="53"/>
      <c r="M381" s="53"/>
      <c r="N381" s="53"/>
      <c r="O381" s="53"/>
      <c r="P381" s="53"/>
      <c r="Q381" s="53"/>
      <c r="R381" s="53"/>
    </row>
    <row r="382" spans="1:18">
      <c r="B382" s="100"/>
      <c r="C382" s="113"/>
      <c r="D382" s="114"/>
      <c r="E382" s="114"/>
      <c r="F382" s="117" t="s">
        <v>128</v>
      </c>
      <c r="G382" s="107">
        <f>SUM(D13+D16+D27+D37+D41+D54+D60+D131+D135+D143+D157+D162+D347+D352+D377)</f>
        <v>343</v>
      </c>
      <c r="H382" s="113"/>
    </row>
    <row r="383" spans="1:18">
      <c r="B383" s="100"/>
      <c r="C383" s="113"/>
      <c r="D383" s="114"/>
      <c r="E383" s="114"/>
      <c r="F383" s="117" t="s">
        <v>129</v>
      </c>
      <c r="G383" s="107">
        <f>SUM(E13+E16+E27+E37+E41+E54+E60+E131+E135+E143+E157+E162+E347+E352+E377)</f>
        <v>198</v>
      </c>
      <c r="H383" s="113"/>
    </row>
    <row r="384" spans="1:18">
      <c r="B384" s="100"/>
      <c r="C384" s="113"/>
      <c r="D384" s="113"/>
      <c r="E384" s="113"/>
      <c r="F384" s="113"/>
      <c r="G384" s="113"/>
      <c r="H384" s="113"/>
    </row>
    <row r="385" spans="2:8">
      <c r="B385" s="100"/>
      <c r="C385" s="111" t="s">
        <v>131</v>
      </c>
      <c r="D385" s="113"/>
      <c r="E385" s="113"/>
      <c r="F385" s="113"/>
      <c r="G385" s="118" t="s">
        <v>120</v>
      </c>
      <c r="H385" s="118" t="s">
        <v>132</v>
      </c>
    </row>
    <row r="386" spans="2:8">
      <c r="B386" s="100"/>
      <c r="C386" s="113"/>
      <c r="D386" s="113"/>
      <c r="E386" s="113"/>
      <c r="F386" s="119" t="s">
        <v>140</v>
      </c>
      <c r="G386" s="107">
        <f>SUM(F13+F16+F27+F37+F41+F54+F60+F131+F135+F143+F157+F162+F347+F352+F377)</f>
        <v>4</v>
      </c>
      <c r="H386" s="121">
        <f>G386/(G399)</f>
        <v>7.9840319361277438E-3</v>
      </c>
    </row>
    <row r="387" spans="2:8">
      <c r="B387" s="100"/>
      <c r="C387" s="113"/>
      <c r="D387" s="113"/>
      <c r="E387" s="113"/>
      <c r="F387" s="119" t="s">
        <v>141</v>
      </c>
      <c r="G387" s="107">
        <f>SUM(G13+G16+G27+G37+G41+G54+G60+G131+G135+G143+G157+G162+G347+G352+G377)</f>
        <v>188</v>
      </c>
      <c r="H387" s="121">
        <f>G387/G399</f>
        <v>0.37524950099800397</v>
      </c>
    </row>
    <row r="388" spans="2:8">
      <c r="B388" s="100"/>
      <c r="C388" s="113"/>
      <c r="D388" s="113"/>
      <c r="E388" s="113"/>
      <c r="F388" s="119" t="s">
        <v>142</v>
      </c>
      <c r="G388" s="107">
        <f>SUM(H13+H16+H27+H37+H41+H54+H60+H131+H135+H143+H157+H162+I347+I352+I377)</f>
        <v>58</v>
      </c>
      <c r="H388" s="121">
        <f>G388/G399</f>
        <v>0.1157684630738523</v>
      </c>
    </row>
    <row r="389" spans="2:8">
      <c r="B389" s="100"/>
      <c r="C389" s="113"/>
      <c r="D389" s="113"/>
      <c r="E389" s="113"/>
      <c r="F389" s="119" t="s">
        <v>143</v>
      </c>
      <c r="G389" s="107">
        <f>SUM(I13+I16+I27+I37+I41+I54+I60+I131+I135+I143+I157+I162+I347+I352+I377)</f>
        <v>56</v>
      </c>
      <c r="H389" s="121">
        <f>G389/G399</f>
        <v>0.11177644710578842</v>
      </c>
    </row>
    <row r="390" spans="2:8">
      <c r="B390" s="100"/>
      <c r="C390" s="113"/>
      <c r="D390" s="113"/>
      <c r="E390" s="113"/>
      <c r="F390" s="119" t="s">
        <v>144</v>
      </c>
      <c r="G390" s="107">
        <f>SUM(J13+J16+J27+J37+J41+J54+J60+J131+J135+J143+J157+J162+J347+J352+J377)</f>
        <v>2</v>
      </c>
      <c r="H390" s="121">
        <f>G390/G399</f>
        <v>3.9920159680638719E-3</v>
      </c>
    </row>
    <row r="391" spans="2:8">
      <c r="B391" s="100"/>
      <c r="C391" s="113"/>
      <c r="D391" s="113"/>
      <c r="E391" s="113"/>
      <c r="F391" s="119" t="s">
        <v>145</v>
      </c>
      <c r="G391" s="107">
        <f>SUM(K13+K16+K27+K37+K41+K54+K60+K131+K135+K143+K157+K162+K347+K352+K377)</f>
        <v>18</v>
      </c>
      <c r="H391" s="121">
        <f>G391/G399</f>
        <v>3.5928143712574849E-2</v>
      </c>
    </row>
    <row r="392" spans="2:8">
      <c r="B392" s="100"/>
      <c r="C392" s="113"/>
      <c r="D392" s="113"/>
      <c r="E392" s="113"/>
      <c r="F392" s="119" t="s">
        <v>146</v>
      </c>
      <c r="G392" s="107">
        <f>SUM(L13+L16+L27+L37+L41+L54+L60+L131+L135+L143+L157+L162+L347+L352+L377)</f>
        <v>13</v>
      </c>
      <c r="H392" s="121">
        <f>G392/G399</f>
        <v>2.5948103792415168E-2</v>
      </c>
    </row>
    <row r="393" spans="2:8">
      <c r="B393" s="100"/>
      <c r="C393" s="113"/>
      <c r="D393" s="113"/>
      <c r="E393" s="113"/>
      <c r="F393" s="119" t="s">
        <v>147</v>
      </c>
      <c r="G393" s="107">
        <f>SUM(M13+M16+M27+M37+M41+M54+M60+M131+M135+M143+M157+M162+M347+M352+M377)</f>
        <v>12</v>
      </c>
      <c r="H393" s="121">
        <f>G393/G399</f>
        <v>2.3952095808383235E-2</v>
      </c>
    </row>
    <row r="394" spans="2:8">
      <c r="B394" s="100"/>
      <c r="C394" s="113"/>
      <c r="D394" s="113"/>
      <c r="E394" s="113"/>
      <c r="F394" s="119" t="s">
        <v>148</v>
      </c>
      <c r="G394" s="107">
        <f>SUM(N13+N16+N27+N37+N41+N54+N60+N131+N135+N143+N157+N162+N347+N352+N377)</f>
        <v>12</v>
      </c>
      <c r="H394" s="121">
        <f>G394/G399</f>
        <v>2.3952095808383235E-2</v>
      </c>
    </row>
    <row r="395" spans="2:8">
      <c r="B395" s="100"/>
      <c r="C395" s="113"/>
      <c r="D395" s="113"/>
      <c r="E395" s="113"/>
      <c r="F395" s="119" t="s">
        <v>149</v>
      </c>
      <c r="G395" s="107">
        <f>SUM(O13+O16+O27+O37+O41+O54+O60+O131+O135+O143+O157+O162+O347+O352+O377)</f>
        <v>3</v>
      </c>
      <c r="H395" s="121">
        <f>G395/G399</f>
        <v>5.9880239520958087E-3</v>
      </c>
    </row>
    <row r="396" spans="2:8">
      <c r="B396" s="100"/>
      <c r="C396" s="113"/>
      <c r="D396" s="113"/>
      <c r="E396" s="113"/>
      <c r="F396" s="119" t="s">
        <v>150</v>
      </c>
      <c r="G396" s="107">
        <f>SUM(P13+P16+P27+P37+P41+P54+P60+P131+P135+P143+P157+P162+P347+P352+P377)</f>
        <v>81</v>
      </c>
      <c r="H396" s="121">
        <f>G396/G399</f>
        <v>0.16167664670658682</v>
      </c>
    </row>
    <row r="397" spans="2:8">
      <c r="B397" s="100"/>
      <c r="C397" s="113"/>
      <c r="D397" s="113"/>
      <c r="E397" s="113"/>
      <c r="F397" s="119" t="s">
        <v>151</v>
      </c>
      <c r="G397" s="107">
        <f>SUM(Q13+Q16+Q27+Q37+Q41+Q54+Q60+Q131+Q135+Q143+Q157+Q162+Q347+Q352+Q377)</f>
        <v>13</v>
      </c>
      <c r="H397" s="121">
        <f>G397/G399</f>
        <v>2.5948103792415168E-2</v>
      </c>
    </row>
    <row r="398" spans="2:8">
      <c r="B398" s="100"/>
      <c r="C398" s="113"/>
      <c r="D398" s="113"/>
      <c r="E398" s="113"/>
      <c r="F398" s="119" t="s">
        <v>152</v>
      </c>
      <c r="G398" s="133">
        <f>SUM(R13+R16+R27+R37+R41+R54+R60+R131+R135+R143+R157+R162+R347+R352+R377)</f>
        <v>41</v>
      </c>
      <c r="H398" s="123">
        <f>G398/G399</f>
        <v>8.1836327345309379E-2</v>
      </c>
    </row>
    <row r="399" spans="2:8">
      <c r="B399" s="100"/>
      <c r="C399" s="113"/>
      <c r="D399" s="113"/>
      <c r="E399" s="113"/>
      <c r="F399" s="119"/>
      <c r="G399" s="131">
        <f>SUM(G386:G398)</f>
        <v>501</v>
      </c>
      <c r="H399" s="122">
        <f>SUM(H386:H398)</f>
        <v>0.99999999999999978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New York Beaches</oddHeader>
    <oddFooter>&amp;R&amp;P of &amp;N</oddFooter>
  </headerFooter>
  <rowBreaks count="1" manualBreakCount="1">
    <brk id="37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04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16</v>
      </c>
      <c r="B1" s="25" t="s">
        <v>17</v>
      </c>
      <c r="C1" s="25" t="s">
        <v>86</v>
      </c>
      <c r="D1" s="25" t="s">
        <v>111</v>
      </c>
      <c r="E1" s="26" t="s">
        <v>907</v>
      </c>
      <c r="F1" s="26" t="s">
        <v>908</v>
      </c>
      <c r="G1" s="27" t="s">
        <v>112</v>
      </c>
      <c r="H1" s="25" t="s">
        <v>113</v>
      </c>
      <c r="I1" s="25" t="s">
        <v>114</v>
      </c>
      <c r="J1" s="25" t="s">
        <v>115</v>
      </c>
    </row>
    <row r="2" spans="1:10" ht="12.75" customHeight="1">
      <c r="A2" s="74" t="s">
        <v>182</v>
      </c>
      <c r="B2" s="74" t="s">
        <v>183</v>
      </c>
      <c r="C2" s="74" t="s">
        <v>184</v>
      </c>
      <c r="D2" s="74" t="s">
        <v>44</v>
      </c>
      <c r="E2" s="76">
        <v>40333</v>
      </c>
      <c r="F2" s="76">
        <v>40339</v>
      </c>
      <c r="G2" s="74">
        <v>6</v>
      </c>
      <c r="H2" s="74" t="s">
        <v>42</v>
      </c>
      <c r="I2" s="74" t="s">
        <v>43</v>
      </c>
      <c r="J2" s="74" t="s">
        <v>884</v>
      </c>
    </row>
    <row r="3" spans="1:10" ht="12.75" customHeight="1">
      <c r="A3" s="74" t="s">
        <v>182</v>
      </c>
      <c r="B3" s="74" t="s">
        <v>183</v>
      </c>
      <c r="C3" s="74" t="s">
        <v>184</v>
      </c>
      <c r="D3" s="74" t="s">
        <v>885</v>
      </c>
      <c r="E3" s="76">
        <v>40339</v>
      </c>
      <c r="F3" s="76">
        <v>40340</v>
      </c>
      <c r="G3" s="74">
        <v>1</v>
      </c>
      <c r="H3" s="74" t="s">
        <v>39</v>
      </c>
      <c r="I3" s="74" t="s">
        <v>40</v>
      </c>
      <c r="J3" s="74" t="s">
        <v>884</v>
      </c>
    </row>
    <row r="4" spans="1:10" ht="12.75" customHeight="1">
      <c r="A4" s="74" t="s">
        <v>182</v>
      </c>
      <c r="B4" s="74" t="s">
        <v>183</v>
      </c>
      <c r="C4" s="74" t="s">
        <v>184</v>
      </c>
      <c r="D4" s="74" t="s">
        <v>885</v>
      </c>
      <c r="E4" s="76">
        <v>40372</v>
      </c>
      <c r="F4" s="76">
        <v>40375</v>
      </c>
      <c r="G4" s="74">
        <v>3</v>
      </c>
      <c r="H4" s="74" t="s">
        <v>39</v>
      </c>
      <c r="I4" s="74" t="s">
        <v>40</v>
      </c>
      <c r="J4" s="74" t="s">
        <v>41</v>
      </c>
    </row>
    <row r="5" spans="1:10" ht="12.75" customHeight="1">
      <c r="A5" s="74" t="s">
        <v>182</v>
      </c>
      <c r="B5" s="74" t="s">
        <v>183</v>
      </c>
      <c r="C5" s="74" t="s">
        <v>184</v>
      </c>
      <c r="D5" s="74" t="s">
        <v>885</v>
      </c>
      <c r="E5" s="76">
        <v>40383</v>
      </c>
      <c r="F5" s="76">
        <v>40384</v>
      </c>
      <c r="G5" s="74">
        <v>1</v>
      </c>
      <c r="H5" s="74" t="s">
        <v>39</v>
      </c>
      <c r="I5" s="74" t="s">
        <v>40</v>
      </c>
      <c r="J5" s="74" t="s">
        <v>41</v>
      </c>
    </row>
    <row r="6" spans="1:10" ht="12.75" customHeight="1">
      <c r="A6" s="74" t="s">
        <v>182</v>
      </c>
      <c r="B6" s="74" t="s">
        <v>183</v>
      </c>
      <c r="C6" s="74" t="s">
        <v>184</v>
      </c>
      <c r="D6" s="74" t="s">
        <v>885</v>
      </c>
      <c r="E6" s="76">
        <v>40413</v>
      </c>
      <c r="F6" s="76">
        <v>40415</v>
      </c>
      <c r="G6" s="74">
        <v>2</v>
      </c>
      <c r="H6" s="74" t="s">
        <v>39</v>
      </c>
      <c r="I6" s="74" t="s">
        <v>40</v>
      </c>
      <c r="J6" s="74" t="s">
        <v>41</v>
      </c>
    </row>
    <row r="7" spans="1:10" ht="12.75" customHeight="1">
      <c r="A7" s="74" t="s">
        <v>182</v>
      </c>
      <c r="B7" s="74" t="s">
        <v>183</v>
      </c>
      <c r="C7" s="74" t="s">
        <v>184</v>
      </c>
      <c r="D7" s="74" t="s">
        <v>885</v>
      </c>
      <c r="E7" s="76">
        <v>40415</v>
      </c>
      <c r="F7" s="76">
        <v>40417</v>
      </c>
      <c r="G7" s="74">
        <v>2</v>
      </c>
      <c r="H7" s="74" t="s">
        <v>39</v>
      </c>
      <c r="I7" s="74" t="s">
        <v>40</v>
      </c>
      <c r="J7" s="74" t="s">
        <v>41</v>
      </c>
    </row>
    <row r="8" spans="1:10" ht="12.75" customHeight="1">
      <c r="A8" s="74" t="s">
        <v>182</v>
      </c>
      <c r="B8" s="74" t="s">
        <v>186</v>
      </c>
      <c r="C8" s="74" t="s">
        <v>187</v>
      </c>
      <c r="D8" s="74" t="s">
        <v>44</v>
      </c>
      <c r="E8" s="76">
        <v>40333</v>
      </c>
      <c r="F8" s="76">
        <v>40339</v>
      </c>
      <c r="G8" s="74">
        <v>6</v>
      </c>
      <c r="H8" s="74" t="s">
        <v>42</v>
      </c>
      <c r="I8" s="74" t="s">
        <v>43</v>
      </c>
      <c r="J8" s="74" t="s">
        <v>886</v>
      </c>
    </row>
    <row r="9" spans="1:10" ht="12.75" customHeight="1">
      <c r="A9" s="74" t="s">
        <v>182</v>
      </c>
      <c r="B9" s="74" t="s">
        <v>186</v>
      </c>
      <c r="C9" s="74" t="s">
        <v>187</v>
      </c>
      <c r="D9" s="74" t="s">
        <v>885</v>
      </c>
      <c r="E9" s="76">
        <v>40339</v>
      </c>
      <c r="F9" s="76">
        <v>40340</v>
      </c>
      <c r="G9" s="74">
        <v>1</v>
      </c>
      <c r="H9" s="74" t="s">
        <v>39</v>
      </c>
      <c r="I9" s="74" t="s">
        <v>40</v>
      </c>
      <c r="J9" s="74" t="s">
        <v>886</v>
      </c>
    </row>
    <row r="10" spans="1:10" ht="12.75" customHeight="1">
      <c r="A10" s="74" t="s">
        <v>182</v>
      </c>
      <c r="B10" s="74" t="s">
        <v>186</v>
      </c>
      <c r="C10" s="74" t="s">
        <v>187</v>
      </c>
      <c r="D10" s="74" t="s">
        <v>885</v>
      </c>
      <c r="E10" s="76">
        <v>40372</v>
      </c>
      <c r="F10" s="76">
        <v>40375</v>
      </c>
      <c r="G10" s="74">
        <v>3</v>
      </c>
      <c r="H10" s="74" t="s">
        <v>39</v>
      </c>
      <c r="I10" s="74" t="s">
        <v>40</v>
      </c>
      <c r="J10" s="74" t="s">
        <v>41</v>
      </c>
    </row>
    <row r="11" spans="1:10" ht="12.75" customHeight="1">
      <c r="A11" s="74" t="s">
        <v>182</v>
      </c>
      <c r="B11" s="74" t="s">
        <v>186</v>
      </c>
      <c r="C11" s="74" t="s">
        <v>187</v>
      </c>
      <c r="D11" s="74" t="s">
        <v>885</v>
      </c>
      <c r="E11" s="76">
        <v>40383</v>
      </c>
      <c r="F11" s="76">
        <v>40384</v>
      </c>
      <c r="G11" s="74">
        <v>1</v>
      </c>
      <c r="H11" s="74" t="s">
        <v>39</v>
      </c>
      <c r="I11" s="74" t="s">
        <v>40</v>
      </c>
      <c r="J11" s="74" t="s">
        <v>41</v>
      </c>
    </row>
    <row r="12" spans="1:10" ht="12.75" customHeight="1">
      <c r="A12" s="74" t="s">
        <v>182</v>
      </c>
      <c r="B12" s="74" t="s">
        <v>186</v>
      </c>
      <c r="C12" s="74" t="s">
        <v>187</v>
      </c>
      <c r="D12" s="74" t="s">
        <v>885</v>
      </c>
      <c r="E12" s="76">
        <v>40413</v>
      </c>
      <c r="F12" s="76">
        <v>40415</v>
      </c>
      <c r="G12" s="74">
        <v>2</v>
      </c>
      <c r="H12" s="74" t="s">
        <v>39</v>
      </c>
      <c r="I12" s="74" t="s">
        <v>40</v>
      </c>
      <c r="J12" s="74" t="s">
        <v>41</v>
      </c>
    </row>
    <row r="13" spans="1:10" ht="12.75" customHeight="1">
      <c r="A13" s="74" t="s">
        <v>182</v>
      </c>
      <c r="B13" s="74" t="s">
        <v>186</v>
      </c>
      <c r="C13" s="74" t="s">
        <v>187</v>
      </c>
      <c r="D13" s="74" t="s">
        <v>885</v>
      </c>
      <c r="E13" s="76">
        <v>40415</v>
      </c>
      <c r="F13" s="76">
        <v>40417</v>
      </c>
      <c r="G13" s="74">
        <v>2</v>
      </c>
      <c r="H13" s="74" t="s">
        <v>39</v>
      </c>
      <c r="I13" s="74" t="s">
        <v>40</v>
      </c>
      <c r="J13" s="74" t="s">
        <v>41</v>
      </c>
    </row>
    <row r="14" spans="1:10" ht="12.75" customHeight="1">
      <c r="A14" s="74" t="s">
        <v>182</v>
      </c>
      <c r="B14" s="74" t="s">
        <v>188</v>
      </c>
      <c r="C14" s="74" t="s">
        <v>189</v>
      </c>
      <c r="D14" s="74" t="s">
        <v>885</v>
      </c>
      <c r="E14" s="76">
        <v>40339</v>
      </c>
      <c r="F14" s="76">
        <v>40340</v>
      </c>
      <c r="G14" s="74">
        <v>1</v>
      </c>
      <c r="H14" s="74" t="s">
        <v>39</v>
      </c>
      <c r="I14" s="74" t="s">
        <v>40</v>
      </c>
      <c r="J14" s="74" t="s">
        <v>886</v>
      </c>
    </row>
    <row r="15" spans="1:10" ht="12.75" customHeight="1">
      <c r="A15" s="74" t="s">
        <v>182</v>
      </c>
      <c r="B15" s="74" t="s">
        <v>188</v>
      </c>
      <c r="C15" s="74" t="s">
        <v>189</v>
      </c>
      <c r="D15" s="74" t="s">
        <v>885</v>
      </c>
      <c r="E15" s="76">
        <v>40372</v>
      </c>
      <c r="F15" s="76">
        <v>40375</v>
      </c>
      <c r="G15" s="74">
        <v>3</v>
      </c>
      <c r="H15" s="74" t="s">
        <v>39</v>
      </c>
      <c r="I15" s="74" t="s">
        <v>40</v>
      </c>
      <c r="J15" s="74" t="s">
        <v>41</v>
      </c>
    </row>
    <row r="16" spans="1:10" ht="12.75" customHeight="1">
      <c r="A16" s="74" t="s">
        <v>182</v>
      </c>
      <c r="B16" s="74" t="s">
        <v>188</v>
      </c>
      <c r="C16" s="74" t="s">
        <v>189</v>
      </c>
      <c r="D16" s="74" t="s">
        <v>885</v>
      </c>
      <c r="E16" s="76">
        <v>40383</v>
      </c>
      <c r="F16" s="76">
        <v>40384</v>
      </c>
      <c r="G16" s="74">
        <v>1</v>
      </c>
      <c r="H16" s="74" t="s">
        <v>39</v>
      </c>
      <c r="I16" s="74" t="s">
        <v>40</v>
      </c>
      <c r="J16" s="74" t="s">
        <v>41</v>
      </c>
    </row>
    <row r="17" spans="1:10" ht="12.75" customHeight="1">
      <c r="A17" s="74" t="s">
        <v>182</v>
      </c>
      <c r="B17" s="74" t="s">
        <v>188</v>
      </c>
      <c r="C17" s="74" t="s">
        <v>189</v>
      </c>
      <c r="D17" s="74" t="s">
        <v>885</v>
      </c>
      <c r="E17" s="76">
        <v>40413</v>
      </c>
      <c r="F17" s="76">
        <v>40415</v>
      </c>
      <c r="G17" s="74">
        <v>2</v>
      </c>
      <c r="H17" s="74" t="s">
        <v>39</v>
      </c>
      <c r="I17" s="74" t="s">
        <v>40</v>
      </c>
      <c r="J17" s="74" t="s">
        <v>41</v>
      </c>
    </row>
    <row r="18" spans="1:10" ht="12.75" customHeight="1">
      <c r="A18" s="74" t="s">
        <v>182</v>
      </c>
      <c r="B18" s="74" t="s">
        <v>188</v>
      </c>
      <c r="C18" s="74" t="s">
        <v>189</v>
      </c>
      <c r="D18" s="74" t="s">
        <v>885</v>
      </c>
      <c r="E18" s="76">
        <v>40415</v>
      </c>
      <c r="F18" s="76">
        <v>40417</v>
      </c>
      <c r="G18" s="74">
        <v>2</v>
      </c>
      <c r="H18" s="74" t="s">
        <v>39</v>
      </c>
      <c r="I18" s="74" t="s">
        <v>40</v>
      </c>
      <c r="J18" s="74" t="s">
        <v>41</v>
      </c>
    </row>
    <row r="19" spans="1:10" ht="12.75" customHeight="1">
      <c r="A19" s="74" t="s">
        <v>182</v>
      </c>
      <c r="B19" s="74" t="s">
        <v>190</v>
      </c>
      <c r="C19" s="74" t="s">
        <v>191</v>
      </c>
      <c r="D19" s="74" t="s">
        <v>44</v>
      </c>
      <c r="E19" s="76">
        <v>40333</v>
      </c>
      <c r="F19" s="76">
        <v>40339</v>
      </c>
      <c r="G19" s="74">
        <v>6</v>
      </c>
      <c r="H19" s="74" t="s">
        <v>42</v>
      </c>
      <c r="I19" s="74" t="s">
        <v>43</v>
      </c>
      <c r="J19" s="74" t="s">
        <v>884</v>
      </c>
    </row>
    <row r="20" spans="1:10" ht="12.75" customHeight="1">
      <c r="A20" s="74" t="s">
        <v>182</v>
      </c>
      <c r="B20" s="74" t="s">
        <v>190</v>
      </c>
      <c r="C20" s="74" t="s">
        <v>191</v>
      </c>
      <c r="D20" s="74" t="s">
        <v>885</v>
      </c>
      <c r="E20" s="76">
        <v>40372</v>
      </c>
      <c r="F20" s="76">
        <v>40375</v>
      </c>
      <c r="G20" s="74">
        <v>3</v>
      </c>
      <c r="H20" s="74" t="s">
        <v>39</v>
      </c>
      <c r="I20" s="74" t="s">
        <v>40</v>
      </c>
      <c r="J20" s="74" t="s">
        <v>41</v>
      </c>
    </row>
    <row r="21" spans="1:10" ht="12.75" customHeight="1">
      <c r="A21" s="74" t="s">
        <v>182</v>
      </c>
      <c r="B21" s="74" t="s">
        <v>190</v>
      </c>
      <c r="C21" s="74" t="s">
        <v>191</v>
      </c>
      <c r="D21" s="74" t="s">
        <v>885</v>
      </c>
      <c r="E21" s="76">
        <v>40383</v>
      </c>
      <c r="F21" s="76">
        <v>40384</v>
      </c>
      <c r="G21" s="74">
        <v>1</v>
      </c>
      <c r="H21" s="74" t="s">
        <v>39</v>
      </c>
      <c r="I21" s="74" t="s">
        <v>40</v>
      </c>
      <c r="J21" s="74" t="s">
        <v>41</v>
      </c>
    </row>
    <row r="22" spans="1:10" ht="12.75" customHeight="1">
      <c r="A22" s="74" t="s">
        <v>182</v>
      </c>
      <c r="B22" s="74" t="s">
        <v>190</v>
      </c>
      <c r="C22" s="74" t="s">
        <v>191</v>
      </c>
      <c r="D22" s="74" t="s">
        <v>885</v>
      </c>
      <c r="E22" s="76">
        <v>40413</v>
      </c>
      <c r="F22" s="76">
        <v>40415</v>
      </c>
      <c r="G22" s="74">
        <v>2</v>
      </c>
      <c r="H22" s="74" t="s">
        <v>39</v>
      </c>
      <c r="I22" s="74" t="s">
        <v>40</v>
      </c>
      <c r="J22" s="74" t="s">
        <v>41</v>
      </c>
    </row>
    <row r="23" spans="1:10" ht="12.75" customHeight="1">
      <c r="A23" s="74" t="s">
        <v>182</v>
      </c>
      <c r="B23" s="74" t="s">
        <v>190</v>
      </c>
      <c r="C23" s="74" t="s">
        <v>191</v>
      </c>
      <c r="D23" s="74" t="s">
        <v>885</v>
      </c>
      <c r="E23" s="76">
        <v>40415</v>
      </c>
      <c r="F23" s="76">
        <v>40417</v>
      </c>
      <c r="G23" s="74">
        <v>2</v>
      </c>
      <c r="H23" s="74" t="s">
        <v>39</v>
      </c>
      <c r="I23" s="74" t="s">
        <v>40</v>
      </c>
      <c r="J23" s="74" t="s">
        <v>41</v>
      </c>
    </row>
    <row r="24" spans="1:10" ht="12.75" customHeight="1">
      <c r="A24" s="74" t="s">
        <v>182</v>
      </c>
      <c r="B24" s="74" t="s">
        <v>192</v>
      </c>
      <c r="C24" s="74" t="s">
        <v>193</v>
      </c>
      <c r="D24" s="74" t="s">
        <v>44</v>
      </c>
      <c r="E24" s="76">
        <v>40339</v>
      </c>
      <c r="F24" s="76">
        <v>40346</v>
      </c>
      <c r="G24" s="74">
        <v>7</v>
      </c>
      <c r="H24" s="74" t="s">
        <v>42</v>
      </c>
      <c r="I24" s="74" t="s">
        <v>43</v>
      </c>
      <c r="J24" s="74" t="s">
        <v>27</v>
      </c>
    </row>
    <row r="25" spans="1:10" ht="12.75" customHeight="1">
      <c r="A25" s="74" t="s">
        <v>182</v>
      </c>
      <c r="B25" s="74" t="s">
        <v>192</v>
      </c>
      <c r="C25" s="74" t="s">
        <v>193</v>
      </c>
      <c r="D25" s="74" t="s">
        <v>44</v>
      </c>
      <c r="E25" s="76">
        <v>40372</v>
      </c>
      <c r="F25" s="76">
        <v>40375</v>
      </c>
      <c r="G25" s="74">
        <v>3</v>
      </c>
      <c r="H25" s="74" t="s">
        <v>42</v>
      </c>
      <c r="I25" s="74" t="s">
        <v>43</v>
      </c>
      <c r="J25" s="74" t="s">
        <v>27</v>
      </c>
    </row>
    <row r="26" spans="1:10" ht="12.75" customHeight="1">
      <c r="A26" s="74" t="s">
        <v>182</v>
      </c>
      <c r="B26" s="74" t="s">
        <v>192</v>
      </c>
      <c r="C26" s="74" t="s">
        <v>193</v>
      </c>
      <c r="D26" s="74" t="s">
        <v>885</v>
      </c>
      <c r="E26" s="76">
        <v>40375</v>
      </c>
      <c r="F26" s="76">
        <v>40376</v>
      </c>
      <c r="G26" s="74">
        <v>1</v>
      </c>
      <c r="H26" s="74" t="s">
        <v>39</v>
      </c>
      <c r="I26" s="74" t="s">
        <v>40</v>
      </c>
      <c r="J26" s="74" t="s">
        <v>41</v>
      </c>
    </row>
    <row r="27" spans="1:10" ht="12.75" customHeight="1">
      <c r="A27" s="74" t="s">
        <v>182</v>
      </c>
      <c r="B27" s="74" t="s">
        <v>192</v>
      </c>
      <c r="C27" s="74" t="s">
        <v>193</v>
      </c>
      <c r="D27" s="74" t="s">
        <v>885</v>
      </c>
      <c r="E27" s="76">
        <v>40383</v>
      </c>
      <c r="F27" s="76">
        <v>40384</v>
      </c>
      <c r="G27" s="74">
        <v>1</v>
      </c>
      <c r="H27" s="74" t="s">
        <v>39</v>
      </c>
      <c r="I27" s="74" t="s">
        <v>40</v>
      </c>
      <c r="J27" s="74" t="s">
        <v>41</v>
      </c>
    </row>
    <row r="28" spans="1:10" ht="12.75" customHeight="1">
      <c r="A28" s="74" t="s">
        <v>182</v>
      </c>
      <c r="B28" s="74" t="s">
        <v>192</v>
      </c>
      <c r="C28" s="74" t="s">
        <v>193</v>
      </c>
      <c r="D28" s="74" t="s">
        <v>885</v>
      </c>
      <c r="E28" s="76">
        <v>40413</v>
      </c>
      <c r="F28" s="76">
        <v>40415</v>
      </c>
      <c r="G28" s="74">
        <v>2</v>
      </c>
      <c r="H28" s="74" t="s">
        <v>39</v>
      </c>
      <c r="I28" s="74" t="s">
        <v>40</v>
      </c>
      <c r="J28" s="74" t="s">
        <v>41</v>
      </c>
    </row>
    <row r="29" spans="1:10" ht="12.75" customHeight="1">
      <c r="A29" s="74" t="s">
        <v>182</v>
      </c>
      <c r="B29" s="74" t="s">
        <v>192</v>
      </c>
      <c r="C29" s="74" t="s">
        <v>193</v>
      </c>
      <c r="D29" s="74" t="s">
        <v>885</v>
      </c>
      <c r="E29" s="76">
        <v>40415</v>
      </c>
      <c r="F29" s="76">
        <v>40417</v>
      </c>
      <c r="G29" s="74">
        <v>2</v>
      </c>
      <c r="H29" s="74" t="s">
        <v>39</v>
      </c>
      <c r="I29" s="74" t="s">
        <v>40</v>
      </c>
      <c r="J29" s="74" t="s">
        <v>41</v>
      </c>
    </row>
    <row r="30" spans="1:10" ht="12.75" customHeight="1">
      <c r="A30" s="74" t="s">
        <v>182</v>
      </c>
      <c r="B30" s="74" t="s">
        <v>196</v>
      </c>
      <c r="C30" s="74" t="s">
        <v>197</v>
      </c>
      <c r="D30" s="74" t="s">
        <v>44</v>
      </c>
      <c r="E30" s="76">
        <v>40408</v>
      </c>
      <c r="F30" s="76">
        <v>40411</v>
      </c>
      <c r="G30" s="74">
        <v>3</v>
      </c>
      <c r="H30" s="74" t="s">
        <v>42</v>
      </c>
      <c r="I30" s="74" t="s">
        <v>43</v>
      </c>
      <c r="J30" s="74" t="s">
        <v>27</v>
      </c>
    </row>
    <row r="31" spans="1:10" ht="12.75" customHeight="1">
      <c r="A31" s="74" t="s">
        <v>182</v>
      </c>
      <c r="B31" s="74" t="s">
        <v>196</v>
      </c>
      <c r="C31" s="74" t="s">
        <v>197</v>
      </c>
      <c r="D31" s="74" t="s">
        <v>885</v>
      </c>
      <c r="E31" s="76">
        <v>40339</v>
      </c>
      <c r="F31" s="76">
        <v>40340</v>
      </c>
      <c r="G31" s="74">
        <v>1</v>
      </c>
      <c r="H31" s="74" t="s">
        <v>39</v>
      </c>
      <c r="I31" s="74" t="s">
        <v>40</v>
      </c>
      <c r="J31" s="74" t="s">
        <v>886</v>
      </c>
    </row>
    <row r="32" spans="1:10" ht="12.75" customHeight="1">
      <c r="A32" s="74" t="s">
        <v>182</v>
      </c>
      <c r="B32" s="74" t="s">
        <v>196</v>
      </c>
      <c r="C32" s="74" t="s">
        <v>197</v>
      </c>
      <c r="D32" s="74" t="s">
        <v>885</v>
      </c>
      <c r="E32" s="76">
        <v>40372</v>
      </c>
      <c r="F32" s="76">
        <v>40375</v>
      </c>
      <c r="G32" s="74">
        <v>3</v>
      </c>
      <c r="H32" s="74" t="s">
        <v>39</v>
      </c>
      <c r="I32" s="74" t="s">
        <v>40</v>
      </c>
      <c r="J32" s="74" t="s">
        <v>41</v>
      </c>
    </row>
    <row r="33" spans="1:10" ht="12.75" customHeight="1">
      <c r="A33" s="74" t="s">
        <v>182</v>
      </c>
      <c r="B33" s="74" t="s">
        <v>196</v>
      </c>
      <c r="C33" s="74" t="s">
        <v>197</v>
      </c>
      <c r="D33" s="74" t="s">
        <v>885</v>
      </c>
      <c r="E33" s="76">
        <v>40383</v>
      </c>
      <c r="F33" s="76">
        <v>40384</v>
      </c>
      <c r="G33" s="74">
        <v>1</v>
      </c>
      <c r="H33" s="74" t="s">
        <v>39</v>
      </c>
      <c r="I33" s="74" t="s">
        <v>40</v>
      </c>
      <c r="J33" s="74" t="s">
        <v>41</v>
      </c>
    </row>
    <row r="34" spans="1:10" ht="12.75" customHeight="1">
      <c r="A34" s="74" t="s">
        <v>182</v>
      </c>
      <c r="B34" s="74" t="s">
        <v>196</v>
      </c>
      <c r="C34" s="74" t="s">
        <v>197</v>
      </c>
      <c r="D34" s="74" t="s">
        <v>885</v>
      </c>
      <c r="E34" s="76">
        <v>40413</v>
      </c>
      <c r="F34" s="76">
        <v>40415</v>
      </c>
      <c r="G34" s="74">
        <v>2</v>
      </c>
      <c r="H34" s="74" t="s">
        <v>39</v>
      </c>
      <c r="I34" s="74" t="s">
        <v>40</v>
      </c>
      <c r="J34" s="74" t="s">
        <v>41</v>
      </c>
    </row>
    <row r="35" spans="1:10" ht="12.75" customHeight="1">
      <c r="A35" s="74" t="s">
        <v>182</v>
      </c>
      <c r="B35" s="74" t="s">
        <v>196</v>
      </c>
      <c r="C35" s="74" t="s">
        <v>197</v>
      </c>
      <c r="D35" s="74" t="s">
        <v>885</v>
      </c>
      <c r="E35" s="76">
        <v>40415</v>
      </c>
      <c r="F35" s="76">
        <v>40417</v>
      </c>
      <c r="G35" s="74">
        <v>2</v>
      </c>
      <c r="H35" s="74" t="s">
        <v>39</v>
      </c>
      <c r="I35" s="74" t="s">
        <v>40</v>
      </c>
      <c r="J35" s="74" t="s">
        <v>41</v>
      </c>
    </row>
    <row r="36" spans="1:10" ht="12.75" customHeight="1">
      <c r="A36" s="74" t="s">
        <v>182</v>
      </c>
      <c r="B36" s="74" t="s">
        <v>198</v>
      </c>
      <c r="C36" s="74" t="s">
        <v>199</v>
      </c>
      <c r="D36" s="74" t="s">
        <v>44</v>
      </c>
      <c r="E36" s="76">
        <v>40333</v>
      </c>
      <c r="F36" s="76">
        <v>40339</v>
      </c>
      <c r="G36" s="74">
        <v>6</v>
      </c>
      <c r="H36" s="74" t="s">
        <v>42</v>
      </c>
      <c r="I36" s="74" t="s">
        <v>43</v>
      </c>
      <c r="J36" s="74" t="s">
        <v>884</v>
      </c>
    </row>
    <row r="37" spans="1:10" ht="12.75" customHeight="1">
      <c r="A37" s="74" t="s">
        <v>182</v>
      </c>
      <c r="B37" s="74" t="s">
        <v>198</v>
      </c>
      <c r="C37" s="74" t="s">
        <v>199</v>
      </c>
      <c r="D37" s="74" t="s">
        <v>885</v>
      </c>
      <c r="E37" s="76">
        <v>40339</v>
      </c>
      <c r="F37" s="76">
        <v>40340</v>
      </c>
      <c r="G37" s="74">
        <v>1</v>
      </c>
      <c r="H37" s="74" t="s">
        <v>39</v>
      </c>
      <c r="I37" s="74" t="s">
        <v>40</v>
      </c>
      <c r="J37" s="74" t="s">
        <v>884</v>
      </c>
    </row>
    <row r="38" spans="1:10" ht="12.75" customHeight="1">
      <c r="A38" s="74" t="s">
        <v>182</v>
      </c>
      <c r="B38" s="74" t="s">
        <v>198</v>
      </c>
      <c r="C38" s="74" t="s">
        <v>199</v>
      </c>
      <c r="D38" s="74" t="s">
        <v>885</v>
      </c>
      <c r="E38" s="76">
        <v>40372</v>
      </c>
      <c r="F38" s="76">
        <v>40375</v>
      </c>
      <c r="G38" s="74">
        <v>3</v>
      </c>
      <c r="H38" s="74" t="s">
        <v>39</v>
      </c>
      <c r="I38" s="74" t="s">
        <v>40</v>
      </c>
      <c r="J38" s="74" t="s">
        <v>41</v>
      </c>
    </row>
    <row r="39" spans="1:10" ht="12.75" customHeight="1">
      <c r="A39" s="74" t="s">
        <v>182</v>
      </c>
      <c r="B39" s="74" t="s">
        <v>198</v>
      </c>
      <c r="C39" s="74" t="s">
        <v>199</v>
      </c>
      <c r="D39" s="74" t="s">
        <v>885</v>
      </c>
      <c r="E39" s="76">
        <v>40383</v>
      </c>
      <c r="F39" s="76">
        <v>40384</v>
      </c>
      <c r="G39" s="74">
        <v>1</v>
      </c>
      <c r="H39" s="74" t="s">
        <v>39</v>
      </c>
      <c r="I39" s="74" t="s">
        <v>40</v>
      </c>
      <c r="J39" s="74" t="s">
        <v>41</v>
      </c>
    </row>
    <row r="40" spans="1:10" ht="12.75" customHeight="1">
      <c r="A40" s="74" t="s">
        <v>182</v>
      </c>
      <c r="B40" s="74" t="s">
        <v>198</v>
      </c>
      <c r="C40" s="74" t="s">
        <v>199</v>
      </c>
      <c r="D40" s="74" t="s">
        <v>885</v>
      </c>
      <c r="E40" s="76">
        <v>40413</v>
      </c>
      <c r="F40" s="76">
        <v>40415</v>
      </c>
      <c r="G40" s="74">
        <v>2</v>
      </c>
      <c r="H40" s="74" t="s">
        <v>39</v>
      </c>
      <c r="I40" s="74" t="s">
        <v>40</v>
      </c>
      <c r="J40" s="74" t="s">
        <v>41</v>
      </c>
    </row>
    <row r="41" spans="1:10" ht="12.75" customHeight="1">
      <c r="A41" s="74" t="s">
        <v>182</v>
      </c>
      <c r="B41" s="74" t="s">
        <v>198</v>
      </c>
      <c r="C41" s="74" t="s">
        <v>199</v>
      </c>
      <c r="D41" s="74" t="s">
        <v>885</v>
      </c>
      <c r="E41" s="76">
        <v>40415</v>
      </c>
      <c r="F41" s="76">
        <v>40417</v>
      </c>
      <c r="G41" s="74">
        <v>2</v>
      </c>
      <c r="H41" s="74" t="s">
        <v>39</v>
      </c>
      <c r="I41" s="74" t="s">
        <v>40</v>
      </c>
      <c r="J41" s="74" t="s">
        <v>41</v>
      </c>
    </row>
    <row r="42" spans="1:10" ht="12.75" customHeight="1">
      <c r="A42" s="142" t="s">
        <v>182</v>
      </c>
      <c r="B42" s="142" t="s">
        <v>897</v>
      </c>
      <c r="C42" s="142" t="s">
        <v>898</v>
      </c>
      <c r="D42" s="142" t="s">
        <v>885</v>
      </c>
      <c r="E42" s="146">
        <v>40372</v>
      </c>
      <c r="F42" s="146">
        <v>40375</v>
      </c>
      <c r="G42" s="142">
        <v>3</v>
      </c>
      <c r="H42" s="142" t="s">
        <v>39</v>
      </c>
      <c r="I42" s="142" t="s">
        <v>40</v>
      </c>
      <c r="J42" s="142" t="s">
        <v>41</v>
      </c>
    </row>
    <row r="43" spans="1:10" ht="12.75" customHeight="1">
      <c r="A43" s="142" t="s">
        <v>182</v>
      </c>
      <c r="B43" s="142" t="s">
        <v>897</v>
      </c>
      <c r="C43" s="142" t="s">
        <v>898</v>
      </c>
      <c r="D43" s="142" t="s">
        <v>885</v>
      </c>
      <c r="E43" s="146">
        <v>40383</v>
      </c>
      <c r="F43" s="146">
        <v>40384</v>
      </c>
      <c r="G43" s="142">
        <v>1</v>
      </c>
      <c r="H43" s="142" t="s">
        <v>39</v>
      </c>
      <c r="I43" s="142" t="s">
        <v>40</v>
      </c>
      <c r="J43" s="142" t="s">
        <v>41</v>
      </c>
    </row>
    <row r="44" spans="1:10" ht="12.75" customHeight="1">
      <c r="A44" s="142" t="s">
        <v>182</v>
      </c>
      <c r="B44" s="142" t="s">
        <v>897</v>
      </c>
      <c r="C44" s="142" t="s">
        <v>898</v>
      </c>
      <c r="D44" s="142" t="s">
        <v>885</v>
      </c>
      <c r="E44" s="146">
        <v>40413</v>
      </c>
      <c r="F44" s="146">
        <v>40415</v>
      </c>
      <c r="G44" s="142">
        <v>2</v>
      </c>
      <c r="H44" s="142" t="s">
        <v>39</v>
      </c>
      <c r="I44" s="142" t="s">
        <v>40</v>
      </c>
      <c r="J44" s="142" t="s">
        <v>41</v>
      </c>
    </row>
    <row r="45" spans="1:10" ht="12.75" customHeight="1">
      <c r="A45" s="142" t="s">
        <v>182</v>
      </c>
      <c r="B45" s="142" t="s">
        <v>897</v>
      </c>
      <c r="C45" s="142" t="s">
        <v>898</v>
      </c>
      <c r="D45" s="142" t="s">
        <v>885</v>
      </c>
      <c r="E45" s="146">
        <v>40415</v>
      </c>
      <c r="F45" s="146">
        <v>40417</v>
      </c>
      <c r="G45" s="142">
        <v>2</v>
      </c>
      <c r="H45" s="142" t="s">
        <v>39</v>
      </c>
      <c r="I45" s="142" t="s">
        <v>40</v>
      </c>
      <c r="J45" s="142" t="s">
        <v>41</v>
      </c>
    </row>
    <row r="46" spans="1:10" ht="12.75" customHeight="1">
      <c r="A46" s="74" t="s">
        <v>182</v>
      </c>
      <c r="B46" s="74" t="s">
        <v>200</v>
      </c>
      <c r="C46" s="74" t="s">
        <v>201</v>
      </c>
      <c r="D46" s="74" t="s">
        <v>44</v>
      </c>
      <c r="E46" s="76">
        <v>40333</v>
      </c>
      <c r="F46" s="76">
        <v>40339</v>
      </c>
      <c r="G46" s="74">
        <v>6</v>
      </c>
      <c r="H46" s="74" t="s">
        <v>42</v>
      </c>
      <c r="I46" s="74" t="s">
        <v>43</v>
      </c>
      <c r="J46" s="74" t="s">
        <v>884</v>
      </c>
    </row>
    <row r="47" spans="1:10" ht="12.75" customHeight="1">
      <c r="A47" s="74" t="s">
        <v>182</v>
      </c>
      <c r="B47" s="74" t="s">
        <v>200</v>
      </c>
      <c r="C47" s="74" t="s">
        <v>201</v>
      </c>
      <c r="D47" s="74" t="s">
        <v>885</v>
      </c>
      <c r="E47" s="76">
        <v>40339</v>
      </c>
      <c r="F47" s="76">
        <v>40340</v>
      </c>
      <c r="G47" s="74">
        <v>1</v>
      </c>
      <c r="H47" s="74" t="s">
        <v>39</v>
      </c>
      <c r="I47" s="74" t="s">
        <v>40</v>
      </c>
      <c r="J47" s="74" t="s">
        <v>884</v>
      </c>
    </row>
    <row r="48" spans="1:10" ht="12.75" customHeight="1">
      <c r="A48" s="74" t="s">
        <v>182</v>
      </c>
      <c r="B48" s="74" t="s">
        <v>200</v>
      </c>
      <c r="C48" s="74" t="s">
        <v>201</v>
      </c>
      <c r="D48" s="74" t="s">
        <v>885</v>
      </c>
      <c r="E48" s="76">
        <v>40372</v>
      </c>
      <c r="F48" s="76">
        <v>40375</v>
      </c>
      <c r="G48" s="74">
        <v>3</v>
      </c>
      <c r="H48" s="74" t="s">
        <v>39</v>
      </c>
      <c r="I48" s="74" t="s">
        <v>40</v>
      </c>
      <c r="J48" s="74" t="s">
        <v>41</v>
      </c>
    </row>
    <row r="49" spans="1:10" ht="12.75" customHeight="1">
      <c r="A49" s="74" t="s">
        <v>182</v>
      </c>
      <c r="B49" s="74" t="s">
        <v>200</v>
      </c>
      <c r="C49" s="74" t="s">
        <v>201</v>
      </c>
      <c r="D49" s="74" t="s">
        <v>885</v>
      </c>
      <c r="E49" s="76">
        <v>40383</v>
      </c>
      <c r="F49" s="76">
        <v>40384</v>
      </c>
      <c r="G49" s="74">
        <v>1</v>
      </c>
      <c r="H49" s="74" t="s">
        <v>39</v>
      </c>
      <c r="I49" s="74" t="s">
        <v>40</v>
      </c>
      <c r="J49" s="74" t="s">
        <v>41</v>
      </c>
    </row>
    <row r="50" spans="1:10" ht="12.75" customHeight="1">
      <c r="A50" s="74" t="s">
        <v>182</v>
      </c>
      <c r="B50" s="74" t="s">
        <v>200</v>
      </c>
      <c r="C50" s="74" t="s">
        <v>201</v>
      </c>
      <c r="D50" s="74" t="s">
        <v>885</v>
      </c>
      <c r="E50" s="76">
        <v>40413</v>
      </c>
      <c r="F50" s="76">
        <v>40415</v>
      </c>
      <c r="G50" s="74">
        <v>2</v>
      </c>
      <c r="H50" s="74" t="s">
        <v>39</v>
      </c>
      <c r="I50" s="74" t="s">
        <v>40</v>
      </c>
      <c r="J50" s="74" t="s">
        <v>41</v>
      </c>
    </row>
    <row r="51" spans="1:10" ht="12.75" customHeight="1">
      <c r="A51" s="75" t="s">
        <v>182</v>
      </c>
      <c r="B51" s="75" t="s">
        <v>200</v>
      </c>
      <c r="C51" s="75" t="s">
        <v>201</v>
      </c>
      <c r="D51" s="75" t="s">
        <v>885</v>
      </c>
      <c r="E51" s="77">
        <v>40415</v>
      </c>
      <c r="F51" s="77">
        <v>40417</v>
      </c>
      <c r="G51" s="75">
        <v>2</v>
      </c>
      <c r="H51" s="75" t="s">
        <v>39</v>
      </c>
      <c r="I51" s="75" t="s">
        <v>40</v>
      </c>
      <c r="J51" s="75" t="s">
        <v>41</v>
      </c>
    </row>
    <row r="52" spans="1:10" ht="12.75" customHeight="1">
      <c r="A52" s="33"/>
      <c r="B52" s="64">
        <f>SUM(IF(FREQUENCY(MATCH(B2:B51,B2:B51,0),MATCH(B2:B51,B2:B51,0))&gt;0,1))</f>
        <v>9</v>
      </c>
      <c r="C52" s="64"/>
      <c r="D52" s="29">
        <f>COUNTA(D2:D51)</f>
        <v>50</v>
      </c>
      <c r="E52" s="29"/>
      <c r="F52" s="29"/>
      <c r="G52" s="29">
        <f>SUM(G2:G51)</f>
        <v>119</v>
      </c>
      <c r="H52" s="33"/>
      <c r="I52" s="33"/>
      <c r="J52" s="33"/>
    </row>
    <row r="53" spans="1:1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 customHeight="1">
      <c r="A54" s="74" t="s">
        <v>206</v>
      </c>
      <c r="B54" s="74" t="s">
        <v>207</v>
      </c>
      <c r="C54" s="74" t="s">
        <v>208</v>
      </c>
      <c r="D54" s="74" t="s">
        <v>38</v>
      </c>
      <c r="E54" s="76">
        <v>40386</v>
      </c>
      <c r="F54" s="76">
        <v>40388</v>
      </c>
      <c r="G54" s="74">
        <v>2</v>
      </c>
      <c r="H54" s="74" t="s">
        <v>42</v>
      </c>
      <c r="I54" s="74" t="s">
        <v>887</v>
      </c>
      <c r="J54" s="74" t="s">
        <v>27</v>
      </c>
    </row>
    <row r="55" spans="1:10" ht="12.75" customHeight="1">
      <c r="A55" s="74" t="s">
        <v>206</v>
      </c>
      <c r="B55" s="74" t="s">
        <v>209</v>
      </c>
      <c r="C55" s="74" t="s">
        <v>210</v>
      </c>
      <c r="D55" s="74" t="s">
        <v>38</v>
      </c>
      <c r="E55" s="76">
        <v>40351</v>
      </c>
      <c r="F55" s="76">
        <v>40375</v>
      </c>
      <c r="G55" s="74">
        <v>24</v>
      </c>
      <c r="H55" s="74" t="s">
        <v>42</v>
      </c>
      <c r="I55" s="74" t="s">
        <v>887</v>
      </c>
      <c r="J55" s="74" t="s">
        <v>27</v>
      </c>
    </row>
    <row r="56" spans="1:10" ht="12.75" customHeight="1">
      <c r="A56" s="74" t="s">
        <v>206</v>
      </c>
      <c r="B56" s="74" t="s">
        <v>209</v>
      </c>
      <c r="C56" s="74" t="s">
        <v>210</v>
      </c>
      <c r="D56" s="74" t="s">
        <v>38</v>
      </c>
      <c r="E56" s="76">
        <v>40381</v>
      </c>
      <c r="F56" s="76">
        <v>40382</v>
      </c>
      <c r="G56" s="74">
        <v>1</v>
      </c>
      <c r="H56" s="74" t="s">
        <v>42</v>
      </c>
      <c r="I56" s="74" t="s">
        <v>887</v>
      </c>
      <c r="J56" s="74" t="s">
        <v>27</v>
      </c>
    </row>
    <row r="57" spans="1:10" ht="12.75" customHeight="1">
      <c r="A57" s="74" t="s">
        <v>206</v>
      </c>
      <c r="B57" s="74" t="s">
        <v>209</v>
      </c>
      <c r="C57" s="74" t="s">
        <v>210</v>
      </c>
      <c r="D57" s="74" t="s">
        <v>38</v>
      </c>
      <c r="E57" s="76">
        <v>40382</v>
      </c>
      <c r="F57" s="76">
        <v>40386</v>
      </c>
      <c r="G57" s="74">
        <v>4</v>
      </c>
      <c r="H57" s="74" t="s">
        <v>39</v>
      </c>
      <c r="I57" s="74" t="s">
        <v>40</v>
      </c>
      <c r="J57" s="74" t="s">
        <v>41</v>
      </c>
    </row>
    <row r="58" spans="1:10" ht="12.75" customHeight="1">
      <c r="A58" s="74" t="s">
        <v>206</v>
      </c>
      <c r="B58" s="74" t="s">
        <v>209</v>
      </c>
      <c r="C58" s="74" t="s">
        <v>210</v>
      </c>
      <c r="D58" s="74" t="s">
        <v>38</v>
      </c>
      <c r="E58" s="76">
        <v>40395</v>
      </c>
      <c r="F58" s="76">
        <v>40397</v>
      </c>
      <c r="G58" s="74">
        <v>2</v>
      </c>
      <c r="H58" s="74" t="s">
        <v>39</v>
      </c>
      <c r="I58" s="74" t="s">
        <v>40</v>
      </c>
      <c r="J58" s="74" t="s">
        <v>41</v>
      </c>
    </row>
    <row r="59" spans="1:10" ht="12.75" customHeight="1">
      <c r="A59" s="74" t="s">
        <v>206</v>
      </c>
      <c r="B59" s="74" t="s">
        <v>209</v>
      </c>
      <c r="C59" s="74" t="s">
        <v>210</v>
      </c>
      <c r="D59" s="74" t="s">
        <v>38</v>
      </c>
      <c r="E59" s="76">
        <v>40407</v>
      </c>
      <c r="F59" s="76">
        <v>40409</v>
      </c>
      <c r="G59" s="74">
        <v>2</v>
      </c>
      <c r="H59" s="74" t="s">
        <v>42</v>
      </c>
      <c r="I59" s="74" t="s">
        <v>887</v>
      </c>
      <c r="J59" s="74" t="s">
        <v>27</v>
      </c>
    </row>
    <row r="60" spans="1:10" ht="12.75" customHeight="1">
      <c r="A60" s="74" t="s">
        <v>206</v>
      </c>
      <c r="B60" s="74" t="s">
        <v>209</v>
      </c>
      <c r="C60" s="74" t="s">
        <v>210</v>
      </c>
      <c r="D60" s="74" t="s">
        <v>38</v>
      </c>
      <c r="E60" s="76">
        <v>40412</v>
      </c>
      <c r="F60" s="76">
        <v>40414</v>
      </c>
      <c r="G60" s="74">
        <v>2</v>
      </c>
      <c r="H60" s="74" t="s">
        <v>39</v>
      </c>
      <c r="I60" s="74" t="s">
        <v>40</v>
      </c>
      <c r="J60" s="74" t="s">
        <v>41</v>
      </c>
    </row>
    <row r="61" spans="1:10" ht="12.75" customHeight="1">
      <c r="A61" s="74" t="s">
        <v>206</v>
      </c>
      <c r="B61" s="74" t="s">
        <v>211</v>
      </c>
      <c r="C61" s="74" t="s">
        <v>212</v>
      </c>
      <c r="D61" s="74" t="s">
        <v>38</v>
      </c>
      <c r="E61" s="76">
        <v>40339</v>
      </c>
      <c r="F61" s="76">
        <v>40351</v>
      </c>
      <c r="G61" s="74">
        <v>12</v>
      </c>
      <c r="H61" s="74" t="s">
        <v>42</v>
      </c>
      <c r="I61" s="74" t="s">
        <v>887</v>
      </c>
      <c r="J61" s="74" t="s">
        <v>27</v>
      </c>
    </row>
    <row r="62" spans="1:10" ht="12.75" customHeight="1">
      <c r="A62" s="74" t="s">
        <v>206</v>
      </c>
      <c r="B62" s="74" t="s">
        <v>211</v>
      </c>
      <c r="C62" s="74" t="s">
        <v>212</v>
      </c>
      <c r="D62" s="74" t="s">
        <v>38</v>
      </c>
      <c r="E62" s="76">
        <v>40372</v>
      </c>
      <c r="F62" s="76">
        <v>40379</v>
      </c>
      <c r="G62" s="74">
        <v>7</v>
      </c>
      <c r="H62" s="74" t="s">
        <v>42</v>
      </c>
      <c r="I62" s="74" t="s">
        <v>887</v>
      </c>
      <c r="J62" s="74" t="s">
        <v>27</v>
      </c>
    </row>
    <row r="63" spans="1:10" ht="12.75" customHeight="1">
      <c r="A63" s="74" t="s">
        <v>206</v>
      </c>
      <c r="B63" s="74" t="s">
        <v>211</v>
      </c>
      <c r="C63" s="74" t="s">
        <v>212</v>
      </c>
      <c r="D63" s="74" t="s">
        <v>38</v>
      </c>
      <c r="E63" s="76">
        <v>40382</v>
      </c>
      <c r="F63" s="76">
        <v>40387</v>
      </c>
      <c r="G63" s="74">
        <v>5</v>
      </c>
      <c r="H63" s="74" t="s">
        <v>39</v>
      </c>
      <c r="I63" s="74" t="s">
        <v>40</v>
      </c>
      <c r="J63" s="74" t="s">
        <v>41</v>
      </c>
    </row>
    <row r="64" spans="1:10" ht="12.75" customHeight="1">
      <c r="A64" s="74" t="s">
        <v>206</v>
      </c>
      <c r="B64" s="74" t="s">
        <v>211</v>
      </c>
      <c r="C64" s="74" t="s">
        <v>212</v>
      </c>
      <c r="D64" s="74" t="s">
        <v>38</v>
      </c>
      <c r="E64" s="76">
        <v>40395</v>
      </c>
      <c r="F64" s="76">
        <v>40397</v>
      </c>
      <c r="G64" s="74">
        <v>2</v>
      </c>
      <c r="H64" s="74" t="s">
        <v>39</v>
      </c>
      <c r="I64" s="74" t="s">
        <v>40</v>
      </c>
      <c r="J64" s="74" t="s">
        <v>41</v>
      </c>
    </row>
    <row r="65" spans="1:10" ht="12.75" customHeight="1">
      <c r="A65" s="74" t="s">
        <v>206</v>
      </c>
      <c r="B65" s="74" t="s">
        <v>211</v>
      </c>
      <c r="C65" s="74" t="s">
        <v>212</v>
      </c>
      <c r="D65" s="74" t="s">
        <v>38</v>
      </c>
      <c r="E65" s="76">
        <v>40412</v>
      </c>
      <c r="F65" s="76">
        <v>40414</v>
      </c>
      <c r="G65" s="74">
        <v>2</v>
      </c>
      <c r="H65" s="74" t="s">
        <v>39</v>
      </c>
      <c r="I65" s="74" t="s">
        <v>40</v>
      </c>
      <c r="J65" s="74" t="s">
        <v>41</v>
      </c>
    </row>
    <row r="66" spans="1:10" ht="12.75" customHeight="1">
      <c r="A66" s="74" t="s">
        <v>206</v>
      </c>
      <c r="B66" s="74" t="s">
        <v>213</v>
      </c>
      <c r="C66" s="74" t="s">
        <v>214</v>
      </c>
      <c r="D66" s="74" t="s">
        <v>38</v>
      </c>
      <c r="E66" s="76">
        <v>40339</v>
      </c>
      <c r="F66" s="76">
        <v>40360</v>
      </c>
      <c r="G66" s="74">
        <v>21</v>
      </c>
      <c r="H66" s="74" t="s">
        <v>42</v>
      </c>
      <c r="I66" s="74" t="s">
        <v>887</v>
      </c>
      <c r="J66" s="74" t="s">
        <v>27</v>
      </c>
    </row>
    <row r="67" spans="1:10" ht="12.75" customHeight="1">
      <c r="A67" s="74" t="s">
        <v>206</v>
      </c>
      <c r="B67" s="74" t="s">
        <v>213</v>
      </c>
      <c r="C67" s="74" t="s">
        <v>214</v>
      </c>
      <c r="D67" s="74" t="s">
        <v>38</v>
      </c>
      <c r="E67" s="76">
        <v>40372</v>
      </c>
      <c r="F67" s="76">
        <v>40379</v>
      </c>
      <c r="G67" s="74">
        <v>7</v>
      </c>
      <c r="H67" s="74" t="s">
        <v>42</v>
      </c>
      <c r="I67" s="74" t="s">
        <v>887</v>
      </c>
      <c r="J67" s="74" t="s">
        <v>27</v>
      </c>
    </row>
    <row r="68" spans="1:10" ht="12.75" customHeight="1">
      <c r="A68" s="74" t="s">
        <v>206</v>
      </c>
      <c r="B68" s="74" t="s">
        <v>213</v>
      </c>
      <c r="C68" s="74" t="s">
        <v>214</v>
      </c>
      <c r="D68" s="74" t="s">
        <v>38</v>
      </c>
      <c r="E68" s="76">
        <v>40382</v>
      </c>
      <c r="F68" s="76">
        <v>40387</v>
      </c>
      <c r="G68" s="74">
        <v>5</v>
      </c>
      <c r="H68" s="74" t="s">
        <v>39</v>
      </c>
      <c r="I68" s="74" t="s">
        <v>40</v>
      </c>
      <c r="J68" s="74" t="s">
        <v>41</v>
      </c>
    </row>
    <row r="69" spans="1:10" ht="12.75" customHeight="1">
      <c r="A69" s="74" t="s">
        <v>206</v>
      </c>
      <c r="B69" s="74" t="s">
        <v>213</v>
      </c>
      <c r="C69" s="74" t="s">
        <v>214</v>
      </c>
      <c r="D69" s="74" t="s">
        <v>38</v>
      </c>
      <c r="E69" s="76">
        <v>40395</v>
      </c>
      <c r="F69" s="76">
        <v>40397</v>
      </c>
      <c r="G69" s="74">
        <v>2</v>
      </c>
      <c r="H69" s="74" t="s">
        <v>39</v>
      </c>
      <c r="I69" s="74" t="s">
        <v>40</v>
      </c>
      <c r="J69" s="74" t="s">
        <v>41</v>
      </c>
    </row>
    <row r="70" spans="1:10" ht="12.75" customHeight="1">
      <c r="A70" s="74" t="s">
        <v>206</v>
      </c>
      <c r="B70" s="74" t="s">
        <v>213</v>
      </c>
      <c r="C70" s="74" t="s">
        <v>214</v>
      </c>
      <c r="D70" s="74" t="s">
        <v>38</v>
      </c>
      <c r="E70" s="76">
        <v>40412</v>
      </c>
      <c r="F70" s="76">
        <v>40414</v>
      </c>
      <c r="G70" s="74">
        <v>2</v>
      </c>
      <c r="H70" s="74" t="s">
        <v>39</v>
      </c>
      <c r="I70" s="74" t="s">
        <v>40</v>
      </c>
      <c r="J70" s="74" t="s">
        <v>41</v>
      </c>
    </row>
    <row r="71" spans="1:10" ht="12.75" customHeight="1">
      <c r="A71" s="74" t="s">
        <v>206</v>
      </c>
      <c r="B71" s="74" t="s">
        <v>215</v>
      </c>
      <c r="C71" s="74" t="s">
        <v>216</v>
      </c>
      <c r="D71" s="74" t="s">
        <v>38</v>
      </c>
      <c r="E71" s="76">
        <v>40340</v>
      </c>
      <c r="F71" s="76">
        <v>40351</v>
      </c>
      <c r="G71" s="74">
        <v>11</v>
      </c>
      <c r="H71" s="74" t="s">
        <v>42</v>
      </c>
      <c r="I71" s="74" t="s">
        <v>887</v>
      </c>
      <c r="J71" s="74" t="s">
        <v>27</v>
      </c>
    </row>
    <row r="72" spans="1:10" ht="12.75" customHeight="1">
      <c r="A72" s="74" t="s">
        <v>206</v>
      </c>
      <c r="B72" s="74" t="s">
        <v>215</v>
      </c>
      <c r="C72" s="74" t="s">
        <v>216</v>
      </c>
      <c r="D72" s="74" t="s">
        <v>38</v>
      </c>
      <c r="E72" s="76">
        <v>40367</v>
      </c>
      <c r="F72" s="76">
        <v>40368</v>
      </c>
      <c r="G72" s="74">
        <v>1</v>
      </c>
      <c r="H72" s="74" t="s">
        <v>42</v>
      </c>
      <c r="I72" s="74" t="s">
        <v>887</v>
      </c>
      <c r="J72" s="74" t="s">
        <v>27</v>
      </c>
    </row>
    <row r="73" spans="1:10" ht="12.75" customHeight="1">
      <c r="A73" s="74" t="s">
        <v>206</v>
      </c>
      <c r="B73" s="74" t="s">
        <v>215</v>
      </c>
      <c r="C73" s="74" t="s">
        <v>216</v>
      </c>
      <c r="D73" s="74" t="s">
        <v>38</v>
      </c>
      <c r="E73" s="76">
        <v>40372</v>
      </c>
      <c r="F73" s="76">
        <v>40373</v>
      </c>
      <c r="G73" s="74">
        <v>1</v>
      </c>
      <c r="H73" s="74" t="s">
        <v>42</v>
      </c>
      <c r="I73" s="74" t="s">
        <v>887</v>
      </c>
      <c r="J73" s="74" t="s">
        <v>27</v>
      </c>
    </row>
    <row r="74" spans="1:10" ht="12.75" customHeight="1">
      <c r="A74" s="74" t="s">
        <v>206</v>
      </c>
      <c r="B74" s="74" t="s">
        <v>215</v>
      </c>
      <c r="C74" s="74" t="s">
        <v>216</v>
      </c>
      <c r="D74" s="74" t="s">
        <v>38</v>
      </c>
      <c r="E74" s="76">
        <v>40386</v>
      </c>
      <c r="F74" s="76">
        <v>40387</v>
      </c>
      <c r="G74" s="74">
        <v>1</v>
      </c>
      <c r="H74" s="74" t="s">
        <v>42</v>
      </c>
      <c r="I74" s="74" t="s">
        <v>887</v>
      </c>
      <c r="J74" s="74" t="s">
        <v>27</v>
      </c>
    </row>
    <row r="75" spans="1:10" ht="12.75" customHeight="1">
      <c r="A75" s="74" t="s">
        <v>206</v>
      </c>
      <c r="B75" s="74" t="s">
        <v>219</v>
      </c>
      <c r="C75" s="74" t="s">
        <v>220</v>
      </c>
      <c r="D75" s="74" t="s">
        <v>38</v>
      </c>
      <c r="E75" s="76">
        <v>40340</v>
      </c>
      <c r="F75" s="76">
        <v>40360</v>
      </c>
      <c r="G75" s="74">
        <v>20</v>
      </c>
      <c r="H75" s="74" t="s">
        <v>42</v>
      </c>
      <c r="I75" s="74" t="s">
        <v>887</v>
      </c>
      <c r="J75" s="74" t="s">
        <v>27</v>
      </c>
    </row>
    <row r="76" spans="1:10" ht="12.75" customHeight="1">
      <c r="A76" s="74" t="s">
        <v>206</v>
      </c>
      <c r="B76" s="74" t="s">
        <v>219</v>
      </c>
      <c r="C76" s="74" t="s">
        <v>220</v>
      </c>
      <c r="D76" s="74" t="s">
        <v>38</v>
      </c>
      <c r="E76" s="76">
        <v>40372</v>
      </c>
      <c r="F76" s="76">
        <v>40373</v>
      </c>
      <c r="G76" s="74">
        <v>1</v>
      </c>
      <c r="H76" s="74" t="s">
        <v>42</v>
      </c>
      <c r="I76" s="74" t="s">
        <v>887</v>
      </c>
      <c r="J76" s="74" t="s">
        <v>27</v>
      </c>
    </row>
    <row r="77" spans="1:10" ht="12.75" customHeight="1">
      <c r="A77" s="57" t="s">
        <v>206</v>
      </c>
      <c r="B77" s="57" t="s">
        <v>219</v>
      </c>
      <c r="C77" s="57" t="s">
        <v>220</v>
      </c>
      <c r="D77" s="57" t="s">
        <v>38</v>
      </c>
      <c r="E77" s="176">
        <v>40386</v>
      </c>
      <c r="F77" s="176">
        <v>40387</v>
      </c>
      <c r="G77" s="57">
        <v>1</v>
      </c>
      <c r="H77" s="57" t="s">
        <v>42</v>
      </c>
      <c r="I77" s="57" t="s">
        <v>887</v>
      </c>
      <c r="J77" s="57" t="s">
        <v>27</v>
      </c>
    </row>
    <row r="78" spans="1:10" ht="12.75" customHeight="1">
      <c r="A78" s="74" t="s">
        <v>206</v>
      </c>
      <c r="B78" s="74" t="s">
        <v>221</v>
      </c>
      <c r="C78" s="74" t="s">
        <v>222</v>
      </c>
      <c r="D78" s="74" t="s">
        <v>38</v>
      </c>
      <c r="E78" s="76">
        <v>40339</v>
      </c>
      <c r="F78" s="76">
        <v>40360</v>
      </c>
      <c r="G78" s="74">
        <v>21</v>
      </c>
      <c r="H78" s="74" t="s">
        <v>42</v>
      </c>
      <c r="I78" s="74" t="s">
        <v>887</v>
      </c>
      <c r="J78" s="74" t="s">
        <v>27</v>
      </c>
    </row>
    <row r="79" spans="1:10" ht="12.75" customHeight="1">
      <c r="A79" s="74" t="s">
        <v>206</v>
      </c>
      <c r="B79" s="74" t="s">
        <v>221</v>
      </c>
      <c r="C79" s="74" t="s">
        <v>222</v>
      </c>
      <c r="D79" s="74" t="s">
        <v>38</v>
      </c>
      <c r="E79" s="76">
        <v>40372</v>
      </c>
      <c r="F79" s="76">
        <v>40382</v>
      </c>
      <c r="G79" s="74">
        <v>10</v>
      </c>
      <c r="H79" s="74" t="s">
        <v>42</v>
      </c>
      <c r="I79" s="74" t="s">
        <v>887</v>
      </c>
      <c r="J79" s="74" t="s">
        <v>41</v>
      </c>
    </row>
    <row r="80" spans="1:10" ht="12.75" customHeight="1">
      <c r="A80" s="74" t="s">
        <v>206</v>
      </c>
      <c r="B80" s="74" t="s">
        <v>221</v>
      </c>
      <c r="C80" s="74" t="s">
        <v>222</v>
      </c>
      <c r="D80" s="74" t="s">
        <v>38</v>
      </c>
      <c r="E80" s="76">
        <v>40382</v>
      </c>
      <c r="F80" s="76">
        <v>40386</v>
      </c>
      <c r="G80" s="74">
        <v>4</v>
      </c>
      <c r="H80" s="74" t="s">
        <v>39</v>
      </c>
      <c r="I80" s="74" t="s">
        <v>40</v>
      </c>
      <c r="J80" s="74" t="s">
        <v>41</v>
      </c>
    </row>
    <row r="81" spans="1:11" ht="12.75" customHeight="1">
      <c r="A81" s="74" t="s">
        <v>206</v>
      </c>
      <c r="B81" s="74" t="s">
        <v>221</v>
      </c>
      <c r="C81" s="74" t="s">
        <v>222</v>
      </c>
      <c r="D81" s="74" t="s">
        <v>38</v>
      </c>
      <c r="E81" s="76">
        <v>40395</v>
      </c>
      <c r="F81" s="76">
        <v>40397</v>
      </c>
      <c r="G81" s="74">
        <v>2</v>
      </c>
      <c r="H81" s="74" t="s">
        <v>39</v>
      </c>
      <c r="I81" s="74" t="s">
        <v>40</v>
      </c>
      <c r="J81" s="74" t="s">
        <v>41</v>
      </c>
    </row>
    <row r="82" spans="1:11" ht="12.75" customHeight="1">
      <c r="A82" s="74" t="s">
        <v>206</v>
      </c>
      <c r="B82" s="74" t="s">
        <v>221</v>
      </c>
      <c r="C82" s="74" t="s">
        <v>222</v>
      </c>
      <c r="D82" s="74" t="s">
        <v>38</v>
      </c>
      <c r="E82" s="76">
        <v>40412</v>
      </c>
      <c r="F82" s="76">
        <v>40414</v>
      </c>
      <c r="G82" s="74">
        <v>2</v>
      </c>
      <c r="H82" s="74" t="s">
        <v>39</v>
      </c>
      <c r="I82" s="74" t="s">
        <v>40</v>
      </c>
      <c r="J82" s="74" t="s">
        <v>41</v>
      </c>
    </row>
    <row r="83" spans="1:11" ht="12.75" customHeight="1">
      <c r="A83" s="74" t="s">
        <v>206</v>
      </c>
      <c r="B83" s="74" t="s">
        <v>223</v>
      </c>
      <c r="C83" s="74" t="s">
        <v>224</v>
      </c>
      <c r="D83" s="74" t="s">
        <v>38</v>
      </c>
      <c r="E83" s="76">
        <v>40339</v>
      </c>
      <c r="F83" s="76">
        <v>40360</v>
      </c>
      <c r="G83" s="74">
        <v>21</v>
      </c>
      <c r="H83" s="74" t="s">
        <v>42</v>
      </c>
      <c r="I83" s="74" t="s">
        <v>887</v>
      </c>
      <c r="J83" s="74" t="s">
        <v>27</v>
      </c>
    </row>
    <row r="84" spans="1:11" ht="12.75" customHeight="1">
      <c r="A84" s="74" t="s">
        <v>206</v>
      </c>
      <c r="B84" s="74" t="s">
        <v>223</v>
      </c>
      <c r="C84" s="74" t="s">
        <v>224</v>
      </c>
      <c r="D84" s="74" t="s">
        <v>38</v>
      </c>
      <c r="E84" s="76">
        <v>40372</v>
      </c>
      <c r="F84" s="76">
        <v>40373</v>
      </c>
      <c r="G84" s="74">
        <v>1</v>
      </c>
      <c r="H84" s="74" t="s">
        <v>42</v>
      </c>
      <c r="I84" s="74" t="s">
        <v>887</v>
      </c>
      <c r="J84" s="74" t="s">
        <v>27</v>
      </c>
    </row>
    <row r="85" spans="1:11" ht="12.75" customHeight="1">
      <c r="A85" s="74" t="s">
        <v>206</v>
      </c>
      <c r="B85" s="74" t="s">
        <v>223</v>
      </c>
      <c r="C85" s="74" t="s">
        <v>224</v>
      </c>
      <c r="D85" s="74" t="s">
        <v>38</v>
      </c>
      <c r="E85" s="76">
        <v>40381</v>
      </c>
      <c r="F85" s="76">
        <v>40382</v>
      </c>
      <c r="G85" s="74">
        <v>1</v>
      </c>
      <c r="H85" s="74" t="s">
        <v>42</v>
      </c>
      <c r="I85" s="74" t="s">
        <v>887</v>
      </c>
      <c r="J85" s="74" t="s">
        <v>27</v>
      </c>
    </row>
    <row r="86" spans="1:11" ht="12.75" customHeight="1">
      <c r="A86" s="74" t="s">
        <v>206</v>
      </c>
      <c r="B86" s="74" t="s">
        <v>223</v>
      </c>
      <c r="C86" s="74" t="s">
        <v>224</v>
      </c>
      <c r="D86" s="74" t="s">
        <v>38</v>
      </c>
      <c r="E86" s="76">
        <v>40382</v>
      </c>
      <c r="F86" s="76">
        <v>40386</v>
      </c>
      <c r="G86" s="74">
        <v>4</v>
      </c>
      <c r="H86" s="74" t="s">
        <v>39</v>
      </c>
      <c r="I86" s="74" t="s">
        <v>40</v>
      </c>
      <c r="J86" s="74" t="s">
        <v>41</v>
      </c>
    </row>
    <row r="87" spans="1:11" ht="12.75" customHeight="1">
      <c r="A87" s="74" t="s">
        <v>206</v>
      </c>
      <c r="B87" s="74" t="s">
        <v>223</v>
      </c>
      <c r="C87" s="74" t="s">
        <v>224</v>
      </c>
      <c r="D87" s="74" t="s">
        <v>38</v>
      </c>
      <c r="E87" s="76">
        <v>40395</v>
      </c>
      <c r="F87" s="76">
        <v>40397</v>
      </c>
      <c r="G87" s="74">
        <v>2</v>
      </c>
      <c r="H87" s="74" t="s">
        <v>39</v>
      </c>
      <c r="I87" s="74" t="s">
        <v>40</v>
      </c>
      <c r="J87" s="74" t="s">
        <v>41</v>
      </c>
    </row>
    <row r="88" spans="1:11" ht="12.75" customHeight="1">
      <c r="A88" s="75" t="s">
        <v>206</v>
      </c>
      <c r="B88" s="75" t="s">
        <v>223</v>
      </c>
      <c r="C88" s="75" t="s">
        <v>224</v>
      </c>
      <c r="D88" s="75" t="s">
        <v>38</v>
      </c>
      <c r="E88" s="77">
        <v>40412</v>
      </c>
      <c r="F88" s="77">
        <v>40414</v>
      </c>
      <c r="G88" s="75">
        <v>2</v>
      </c>
      <c r="H88" s="75" t="s">
        <v>39</v>
      </c>
      <c r="I88" s="75" t="s">
        <v>40</v>
      </c>
      <c r="J88" s="75" t="s">
        <v>41</v>
      </c>
    </row>
    <row r="89" spans="1:11" ht="12.75" customHeight="1">
      <c r="A89" s="33"/>
      <c r="B89" s="64">
        <f>SUM(IF(FREQUENCY(MATCH(B54:B88,B54:B88,0),MATCH(B54:B88,B54:B88,0))&gt;0,1))</f>
        <v>8</v>
      </c>
      <c r="C89" s="64"/>
      <c r="D89" s="29">
        <f>COUNTA(D54:D88)</f>
        <v>35</v>
      </c>
      <c r="E89" s="29"/>
      <c r="F89" s="29"/>
      <c r="G89" s="29">
        <f>SUM(G54:G88)</f>
        <v>208</v>
      </c>
      <c r="H89" s="33"/>
      <c r="I89" s="57"/>
      <c r="J89" s="57"/>
    </row>
    <row r="90" spans="1:11" ht="12.75" customHeight="1">
      <c r="A90" s="33"/>
      <c r="B90" s="33"/>
      <c r="C90" s="33"/>
      <c r="D90" s="33"/>
      <c r="E90" s="33"/>
      <c r="F90" s="33"/>
      <c r="G90" s="33"/>
      <c r="H90" s="33"/>
      <c r="I90" s="57"/>
      <c r="J90" s="57"/>
    </row>
    <row r="91" spans="1:11" ht="12.75" customHeight="1">
      <c r="A91" s="74" t="s">
        <v>225</v>
      </c>
      <c r="B91" s="74" t="s">
        <v>226</v>
      </c>
      <c r="C91" s="74" t="s">
        <v>227</v>
      </c>
      <c r="D91" s="74" t="s">
        <v>38</v>
      </c>
      <c r="E91" s="76">
        <v>40356</v>
      </c>
      <c r="F91" s="76">
        <v>40358</v>
      </c>
      <c r="G91" s="74">
        <v>2</v>
      </c>
      <c r="H91" s="74" t="s">
        <v>39</v>
      </c>
      <c r="I91" s="74" t="s">
        <v>40</v>
      </c>
      <c r="J91" s="74" t="s">
        <v>41</v>
      </c>
      <c r="K91" s="74"/>
    </row>
    <row r="92" spans="1:11" ht="12.75" customHeight="1">
      <c r="A92" s="74" t="s">
        <v>225</v>
      </c>
      <c r="B92" s="74" t="s">
        <v>226</v>
      </c>
      <c r="C92" s="74" t="s">
        <v>227</v>
      </c>
      <c r="D92" s="74" t="s">
        <v>38</v>
      </c>
      <c r="E92" s="76">
        <v>40375</v>
      </c>
      <c r="F92" s="76">
        <v>40376</v>
      </c>
      <c r="G92" s="74">
        <v>1</v>
      </c>
      <c r="H92" s="74" t="s">
        <v>39</v>
      </c>
      <c r="I92" s="74" t="s">
        <v>40</v>
      </c>
      <c r="J92" s="74" t="s">
        <v>41</v>
      </c>
      <c r="K92" s="74"/>
    </row>
    <row r="93" spans="1:11" ht="12.75" customHeight="1">
      <c r="A93" s="74" t="s">
        <v>225</v>
      </c>
      <c r="B93" s="74" t="s">
        <v>226</v>
      </c>
      <c r="C93" s="74" t="s">
        <v>227</v>
      </c>
      <c r="D93" s="74" t="s">
        <v>38</v>
      </c>
      <c r="E93" s="76">
        <v>40376</v>
      </c>
      <c r="F93" s="76">
        <v>40377</v>
      </c>
      <c r="G93" s="74">
        <v>1</v>
      </c>
      <c r="H93" s="74" t="s">
        <v>42</v>
      </c>
      <c r="I93" s="74" t="s">
        <v>887</v>
      </c>
      <c r="J93" s="74" t="s">
        <v>41</v>
      </c>
      <c r="K93" s="74"/>
    </row>
    <row r="94" spans="1:11" ht="12.75" customHeight="1">
      <c r="A94" s="74" t="s">
        <v>225</v>
      </c>
      <c r="B94" s="74" t="s">
        <v>226</v>
      </c>
      <c r="C94" s="74" t="s">
        <v>227</v>
      </c>
      <c r="D94" s="74" t="s">
        <v>38</v>
      </c>
      <c r="E94" s="76">
        <v>40384</v>
      </c>
      <c r="F94" s="76">
        <v>40386</v>
      </c>
      <c r="G94" s="74">
        <v>2</v>
      </c>
      <c r="H94" s="74" t="s">
        <v>39</v>
      </c>
      <c r="I94" s="74" t="s">
        <v>40</v>
      </c>
      <c r="J94" s="74" t="s">
        <v>41</v>
      </c>
      <c r="K94" s="74"/>
    </row>
    <row r="95" spans="1:11" ht="12.75" customHeight="1">
      <c r="A95" s="74" t="s">
        <v>225</v>
      </c>
      <c r="B95" s="74" t="s">
        <v>226</v>
      </c>
      <c r="C95" s="74" t="s">
        <v>227</v>
      </c>
      <c r="D95" s="74" t="s">
        <v>38</v>
      </c>
      <c r="E95" s="76">
        <v>40386</v>
      </c>
      <c r="F95" s="76">
        <v>40388</v>
      </c>
      <c r="G95" s="74">
        <v>2</v>
      </c>
      <c r="H95" s="74" t="s">
        <v>42</v>
      </c>
      <c r="I95" s="74" t="s">
        <v>887</v>
      </c>
      <c r="J95" s="74" t="s">
        <v>41</v>
      </c>
      <c r="K95" s="74"/>
    </row>
    <row r="96" spans="1:11" ht="12.75" customHeight="1">
      <c r="A96" s="74" t="s">
        <v>225</v>
      </c>
      <c r="B96" s="74" t="s">
        <v>226</v>
      </c>
      <c r="C96" s="74" t="s">
        <v>227</v>
      </c>
      <c r="D96" s="74" t="s">
        <v>38</v>
      </c>
      <c r="E96" s="76">
        <v>40388</v>
      </c>
      <c r="F96" s="76">
        <v>40390</v>
      </c>
      <c r="G96" s="74">
        <v>2</v>
      </c>
      <c r="H96" s="74" t="s">
        <v>39</v>
      </c>
      <c r="I96" s="74" t="s">
        <v>40</v>
      </c>
      <c r="J96" s="74" t="s">
        <v>41</v>
      </c>
      <c r="K96" s="74"/>
    </row>
    <row r="97" spans="1:11" ht="12.75" customHeight="1">
      <c r="A97" s="74" t="s">
        <v>225</v>
      </c>
      <c r="B97" s="74" t="s">
        <v>226</v>
      </c>
      <c r="C97" s="74" t="s">
        <v>227</v>
      </c>
      <c r="D97" s="74" t="s">
        <v>38</v>
      </c>
      <c r="E97" s="76">
        <v>40395</v>
      </c>
      <c r="F97" s="76">
        <v>40397</v>
      </c>
      <c r="G97" s="74">
        <v>2</v>
      </c>
      <c r="H97" s="74" t="s">
        <v>39</v>
      </c>
      <c r="I97" s="74" t="s">
        <v>40</v>
      </c>
      <c r="J97" s="74" t="s">
        <v>41</v>
      </c>
      <c r="K97" s="74"/>
    </row>
    <row r="98" spans="1:11" ht="12.75" customHeight="1">
      <c r="A98" s="74" t="s">
        <v>225</v>
      </c>
      <c r="B98" s="74" t="s">
        <v>226</v>
      </c>
      <c r="C98" s="74" t="s">
        <v>227</v>
      </c>
      <c r="D98" s="74" t="s">
        <v>38</v>
      </c>
      <c r="E98" s="76">
        <v>40398</v>
      </c>
      <c r="F98" s="76">
        <v>40399</v>
      </c>
      <c r="G98" s="74">
        <v>1</v>
      </c>
      <c r="H98" s="74" t="s">
        <v>15</v>
      </c>
      <c r="I98" s="74" t="s">
        <v>40</v>
      </c>
      <c r="J98" s="74" t="s">
        <v>41</v>
      </c>
      <c r="K98" s="74"/>
    </row>
    <row r="99" spans="1:11" ht="12.75" customHeight="1">
      <c r="A99" s="74" t="s">
        <v>225</v>
      </c>
      <c r="B99" s="74" t="s">
        <v>226</v>
      </c>
      <c r="C99" s="74" t="s">
        <v>227</v>
      </c>
      <c r="D99" s="74" t="s">
        <v>38</v>
      </c>
      <c r="E99" s="76">
        <v>40412</v>
      </c>
      <c r="F99" s="76">
        <v>40414</v>
      </c>
      <c r="G99" s="74">
        <v>2</v>
      </c>
      <c r="H99" s="74" t="s">
        <v>39</v>
      </c>
      <c r="I99" s="74" t="s">
        <v>40</v>
      </c>
      <c r="J99" s="74" t="s">
        <v>41</v>
      </c>
      <c r="K99" s="74"/>
    </row>
    <row r="100" spans="1:11" ht="12.75" customHeight="1">
      <c r="A100" s="74" t="s">
        <v>225</v>
      </c>
      <c r="B100" s="74" t="s">
        <v>228</v>
      </c>
      <c r="C100" s="74" t="s">
        <v>229</v>
      </c>
      <c r="D100" s="74" t="s">
        <v>38</v>
      </c>
      <c r="E100" s="76">
        <v>40334</v>
      </c>
      <c r="F100" s="76">
        <v>40336</v>
      </c>
      <c r="G100" s="74">
        <v>2</v>
      </c>
      <c r="H100" s="74" t="s">
        <v>42</v>
      </c>
      <c r="I100" s="74" t="s">
        <v>887</v>
      </c>
      <c r="J100" s="74" t="s">
        <v>41</v>
      </c>
      <c r="K100" s="74"/>
    </row>
    <row r="101" spans="1:11" ht="12.75" customHeight="1">
      <c r="A101" s="74" t="s">
        <v>225</v>
      </c>
      <c r="B101" s="74" t="s">
        <v>230</v>
      </c>
      <c r="C101" s="74" t="s">
        <v>231</v>
      </c>
      <c r="D101" s="74" t="s">
        <v>38</v>
      </c>
      <c r="E101" s="76">
        <v>40358</v>
      </c>
      <c r="F101" s="76">
        <v>40359</v>
      </c>
      <c r="G101" s="74">
        <v>1</v>
      </c>
      <c r="H101" s="74" t="s">
        <v>39</v>
      </c>
      <c r="I101" s="74" t="s">
        <v>40</v>
      </c>
      <c r="J101" s="74" t="s">
        <v>41</v>
      </c>
      <c r="K101" s="74"/>
    </row>
    <row r="102" spans="1:11" ht="12.75" customHeight="1">
      <c r="A102" s="74" t="s">
        <v>225</v>
      </c>
      <c r="B102" s="74" t="s">
        <v>230</v>
      </c>
      <c r="C102" s="74" t="s">
        <v>231</v>
      </c>
      <c r="D102" s="74" t="s">
        <v>38</v>
      </c>
      <c r="E102" s="76">
        <v>40369</v>
      </c>
      <c r="F102" s="76">
        <v>40370</v>
      </c>
      <c r="G102" s="74">
        <v>1</v>
      </c>
      <c r="H102" s="74" t="s">
        <v>39</v>
      </c>
      <c r="I102" s="74" t="s">
        <v>40</v>
      </c>
      <c r="J102" s="74" t="s">
        <v>41</v>
      </c>
      <c r="K102" s="74"/>
    </row>
    <row r="103" spans="1:11" ht="12.75" customHeight="1">
      <c r="A103" s="74" t="s">
        <v>225</v>
      </c>
      <c r="B103" s="74" t="s">
        <v>230</v>
      </c>
      <c r="C103" s="74" t="s">
        <v>231</v>
      </c>
      <c r="D103" s="74" t="s">
        <v>38</v>
      </c>
      <c r="E103" s="76">
        <v>40374</v>
      </c>
      <c r="F103" s="76">
        <v>40375</v>
      </c>
      <c r="G103" s="74">
        <v>1</v>
      </c>
      <c r="H103" s="74" t="s">
        <v>42</v>
      </c>
      <c r="I103" s="74" t="s">
        <v>887</v>
      </c>
      <c r="J103" s="74" t="s">
        <v>41</v>
      </c>
      <c r="K103" s="74"/>
    </row>
    <row r="104" spans="1:11" ht="12.75" customHeight="1">
      <c r="A104" s="74" t="s">
        <v>225</v>
      </c>
      <c r="B104" s="74" t="s">
        <v>230</v>
      </c>
      <c r="C104" s="74" t="s">
        <v>231</v>
      </c>
      <c r="D104" s="74" t="s">
        <v>38</v>
      </c>
      <c r="E104" s="76">
        <v>40382</v>
      </c>
      <c r="F104" s="76">
        <v>40383</v>
      </c>
      <c r="G104" s="74">
        <v>1</v>
      </c>
      <c r="H104" s="74" t="s">
        <v>39</v>
      </c>
      <c r="I104" s="74" t="s">
        <v>40</v>
      </c>
      <c r="J104" s="74" t="s">
        <v>41</v>
      </c>
      <c r="K104" s="74"/>
    </row>
    <row r="105" spans="1:11" ht="12.75" customHeight="1">
      <c r="A105" s="74" t="s">
        <v>225</v>
      </c>
      <c r="B105" s="74" t="s">
        <v>230</v>
      </c>
      <c r="C105" s="74" t="s">
        <v>231</v>
      </c>
      <c r="D105" s="74" t="s">
        <v>38</v>
      </c>
      <c r="E105" s="76">
        <v>40383</v>
      </c>
      <c r="F105" s="76">
        <v>40386</v>
      </c>
      <c r="G105" s="74">
        <v>3</v>
      </c>
      <c r="H105" s="74" t="s">
        <v>42</v>
      </c>
      <c r="I105" s="74" t="s">
        <v>887</v>
      </c>
      <c r="J105" s="74" t="s">
        <v>41</v>
      </c>
      <c r="K105" s="74"/>
    </row>
    <row r="106" spans="1:11" ht="12.75" customHeight="1">
      <c r="A106" s="74" t="s">
        <v>225</v>
      </c>
      <c r="B106" s="74" t="s">
        <v>230</v>
      </c>
      <c r="C106" s="74" t="s">
        <v>231</v>
      </c>
      <c r="D106" s="74" t="s">
        <v>38</v>
      </c>
      <c r="E106" s="76">
        <v>40395</v>
      </c>
      <c r="F106" s="76">
        <v>40396</v>
      </c>
      <c r="G106" s="74">
        <v>1</v>
      </c>
      <c r="H106" s="74" t="s">
        <v>39</v>
      </c>
      <c r="I106" s="74" t="s">
        <v>40</v>
      </c>
      <c r="J106" s="74" t="s">
        <v>41</v>
      </c>
      <c r="K106" s="74"/>
    </row>
    <row r="107" spans="1:11" ht="12.75" customHeight="1">
      <c r="A107" s="74" t="s">
        <v>225</v>
      </c>
      <c r="B107" s="74" t="s">
        <v>230</v>
      </c>
      <c r="C107" s="74" t="s">
        <v>231</v>
      </c>
      <c r="D107" s="74" t="s">
        <v>38</v>
      </c>
      <c r="E107" s="76">
        <v>40396</v>
      </c>
      <c r="F107" s="76">
        <v>40400</v>
      </c>
      <c r="G107" s="74">
        <v>4</v>
      </c>
      <c r="H107" s="74" t="s">
        <v>42</v>
      </c>
      <c r="I107" s="74" t="s">
        <v>887</v>
      </c>
      <c r="J107" s="74" t="s">
        <v>41</v>
      </c>
      <c r="K107" s="74"/>
    </row>
    <row r="108" spans="1:11" ht="12.75" customHeight="1">
      <c r="A108" s="74" t="s">
        <v>225</v>
      </c>
      <c r="B108" s="74" t="s">
        <v>230</v>
      </c>
      <c r="C108" s="74" t="s">
        <v>231</v>
      </c>
      <c r="D108" s="74" t="s">
        <v>38</v>
      </c>
      <c r="E108" s="76">
        <v>40407</v>
      </c>
      <c r="F108" s="76">
        <v>40408</v>
      </c>
      <c r="G108" s="74">
        <v>1</v>
      </c>
      <c r="H108" s="74" t="s">
        <v>42</v>
      </c>
      <c r="I108" s="74" t="s">
        <v>887</v>
      </c>
      <c r="J108" s="74" t="s">
        <v>27</v>
      </c>
      <c r="K108" s="74"/>
    </row>
    <row r="109" spans="1:11" ht="12.75" customHeight="1">
      <c r="A109" s="74" t="s">
        <v>225</v>
      </c>
      <c r="B109" s="74" t="s">
        <v>230</v>
      </c>
      <c r="C109" s="74" t="s">
        <v>231</v>
      </c>
      <c r="D109" s="74" t="s">
        <v>38</v>
      </c>
      <c r="E109" s="76">
        <v>40413</v>
      </c>
      <c r="F109" s="76">
        <v>40414</v>
      </c>
      <c r="G109" s="74">
        <v>1</v>
      </c>
      <c r="H109" s="74" t="s">
        <v>39</v>
      </c>
      <c r="I109" s="74" t="s">
        <v>40</v>
      </c>
      <c r="J109" s="74" t="s">
        <v>41</v>
      </c>
      <c r="K109" s="74"/>
    </row>
    <row r="110" spans="1:11" ht="12.75" customHeight="1">
      <c r="A110" s="74" t="s">
        <v>225</v>
      </c>
      <c r="B110" s="74" t="s">
        <v>232</v>
      </c>
      <c r="C110" s="74" t="s">
        <v>233</v>
      </c>
      <c r="D110" s="74" t="s">
        <v>38</v>
      </c>
      <c r="E110" s="76">
        <v>40347</v>
      </c>
      <c r="F110" s="76">
        <v>40348</v>
      </c>
      <c r="G110" s="74">
        <v>1</v>
      </c>
      <c r="H110" s="74" t="s">
        <v>42</v>
      </c>
      <c r="I110" s="74" t="s">
        <v>887</v>
      </c>
      <c r="J110" s="74" t="s">
        <v>41</v>
      </c>
      <c r="K110" s="74"/>
    </row>
    <row r="111" spans="1:11" ht="12.75" customHeight="1">
      <c r="A111" s="74" t="s">
        <v>225</v>
      </c>
      <c r="B111" s="74" t="s">
        <v>232</v>
      </c>
      <c r="C111" s="74" t="s">
        <v>233</v>
      </c>
      <c r="D111" s="74" t="s">
        <v>38</v>
      </c>
      <c r="E111" s="76">
        <v>40354</v>
      </c>
      <c r="F111" s="76">
        <v>40355</v>
      </c>
      <c r="G111" s="74">
        <v>1</v>
      </c>
      <c r="H111" s="74" t="s">
        <v>42</v>
      </c>
      <c r="I111" s="74" t="s">
        <v>887</v>
      </c>
      <c r="J111" s="74" t="s">
        <v>41</v>
      </c>
      <c r="K111" s="74"/>
    </row>
    <row r="112" spans="1:11" ht="12.75" customHeight="1">
      <c r="A112" s="74" t="s">
        <v>225</v>
      </c>
      <c r="B112" s="74" t="s">
        <v>232</v>
      </c>
      <c r="C112" s="74" t="s">
        <v>233</v>
      </c>
      <c r="D112" s="74" t="s">
        <v>38</v>
      </c>
      <c r="E112" s="76">
        <v>40357</v>
      </c>
      <c r="F112" s="76">
        <v>40358</v>
      </c>
      <c r="G112" s="74">
        <v>1</v>
      </c>
      <c r="H112" s="74" t="s">
        <v>39</v>
      </c>
      <c r="I112" s="74" t="s">
        <v>40</v>
      </c>
      <c r="J112" s="74" t="s">
        <v>41</v>
      </c>
      <c r="K112" s="74"/>
    </row>
    <row r="113" spans="1:11" ht="12.75" customHeight="1">
      <c r="A113" s="74" t="s">
        <v>225</v>
      </c>
      <c r="B113" s="74" t="s">
        <v>232</v>
      </c>
      <c r="C113" s="74" t="s">
        <v>233</v>
      </c>
      <c r="D113" s="74" t="s">
        <v>38</v>
      </c>
      <c r="E113" s="76">
        <v>40358</v>
      </c>
      <c r="F113" s="76">
        <v>40360</v>
      </c>
      <c r="G113" s="74">
        <v>2</v>
      </c>
      <c r="H113" s="74" t="s">
        <v>42</v>
      </c>
      <c r="I113" s="74" t="s">
        <v>887</v>
      </c>
      <c r="J113" s="74" t="s">
        <v>41</v>
      </c>
      <c r="K113" s="74"/>
    </row>
    <row r="114" spans="1:11" ht="12.75" customHeight="1">
      <c r="A114" s="74" t="s">
        <v>225</v>
      </c>
      <c r="B114" s="74" t="s">
        <v>232</v>
      </c>
      <c r="C114" s="74" t="s">
        <v>233</v>
      </c>
      <c r="D114" s="74" t="s">
        <v>38</v>
      </c>
      <c r="E114" s="76">
        <v>40376</v>
      </c>
      <c r="F114" s="76">
        <v>40377</v>
      </c>
      <c r="G114" s="74">
        <v>1</v>
      </c>
      <c r="H114" s="74" t="s">
        <v>42</v>
      </c>
      <c r="I114" s="74" t="s">
        <v>887</v>
      </c>
      <c r="J114" s="74" t="s">
        <v>41</v>
      </c>
      <c r="K114" s="74"/>
    </row>
    <row r="115" spans="1:11" ht="12.75" customHeight="1">
      <c r="A115" s="74" t="s">
        <v>225</v>
      </c>
      <c r="B115" s="74" t="s">
        <v>232</v>
      </c>
      <c r="C115" s="74" t="s">
        <v>233</v>
      </c>
      <c r="D115" s="74" t="s">
        <v>38</v>
      </c>
      <c r="E115" s="76">
        <v>40379</v>
      </c>
      <c r="F115" s="76">
        <v>40380</v>
      </c>
      <c r="G115" s="74">
        <v>1</v>
      </c>
      <c r="H115" s="74" t="s">
        <v>42</v>
      </c>
      <c r="I115" s="74" t="s">
        <v>887</v>
      </c>
      <c r="J115" s="74" t="s">
        <v>41</v>
      </c>
      <c r="K115" s="74"/>
    </row>
    <row r="116" spans="1:11" ht="12.75" customHeight="1">
      <c r="A116" s="74" t="s">
        <v>225</v>
      </c>
      <c r="B116" s="74" t="s">
        <v>232</v>
      </c>
      <c r="C116" s="74" t="s">
        <v>233</v>
      </c>
      <c r="D116" s="74" t="s">
        <v>38</v>
      </c>
      <c r="E116" s="76">
        <v>40382</v>
      </c>
      <c r="F116" s="76">
        <v>40383</v>
      </c>
      <c r="G116" s="74">
        <v>1</v>
      </c>
      <c r="H116" s="74" t="s">
        <v>39</v>
      </c>
      <c r="I116" s="74" t="s">
        <v>40</v>
      </c>
      <c r="J116" s="74" t="s">
        <v>41</v>
      </c>
      <c r="K116" s="74"/>
    </row>
    <row r="117" spans="1:11" ht="12.75" customHeight="1">
      <c r="A117" s="74" t="s">
        <v>225</v>
      </c>
      <c r="B117" s="74" t="s">
        <v>232</v>
      </c>
      <c r="C117" s="74" t="s">
        <v>233</v>
      </c>
      <c r="D117" s="74" t="s">
        <v>38</v>
      </c>
      <c r="E117" s="76">
        <v>40383</v>
      </c>
      <c r="F117" s="76">
        <v>40384</v>
      </c>
      <c r="G117" s="74">
        <v>1</v>
      </c>
      <c r="H117" s="74" t="s">
        <v>42</v>
      </c>
      <c r="I117" s="74" t="s">
        <v>887</v>
      </c>
      <c r="J117" s="74" t="s">
        <v>41</v>
      </c>
      <c r="K117" s="74"/>
    </row>
    <row r="118" spans="1:11" ht="12.75" customHeight="1">
      <c r="A118" s="74" t="s">
        <v>225</v>
      </c>
      <c r="B118" s="74" t="s">
        <v>232</v>
      </c>
      <c r="C118" s="74" t="s">
        <v>233</v>
      </c>
      <c r="D118" s="74" t="s">
        <v>38</v>
      </c>
      <c r="E118" s="76">
        <v>40407</v>
      </c>
      <c r="F118" s="76">
        <v>40408</v>
      </c>
      <c r="G118" s="74">
        <v>1</v>
      </c>
      <c r="H118" s="74" t="s">
        <v>42</v>
      </c>
      <c r="I118" s="74" t="s">
        <v>887</v>
      </c>
      <c r="J118" s="74" t="s">
        <v>27</v>
      </c>
      <c r="K118" s="74"/>
    </row>
    <row r="119" spans="1:11" ht="12.75" customHeight="1">
      <c r="A119" s="74" t="s">
        <v>225</v>
      </c>
      <c r="B119" s="74" t="s">
        <v>232</v>
      </c>
      <c r="C119" s="74" t="s">
        <v>233</v>
      </c>
      <c r="D119" s="74" t="s">
        <v>38</v>
      </c>
      <c r="E119" s="76">
        <v>40413</v>
      </c>
      <c r="F119" s="76">
        <v>40414</v>
      </c>
      <c r="G119" s="74">
        <v>1</v>
      </c>
      <c r="H119" s="74" t="s">
        <v>39</v>
      </c>
      <c r="I119" s="74" t="s">
        <v>40</v>
      </c>
      <c r="J119" s="74" t="s">
        <v>41</v>
      </c>
      <c r="K119" s="74"/>
    </row>
    <row r="120" spans="1:11" ht="12.75" customHeight="1">
      <c r="A120" s="74" t="s">
        <v>225</v>
      </c>
      <c r="B120" s="74" t="s">
        <v>232</v>
      </c>
      <c r="C120" s="74" t="s">
        <v>233</v>
      </c>
      <c r="D120" s="74" t="s">
        <v>38</v>
      </c>
      <c r="E120" s="76">
        <v>40417</v>
      </c>
      <c r="F120" s="76">
        <v>40418</v>
      </c>
      <c r="G120" s="74">
        <v>1</v>
      </c>
      <c r="H120" s="74" t="s">
        <v>42</v>
      </c>
      <c r="I120" s="74" t="s">
        <v>887</v>
      </c>
      <c r="J120" s="74" t="s">
        <v>41</v>
      </c>
      <c r="K120" s="74"/>
    </row>
    <row r="121" spans="1:11" ht="12.75" customHeight="1">
      <c r="A121" s="74" t="s">
        <v>225</v>
      </c>
      <c r="B121" s="74" t="s">
        <v>234</v>
      </c>
      <c r="C121" s="74" t="s">
        <v>235</v>
      </c>
      <c r="D121" s="74" t="s">
        <v>38</v>
      </c>
      <c r="E121" s="76">
        <v>40358</v>
      </c>
      <c r="F121" s="76">
        <v>40359</v>
      </c>
      <c r="G121" s="74">
        <v>1</v>
      </c>
      <c r="H121" s="74" t="s">
        <v>39</v>
      </c>
      <c r="I121" s="74" t="s">
        <v>40</v>
      </c>
      <c r="J121" s="74" t="s">
        <v>41</v>
      </c>
      <c r="K121" s="74"/>
    </row>
    <row r="122" spans="1:11" ht="12.75" customHeight="1">
      <c r="A122" s="74" t="s">
        <v>225</v>
      </c>
      <c r="B122" s="74" t="s">
        <v>234</v>
      </c>
      <c r="C122" s="74" t="s">
        <v>235</v>
      </c>
      <c r="D122" s="74" t="s">
        <v>38</v>
      </c>
      <c r="E122" s="76">
        <v>40382</v>
      </c>
      <c r="F122" s="76">
        <v>40383</v>
      </c>
      <c r="G122" s="74">
        <v>1</v>
      </c>
      <c r="H122" s="74" t="s">
        <v>39</v>
      </c>
      <c r="I122" s="74" t="s">
        <v>40</v>
      </c>
      <c r="J122" s="74" t="s">
        <v>41</v>
      </c>
      <c r="K122" s="74"/>
    </row>
    <row r="123" spans="1:11" ht="12.75" customHeight="1">
      <c r="A123" s="74" t="s">
        <v>225</v>
      </c>
      <c r="B123" s="74" t="s">
        <v>234</v>
      </c>
      <c r="C123" s="74" t="s">
        <v>235</v>
      </c>
      <c r="D123" s="74" t="s">
        <v>38</v>
      </c>
      <c r="E123" s="76">
        <v>40383</v>
      </c>
      <c r="F123" s="76">
        <v>40386</v>
      </c>
      <c r="G123" s="74">
        <v>3</v>
      </c>
      <c r="H123" s="74" t="s">
        <v>42</v>
      </c>
      <c r="I123" s="74" t="s">
        <v>887</v>
      </c>
      <c r="J123" s="74" t="s">
        <v>41</v>
      </c>
      <c r="K123" s="74"/>
    </row>
    <row r="124" spans="1:11" ht="12.75" customHeight="1">
      <c r="A124" s="74" t="s">
        <v>225</v>
      </c>
      <c r="B124" s="74" t="s">
        <v>234</v>
      </c>
      <c r="C124" s="74" t="s">
        <v>235</v>
      </c>
      <c r="D124" s="74" t="s">
        <v>38</v>
      </c>
      <c r="E124" s="76">
        <v>40395</v>
      </c>
      <c r="F124" s="76">
        <v>40396</v>
      </c>
      <c r="G124" s="74">
        <v>1</v>
      </c>
      <c r="H124" s="74" t="s">
        <v>39</v>
      </c>
      <c r="I124" s="74" t="s">
        <v>40</v>
      </c>
      <c r="J124" s="74" t="s">
        <v>41</v>
      </c>
      <c r="K124" s="74"/>
    </row>
    <row r="125" spans="1:11" ht="12.75" customHeight="1">
      <c r="A125" s="74" t="s">
        <v>225</v>
      </c>
      <c r="B125" s="74" t="s">
        <v>234</v>
      </c>
      <c r="C125" s="74" t="s">
        <v>235</v>
      </c>
      <c r="D125" s="74" t="s">
        <v>38</v>
      </c>
      <c r="E125" s="76">
        <v>40396</v>
      </c>
      <c r="F125" s="76">
        <v>40397</v>
      </c>
      <c r="G125" s="74">
        <v>1</v>
      </c>
      <c r="H125" s="74" t="s">
        <v>42</v>
      </c>
      <c r="I125" s="74" t="s">
        <v>887</v>
      </c>
      <c r="J125" s="74" t="s">
        <v>41</v>
      </c>
      <c r="K125" s="74"/>
    </row>
    <row r="126" spans="1:11" ht="12.75" customHeight="1">
      <c r="A126" s="74" t="s">
        <v>225</v>
      </c>
      <c r="B126" s="74" t="s">
        <v>234</v>
      </c>
      <c r="C126" s="74" t="s">
        <v>235</v>
      </c>
      <c r="D126" s="74" t="s">
        <v>38</v>
      </c>
      <c r="E126" s="76">
        <v>40407</v>
      </c>
      <c r="F126" s="76">
        <v>40408</v>
      </c>
      <c r="G126" s="74">
        <v>1</v>
      </c>
      <c r="H126" s="74" t="s">
        <v>42</v>
      </c>
      <c r="I126" s="74" t="s">
        <v>887</v>
      </c>
      <c r="J126" s="74" t="s">
        <v>27</v>
      </c>
      <c r="K126" s="74"/>
    </row>
    <row r="127" spans="1:11" ht="12.75" customHeight="1">
      <c r="A127" s="74" t="s">
        <v>225</v>
      </c>
      <c r="B127" s="74" t="s">
        <v>236</v>
      </c>
      <c r="C127" s="74" t="s">
        <v>237</v>
      </c>
      <c r="D127" s="74" t="s">
        <v>38</v>
      </c>
      <c r="E127" s="76">
        <v>40347</v>
      </c>
      <c r="F127" s="76">
        <v>40350</v>
      </c>
      <c r="G127" s="74">
        <v>3</v>
      </c>
      <c r="H127" s="74" t="s">
        <v>42</v>
      </c>
      <c r="I127" s="74" t="s">
        <v>887</v>
      </c>
      <c r="J127" s="74" t="s">
        <v>41</v>
      </c>
      <c r="K127" s="74"/>
    </row>
    <row r="128" spans="1:11" ht="12.75" customHeight="1">
      <c r="A128" s="74" t="s">
        <v>225</v>
      </c>
      <c r="B128" s="74" t="s">
        <v>236</v>
      </c>
      <c r="C128" s="74" t="s">
        <v>237</v>
      </c>
      <c r="D128" s="74" t="s">
        <v>38</v>
      </c>
      <c r="E128" s="76">
        <v>40382</v>
      </c>
      <c r="F128" s="76">
        <v>40383</v>
      </c>
      <c r="G128" s="74">
        <v>1</v>
      </c>
      <c r="H128" s="74" t="s">
        <v>39</v>
      </c>
      <c r="I128" s="74" t="s">
        <v>40</v>
      </c>
      <c r="J128" s="74" t="s">
        <v>41</v>
      </c>
      <c r="K128" s="74"/>
    </row>
    <row r="129" spans="1:11" ht="12.75" customHeight="1">
      <c r="A129" s="74" t="s">
        <v>225</v>
      </c>
      <c r="B129" s="74" t="s">
        <v>236</v>
      </c>
      <c r="C129" s="74" t="s">
        <v>237</v>
      </c>
      <c r="D129" s="74" t="s">
        <v>38</v>
      </c>
      <c r="E129" s="76">
        <v>40384</v>
      </c>
      <c r="F129" s="76">
        <v>40385</v>
      </c>
      <c r="G129" s="74">
        <v>1</v>
      </c>
      <c r="H129" s="74" t="s">
        <v>39</v>
      </c>
      <c r="I129" s="74" t="s">
        <v>40</v>
      </c>
      <c r="J129" s="74" t="s">
        <v>41</v>
      </c>
      <c r="K129" s="74"/>
    </row>
    <row r="130" spans="1:11" ht="12.75" customHeight="1">
      <c r="A130" s="74" t="s">
        <v>225</v>
      </c>
      <c r="B130" s="74" t="s">
        <v>236</v>
      </c>
      <c r="C130" s="74" t="s">
        <v>237</v>
      </c>
      <c r="D130" s="74" t="s">
        <v>38</v>
      </c>
      <c r="E130" s="76">
        <v>40394</v>
      </c>
      <c r="F130" s="76">
        <v>40400</v>
      </c>
      <c r="G130" s="74">
        <v>6</v>
      </c>
      <c r="H130" s="74" t="s">
        <v>39</v>
      </c>
      <c r="I130" s="74" t="s">
        <v>40</v>
      </c>
      <c r="J130" s="74" t="s">
        <v>41</v>
      </c>
      <c r="K130" s="74"/>
    </row>
    <row r="131" spans="1:11" ht="12.75" customHeight="1">
      <c r="A131" s="74" t="s">
        <v>225</v>
      </c>
      <c r="B131" s="74" t="s">
        <v>236</v>
      </c>
      <c r="C131" s="74" t="s">
        <v>237</v>
      </c>
      <c r="D131" s="74" t="s">
        <v>38</v>
      </c>
      <c r="E131" s="76">
        <v>40407</v>
      </c>
      <c r="F131" s="76">
        <v>40409</v>
      </c>
      <c r="G131" s="74">
        <v>2</v>
      </c>
      <c r="H131" s="74" t="s">
        <v>42</v>
      </c>
      <c r="I131" s="74" t="s">
        <v>887</v>
      </c>
      <c r="J131" s="74" t="s">
        <v>41</v>
      </c>
      <c r="K131" s="74"/>
    </row>
    <row r="132" spans="1:11" ht="12.75" customHeight="1">
      <c r="A132" s="74" t="s">
        <v>225</v>
      </c>
      <c r="B132" s="74" t="s">
        <v>238</v>
      </c>
      <c r="C132" s="74" t="s">
        <v>239</v>
      </c>
      <c r="D132" s="74" t="s">
        <v>38</v>
      </c>
      <c r="E132" s="76">
        <v>40376</v>
      </c>
      <c r="F132" s="76">
        <v>40379</v>
      </c>
      <c r="G132" s="74">
        <v>3</v>
      </c>
      <c r="H132" s="74" t="s">
        <v>42</v>
      </c>
      <c r="I132" s="74" t="s">
        <v>887</v>
      </c>
      <c r="J132" s="74" t="s">
        <v>41</v>
      </c>
      <c r="K132" s="74"/>
    </row>
    <row r="133" spans="1:11" ht="12.75" customHeight="1">
      <c r="A133" s="74" t="s">
        <v>225</v>
      </c>
      <c r="B133" s="74" t="s">
        <v>238</v>
      </c>
      <c r="C133" s="74" t="s">
        <v>239</v>
      </c>
      <c r="D133" s="74" t="s">
        <v>38</v>
      </c>
      <c r="E133" s="76">
        <v>40380</v>
      </c>
      <c r="F133" s="76">
        <v>40381</v>
      </c>
      <c r="G133" s="74">
        <v>1</v>
      </c>
      <c r="H133" s="74" t="s">
        <v>42</v>
      </c>
      <c r="I133" s="74" t="s">
        <v>887</v>
      </c>
      <c r="J133" s="74" t="s">
        <v>41</v>
      </c>
      <c r="K133" s="74"/>
    </row>
    <row r="134" spans="1:11" ht="12.75" customHeight="1">
      <c r="A134" s="74" t="s">
        <v>225</v>
      </c>
      <c r="B134" s="74" t="s">
        <v>238</v>
      </c>
      <c r="C134" s="74" t="s">
        <v>239</v>
      </c>
      <c r="D134" s="74" t="s">
        <v>38</v>
      </c>
      <c r="E134" s="76">
        <v>40382</v>
      </c>
      <c r="F134" s="76">
        <v>40383</v>
      </c>
      <c r="G134" s="74">
        <v>1</v>
      </c>
      <c r="H134" s="74" t="s">
        <v>39</v>
      </c>
      <c r="I134" s="74" t="s">
        <v>40</v>
      </c>
      <c r="J134" s="74" t="s">
        <v>41</v>
      </c>
      <c r="K134" s="74"/>
    </row>
    <row r="135" spans="1:11" ht="12.75" customHeight="1">
      <c r="A135" s="74" t="s">
        <v>225</v>
      </c>
      <c r="B135" s="74" t="s">
        <v>238</v>
      </c>
      <c r="C135" s="74" t="s">
        <v>239</v>
      </c>
      <c r="D135" s="74" t="s">
        <v>38</v>
      </c>
      <c r="E135" s="76">
        <v>40383</v>
      </c>
      <c r="F135" s="76">
        <v>40384</v>
      </c>
      <c r="G135" s="74">
        <v>1</v>
      </c>
      <c r="H135" s="74" t="s">
        <v>42</v>
      </c>
      <c r="I135" s="74" t="s">
        <v>887</v>
      </c>
      <c r="J135" s="74" t="s">
        <v>41</v>
      </c>
      <c r="K135" s="74"/>
    </row>
    <row r="136" spans="1:11" ht="12.75" customHeight="1">
      <c r="A136" s="74" t="s">
        <v>225</v>
      </c>
      <c r="B136" s="74" t="s">
        <v>238</v>
      </c>
      <c r="C136" s="74" t="s">
        <v>239</v>
      </c>
      <c r="D136" s="74" t="s">
        <v>38</v>
      </c>
      <c r="E136" s="76">
        <v>40384</v>
      </c>
      <c r="F136" s="76">
        <v>40386</v>
      </c>
      <c r="G136" s="74">
        <v>2</v>
      </c>
      <c r="H136" s="74" t="s">
        <v>39</v>
      </c>
      <c r="I136" s="74" t="s">
        <v>40</v>
      </c>
      <c r="J136" s="74" t="s">
        <v>41</v>
      </c>
      <c r="K136" s="74"/>
    </row>
    <row r="137" spans="1:11" ht="12.75" customHeight="1">
      <c r="A137" s="74" t="s">
        <v>225</v>
      </c>
      <c r="B137" s="74" t="s">
        <v>238</v>
      </c>
      <c r="C137" s="74" t="s">
        <v>239</v>
      </c>
      <c r="D137" s="74" t="s">
        <v>38</v>
      </c>
      <c r="E137" s="76">
        <v>40386</v>
      </c>
      <c r="F137" s="76">
        <v>40388</v>
      </c>
      <c r="G137" s="74">
        <v>2</v>
      </c>
      <c r="H137" s="74" t="s">
        <v>42</v>
      </c>
      <c r="I137" s="74" t="s">
        <v>887</v>
      </c>
      <c r="J137" s="74" t="s">
        <v>41</v>
      </c>
      <c r="K137" s="74"/>
    </row>
    <row r="138" spans="1:11" ht="12.75" customHeight="1">
      <c r="A138" s="74" t="s">
        <v>225</v>
      </c>
      <c r="B138" s="74" t="s">
        <v>238</v>
      </c>
      <c r="C138" s="74" t="s">
        <v>239</v>
      </c>
      <c r="D138" s="74" t="s">
        <v>38</v>
      </c>
      <c r="E138" s="76">
        <v>40395</v>
      </c>
      <c r="F138" s="76">
        <v>40397</v>
      </c>
      <c r="G138" s="74">
        <v>2</v>
      </c>
      <c r="H138" s="74" t="s">
        <v>42</v>
      </c>
      <c r="I138" s="74" t="s">
        <v>887</v>
      </c>
      <c r="J138" s="74" t="s">
        <v>41</v>
      </c>
      <c r="K138" s="74"/>
    </row>
    <row r="139" spans="1:11" ht="12.75" customHeight="1">
      <c r="A139" s="74" t="s">
        <v>225</v>
      </c>
      <c r="B139" s="74" t="s">
        <v>238</v>
      </c>
      <c r="C139" s="74" t="s">
        <v>239</v>
      </c>
      <c r="D139" s="74" t="s">
        <v>38</v>
      </c>
      <c r="E139" s="76">
        <v>40407</v>
      </c>
      <c r="F139" s="76">
        <v>40408</v>
      </c>
      <c r="G139" s="74">
        <v>1</v>
      </c>
      <c r="H139" s="74" t="s">
        <v>42</v>
      </c>
      <c r="I139" s="74" t="s">
        <v>887</v>
      </c>
      <c r="J139" s="74" t="s">
        <v>27</v>
      </c>
      <c r="K139" s="74"/>
    </row>
    <row r="140" spans="1:11" ht="12.75" customHeight="1">
      <c r="A140" s="74" t="s">
        <v>225</v>
      </c>
      <c r="B140" s="74" t="s">
        <v>240</v>
      </c>
      <c r="C140" s="74" t="s">
        <v>241</v>
      </c>
      <c r="D140" s="74" t="s">
        <v>38</v>
      </c>
      <c r="E140" s="76">
        <v>40356</v>
      </c>
      <c r="F140" s="76">
        <v>40358</v>
      </c>
      <c r="G140" s="74">
        <v>2</v>
      </c>
      <c r="H140" s="74" t="s">
        <v>39</v>
      </c>
      <c r="I140" s="74" t="s">
        <v>40</v>
      </c>
      <c r="J140" s="74" t="s">
        <v>41</v>
      </c>
      <c r="K140" s="74"/>
    </row>
    <row r="141" spans="1:11" ht="12.75" customHeight="1">
      <c r="A141" s="74" t="s">
        <v>225</v>
      </c>
      <c r="B141" s="74" t="s">
        <v>240</v>
      </c>
      <c r="C141" s="74" t="s">
        <v>241</v>
      </c>
      <c r="D141" s="74" t="s">
        <v>38</v>
      </c>
      <c r="E141" s="76">
        <v>40375</v>
      </c>
      <c r="F141" s="76">
        <v>40376</v>
      </c>
      <c r="G141" s="74">
        <v>1</v>
      </c>
      <c r="H141" s="74" t="s">
        <v>39</v>
      </c>
      <c r="I141" s="74" t="s">
        <v>40</v>
      </c>
      <c r="J141" s="74" t="s">
        <v>41</v>
      </c>
      <c r="K141" s="74"/>
    </row>
    <row r="142" spans="1:11" ht="12.75" customHeight="1">
      <c r="A142" s="74" t="s">
        <v>225</v>
      </c>
      <c r="B142" s="74" t="s">
        <v>240</v>
      </c>
      <c r="C142" s="74" t="s">
        <v>241</v>
      </c>
      <c r="D142" s="74" t="s">
        <v>38</v>
      </c>
      <c r="E142" s="76">
        <v>40376</v>
      </c>
      <c r="F142" s="76">
        <v>40377</v>
      </c>
      <c r="G142" s="74">
        <v>1</v>
      </c>
      <c r="H142" s="74" t="s">
        <v>42</v>
      </c>
      <c r="I142" s="74" t="s">
        <v>887</v>
      </c>
      <c r="J142" s="74" t="s">
        <v>41</v>
      </c>
      <c r="K142" s="74"/>
    </row>
    <row r="143" spans="1:11" ht="12.75" customHeight="1">
      <c r="A143" s="74" t="s">
        <v>225</v>
      </c>
      <c r="B143" s="74" t="s">
        <v>240</v>
      </c>
      <c r="C143" s="74" t="s">
        <v>241</v>
      </c>
      <c r="D143" s="74" t="s">
        <v>38</v>
      </c>
      <c r="E143" s="76">
        <v>40378</v>
      </c>
      <c r="F143" s="76">
        <v>40379</v>
      </c>
      <c r="G143" s="74">
        <v>1</v>
      </c>
      <c r="H143" s="74" t="s">
        <v>42</v>
      </c>
      <c r="I143" s="74" t="s">
        <v>887</v>
      </c>
      <c r="J143" s="74" t="s">
        <v>41</v>
      </c>
      <c r="K143" s="74"/>
    </row>
    <row r="144" spans="1:11" ht="12.75" customHeight="1">
      <c r="A144" s="74" t="s">
        <v>225</v>
      </c>
      <c r="B144" s="74" t="s">
        <v>240</v>
      </c>
      <c r="C144" s="74" t="s">
        <v>241</v>
      </c>
      <c r="D144" s="74" t="s">
        <v>38</v>
      </c>
      <c r="E144" s="76">
        <v>40380</v>
      </c>
      <c r="F144" s="76">
        <v>40381</v>
      </c>
      <c r="G144" s="74">
        <v>1</v>
      </c>
      <c r="H144" s="74" t="s">
        <v>42</v>
      </c>
      <c r="I144" s="74" t="s">
        <v>887</v>
      </c>
      <c r="J144" s="74" t="s">
        <v>41</v>
      </c>
      <c r="K144" s="74"/>
    </row>
    <row r="145" spans="1:11" ht="12.75" customHeight="1">
      <c r="A145" s="74" t="s">
        <v>225</v>
      </c>
      <c r="B145" s="74" t="s">
        <v>240</v>
      </c>
      <c r="C145" s="74" t="s">
        <v>241</v>
      </c>
      <c r="D145" s="74" t="s">
        <v>38</v>
      </c>
      <c r="E145" s="76">
        <v>40384</v>
      </c>
      <c r="F145" s="76">
        <v>40386</v>
      </c>
      <c r="G145" s="74">
        <v>2</v>
      </c>
      <c r="H145" s="74" t="s">
        <v>39</v>
      </c>
      <c r="I145" s="74" t="s">
        <v>40</v>
      </c>
      <c r="J145" s="74" t="s">
        <v>41</v>
      </c>
      <c r="K145" s="74"/>
    </row>
    <row r="146" spans="1:11" ht="12.75" customHeight="1">
      <c r="A146" s="74" t="s">
        <v>225</v>
      </c>
      <c r="B146" s="74" t="s">
        <v>240</v>
      </c>
      <c r="C146" s="74" t="s">
        <v>241</v>
      </c>
      <c r="D146" s="74" t="s">
        <v>38</v>
      </c>
      <c r="E146" s="76">
        <v>40395</v>
      </c>
      <c r="F146" s="76">
        <v>40397</v>
      </c>
      <c r="G146" s="74">
        <v>2</v>
      </c>
      <c r="H146" s="74" t="s">
        <v>39</v>
      </c>
      <c r="I146" s="74" t="s">
        <v>40</v>
      </c>
      <c r="J146" s="74" t="s">
        <v>41</v>
      </c>
      <c r="K146" s="74"/>
    </row>
    <row r="147" spans="1:11" ht="12.75" customHeight="1">
      <c r="A147" s="75" t="s">
        <v>225</v>
      </c>
      <c r="B147" s="75" t="s">
        <v>240</v>
      </c>
      <c r="C147" s="75" t="s">
        <v>241</v>
      </c>
      <c r="D147" s="75" t="s">
        <v>38</v>
      </c>
      <c r="E147" s="77">
        <v>40412</v>
      </c>
      <c r="F147" s="77">
        <v>40414</v>
      </c>
      <c r="G147" s="75">
        <v>2</v>
      </c>
      <c r="H147" s="75" t="s">
        <v>39</v>
      </c>
      <c r="I147" s="75" t="s">
        <v>40</v>
      </c>
      <c r="J147" s="75" t="s">
        <v>41</v>
      </c>
      <c r="K147" s="74"/>
    </row>
    <row r="148" spans="1:11" ht="12.75" customHeight="1">
      <c r="A148" s="33"/>
      <c r="B148" s="64">
        <f>SUM(IF(FREQUENCY(MATCH(B91:B147,B91:B147,0),MATCH(B91:B147,B91:B147,0))&gt;0,1))</f>
        <v>8</v>
      </c>
      <c r="C148" s="34"/>
      <c r="D148" s="29">
        <f>COUNTA(D91:D147)</f>
        <v>57</v>
      </c>
      <c r="E148" s="29"/>
      <c r="F148" s="29"/>
      <c r="G148" s="29">
        <f>SUM(G91:G147)</f>
        <v>89</v>
      </c>
      <c r="H148" s="33"/>
      <c r="I148" s="33"/>
      <c r="J148" s="33"/>
    </row>
    <row r="149" spans="1:11" ht="12.75" customHeight="1">
      <c r="A149" s="33"/>
      <c r="B149" s="64"/>
      <c r="C149" s="34"/>
      <c r="D149" s="29"/>
      <c r="E149" s="29"/>
      <c r="F149" s="29"/>
      <c r="G149" s="29"/>
      <c r="H149" s="33"/>
      <c r="I149" s="33"/>
      <c r="J149" s="33"/>
    </row>
    <row r="150" spans="1:11" ht="12.75" customHeight="1">
      <c r="A150" s="74" t="s">
        <v>247</v>
      </c>
      <c r="B150" s="74" t="s">
        <v>260</v>
      </c>
      <c r="C150" s="74" t="s">
        <v>261</v>
      </c>
      <c r="D150" s="74" t="s">
        <v>44</v>
      </c>
      <c r="E150" s="76">
        <v>40409</v>
      </c>
      <c r="F150" s="76">
        <v>40411</v>
      </c>
      <c r="G150" s="74">
        <v>2</v>
      </c>
      <c r="H150" s="74" t="s">
        <v>42</v>
      </c>
      <c r="I150" s="74" t="s">
        <v>43</v>
      </c>
      <c r="J150" s="74" t="s">
        <v>27</v>
      </c>
      <c r="K150" s="74"/>
    </row>
    <row r="151" spans="1:11" ht="12.75" customHeight="1">
      <c r="A151" s="74" t="s">
        <v>247</v>
      </c>
      <c r="B151" s="74" t="s">
        <v>260</v>
      </c>
      <c r="C151" s="74" t="s">
        <v>261</v>
      </c>
      <c r="D151" s="74" t="s">
        <v>885</v>
      </c>
      <c r="E151" s="76">
        <v>40339</v>
      </c>
      <c r="F151" s="76">
        <v>40341</v>
      </c>
      <c r="G151" s="74">
        <v>2</v>
      </c>
      <c r="H151" s="74" t="s">
        <v>39</v>
      </c>
      <c r="I151" s="74" t="s">
        <v>40</v>
      </c>
      <c r="J151" s="74" t="s">
        <v>884</v>
      </c>
      <c r="K151" s="74"/>
    </row>
    <row r="152" spans="1:11" ht="12.75" customHeight="1">
      <c r="A152" s="74" t="s">
        <v>247</v>
      </c>
      <c r="B152" s="74" t="s">
        <v>260</v>
      </c>
      <c r="C152" s="74" t="s">
        <v>261</v>
      </c>
      <c r="D152" s="74" t="s">
        <v>885</v>
      </c>
      <c r="E152" s="76">
        <v>40372</v>
      </c>
      <c r="F152" s="76">
        <v>40375</v>
      </c>
      <c r="G152" s="74">
        <v>3</v>
      </c>
      <c r="H152" s="74" t="s">
        <v>39</v>
      </c>
      <c r="I152" s="74" t="s">
        <v>40</v>
      </c>
      <c r="J152" s="74" t="s">
        <v>41</v>
      </c>
      <c r="K152" s="74"/>
    </row>
    <row r="153" spans="1:11" ht="12.75" customHeight="1">
      <c r="A153" s="74" t="s">
        <v>247</v>
      </c>
      <c r="B153" s="74" t="s">
        <v>260</v>
      </c>
      <c r="C153" s="74" t="s">
        <v>261</v>
      </c>
      <c r="D153" s="74" t="s">
        <v>885</v>
      </c>
      <c r="E153" s="76">
        <v>40378</v>
      </c>
      <c r="F153" s="76">
        <v>40379</v>
      </c>
      <c r="G153" s="74">
        <v>1</v>
      </c>
      <c r="H153" s="74" t="s">
        <v>39</v>
      </c>
      <c r="I153" s="74" t="s">
        <v>40</v>
      </c>
      <c r="J153" s="74" t="s">
        <v>41</v>
      </c>
      <c r="K153" s="74"/>
    </row>
    <row r="154" spans="1:11" ht="12.75" customHeight="1">
      <c r="A154" s="74" t="s">
        <v>247</v>
      </c>
      <c r="B154" s="74" t="s">
        <v>260</v>
      </c>
      <c r="C154" s="74" t="s">
        <v>261</v>
      </c>
      <c r="D154" s="74" t="s">
        <v>885</v>
      </c>
      <c r="E154" s="76">
        <v>40383</v>
      </c>
      <c r="F154" s="76">
        <v>40385</v>
      </c>
      <c r="G154" s="74">
        <v>2</v>
      </c>
      <c r="H154" s="74" t="s">
        <v>39</v>
      </c>
      <c r="I154" s="74" t="s">
        <v>40</v>
      </c>
      <c r="J154" s="74" t="s">
        <v>41</v>
      </c>
      <c r="K154" s="74"/>
    </row>
    <row r="155" spans="1:11" ht="12.75" customHeight="1">
      <c r="A155" s="74" t="s">
        <v>247</v>
      </c>
      <c r="B155" s="74" t="s">
        <v>260</v>
      </c>
      <c r="C155" s="74" t="s">
        <v>261</v>
      </c>
      <c r="D155" s="74" t="s">
        <v>885</v>
      </c>
      <c r="E155" s="76">
        <v>40413</v>
      </c>
      <c r="F155" s="76">
        <v>40415</v>
      </c>
      <c r="G155" s="74">
        <v>2</v>
      </c>
      <c r="H155" s="74" t="s">
        <v>39</v>
      </c>
      <c r="I155" s="74" t="s">
        <v>40</v>
      </c>
      <c r="J155" s="74" t="s">
        <v>41</v>
      </c>
      <c r="K155" s="74"/>
    </row>
    <row r="156" spans="1:11" ht="12.75" customHeight="1">
      <c r="A156" s="75" t="s">
        <v>247</v>
      </c>
      <c r="B156" s="75" t="s">
        <v>260</v>
      </c>
      <c r="C156" s="75" t="s">
        <v>261</v>
      </c>
      <c r="D156" s="75" t="s">
        <v>885</v>
      </c>
      <c r="E156" s="77">
        <v>40415</v>
      </c>
      <c r="F156" s="77">
        <v>40417</v>
      </c>
      <c r="G156" s="75">
        <v>2</v>
      </c>
      <c r="H156" s="75" t="s">
        <v>39</v>
      </c>
      <c r="I156" s="75" t="s">
        <v>40</v>
      </c>
      <c r="J156" s="75" t="s">
        <v>41</v>
      </c>
      <c r="K156" s="74"/>
    </row>
    <row r="157" spans="1:11" ht="12.75" customHeight="1">
      <c r="A157" s="33"/>
      <c r="B157" s="64">
        <f>SUM(IF(FREQUENCY(MATCH(B150:B156,B150:B156,0),MATCH(B150:B156,B150:B156,0))&gt;0,1))</f>
        <v>1</v>
      </c>
      <c r="C157" s="34"/>
      <c r="D157" s="29">
        <f>COUNTA(D150:D156)</f>
        <v>7</v>
      </c>
      <c r="E157" s="29"/>
      <c r="F157" s="29"/>
      <c r="G157" s="29">
        <f>SUM(G150:G156)</f>
        <v>14</v>
      </c>
      <c r="H157" s="33"/>
      <c r="I157" s="33"/>
      <c r="J157" s="33"/>
    </row>
    <row r="158" spans="1:11" ht="12.75" customHeight="1">
      <c r="A158" s="33"/>
      <c r="B158" s="64"/>
      <c r="C158" s="34"/>
      <c r="D158" s="29"/>
      <c r="E158" s="29"/>
      <c r="F158" s="29"/>
      <c r="G158" s="29"/>
      <c r="H158" s="33"/>
      <c r="I158" s="33"/>
      <c r="J158" s="33"/>
    </row>
    <row r="159" spans="1:11" ht="12.75" customHeight="1">
      <c r="A159" s="74" t="s">
        <v>270</v>
      </c>
      <c r="B159" s="74" t="s">
        <v>271</v>
      </c>
      <c r="C159" s="74" t="s">
        <v>272</v>
      </c>
      <c r="D159" s="74" t="s">
        <v>38</v>
      </c>
      <c r="E159" s="76">
        <v>40334</v>
      </c>
      <c r="F159" s="76">
        <v>40336</v>
      </c>
      <c r="G159" s="74">
        <v>2</v>
      </c>
      <c r="H159" s="74" t="s">
        <v>39</v>
      </c>
      <c r="I159" s="74" t="s">
        <v>40</v>
      </c>
      <c r="J159" s="74" t="s">
        <v>41</v>
      </c>
      <c r="K159" s="74"/>
    </row>
    <row r="160" spans="1:11" ht="12.75" customHeight="1">
      <c r="A160" s="74" t="s">
        <v>270</v>
      </c>
      <c r="B160" s="74" t="s">
        <v>271</v>
      </c>
      <c r="C160" s="74" t="s">
        <v>272</v>
      </c>
      <c r="D160" s="74" t="s">
        <v>38</v>
      </c>
      <c r="E160" s="76">
        <v>40341</v>
      </c>
      <c r="F160" s="76">
        <v>40343</v>
      </c>
      <c r="G160" s="74">
        <v>2</v>
      </c>
      <c r="H160" s="74" t="s">
        <v>15</v>
      </c>
      <c r="I160" s="74" t="s">
        <v>40</v>
      </c>
      <c r="J160" s="74" t="s">
        <v>27</v>
      </c>
      <c r="K160" s="74"/>
    </row>
    <row r="161" spans="1:11" ht="12.75" customHeight="1">
      <c r="A161" s="74" t="s">
        <v>270</v>
      </c>
      <c r="B161" s="74" t="s">
        <v>271</v>
      </c>
      <c r="C161" s="74" t="s">
        <v>272</v>
      </c>
      <c r="D161" s="74" t="s">
        <v>38</v>
      </c>
      <c r="E161" s="76">
        <v>40357</v>
      </c>
      <c r="F161" s="76">
        <v>40358</v>
      </c>
      <c r="G161" s="74">
        <v>1</v>
      </c>
      <c r="H161" s="74" t="s">
        <v>39</v>
      </c>
      <c r="I161" s="74" t="s">
        <v>40</v>
      </c>
      <c r="J161" s="74" t="s">
        <v>41</v>
      </c>
      <c r="K161" s="74"/>
    </row>
    <row r="162" spans="1:11" ht="12.75" customHeight="1">
      <c r="A162" s="74" t="s">
        <v>270</v>
      </c>
      <c r="B162" s="74" t="s">
        <v>271</v>
      </c>
      <c r="C162" s="74" t="s">
        <v>272</v>
      </c>
      <c r="D162" s="74" t="s">
        <v>38</v>
      </c>
      <c r="E162" s="76">
        <v>40358</v>
      </c>
      <c r="F162" s="76">
        <v>40360</v>
      </c>
      <c r="G162" s="74">
        <v>2</v>
      </c>
      <c r="H162" s="74" t="s">
        <v>42</v>
      </c>
      <c r="I162" s="74" t="s">
        <v>887</v>
      </c>
      <c r="J162" s="74" t="s">
        <v>41</v>
      </c>
      <c r="K162" s="74"/>
    </row>
    <row r="163" spans="1:11" ht="12.75" customHeight="1">
      <c r="A163" s="74" t="s">
        <v>270</v>
      </c>
      <c r="B163" s="74" t="s">
        <v>271</v>
      </c>
      <c r="C163" s="74" t="s">
        <v>272</v>
      </c>
      <c r="D163" s="74" t="s">
        <v>38</v>
      </c>
      <c r="E163" s="76">
        <v>40360</v>
      </c>
      <c r="F163" s="76">
        <v>40361</v>
      </c>
      <c r="G163" s="74">
        <v>1</v>
      </c>
      <c r="H163" s="74" t="s">
        <v>15</v>
      </c>
      <c r="I163" s="74" t="s">
        <v>40</v>
      </c>
      <c r="J163" s="74" t="s">
        <v>27</v>
      </c>
      <c r="K163" s="74"/>
    </row>
    <row r="164" spans="1:11" ht="12.75" customHeight="1">
      <c r="A164" s="74" t="s">
        <v>270</v>
      </c>
      <c r="B164" s="74" t="s">
        <v>271</v>
      </c>
      <c r="C164" s="74" t="s">
        <v>272</v>
      </c>
      <c r="D164" s="74" t="s">
        <v>38</v>
      </c>
      <c r="E164" s="76">
        <v>40365</v>
      </c>
      <c r="F164" s="76">
        <v>40366</v>
      </c>
      <c r="G164" s="74">
        <v>1</v>
      </c>
      <c r="H164" s="74" t="s">
        <v>42</v>
      </c>
      <c r="I164" s="74" t="s">
        <v>887</v>
      </c>
      <c r="J164" s="74" t="s">
        <v>41</v>
      </c>
      <c r="K164" s="74"/>
    </row>
    <row r="165" spans="1:11" ht="12.75" customHeight="1">
      <c r="A165" s="74" t="s">
        <v>270</v>
      </c>
      <c r="B165" s="74" t="s">
        <v>271</v>
      </c>
      <c r="C165" s="74" t="s">
        <v>272</v>
      </c>
      <c r="D165" s="74" t="s">
        <v>38</v>
      </c>
      <c r="E165" s="76">
        <v>40369</v>
      </c>
      <c r="F165" s="76">
        <v>40370</v>
      </c>
      <c r="G165" s="74">
        <v>1</v>
      </c>
      <c r="H165" s="74" t="s">
        <v>39</v>
      </c>
      <c r="I165" s="74" t="s">
        <v>40</v>
      </c>
      <c r="J165" s="74" t="s">
        <v>41</v>
      </c>
      <c r="K165" s="74"/>
    </row>
    <row r="166" spans="1:11" ht="12.75" customHeight="1">
      <c r="A166" s="74" t="s">
        <v>270</v>
      </c>
      <c r="B166" s="74" t="s">
        <v>271</v>
      </c>
      <c r="C166" s="74" t="s">
        <v>272</v>
      </c>
      <c r="D166" s="74" t="s">
        <v>38</v>
      </c>
      <c r="E166" s="76">
        <v>40370</v>
      </c>
      <c r="F166" s="76">
        <v>40371</v>
      </c>
      <c r="G166" s="74">
        <v>1</v>
      </c>
      <c r="H166" s="74" t="s">
        <v>42</v>
      </c>
      <c r="I166" s="74" t="s">
        <v>887</v>
      </c>
      <c r="J166" s="74" t="s">
        <v>41</v>
      </c>
      <c r="K166" s="74"/>
    </row>
    <row r="167" spans="1:11" ht="12.75" customHeight="1">
      <c r="A167" s="74" t="s">
        <v>270</v>
      </c>
      <c r="B167" s="74" t="s">
        <v>271</v>
      </c>
      <c r="C167" s="74" t="s">
        <v>272</v>
      </c>
      <c r="D167" s="74" t="s">
        <v>38</v>
      </c>
      <c r="E167" s="76">
        <v>40373</v>
      </c>
      <c r="F167" s="76">
        <v>40374</v>
      </c>
      <c r="G167" s="74">
        <v>1</v>
      </c>
      <c r="H167" s="74" t="s">
        <v>39</v>
      </c>
      <c r="I167" s="74" t="s">
        <v>40</v>
      </c>
      <c r="J167" s="74" t="s">
        <v>41</v>
      </c>
      <c r="K167" s="74"/>
    </row>
    <row r="168" spans="1:11" ht="12.75" customHeight="1">
      <c r="A168" s="74" t="s">
        <v>270</v>
      </c>
      <c r="B168" s="74" t="s">
        <v>271</v>
      </c>
      <c r="C168" s="74" t="s">
        <v>272</v>
      </c>
      <c r="D168" s="74" t="s">
        <v>38</v>
      </c>
      <c r="E168" s="76">
        <v>40374</v>
      </c>
      <c r="F168" s="76">
        <v>40375</v>
      </c>
      <c r="G168" s="74">
        <v>1</v>
      </c>
      <c r="H168" s="74" t="s">
        <v>42</v>
      </c>
      <c r="I168" s="74" t="s">
        <v>887</v>
      </c>
      <c r="J168" s="74" t="s">
        <v>41</v>
      </c>
      <c r="K168" s="74"/>
    </row>
    <row r="169" spans="1:11" ht="12.75" customHeight="1">
      <c r="A169" s="74" t="s">
        <v>270</v>
      </c>
      <c r="B169" s="74" t="s">
        <v>271</v>
      </c>
      <c r="C169" s="74" t="s">
        <v>272</v>
      </c>
      <c r="D169" s="74" t="s">
        <v>38</v>
      </c>
      <c r="E169" s="76">
        <v>40377</v>
      </c>
      <c r="F169" s="76">
        <v>40378</v>
      </c>
      <c r="G169" s="74">
        <v>1</v>
      </c>
      <c r="H169" s="74" t="s">
        <v>15</v>
      </c>
      <c r="I169" s="74" t="s">
        <v>40</v>
      </c>
      <c r="J169" s="74" t="s">
        <v>41</v>
      </c>
      <c r="K169" s="74"/>
    </row>
    <row r="170" spans="1:11" ht="12.75" customHeight="1">
      <c r="A170" s="74" t="s">
        <v>270</v>
      </c>
      <c r="B170" s="74" t="s">
        <v>271</v>
      </c>
      <c r="C170" s="74" t="s">
        <v>272</v>
      </c>
      <c r="D170" s="74" t="s">
        <v>38</v>
      </c>
      <c r="E170" s="76">
        <v>40378</v>
      </c>
      <c r="F170" s="76">
        <v>40379</v>
      </c>
      <c r="G170" s="74">
        <v>1</v>
      </c>
      <c r="H170" s="74" t="s">
        <v>42</v>
      </c>
      <c r="I170" s="74" t="s">
        <v>887</v>
      </c>
      <c r="J170" s="74" t="s">
        <v>27</v>
      </c>
      <c r="K170" s="74"/>
    </row>
    <row r="171" spans="1:11" ht="12.75" customHeight="1">
      <c r="A171" s="74" t="s">
        <v>270</v>
      </c>
      <c r="B171" s="74" t="s">
        <v>271</v>
      </c>
      <c r="C171" s="74" t="s">
        <v>272</v>
      </c>
      <c r="D171" s="74" t="s">
        <v>38</v>
      </c>
      <c r="E171" s="76">
        <v>40381</v>
      </c>
      <c r="F171" s="76">
        <v>40383</v>
      </c>
      <c r="G171" s="74">
        <v>2</v>
      </c>
      <c r="H171" s="74" t="s">
        <v>39</v>
      </c>
      <c r="I171" s="74" t="s">
        <v>40</v>
      </c>
      <c r="J171" s="74" t="s">
        <v>41</v>
      </c>
      <c r="K171" s="74"/>
    </row>
    <row r="172" spans="1:11" ht="12.75" customHeight="1">
      <c r="A172" s="74" t="s">
        <v>270</v>
      </c>
      <c r="B172" s="74" t="s">
        <v>271</v>
      </c>
      <c r="C172" s="74" t="s">
        <v>272</v>
      </c>
      <c r="D172" s="74" t="s">
        <v>38</v>
      </c>
      <c r="E172" s="76">
        <v>40384</v>
      </c>
      <c r="F172" s="76">
        <v>40385</v>
      </c>
      <c r="G172" s="74">
        <v>1</v>
      </c>
      <c r="H172" s="74" t="s">
        <v>39</v>
      </c>
      <c r="I172" s="74" t="s">
        <v>40</v>
      </c>
      <c r="J172" s="74" t="s">
        <v>41</v>
      </c>
      <c r="K172" s="74"/>
    </row>
    <row r="173" spans="1:11" ht="12.75" customHeight="1">
      <c r="A173" s="74" t="s">
        <v>270</v>
      </c>
      <c r="B173" s="74" t="s">
        <v>271</v>
      </c>
      <c r="C173" s="74" t="s">
        <v>272</v>
      </c>
      <c r="D173" s="74" t="s">
        <v>38</v>
      </c>
      <c r="E173" s="76">
        <v>40385</v>
      </c>
      <c r="F173" s="76">
        <v>40387</v>
      </c>
      <c r="G173" s="74">
        <v>2</v>
      </c>
      <c r="H173" s="74" t="s">
        <v>42</v>
      </c>
      <c r="I173" s="74" t="s">
        <v>887</v>
      </c>
      <c r="J173" s="74" t="s">
        <v>41</v>
      </c>
      <c r="K173" s="74"/>
    </row>
    <row r="174" spans="1:11" ht="12.75" customHeight="1">
      <c r="A174" s="74" t="s">
        <v>270</v>
      </c>
      <c r="B174" s="74" t="s">
        <v>271</v>
      </c>
      <c r="C174" s="74" t="s">
        <v>272</v>
      </c>
      <c r="D174" s="74" t="s">
        <v>38</v>
      </c>
      <c r="E174" s="76">
        <v>40388</v>
      </c>
      <c r="F174" s="76">
        <v>40389</v>
      </c>
      <c r="G174" s="74">
        <v>1</v>
      </c>
      <c r="H174" s="74" t="s">
        <v>15</v>
      </c>
      <c r="I174" s="74" t="s">
        <v>40</v>
      </c>
      <c r="J174" s="74" t="s">
        <v>41</v>
      </c>
      <c r="K174" s="74"/>
    </row>
    <row r="175" spans="1:11" ht="12.75" customHeight="1">
      <c r="A175" s="74" t="s">
        <v>270</v>
      </c>
      <c r="B175" s="74" t="s">
        <v>271</v>
      </c>
      <c r="C175" s="74" t="s">
        <v>272</v>
      </c>
      <c r="D175" s="74" t="s">
        <v>38</v>
      </c>
      <c r="E175" s="76">
        <v>40395</v>
      </c>
      <c r="F175" s="76">
        <v>40396</v>
      </c>
      <c r="G175" s="74">
        <v>1</v>
      </c>
      <c r="H175" s="74" t="s">
        <v>42</v>
      </c>
      <c r="I175" s="74" t="s">
        <v>887</v>
      </c>
      <c r="J175" s="74" t="s">
        <v>41</v>
      </c>
      <c r="K175" s="74"/>
    </row>
    <row r="176" spans="1:11" ht="12.75" customHeight="1">
      <c r="A176" s="74" t="s">
        <v>270</v>
      </c>
      <c r="B176" s="74" t="s">
        <v>271</v>
      </c>
      <c r="C176" s="74" t="s">
        <v>272</v>
      </c>
      <c r="D176" s="74" t="s">
        <v>38</v>
      </c>
      <c r="E176" s="76">
        <v>40397</v>
      </c>
      <c r="F176" s="76">
        <v>40398</v>
      </c>
      <c r="G176" s="74">
        <v>1</v>
      </c>
      <c r="H176" s="74" t="s">
        <v>42</v>
      </c>
      <c r="I176" s="74" t="s">
        <v>887</v>
      </c>
      <c r="J176" s="74" t="s">
        <v>41</v>
      </c>
      <c r="K176" s="74"/>
    </row>
    <row r="177" spans="1:11" ht="12.75" customHeight="1">
      <c r="A177" s="74" t="s">
        <v>270</v>
      </c>
      <c r="B177" s="74" t="s">
        <v>271</v>
      </c>
      <c r="C177" s="74" t="s">
        <v>272</v>
      </c>
      <c r="D177" s="74" t="s">
        <v>38</v>
      </c>
      <c r="E177" s="76">
        <v>40400</v>
      </c>
      <c r="F177" s="76">
        <v>40401</v>
      </c>
      <c r="G177" s="74">
        <v>1</v>
      </c>
      <c r="H177" s="74" t="s">
        <v>39</v>
      </c>
      <c r="I177" s="74" t="s">
        <v>40</v>
      </c>
      <c r="J177" s="74" t="s">
        <v>41</v>
      </c>
      <c r="K177" s="74"/>
    </row>
    <row r="178" spans="1:11" ht="12.75" customHeight="1">
      <c r="A178" s="74" t="s">
        <v>270</v>
      </c>
      <c r="B178" s="74" t="s">
        <v>271</v>
      </c>
      <c r="C178" s="74" t="s">
        <v>272</v>
      </c>
      <c r="D178" s="74" t="s">
        <v>38</v>
      </c>
      <c r="E178" s="76">
        <v>40410</v>
      </c>
      <c r="F178" s="76">
        <v>40411</v>
      </c>
      <c r="G178" s="74">
        <v>1</v>
      </c>
      <c r="H178" s="74" t="s">
        <v>39</v>
      </c>
      <c r="I178" s="74" t="s">
        <v>40</v>
      </c>
      <c r="J178" s="74" t="s">
        <v>41</v>
      </c>
      <c r="K178" s="74"/>
    </row>
    <row r="179" spans="1:11" ht="12.75" customHeight="1">
      <c r="A179" s="74" t="s">
        <v>270</v>
      </c>
      <c r="B179" s="74" t="s">
        <v>271</v>
      </c>
      <c r="C179" s="74" t="s">
        <v>272</v>
      </c>
      <c r="D179" s="74" t="s">
        <v>38</v>
      </c>
      <c r="E179" s="76">
        <v>40416</v>
      </c>
      <c r="F179" s="76">
        <v>40417</v>
      </c>
      <c r="G179" s="74">
        <v>1</v>
      </c>
      <c r="H179" s="74" t="s">
        <v>15</v>
      </c>
      <c r="I179" s="74" t="s">
        <v>40</v>
      </c>
      <c r="J179" s="74" t="s">
        <v>41</v>
      </c>
      <c r="K179" s="74"/>
    </row>
    <row r="180" spans="1:11" ht="12.75" customHeight="1">
      <c r="A180" s="74" t="s">
        <v>270</v>
      </c>
      <c r="B180" s="74" t="s">
        <v>271</v>
      </c>
      <c r="C180" s="74" t="s">
        <v>272</v>
      </c>
      <c r="D180" s="74" t="s">
        <v>38</v>
      </c>
      <c r="E180" s="76">
        <v>40417</v>
      </c>
      <c r="F180" s="76">
        <v>40418</v>
      </c>
      <c r="G180" s="74">
        <v>1</v>
      </c>
      <c r="H180" s="74" t="s">
        <v>42</v>
      </c>
      <c r="I180" s="74" t="s">
        <v>887</v>
      </c>
      <c r="J180" s="74" t="s">
        <v>41</v>
      </c>
      <c r="K180" s="74"/>
    </row>
    <row r="181" spans="1:11" ht="12.75" customHeight="1">
      <c r="A181" s="74" t="s">
        <v>270</v>
      </c>
      <c r="B181" s="74" t="s">
        <v>271</v>
      </c>
      <c r="C181" s="74" t="s">
        <v>272</v>
      </c>
      <c r="D181" s="74" t="s">
        <v>38</v>
      </c>
      <c r="E181" s="76">
        <v>40426</v>
      </c>
      <c r="F181" s="76">
        <v>40427</v>
      </c>
      <c r="G181" s="74">
        <v>1</v>
      </c>
      <c r="H181" s="74" t="s">
        <v>42</v>
      </c>
      <c r="I181" s="74" t="s">
        <v>887</v>
      </c>
      <c r="J181" s="74" t="s">
        <v>41</v>
      </c>
      <c r="K181" s="74"/>
    </row>
    <row r="182" spans="1:11" ht="12.75" customHeight="1">
      <c r="A182" s="74" t="s">
        <v>270</v>
      </c>
      <c r="B182" s="74" t="s">
        <v>273</v>
      </c>
      <c r="C182" s="74" t="s">
        <v>274</v>
      </c>
      <c r="D182" s="74" t="s">
        <v>38</v>
      </c>
      <c r="E182" s="76">
        <v>40386</v>
      </c>
      <c r="F182" s="76">
        <v>40387</v>
      </c>
      <c r="G182" s="74">
        <v>1</v>
      </c>
      <c r="H182" s="74" t="s">
        <v>42</v>
      </c>
      <c r="I182" s="74" t="s">
        <v>887</v>
      </c>
      <c r="J182" s="74" t="s">
        <v>15</v>
      </c>
      <c r="K182" s="74"/>
    </row>
    <row r="183" spans="1:11" ht="12.75" customHeight="1">
      <c r="A183" s="74" t="s">
        <v>270</v>
      </c>
      <c r="B183" s="74" t="s">
        <v>273</v>
      </c>
      <c r="C183" s="74" t="s">
        <v>274</v>
      </c>
      <c r="D183" s="74" t="s">
        <v>38</v>
      </c>
      <c r="E183" s="76">
        <v>40396</v>
      </c>
      <c r="F183" s="76">
        <v>40397</v>
      </c>
      <c r="G183" s="74">
        <v>1</v>
      </c>
      <c r="H183" s="74" t="s">
        <v>15</v>
      </c>
      <c r="I183" s="74" t="s">
        <v>15</v>
      </c>
      <c r="J183" s="74" t="s">
        <v>15</v>
      </c>
      <c r="K183" s="74"/>
    </row>
    <row r="184" spans="1:11" ht="12.75" customHeight="1">
      <c r="A184" s="74" t="s">
        <v>270</v>
      </c>
      <c r="B184" s="74" t="s">
        <v>273</v>
      </c>
      <c r="C184" s="74" t="s">
        <v>274</v>
      </c>
      <c r="D184" s="74" t="s">
        <v>38</v>
      </c>
      <c r="E184" s="76">
        <v>40413</v>
      </c>
      <c r="F184" s="76">
        <v>40414</v>
      </c>
      <c r="G184" s="74">
        <v>1</v>
      </c>
      <c r="H184" s="74" t="s">
        <v>15</v>
      </c>
      <c r="I184" s="74" t="s">
        <v>15</v>
      </c>
      <c r="J184" s="74" t="s">
        <v>15</v>
      </c>
      <c r="K184" s="74"/>
    </row>
    <row r="185" spans="1:11" ht="12.75" customHeight="1">
      <c r="A185" s="74" t="s">
        <v>270</v>
      </c>
      <c r="B185" s="74" t="s">
        <v>273</v>
      </c>
      <c r="C185" s="74" t="s">
        <v>274</v>
      </c>
      <c r="D185" s="74" t="s">
        <v>38</v>
      </c>
      <c r="E185" s="76">
        <v>40414</v>
      </c>
      <c r="F185" s="76">
        <v>40415</v>
      </c>
      <c r="G185" s="74">
        <v>1</v>
      </c>
      <c r="H185" s="74" t="s">
        <v>42</v>
      </c>
      <c r="I185" s="74" t="s">
        <v>887</v>
      </c>
      <c r="J185" s="74" t="s">
        <v>15</v>
      </c>
      <c r="K185" s="74"/>
    </row>
    <row r="186" spans="1:11" ht="12.75" customHeight="1">
      <c r="A186" s="74" t="s">
        <v>270</v>
      </c>
      <c r="B186" s="74" t="s">
        <v>275</v>
      </c>
      <c r="C186" s="74" t="s">
        <v>276</v>
      </c>
      <c r="D186" s="74" t="s">
        <v>38</v>
      </c>
      <c r="E186" s="76">
        <v>40386</v>
      </c>
      <c r="F186" s="76">
        <v>40387</v>
      </c>
      <c r="G186" s="74">
        <v>1</v>
      </c>
      <c r="H186" s="74" t="s">
        <v>42</v>
      </c>
      <c r="I186" s="74" t="s">
        <v>887</v>
      </c>
      <c r="J186" s="74" t="s">
        <v>15</v>
      </c>
      <c r="K186" s="74"/>
    </row>
    <row r="187" spans="1:11" ht="12.75" customHeight="1">
      <c r="A187" s="74" t="s">
        <v>270</v>
      </c>
      <c r="B187" s="74" t="s">
        <v>275</v>
      </c>
      <c r="C187" s="74" t="s">
        <v>276</v>
      </c>
      <c r="D187" s="74" t="s">
        <v>38</v>
      </c>
      <c r="E187" s="76">
        <v>40396</v>
      </c>
      <c r="F187" s="76">
        <v>40397</v>
      </c>
      <c r="G187" s="74">
        <v>1</v>
      </c>
      <c r="H187" s="74" t="s">
        <v>15</v>
      </c>
      <c r="I187" s="74" t="s">
        <v>15</v>
      </c>
      <c r="J187" s="74" t="s">
        <v>15</v>
      </c>
      <c r="K187" s="74"/>
    </row>
    <row r="188" spans="1:11" ht="12.75" customHeight="1">
      <c r="A188" s="74" t="s">
        <v>270</v>
      </c>
      <c r="B188" s="74" t="s">
        <v>275</v>
      </c>
      <c r="C188" s="74" t="s">
        <v>276</v>
      </c>
      <c r="D188" s="74" t="s">
        <v>38</v>
      </c>
      <c r="E188" s="76">
        <v>40413</v>
      </c>
      <c r="F188" s="76">
        <v>40414</v>
      </c>
      <c r="G188" s="74">
        <v>1</v>
      </c>
      <c r="H188" s="74" t="s">
        <v>15</v>
      </c>
      <c r="I188" s="74" t="s">
        <v>15</v>
      </c>
      <c r="J188" s="74" t="s">
        <v>15</v>
      </c>
      <c r="K188" s="74"/>
    </row>
    <row r="189" spans="1:11" ht="12.75" customHeight="1">
      <c r="A189" s="74" t="s">
        <v>270</v>
      </c>
      <c r="B189" s="74" t="s">
        <v>277</v>
      </c>
      <c r="C189" s="74" t="s">
        <v>278</v>
      </c>
      <c r="D189" s="74" t="s">
        <v>38</v>
      </c>
      <c r="E189" s="76">
        <v>40347</v>
      </c>
      <c r="F189" s="76">
        <v>40348</v>
      </c>
      <c r="G189" s="74">
        <v>1</v>
      </c>
      <c r="H189" s="74" t="s">
        <v>42</v>
      </c>
      <c r="I189" s="74" t="s">
        <v>887</v>
      </c>
      <c r="J189" s="74" t="s">
        <v>27</v>
      </c>
      <c r="K189" s="74"/>
    </row>
    <row r="190" spans="1:11" ht="12.75" customHeight="1">
      <c r="A190" s="74" t="s">
        <v>270</v>
      </c>
      <c r="B190" s="74" t="s">
        <v>277</v>
      </c>
      <c r="C190" s="74" t="s">
        <v>278</v>
      </c>
      <c r="D190" s="74" t="s">
        <v>38</v>
      </c>
      <c r="E190" s="76">
        <v>40350</v>
      </c>
      <c r="F190" s="76">
        <v>40351</v>
      </c>
      <c r="G190" s="74">
        <v>1</v>
      </c>
      <c r="H190" s="74" t="s">
        <v>15</v>
      </c>
      <c r="I190" s="74" t="s">
        <v>40</v>
      </c>
      <c r="J190" s="74" t="s">
        <v>27</v>
      </c>
      <c r="K190" s="74"/>
    </row>
    <row r="191" spans="1:11" ht="12.75" customHeight="1">
      <c r="A191" s="74" t="s">
        <v>270</v>
      </c>
      <c r="B191" s="74" t="s">
        <v>277</v>
      </c>
      <c r="C191" s="74" t="s">
        <v>278</v>
      </c>
      <c r="D191" s="74" t="s">
        <v>38</v>
      </c>
      <c r="E191" s="76">
        <v>40351</v>
      </c>
      <c r="F191" s="76">
        <v>40352</v>
      </c>
      <c r="G191" s="74">
        <v>1</v>
      </c>
      <c r="H191" s="74" t="s">
        <v>42</v>
      </c>
      <c r="I191" s="74" t="s">
        <v>887</v>
      </c>
      <c r="J191" s="74" t="s">
        <v>27</v>
      </c>
      <c r="K191" s="74"/>
    </row>
    <row r="192" spans="1:11" ht="12.75" customHeight="1">
      <c r="A192" s="74" t="s">
        <v>270</v>
      </c>
      <c r="B192" s="74" t="s">
        <v>277</v>
      </c>
      <c r="C192" s="74" t="s">
        <v>278</v>
      </c>
      <c r="D192" s="74" t="s">
        <v>38</v>
      </c>
      <c r="E192" s="76">
        <v>40352</v>
      </c>
      <c r="F192" s="76">
        <v>40353</v>
      </c>
      <c r="G192" s="74">
        <v>1</v>
      </c>
      <c r="H192" s="74" t="s">
        <v>39</v>
      </c>
      <c r="I192" s="74" t="s">
        <v>40</v>
      </c>
      <c r="J192" s="74" t="s">
        <v>41</v>
      </c>
      <c r="K192" s="74"/>
    </row>
    <row r="193" spans="1:11" ht="12.75" customHeight="1">
      <c r="A193" s="74" t="s">
        <v>270</v>
      </c>
      <c r="B193" s="74" t="s">
        <v>277</v>
      </c>
      <c r="C193" s="74" t="s">
        <v>278</v>
      </c>
      <c r="D193" s="74" t="s">
        <v>38</v>
      </c>
      <c r="E193" s="76">
        <v>40354</v>
      </c>
      <c r="F193" s="76">
        <v>40355</v>
      </c>
      <c r="G193" s="74">
        <v>1</v>
      </c>
      <c r="H193" s="74" t="s">
        <v>42</v>
      </c>
      <c r="I193" s="74" t="s">
        <v>887</v>
      </c>
      <c r="J193" s="74" t="s">
        <v>27</v>
      </c>
      <c r="K193" s="74"/>
    </row>
    <row r="194" spans="1:11" ht="12.75" customHeight="1">
      <c r="A194" s="74" t="s">
        <v>270</v>
      </c>
      <c r="B194" s="74" t="s">
        <v>277</v>
      </c>
      <c r="C194" s="74" t="s">
        <v>278</v>
      </c>
      <c r="D194" s="74" t="s">
        <v>38</v>
      </c>
      <c r="E194" s="76">
        <v>40357</v>
      </c>
      <c r="F194" s="76">
        <v>40358</v>
      </c>
      <c r="G194" s="74">
        <v>1</v>
      </c>
      <c r="H194" s="74" t="s">
        <v>39</v>
      </c>
      <c r="I194" s="74" t="s">
        <v>40</v>
      </c>
      <c r="J194" s="74" t="s">
        <v>41</v>
      </c>
      <c r="K194" s="74"/>
    </row>
    <row r="195" spans="1:11" ht="12.75" customHeight="1">
      <c r="A195" s="74" t="s">
        <v>270</v>
      </c>
      <c r="B195" s="74" t="s">
        <v>277</v>
      </c>
      <c r="C195" s="74" t="s">
        <v>278</v>
      </c>
      <c r="D195" s="74" t="s">
        <v>38</v>
      </c>
      <c r="E195" s="76">
        <v>40358</v>
      </c>
      <c r="F195" s="76">
        <v>40362</v>
      </c>
      <c r="G195" s="74">
        <v>4</v>
      </c>
      <c r="H195" s="74" t="s">
        <v>42</v>
      </c>
      <c r="I195" s="74" t="s">
        <v>887</v>
      </c>
      <c r="J195" s="74" t="s">
        <v>41</v>
      </c>
      <c r="K195" s="74"/>
    </row>
    <row r="196" spans="1:11" ht="12.75" customHeight="1">
      <c r="A196" s="74" t="s">
        <v>270</v>
      </c>
      <c r="B196" s="74" t="s">
        <v>277</v>
      </c>
      <c r="C196" s="74" t="s">
        <v>278</v>
      </c>
      <c r="D196" s="74" t="s">
        <v>38</v>
      </c>
      <c r="E196" s="76">
        <v>40369</v>
      </c>
      <c r="F196" s="76">
        <v>40370</v>
      </c>
      <c r="G196" s="74">
        <v>1</v>
      </c>
      <c r="H196" s="74" t="s">
        <v>39</v>
      </c>
      <c r="I196" s="74" t="s">
        <v>40</v>
      </c>
      <c r="J196" s="74" t="s">
        <v>41</v>
      </c>
      <c r="K196" s="74"/>
    </row>
    <row r="197" spans="1:11" ht="12.75" customHeight="1">
      <c r="A197" s="74" t="s">
        <v>270</v>
      </c>
      <c r="B197" s="74" t="s">
        <v>277</v>
      </c>
      <c r="C197" s="74" t="s">
        <v>278</v>
      </c>
      <c r="D197" s="74" t="s">
        <v>38</v>
      </c>
      <c r="E197" s="76">
        <v>40370</v>
      </c>
      <c r="F197" s="76">
        <v>40371</v>
      </c>
      <c r="G197" s="74">
        <v>1</v>
      </c>
      <c r="H197" s="74" t="s">
        <v>42</v>
      </c>
      <c r="I197" s="74" t="s">
        <v>887</v>
      </c>
      <c r="J197" s="74" t="s">
        <v>41</v>
      </c>
      <c r="K197" s="74"/>
    </row>
    <row r="198" spans="1:11" ht="12.75" customHeight="1">
      <c r="A198" s="74" t="s">
        <v>270</v>
      </c>
      <c r="B198" s="74" t="s">
        <v>277</v>
      </c>
      <c r="C198" s="74" t="s">
        <v>278</v>
      </c>
      <c r="D198" s="74" t="s">
        <v>38</v>
      </c>
      <c r="E198" s="76">
        <v>40373</v>
      </c>
      <c r="F198" s="76">
        <v>40374</v>
      </c>
      <c r="G198" s="74">
        <v>1</v>
      </c>
      <c r="H198" s="74" t="s">
        <v>15</v>
      </c>
      <c r="I198" s="74" t="s">
        <v>40</v>
      </c>
      <c r="J198" s="74" t="s">
        <v>27</v>
      </c>
      <c r="K198" s="74"/>
    </row>
    <row r="199" spans="1:11" ht="12.75" customHeight="1">
      <c r="A199" s="74" t="s">
        <v>270</v>
      </c>
      <c r="B199" s="74" t="s">
        <v>277</v>
      </c>
      <c r="C199" s="74" t="s">
        <v>278</v>
      </c>
      <c r="D199" s="74" t="s">
        <v>38</v>
      </c>
      <c r="E199" s="76">
        <v>40374</v>
      </c>
      <c r="F199" s="76">
        <v>40376</v>
      </c>
      <c r="G199" s="74">
        <v>2</v>
      </c>
      <c r="H199" s="74" t="s">
        <v>42</v>
      </c>
      <c r="I199" s="74" t="s">
        <v>887</v>
      </c>
      <c r="J199" s="74" t="s">
        <v>27</v>
      </c>
      <c r="K199" s="74"/>
    </row>
    <row r="200" spans="1:11" ht="12.75" customHeight="1">
      <c r="A200" s="74" t="s">
        <v>270</v>
      </c>
      <c r="B200" s="74" t="s">
        <v>277</v>
      </c>
      <c r="C200" s="74" t="s">
        <v>278</v>
      </c>
      <c r="D200" s="74" t="s">
        <v>38</v>
      </c>
      <c r="E200" s="76">
        <v>40377</v>
      </c>
      <c r="F200" s="76">
        <v>40378</v>
      </c>
      <c r="G200" s="74">
        <v>1</v>
      </c>
      <c r="H200" s="74" t="s">
        <v>15</v>
      </c>
      <c r="I200" s="74" t="s">
        <v>40</v>
      </c>
      <c r="J200" s="74" t="s">
        <v>27</v>
      </c>
      <c r="K200" s="74"/>
    </row>
    <row r="201" spans="1:11" ht="12.75" customHeight="1">
      <c r="A201" s="74" t="s">
        <v>270</v>
      </c>
      <c r="B201" s="74" t="s">
        <v>277</v>
      </c>
      <c r="C201" s="74" t="s">
        <v>278</v>
      </c>
      <c r="D201" s="74" t="s">
        <v>38</v>
      </c>
      <c r="E201" s="76">
        <v>40381</v>
      </c>
      <c r="F201" s="76">
        <v>40382</v>
      </c>
      <c r="G201" s="74">
        <v>1</v>
      </c>
      <c r="H201" s="74" t="s">
        <v>15</v>
      </c>
      <c r="I201" s="74" t="s">
        <v>40</v>
      </c>
      <c r="J201" s="74" t="s">
        <v>27</v>
      </c>
      <c r="K201" s="74"/>
    </row>
    <row r="202" spans="1:11" ht="12.75" customHeight="1">
      <c r="A202" s="74" t="s">
        <v>270</v>
      </c>
      <c r="B202" s="74" t="s">
        <v>277</v>
      </c>
      <c r="C202" s="74" t="s">
        <v>278</v>
      </c>
      <c r="D202" s="74" t="s">
        <v>38</v>
      </c>
      <c r="E202" s="76">
        <v>40382</v>
      </c>
      <c r="F202" s="76">
        <v>40383</v>
      </c>
      <c r="G202" s="74">
        <v>1</v>
      </c>
      <c r="H202" s="74" t="s">
        <v>42</v>
      </c>
      <c r="I202" s="74" t="s">
        <v>887</v>
      </c>
      <c r="J202" s="74" t="s">
        <v>41</v>
      </c>
      <c r="K202" s="74"/>
    </row>
    <row r="203" spans="1:11" ht="12.75" customHeight="1">
      <c r="A203" s="74" t="s">
        <v>270</v>
      </c>
      <c r="B203" s="74" t="s">
        <v>277</v>
      </c>
      <c r="C203" s="74" t="s">
        <v>278</v>
      </c>
      <c r="D203" s="74" t="s">
        <v>38</v>
      </c>
      <c r="E203" s="76">
        <v>40384</v>
      </c>
      <c r="F203" s="76">
        <v>40385</v>
      </c>
      <c r="G203" s="74">
        <v>1</v>
      </c>
      <c r="H203" s="74" t="s">
        <v>39</v>
      </c>
      <c r="I203" s="74" t="s">
        <v>40</v>
      </c>
      <c r="J203" s="74" t="s">
        <v>41</v>
      </c>
      <c r="K203" s="74"/>
    </row>
    <row r="204" spans="1:11" ht="12.75" customHeight="1">
      <c r="A204" s="74" t="s">
        <v>270</v>
      </c>
      <c r="B204" s="74" t="s">
        <v>277</v>
      </c>
      <c r="C204" s="74" t="s">
        <v>278</v>
      </c>
      <c r="D204" s="74" t="s">
        <v>38</v>
      </c>
      <c r="E204" s="76">
        <v>40385</v>
      </c>
      <c r="F204" s="76">
        <v>40387</v>
      </c>
      <c r="G204" s="74">
        <v>2</v>
      </c>
      <c r="H204" s="74" t="s">
        <v>42</v>
      </c>
      <c r="I204" s="74" t="s">
        <v>887</v>
      </c>
      <c r="J204" s="74" t="s">
        <v>27</v>
      </c>
      <c r="K204" s="74"/>
    </row>
    <row r="205" spans="1:11" ht="12.75" customHeight="1">
      <c r="A205" s="74" t="s">
        <v>270</v>
      </c>
      <c r="B205" s="74" t="s">
        <v>277</v>
      </c>
      <c r="C205" s="74" t="s">
        <v>278</v>
      </c>
      <c r="D205" s="74" t="s">
        <v>38</v>
      </c>
      <c r="E205" s="76">
        <v>40388</v>
      </c>
      <c r="F205" s="76">
        <v>40389</v>
      </c>
      <c r="G205" s="74">
        <v>1</v>
      </c>
      <c r="H205" s="74" t="s">
        <v>15</v>
      </c>
      <c r="I205" s="74" t="s">
        <v>40</v>
      </c>
      <c r="J205" s="74" t="s">
        <v>27</v>
      </c>
      <c r="K205" s="74"/>
    </row>
    <row r="206" spans="1:11" ht="12.75" customHeight="1">
      <c r="A206" s="74" t="s">
        <v>270</v>
      </c>
      <c r="B206" s="74" t="s">
        <v>277</v>
      </c>
      <c r="C206" s="74" t="s">
        <v>278</v>
      </c>
      <c r="D206" s="74" t="s">
        <v>38</v>
      </c>
      <c r="E206" s="76">
        <v>40389</v>
      </c>
      <c r="F206" s="76">
        <v>40390</v>
      </c>
      <c r="G206" s="74">
        <v>1</v>
      </c>
      <c r="H206" s="74" t="s">
        <v>42</v>
      </c>
      <c r="I206" s="74" t="s">
        <v>887</v>
      </c>
      <c r="J206" s="74" t="s">
        <v>27</v>
      </c>
      <c r="K206" s="74"/>
    </row>
    <row r="207" spans="1:11" ht="12.75" customHeight="1">
      <c r="A207" s="74" t="s">
        <v>270</v>
      </c>
      <c r="B207" s="74" t="s">
        <v>277</v>
      </c>
      <c r="C207" s="74" t="s">
        <v>278</v>
      </c>
      <c r="D207" s="74" t="s">
        <v>38</v>
      </c>
      <c r="E207" s="76">
        <v>40395</v>
      </c>
      <c r="F207" s="76">
        <v>40396</v>
      </c>
      <c r="G207" s="74">
        <v>1</v>
      </c>
      <c r="H207" s="74" t="s">
        <v>42</v>
      </c>
      <c r="I207" s="74" t="s">
        <v>887</v>
      </c>
      <c r="J207" s="74" t="s">
        <v>41</v>
      </c>
      <c r="K207" s="74"/>
    </row>
    <row r="208" spans="1:11" ht="12.75" customHeight="1">
      <c r="A208" s="74" t="s">
        <v>270</v>
      </c>
      <c r="B208" s="74" t="s">
        <v>277</v>
      </c>
      <c r="C208" s="74" t="s">
        <v>278</v>
      </c>
      <c r="D208" s="74" t="s">
        <v>38</v>
      </c>
      <c r="E208" s="76">
        <v>40397</v>
      </c>
      <c r="F208" s="76">
        <v>40399</v>
      </c>
      <c r="G208" s="74">
        <v>2</v>
      </c>
      <c r="H208" s="74" t="s">
        <v>42</v>
      </c>
      <c r="I208" s="74" t="s">
        <v>887</v>
      </c>
      <c r="J208" s="74" t="s">
        <v>27</v>
      </c>
      <c r="K208" s="74"/>
    </row>
    <row r="209" spans="1:11" ht="12.75" customHeight="1">
      <c r="A209" s="74" t="s">
        <v>270</v>
      </c>
      <c r="B209" s="74" t="s">
        <v>277</v>
      </c>
      <c r="C209" s="74" t="s">
        <v>278</v>
      </c>
      <c r="D209" s="74" t="s">
        <v>38</v>
      </c>
      <c r="E209" s="76">
        <v>40399</v>
      </c>
      <c r="F209" s="76">
        <v>40401</v>
      </c>
      <c r="G209" s="74">
        <v>2</v>
      </c>
      <c r="H209" s="74" t="s">
        <v>15</v>
      </c>
      <c r="I209" s="74" t="s">
        <v>40</v>
      </c>
      <c r="J209" s="74" t="s">
        <v>15</v>
      </c>
      <c r="K209" s="74"/>
    </row>
    <row r="210" spans="1:11" ht="12.75" customHeight="1">
      <c r="A210" s="74" t="s">
        <v>270</v>
      </c>
      <c r="B210" s="74" t="s">
        <v>277</v>
      </c>
      <c r="C210" s="74" t="s">
        <v>278</v>
      </c>
      <c r="D210" s="74" t="s">
        <v>38</v>
      </c>
      <c r="E210" s="76">
        <v>40402</v>
      </c>
      <c r="F210" s="76">
        <v>40403</v>
      </c>
      <c r="G210" s="74">
        <v>1</v>
      </c>
      <c r="H210" s="74" t="s">
        <v>42</v>
      </c>
      <c r="I210" s="74" t="s">
        <v>887</v>
      </c>
      <c r="J210" s="74" t="s">
        <v>27</v>
      </c>
      <c r="K210" s="74"/>
    </row>
    <row r="211" spans="1:11" ht="12.75" customHeight="1">
      <c r="A211" s="74" t="s">
        <v>270</v>
      </c>
      <c r="B211" s="74" t="s">
        <v>277</v>
      </c>
      <c r="C211" s="74" t="s">
        <v>278</v>
      </c>
      <c r="D211" s="74" t="s">
        <v>38</v>
      </c>
      <c r="E211" s="76">
        <v>40409</v>
      </c>
      <c r="F211" s="76">
        <v>40410</v>
      </c>
      <c r="G211" s="74">
        <v>1</v>
      </c>
      <c r="H211" s="74" t="s">
        <v>42</v>
      </c>
      <c r="I211" s="74" t="s">
        <v>887</v>
      </c>
      <c r="J211" s="74" t="s">
        <v>27</v>
      </c>
      <c r="K211" s="74"/>
    </row>
    <row r="212" spans="1:11" ht="12.75" customHeight="1">
      <c r="A212" s="74" t="s">
        <v>270</v>
      </c>
      <c r="B212" s="74" t="s">
        <v>277</v>
      </c>
      <c r="C212" s="74" t="s">
        <v>278</v>
      </c>
      <c r="D212" s="74" t="s">
        <v>38</v>
      </c>
      <c r="E212" s="76">
        <v>40410</v>
      </c>
      <c r="F212" s="76">
        <v>40411</v>
      </c>
      <c r="G212" s="74">
        <v>1</v>
      </c>
      <c r="H212" s="74" t="s">
        <v>15</v>
      </c>
      <c r="I212" s="74" t="s">
        <v>40</v>
      </c>
      <c r="J212" s="74" t="s">
        <v>27</v>
      </c>
      <c r="K212" s="74"/>
    </row>
    <row r="213" spans="1:11" ht="12.75" customHeight="1">
      <c r="A213" s="74" t="s">
        <v>270</v>
      </c>
      <c r="B213" s="74" t="s">
        <v>277</v>
      </c>
      <c r="C213" s="74" t="s">
        <v>278</v>
      </c>
      <c r="D213" s="74" t="s">
        <v>38</v>
      </c>
      <c r="E213" s="76">
        <v>40411</v>
      </c>
      <c r="F213" s="76">
        <v>40412</v>
      </c>
      <c r="G213" s="74">
        <v>1</v>
      </c>
      <c r="H213" s="74" t="s">
        <v>42</v>
      </c>
      <c r="I213" s="74" t="s">
        <v>887</v>
      </c>
      <c r="J213" s="74" t="s">
        <v>27</v>
      </c>
      <c r="K213" s="74"/>
    </row>
    <row r="214" spans="1:11" ht="12.75" customHeight="1">
      <c r="A214" s="74" t="s">
        <v>270</v>
      </c>
      <c r="B214" s="74" t="s">
        <v>277</v>
      </c>
      <c r="C214" s="74" t="s">
        <v>278</v>
      </c>
      <c r="D214" s="74" t="s">
        <v>38</v>
      </c>
      <c r="E214" s="76">
        <v>40412</v>
      </c>
      <c r="F214" s="76">
        <v>40414</v>
      </c>
      <c r="G214" s="74">
        <v>2</v>
      </c>
      <c r="H214" s="74" t="s">
        <v>39</v>
      </c>
      <c r="I214" s="74" t="s">
        <v>40</v>
      </c>
      <c r="J214" s="74" t="s">
        <v>41</v>
      </c>
      <c r="K214" s="74"/>
    </row>
    <row r="215" spans="1:11" ht="12.75" customHeight="1">
      <c r="A215" s="74" t="s">
        <v>270</v>
      </c>
      <c r="B215" s="74" t="s">
        <v>277</v>
      </c>
      <c r="C215" s="74" t="s">
        <v>278</v>
      </c>
      <c r="D215" s="74" t="s">
        <v>38</v>
      </c>
      <c r="E215" s="76">
        <v>40414</v>
      </c>
      <c r="F215" s="76">
        <v>40415</v>
      </c>
      <c r="G215" s="74">
        <v>1</v>
      </c>
      <c r="H215" s="74" t="s">
        <v>42</v>
      </c>
      <c r="I215" s="74" t="s">
        <v>887</v>
      </c>
      <c r="J215" s="74" t="s">
        <v>27</v>
      </c>
      <c r="K215" s="74"/>
    </row>
    <row r="216" spans="1:11" ht="12.75" customHeight="1">
      <c r="A216" s="74" t="s">
        <v>270</v>
      </c>
      <c r="B216" s="74" t="s">
        <v>277</v>
      </c>
      <c r="C216" s="74" t="s">
        <v>278</v>
      </c>
      <c r="D216" s="74" t="s">
        <v>38</v>
      </c>
      <c r="E216" s="76">
        <v>40416</v>
      </c>
      <c r="F216" s="76">
        <v>40417</v>
      </c>
      <c r="G216" s="74">
        <v>1</v>
      </c>
      <c r="H216" s="74" t="s">
        <v>15</v>
      </c>
      <c r="I216" s="74" t="s">
        <v>40</v>
      </c>
      <c r="J216" s="74" t="s">
        <v>41</v>
      </c>
      <c r="K216" s="74"/>
    </row>
    <row r="217" spans="1:11" ht="12.75" customHeight="1">
      <c r="A217" s="74" t="s">
        <v>270</v>
      </c>
      <c r="B217" s="74" t="s">
        <v>277</v>
      </c>
      <c r="C217" s="74" t="s">
        <v>278</v>
      </c>
      <c r="D217" s="74" t="s">
        <v>38</v>
      </c>
      <c r="E217" s="76">
        <v>40417</v>
      </c>
      <c r="F217" s="76">
        <v>40419</v>
      </c>
      <c r="G217" s="74">
        <v>2</v>
      </c>
      <c r="H217" s="74" t="s">
        <v>42</v>
      </c>
      <c r="I217" s="74" t="s">
        <v>887</v>
      </c>
      <c r="J217" s="74" t="s">
        <v>41</v>
      </c>
      <c r="K217" s="74"/>
    </row>
    <row r="218" spans="1:11" ht="12.75" customHeight="1">
      <c r="A218" s="75" t="s">
        <v>270</v>
      </c>
      <c r="B218" s="75" t="s">
        <v>277</v>
      </c>
      <c r="C218" s="75" t="s">
        <v>278</v>
      </c>
      <c r="D218" s="75" t="s">
        <v>38</v>
      </c>
      <c r="E218" s="77">
        <v>40426</v>
      </c>
      <c r="F218" s="77">
        <v>40427</v>
      </c>
      <c r="G218" s="75">
        <v>1</v>
      </c>
      <c r="H218" s="75" t="s">
        <v>42</v>
      </c>
      <c r="I218" s="75" t="s">
        <v>887</v>
      </c>
      <c r="J218" s="75" t="s">
        <v>41</v>
      </c>
      <c r="K218" s="74"/>
    </row>
    <row r="219" spans="1:11" ht="12.75" customHeight="1">
      <c r="A219" s="33"/>
      <c r="B219" s="64">
        <f>SUM(IF(FREQUENCY(MATCH(B159:B218,B159:B218,0),MATCH(B159:B218,B159:B218,0))&gt;0,1))</f>
        <v>4</v>
      </c>
      <c r="C219" s="34"/>
      <c r="D219" s="29">
        <f>COUNTA(D159:D218)</f>
        <v>60</v>
      </c>
      <c r="E219" s="29"/>
      <c r="F219" s="29"/>
      <c r="G219" s="29">
        <f>SUM(G159:G218)</f>
        <v>74</v>
      </c>
      <c r="H219" s="33"/>
      <c r="I219" s="33"/>
      <c r="J219" s="33"/>
    </row>
    <row r="220" spans="1:11" ht="12.75" customHeight="1">
      <c r="A220" s="33"/>
      <c r="B220" s="64"/>
      <c r="C220" s="34"/>
      <c r="D220" s="29"/>
      <c r="E220" s="29"/>
      <c r="F220" s="29"/>
      <c r="G220" s="29"/>
      <c r="H220" s="33"/>
      <c r="I220" s="33"/>
      <c r="J220" s="33"/>
    </row>
    <row r="221" spans="1:11" ht="12.75" customHeight="1">
      <c r="A221" s="74" t="s">
        <v>279</v>
      </c>
      <c r="B221" s="74" t="s">
        <v>284</v>
      </c>
      <c r="C221" s="74" t="s">
        <v>285</v>
      </c>
      <c r="D221" s="74" t="s">
        <v>38</v>
      </c>
      <c r="E221" s="76">
        <v>40339</v>
      </c>
      <c r="F221" s="76">
        <v>40340</v>
      </c>
      <c r="G221" s="74">
        <v>1</v>
      </c>
      <c r="H221" s="74" t="s">
        <v>39</v>
      </c>
      <c r="I221" s="74" t="s">
        <v>40</v>
      </c>
      <c r="J221" s="74" t="s">
        <v>41</v>
      </c>
      <c r="K221" s="74"/>
    </row>
    <row r="222" spans="1:11" ht="12.75" customHeight="1">
      <c r="A222" s="74" t="s">
        <v>279</v>
      </c>
      <c r="B222" s="74" t="s">
        <v>284</v>
      </c>
      <c r="C222" s="74" t="s">
        <v>285</v>
      </c>
      <c r="D222" s="74" t="s">
        <v>38</v>
      </c>
      <c r="E222" s="76">
        <v>40373</v>
      </c>
      <c r="F222" s="76">
        <v>40374</v>
      </c>
      <c r="G222" s="74">
        <v>1</v>
      </c>
      <c r="H222" s="74" t="s">
        <v>39</v>
      </c>
      <c r="I222" s="74" t="s">
        <v>40</v>
      </c>
      <c r="J222" s="74" t="s">
        <v>41</v>
      </c>
      <c r="K222" s="74"/>
    </row>
    <row r="223" spans="1:11" ht="12.75" customHeight="1">
      <c r="A223" s="74" t="s">
        <v>279</v>
      </c>
      <c r="B223" s="74" t="s">
        <v>284</v>
      </c>
      <c r="C223" s="74" t="s">
        <v>285</v>
      </c>
      <c r="D223" s="74" t="s">
        <v>38</v>
      </c>
      <c r="E223" s="76">
        <v>40385</v>
      </c>
      <c r="F223" s="76">
        <v>40386</v>
      </c>
      <c r="G223" s="74">
        <v>1</v>
      </c>
      <c r="H223" s="74" t="s">
        <v>39</v>
      </c>
      <c r="I223" s="74" t="s">
        <v>40</v>
      </c>
      <c r="J223" s="74" t="s">
        <v>41</v>
      </c>
      <c r="K223" s="74"/>
    </row>
    <row r="224" spans="1:11" ht="12.75" customHeight="1">
      <c r="A224" s="74" t="s">
        <v>279</v>
      </c>
      <c r="B224" s="74" t="s">
        <v>284</v>
      </c>
      <c r="C224" s="74" t="s">
        <v>285</v>
      </c>
      <c r="D224" s="74" t="s">
        <v>38</v>
      </c>
      <c r="E224" s="76">
        <v>40413</v>
      </c>
      <c r="F224" s="76">
        <v>40414</v>
      </c>
      <c r="G224" s="74">
        <v>1</v>
      </c>
      <c r="H224" s="74" t="s">
        <v>39</v>
      </c>
      <c r="I224" s="74" t="s">
        <v>40</v>
      </c>
      <c r="J224" s="74" t="s">
        <v>41</v>
      </c>
      <c r="K224" s="74"/>
    </row>
    <row r="225" spans="1:11" ht="12.75" customHeight="1">
      <c r="A225" s="74" t="s">
        <v>279</v>
      </c>
      <c r="B225" s="74" t="s">
        <v>286</v>
      </c>
      <c r="C225" s="74" t="s">
        <v>287</v>
      </c>
      <c r="D225" s="74" t="s">
        <v>38</v>
      </c>
      <c r="E225" s="76">
        <v>40373</v>
      </c>
      <c r="F225" s="76">
        <v>40374</v>
      </c>
      <c r="G225" s="74">
        <v>1</v>
      </c>
      <c r="H225" s="74" t="s">
        <v>39</v>
      </c>
      <c r="I225" s="74" t="s">
        <v>40</v>
      </c>
      <c r="J225" s="74" t="s">
        <v>41</v>
      </c>
      <c r="K225" s="74"/>
    </row>
    <row r="226" spans="1:11" ht="12.75" customHeight="1">
      <c r="A226" s="74" t="s">
        <v>279</v>
      </c>
      <c r="B226" s="74" t="s">
        <v>286</v>
      </c>
      <c r="C226" s="74" t="s">
        <v>287</v>
      </c>
      <c r="D226" s="74" t="s">
        <v>38</v>
      </c>
      <c r="E226" s="76">
        <v>40413</v>
      </c>
      <c r="F226" s="76">
        <v>40414</v>
      </c>
      <c r="G226" s="74">
        <v>1</v>
      </c>
      <c r="H226" s="74" t="s">
        <v>39</v>
      </c>
      <c r="I226" s="74" t="s">
        <v>40</v>
      </c>
      <c r="J226" s="74" t="s">
        <v>41</v>
      </c>
      <c r="K226" s="74"/>
    </row>
    <row r="227" spans="1:11" ht="12.75" customHeight="1">
      <c r="A227" s="74" t="s">
        <v>279</v>
      </c>
      <c r="B227" s="74" t="s">
        <v>286</v>
      </c>
      <c r="C227" s="74" t="s">
        <v>287</v>
      </c>
      <c r="D227" s="74" t="s">
        <v>38</v>
      </c>
      <c r="E227" s="76">
        <v>40415</v>
      </c>
      <c r="F227" s="76">
        <v>40416</v>
      </c>
      <c r="G227" s="74">
        <v>1</v>
      </c>
      <c r="H227" s="74" t="s">
        <v>39</v>
      </c>
      <c r="I227" s="74" t="s">
        <v>40</v>
      </c>
      <c r="J227" s="74" t="s">
        <v>41</v>
      </c>
      <c r="K227" s="74"/>
    </row>
    <row r="228" spans="1:11" ht="12.75" customHeight="1">
      <c r="A228" s="74" t="s">
        <v>279</v>
      </c>
      <c r="B228" s="74" t="s">
        <v>292</v>
      </c>
      <c r="C228" s="74" t="s">
        <v>293</v>
      </c>
      <c r="D228" s="74" t="s">
        <v>38</v>
      </c>
      <c r="E228" s="76">
        <v>40354</v>
      </c>
      <c r="F228" s="76">
        <v>40355</v>
      </c>
      <c r="G228" s="74">
        <v>1</v>
      </c>
      <c r="H228" s="74" t="s">
        <v>42</v>
      </c>
      <c r="I228" s="74" t="s">
        <v>43</v>
      </c>
      <c r="J228" s="74" t="s">
        <v>41</v>
      </c>
      <c r="K228" s="74"/>
    </row>
    <row r="229" spans="1:11" ht="12.75" customHeight="1">
      <c r="A229" s="74" t="s">
        <v>279</v>
      </c>
      <c r="B229" s="74" t="s">
        <v>292</v>
      </c>
      <c r="C229" s="74" t="s">
        <v>293</v>
      </c>
      <c r="D229" s="74" t="s">
        <v>38</v>
      </c>
      <c r="E229" s="76">
        <v>40373</v>
      </c>
      <c r="F229" s="76">
        <v>40374</v>
      </c>
      <c r="G229" s="74">
        <v>1</v>
      </c>
      <c r="H229" s="74" t="s">
        <v>39</v>
      </c>
      <c r="I229" s="74" t="s">
        <v>40</v>
      </c>
      <c r="J229" s="74" t="s">
        <v>41</v>
      </c>
      <c r="K229" s="74"/>
    </row>
    <row r="230" spans="1:11" ht="12.75" customHeight="1">
      <c r="A230" s="74" t="s">
        <v>279</v>
      </c>
      <c r="B230" s="74" t="s">
        <v>292</v>
      </c>
      <c r="C230" s="74" t="s">
        <v>293</v>
      </c>
      <c r="D230" s="74" t="s">
        <v>38</v>
      </c>
      <c r="E230" s="76">
        <v>40385</v>
      </c>
      <c r="F230" s="76">
        <v>40386</v>
      </c>
      <c r="G230" s="74">
        <v>1</v>
      </c>
      <c r="H230" s="74" t="s">
        <v>39</v>
      </c>
      <c r="I230" s="74" t="s">
        <v>40</v>
      </c>
      <c r="J230" s="74" t="s">
        <v>41</v>
      </c>
      <c r="K230" s="74"/>
    </row>
    <row r="231" spans="1:11" ht="12.75" customHeight="1">
      <c r="A231" s="74" t="s">
        <v>279</v>
      </c>
      <c r="B231" s="74" t="s">
        <v>292</v>
      </c>
      <c r="C231" s="74" t="s">
        <v>293</v>
      </c>
      <c r="D231" s="74" t="s">
        <v>38</v>
      </c>
      <c r="E231" s="76">
        <v>40403</v>
      </c>
      <c r="F231" s="76">
        <v>40404</v>
      </c>
      <c r="G231" s="74">
        <v>1</v>
      </c>
      <c r="H231" s="74" t="s">
        <v>42</v>
      </c>
      <c r="I231" s="74" t="s">
        <v>43</v>
      </c>
      <c r="J231" s="74" t="s">
        <v>27</v>
      </c>
      <c r="K231" s="74"/>
    </row>
    <row r="232" spans="1:11" ht="12.75" customHeight="1">
      <c r="A232" s="74" t="s">
        <v>279</v>
      </c>
      <c r="B232" s="74" t="s">
        <v>292</v>
      </c>
      <c r="C232" s="74" t="s">
        <v>293</v>
      </c>
      <c r="D232" s="74" t="s">
        <v>38</v>
      </c>
      <c r="E232" s="76">
        <v>40413</v>
      </c>
      <c r="F232" s="76">
        <v>40414</v>
      </c>
      <c r="G232" s="74">
        <v>1</v>
      </c>
      <c r="H232" s="74" t="s">
        <v>39</v>
      </c>
      <c r="I232" s="74" t="s">
        <v>40</v>
      </c>
      <c r="J232" s="74" t="s">
        <v>41</v>
      </c>
      <c r="K232" s="74"/>
    </row>
    <row r="233" spans="1:11" ht="12.75" customHeight="1">
      <c r="A233" s="74" t="s">
        <v>279</v>
      </c>
      <c r="B233" s="74" t="s">
        <v>296</v>
      </c>
      <c r="C233" s="74" t="s">
        <v>297</v>
      </c>
      <c r="D233" s="74" t="s">
        <v>38</v>
      </c>
      <c r="E233" s="76">
        <v>40327</v>
      </c>
      <c r="F233" s="76">
        <v>40427</v>
      </c>
      <c r="G233" s="74">
        <v>100</v>
      </c>
      <c r="H233" s="74" t="s">
        <v>42</v>
      </c>
      <c r="I233" s="74" t="s">
        <v>43</v>
      </c>
      <c r="J233" s="74" t="s">
        <v>27</v>
      </c>
      <c r="K233" s="74"/>
    </row>
    <row r="234" spans="1:11" ht="12.75" customHeight="1">
      <c r="A234" s="74" t="s">
        <v>279</v>
      </c>
      <c r="B234" s="74" t="s">
        <v>310</v>
      </c>
      <c r="C234" s="74" t="s">
        <v>311</v>
      </c>
      <c r="D234" s="74" t="s">
        <v>38</v>
      </c>
      <c r="E234" s="76">
        <v>40373</v>
      </c>
      <c r="F234" s="76">
        <v>40374</v>
      </c>
      <c r="G234" s="74">
        <v>1</v>
      </c>
      <c r="H234" s="74" t="s">
        <v>39</v>
      </c>
      <c r="I234" s="74" t="s">
        <v>40</v>
      </c>
      <c r="J234" s="74" t="s">
        <v>41</v>
      </c>
      <c r="K234" s="74"/>
    </row>
    <row r="235" spans="1:11" ht="12.75" customHeight="1">
      <c r="A235" s="74" t="s">
        <v>279</v>
      </c>
      <c r="B235" s="74" t="s">
        <v>310</v>
      </c>
      <c r="C235" s="74" t="s">
        <v>311</v>
      </c>
      <c r="D235" s="74" t="s">
        <v>38</v>
      </c>
      <c r="E235" s="76">
        <v>40379</v>
      </c>
      <c r="F235" s="76">
        <v>40380</v>
      </c>
      <c r="G235" s="74">
        <v>1</v>
      </c>
      <c r="H235" s="74" t="s">
        <v>39</v>
      </c>
      <c r="I235" s="74" t="s">
        <v>40</v>
      </c>
      <c r="J235" s="74" t="s">
        <v>41</v>
      </c>
      <c r="K235" s="74"/>
    </row>
    <row r="236" spans="1:11" ht="12.75" customHeight="1">
      <c r="A236" s="74" t="s">
        <v>279</v>
      </c>
      <c r="B236" s="74" t="s">
        <v>310</v>
      </c>
      <c r="C236" s="74" t="s">
        <v>311</v>
      </c>
      <c r="D236" s="74" t="s">
        <v>38</v>
      </c>
      <c r="E236" s="76">
        <v>40413</v>
      </c>
      <c r="F236" s="76">
        <v>40414</v>
      </c>
      <c r="G236" s="74">
        <v>1</v>
      </c>
      <c r="H236" s="74" t="s">
        <v>39</v>
      </c>
      <c r="I236" s="74" t="s">
        <v>40</v>
      </c>
      <c r="J236" s="74" t="s">
        <v>41</v>
      </c>
      <c r="K236" s="74"/>
    </row>
    <row r="237" spans="1:11" ht="12.75" customHeight="1">
      <c r="A237" s="74" t="s">
        <v>279</v>
      </c>
      <c r="B237" s="74" t="s">
        <v>310</v>
      </c>
      <c r="C237" s="74" t="s">
        <v>311</v>
      </c>
      <c r="D237" s="74" t="s">
        <v>38</v>
      </c>
      <c r="E237" s="76">
        <v>40415</v>
      </c>
      <c r="F237" s="76">
        <v>40416</v>
      </c>
      <c r="G237" s="74">
        <v>1</v>
      </c>
      <c r="H237" s="74" t="s">
        <v>39</v>
      </c>
      <c r="I237" s="74" t="s">
        <v>40</v>
      </c>
      <c r="J237" s="74" t="s">
        <v>41</v>
      </c>
      <c r="K237" s="74"/>
    </row>
    <row r="238" spans="1:11" ht="12.75" customHeight="1">
      <c r="A238" s="74" t="s">
        <v>279</v>
      </c>
      <c r="B238" s="74" t="s">
        <v>312</v>
      </c>
      <c r="C238" s="74" t="s">
        <v>313</v>
      </c>
      <c r="D238" s="74" t="s">
        <v>38</v>
      </c>
      <c r="E238" s="76">
        <v>40339</v>
      </c>
      <c r="F238" s="76">
        <v>40340</v>
      </c>
      <c r="G238" s="74">
        <v>1</v>
      </c>
      <c r="H238" s="74" t="s">
        <v>39</v>
      </c>
      <c r="I238" s="74" t="s">
        <v>40</v>
      </c>
      <c r="J238" s="74" t="s">
        <v>41</v>
      </c>
      <c r="K238" s="74"/>
    </row>
    <row r="239" spans="1:11" ht="12.75" customHeight="1">
      <c r="A239" s="74" t="s">
        <v>279</v>
      </c>
      <c r="B239" s="74" t="s">
        <v>312</v>
      </c>
      <c r="C239" s="74" t="s">
        <v>313</v>
      </c>
      <c r="D239" s="74" t="s">
        <v>38</v>
      </c>
      <c r="E239" s="76">
        <v>40340</v>
      </c>
      <c r="F239" s="76">
        <v>40361</v>
      </c>
      <c r="G239" s="74">
        <v>21</v>
      </c>
      <c r="H239" s="74" t="s">
        <v>42</v>
      </c>
      <c r="I239" s="74" t="s">
        <v>43</v>
      </c>
      <c r="J239" s="74" t="s">
        <v>27</v>
      </c>
      <c r="K239" s="74"/>
    </row>
    <row r="240" spans="1:11" ht="12.75" customHeight="1">
      <c r="A240" s="74" t="s">
        <v>279</v>
      </c>
      <c r="B240" s="74" t="s">
        <v>312</v>
      </c>
      <c r="C240" s="74" t="s">
        <v>313</v>
      </c>
      <c r="D240" s="74" t="s">
        <v>38</v>
      </c>
      <c r="E240" s="76">
        <v>40368</v>
      </c>
      <c r="F240" s="76">
        <v>40369</v>
      </c>
      <c r="G240" s="74">
        <v>1</v>
      </c>
      <c r="H240" s="74" t="s">
        <v>42</v>
      </c>
      <c r="I240" s="74" t="s">
        <v>43</v>
      </c>
      <c r="J240" s="74" t="s">
        <v>27</v>
      </c>
      <c r="K240" s="74"/>
    </row>
    <row r="241" spans="1:11" ht="12.75" customHeight="1">
      <c r="A241" s="74" t="s">
        <v>279</v>
      </c>
      <c r="B241" s="74" t="s">
        <v>312</v>
      </c>
      <c r="C241" s="74" t="s">
        <v>313</v>
      </c>
      <c r="D241" s="74" t="s">
        <v>38</v>
      </c>
      <c r="E241" s="76">
        <v>40373</v>
      </c>
      <c r="F241" s="76">
        <v>40374</v>
      </c>
      <c r="G241" s="74">
        <v>1</v>
      </c>
      <c r="H241" s="74" t="s">
        <v>39</v>
      </c>
      <c r="I241" s="74" t="s">
        <v>40</v>
      </c>
      <c r="J241" s="74" t="s">
        <v>41</v>
      </c>
      <c r="K241" s="74"/>
    </row>
    <row r="242" spans="1:11" ht="12.75" customHeight="1">
      <c r="A242" s="74" t="s">
        <v>279</v>
      </c>
      <c r="B242" s="74" t="s">
        <v>312</v>
      </c>
      <c r="C242" s="74" t="s">
        <v>313</v>
      </c>
      <c r="D242" s="74" t="s">
        <v>38</v>
      </c>
      <c r="E242" s="76">
        <v>40385</v>
      </c>
      <c r="F242" s="76">
        <v>40386</v>
      </c>
      <c r="G242" s="74">
        <v>1</v>
      </c>
      <c r="H242" s="74" t="s">
        <v>39</v>
      </c>
      <c r="I242" s="74" t="s">
        <v>40</v>
      </c>
      <c r="J242" s="74" t="s">
        <v>41</v>
      </c>
      <c r="K242" s="74"/>
    </row>
    <row r="243" spans="1:11" ht="12.75" customHeight="1">
      <c r="A243" s="74" t="s">
        <v>279</v>
      </c>
      <c r="B243" s="74" t="s">
        <v>312</v>
      </c>
      <c r="C243" s="74" t="s">
        <v>313</v>
      </c>
      <c r="D243" s="74" t="s">
        <v>38</v>
      </c>
      <c r="E243" s="76">
        <v>40413</v>
      </c>
      <c r="F243" s="76">
        <v>40414</v>
      </c>
      <c r="G243" s="74">
        <v>1</v>
      </c>
      <c r="H243" s="74" t="s">
        <v>39</v>
      </c>
      <c r="I243" s="74" t="s">
        <v>40</v>
      </c>
      <c r="J243" s="74" t="s">
        <v>41</v>
      </c>
      <c r="K243" s="74"/>
    </row>
    <row r="244" spans="1:11" ht="12.75" customHeight="1">
      <c r="A244" s="74" t="s">
        <v>279</v>
      </c>
      <c r="B244" s="74" t="s">
        <v>312</v>
      </c>
      <c r="C244" s="74" t="s">
        <v>313</v>
      </c>
      <c r="D244" s="74" t="s">
        <v>38</v>
      </c>
      <c r="E244" s="76">
        <v>40417</v>
      </c>
      <c r="F244" s="76">
        <v>40418</v>
      </c>
      <c r="G244" s="74">
        <v>1</v>
      </c>
      <c r="H244" s="74" t="s">
        <v>42</v>
      </c>
      <c r="I244" s="74" t="s">
        <v>43</v>
      </c>
      <c r="J244" s="74" t="s">
        <v>27</v>
      </c>
      <c r="K244" s="74"/>
    </row>
    <row r="245" spans="1:11" ht="12.75" customHeight="1">
      <c r="A245" s="74" t="s">
        <v>279</v>
      </c>
      <c r="B245" s="74" t="s">
        <v>316</v>
      </c>
      <c r="C245" s="74" t="s">
        <v>317</v>
      </c>
      <c r="D245" s="74" t="s">
        <v>38</v>
      </c>
      <c r="E245" s="76">
        <v>40373</v>
      </c>
      <c r="F245" s="76">
        <v>40374</v>
      </c>
      <c r="G245" s="74">
        <v>1</v>
      </c>
      <c r="H245" s="74" t="s">
        <v>39</v>
      </c>
      <c r="I245" s="74" t="s">
        <v>40</v>
      </c>
      <c r="J245" s="74" t="s">
        <v>41</v>
      </c>
      <c r="K245" s="74"/>
    </row>
    <row r="246" spans="1:11" ht="12.75" customHeight="1">
      <c r="A246" s="74" t="s">
        <v>279</v>
      </c>
      <c r="B246" s="74" t="s">
        <v>316</v>
      </c>
      <c r="C246" s="74" t="s">
        <v>317</v>
      </c>
      <c r="D246" s="74" t="s">
        <v>38</v>
      </c>
      <c r="E246" s="76">
        <v>40379</v>
      </c>
      <c r="F246" s="76">
        <v>40380</v>
      </c>
      <c r="G246" s="74">
        <v>1</v>
      </c>
      <c r="H246" s="74" t="s">
        <v>39</v>
      </c>
      <c r="I246" s="74" t="s">
        <v>40</v>
      </c>
      <c r="J246" s="74" t="s">
        <v>41</v>
      </c>
      <c r="K246" s="74"/>
    </row>
    <row r="247" spans="1:11" ht="12.75" customHeight="1">
      <c r="A247" s="74" t="s">
        <v>279</v>
      </c>
      <c r="B247" s="74" t="s">
        <v>316</v>
      </c>
      <c r="C247" s="74" t="s">
        <v>317</v>
      </c>
      <c r="D247" s="74" t="s">
        <v>38</v>
      </c>
      <c r="E247" s="76">
        <v>40413</v>
      </c>
      <c r="F247" s="76">
        <v>40414</v>
      </c>
      <c r="G247" s="74">
        <v>1</v>
      </c>
      <c r="H247" s="74" t="s">
        <v>39</v>
      </c>
      <c r="I247" s="74" t="s">
        <v>40</v>
      </c>
      <c r="J247" s="74" t="s">
        <v>41</v>
      </c>
      <c r="K247" s="74"/>
    </row>
    <row r="248" spans="1:11" ht="12.75" customHeight="1">
      <c r="A248" s="74" t="s">
        <v>279</v>
      </c>
      <c r="B248" s="74" t="s">
        <v>316</v>
      </c>
      <c r="C248" s="74" t="s">
        <v>317</v>
      </c>
      <c r="D248" s="74" t="s">
        <v>38</v>
      </c>
      <c r="E248" s="76">
        <v>40415</v>
      </c>
      <c r="F248" s="76">
        <v>40416</v>
      </c>
      <c r="G248" s="74">
        <v>1</v>
      </c>
      <c r="H248" s="74" t="s">
        <v>39</v>
      </c>
      <c r="I248" s="74" t="s">
        <v>40</v>
      </c>
      <c r="J248" s="74" t="s">
        <v>41</v>
      </c>
      <c r="K248" s="74"/>
    </row>
    <row r="249" spans="1:11" ht="12.75" customHeight="1">
      <c r="A249" s="74" t="s">
        <v>279</v>
      </c>
      <c r="B249" s="74" t="s">
        <v>322</v>
      </c>
      <c r="C249" s="74" t="s">
        <v>323</v>
      </c>
      <c r="D249" s="74" t="s">
        <v>38</v>
      </c>
      <c r="E249" s="76">
        <v>40416</v>
      </c>
      <c r="F249" s="76">
        <v>40417</v>
      </c>
      <c r="G249" s="74">
        <v>1</v>
      </c>
      <c r="H249" s="74" t="s">
        <v>42</v>
      </c>
      <c r="I249" s="74" t="s">
        <v>43</v>
      </c>
      <c r="J249" s="74" t="s">
        <v>41</v>
      </c>
      <c r="K249" s="74"/>
    </row>
    <row r="250" spans="1:11" ht="12.75" customHeight="1">
      <c r="A250" s="74" t="s">
        <v>279</v>
      </c>
      <c r="B250" s="74" t="s">
        <v>326</v>
      </c>
      <c r="C250" s="74" t="s">
        <v>327</v>
      </c>
      <c r="D250" s="74" t="s">
        <v>38</v>
      </c>
      <c r="E250" s="76">
        <v>40373</v>
      </c>
      <c r="F250" s="76">
        <v>40374</v>
      </c>
      <c r="G250" s="74">
        <v>1</v>
      </c>
      <c r="H250" s="74" t="s">
        <v>39</v>
      </c>
      <c r="I250" s="74" t="s">
        <v>40</v>
      </c>
      <c r="J250" s="74" t="s">
        <v>41</v>
      </c>
      <c r="K250" s="74"/>
    </row>
    <row r="251" spans="1:11" ht="12.75" customHeight="1">
      <c r="A251" s="74" t="s">
        <v>279</v>
      </c>
      <c r="B251" s="74" t="s">
        <v>340</v>
      </c>
      <c r="C251" s="74" t="s">
        <v>341</v>
      </c>
      <c r="D251" s="74" t="s">
        <v>38</v>
      </c>
      <c r="E251" s="76">
        <v>40373</v>
      </c>
      <c r="F251" s="76">
        <v>40374</v>
      </c>
      <c r="G251" s="74">
        <v>1</v>
      </c>
      <c r="H251" s="74" t="s">
        <v>39</v>
      </c>
      <c r="I251" s="74" t="s">
        <v>40</v>
      </c>
      <c r="J251" s="74" t="s">
        <v>41</v>
      </c>
      <c r="K251" s="74"/>
    </row>
    <row r="252" spans="1:11" ht="12.75" customHeight="1">
      <c r="A252" s="74" t="s">
        <v>279</v>
      </c>
      <c r="B252" s="74" t="s">
        <v>340</v>
      </c>
      <c r="C252" s="74" t="s">
        <v>341</v>
      </c>
      <c r="D252" s="74" t="s">
        <v>38</v>
      </c>
      <c r="E252" s="76">
        <v>40385</v>
      </c>
      <c r="F252" s="76">
        <v>40386</v>
      </c>
      <c r="G252" s="74">
        <v>1</v>
      </c>
      <c r="H252" s="74" t="s">
        <v>39</v>
      </c>
      <c r="I252" s="74" t="s">
        <v>40</v>
      </c>
      <c r="J252" s="74" t="s">
        <v>41</v>
      </c>
      <c r="K252" s="74"/>
    </row>
    <row r="253" spans="1:11" ht="12.75" customHeight="1">
      <c r="A253" s="74" t="s">
        <v>279</v>
      </c>
      <c r="B253" s="74" t="s">
        <v>340</v>
      </c>
      <c r="C253" s="74" t="s">
        <v>341</v>
      </c>
      <c r="D253" s="74" t="s">
        <v>38</v>
      </c>
      <c r="E253" s="76">
        <v>40413</v>
      </c>
      <c r="F253" s="76">
        <v>40414</v>
      </c>
      <c r="G253" s="74">
        <v>1</v>
      </c>
      <c r="H253" s="74" t="s">
        <v>39</v>
      </c>
      <c r="I253" s="74" t="s">
        <v>40</v>
      </c>
      <c r="J253" s="74" t="s">
        <v>41</v>
      </c>
      <c r="K253" s="74"/>
    </row>
    <row r="254" spans="1:11" ht="12.75" customHeight="1">
      <c r="A254" s="74" t="s">
        <v>279</v>
      </c>
      <c r="B254" s="74" t="s">
        <v>354</v>
      </c>
      <c r="C254" s="74" t="s">
        <v>355</v>
      </c>
      <c r="D254" s="74" t="s">
        <v>38</v>
      </c>
      <c r="E254" s="76">
        <v>40373</v>
      </c>
      <c r="F254" s="76">
        <v>40374</v>
      </c>
      <c r="G254" s="74">
        <v>1</v>
      </c>
      <c r="H254" s="74" t="s">
        <v>39</v>
      </c>
      <c r="I254" s="74" t="s">
        <v>40</v>
      </c>
      <c r="J254" s="74" t="s">
        <v>41</v>
      </c>
      <c r="K254" s="74"/>
    </row>
    <row r="255" spans="1:11" ht="12.75" customHeight="1">
      <c r="A255" s="74" t="s">
        <v>279</v>
      </c>
      <c r="B255" s="74" t="s">
        <v>354</v>
      </c>
      <c r="C255" s="74" t="s">
        <v>355</v>
      </c>
      <c r="D255" s="74" t="s">
        <v>38</v>
      </c>
      <c r="E255" s="76">
        <v>40413</v>
      </c>
      <c r="F255" s="76">
        <v>40414</v>
      </c>
      <c r="G255" s="74">
        <v>1</v>
      </c>
      <c r="H255" s="74" t="s">
        <v>39</v>
      </c>
      <c r="I255" s="74" t="s">
        <v>40</v>
      </c>
      <c r="J255" s="74" t="s">
        <v>41</v>
      </c>
      <c r="K255" s="74"/>
    </row>
    <row r="256" spans="1:11" ht="12.75" customHeight="1">
      <c r="A256" s="74" t="s">
        <v>279</v>
      </c>
      <c r="B256" s="74" t="s">
        <v>354</v>
      </c>
      <c r="C256" s="74" t="s">
        <v>355</v>
      </c>
      <c r="D256" s="74" t="s">
        <v>38</v>
      </c>
      <c r="E256" s="76">
        <v>40415</v>
      </c>
      <c r="F256" s="76">
        <v>40416</v>
      </c>
      <c r="G256" s="74">
        <v>1</v>
      </c>
      <c r="H256" s="74" t="s">
        <v>39</v>
      </c>
      <c r="I256" s="74" t="s">
        <v>40</v>
      </c>
      <c r="J256" s="74" t="s">
        <v>41</v>
      </c>
      <c r="K256" s="74"/>
    </row>
    <row r="257" spans="1:11" ht="12.75" customHeight="1">
      <c r="A257" s="74" t="s">
        <v>279</v>
      </c>
      <c r="B257" s="74" t="s">
        <v>356</v>
      </c>
      <c r="C257" s="74" t="s">
        <v>357</v>
      </c>
      <c r="D257" s="74" t="s">
        <v>38</v>
      </c>
      <c r="E257" s="76">
        <v>40339</v>
      </c>
      <c r="F257" s="76">
        <v>40340</v>
      </c>
      <c r="G257" s="74">
        <v>1</v>
      </c>
      <c r="H257" s="74" t="s">
        <v>39</v>
      </c>
      <c r="I257" s="74" t="s">
        <v>40</v>
      </c>
      <c r="J257" s="74" t="s">
        <v>41</v>
      </c>
      <c r="K257" s="74"/>
    </row>
    <row r="258" spans="1:11" ht="12.75" customHeight="1">
      <c r="A258" s="74" t="s">
        <v>279</v>
      </c>
      <c r="B258" s="74" t="s">
        <v>356</v>
      </c>
      <c r="C258" s="74" t="s">
        <v>357</v>
      </c>
      <c r="D258" s="74" t="s">
        <v>38</v>
      </c>
      <c r="E258" s="76">
        <v>40354</v>
      </c>
      <c r="F258" s="76">
        <v>40361</v>
      </c>
      <c r="G258" s="74">
        <v>7</v>
      </c>
      <c r="H258" s="74" t="s">
        <v>42</v>
      </c>
      <c r="I258" s="74" t="s">
        <v>43</v>
      </c>
      <c r="J258" s="74" t="s">
        <v>27</v>
      </c>
      <c r="K258" s="74"/>
    </row>
    <row r="259" spans="1:11" ht="12.75" customHeight="1">
      <c r="A259" s="74" t="s">
        <v>279</v>
      </c>
      <c r="B259" s="74" t="s">
        <v>356</v>
      </c>
      <c r="C259" s="74" t="s">
        <v>357</v>
      </c>
      <c r="D259" s="74" t="s">
        <v>38</v>
      </c>
      <c r="E259" s="76">
        <v>40373</v>
      </c>
      <c r="F259" s="76">
        <v>40374</v>
      </c>
      <c r="G259" s="74">
        <v>1</v>
      </c>
      <c r="H259" s="74" t="s">
        <v>39</v>
      </c>
      <c r="I259" s="74" t="s">
        <v>40</v>
      </c>
      <c r="J259" s="74" t="s">
        <v>41</v>
      </c>
      <c r="K259" s="74"/>
    </row>
    <row r="260" spans="1:11" ht="12.75" customHeight="1">
      <c r="A260" s="74" t="s">
        <v>279</v>
      </c>
      <c r="B260" s="74" t="s">
        <v>356</v>
      </c>
      <c r="C260" s="74" t="s">
        <v>357</v>
      </c>
      <c r="D260" s="74" t="s">
        <v>38</v>
      </c>
      <c r="E260" s="76">
        <v>40385</v>
      </c>
      <c r="F260" s="76">
        <v>40386</v>
      </c>
      <c r="G260" s="74">
        <v>1</v>
      </c>
      <c r="H260" s="74" t="s">
        <v>39</v>
      </c>
      <c r="I260" s="74" t="s">
        <v>40</v>
      </c>
      <c r="J260" s="74" t="s">
        <v>41</v>
      </c>
      <c r="K260" s="74"/>
    </row>
    <row r="261" spans="1:11" ht="12.75" customHeight="1">
      <c r="A261" s="74" t="s">
        <v>279</v>
      </c>
      <c r="B261" s="74" t="s">
        <v>356</v>
      </c>
      <c r="C261" s="74" t="s">
        <v>357</v>
      </c>
      <c r="D261" s="74" t="s">
        <v>38</v>
      </c>
      <c r="E261" s="76">
        <v>40413</v>
      </c>
      <c r="F261" s="76">
        <v>40414</v>
      </c>
      <c r="G261" s="74">
        <v>1</v>
      </c>
      <c r="H261" s="74" t="s">
        <v>39</v>
      </c>
      <c r="I261" s="74" t="s">
        <v>40</v>
      </c>
      <c r="J261" s="74" t="s">
        <v>41</v>
      </c>
      <c r="K261" s="74"/>
    </row>
    <row r="262" spans="1:11" ht="12.75" customHeight="1">
      <c r="A262" s="74" t="s">
        <v>279</v>
      </c>
      <c r="B262" s="74" t="s">
        <v>364</v>
      </c>
      <c r="C262" s="74" t="s">
        <v>365</v>
      </c>
      <c r="D262" s="74" t="s">
        <v>38</v>
      </c>
      <c r="E262" s="76">
        <v>40373</v>
      </c>
      <c r="F262" s="76">
        <v>40374</v>
      </c>
      <c r="G262" s="74">
        <v>1</v>
      </c>
      <c r="H262" s="74" t="s">
        <v>39</v>
      </c>
      <c r="I262" s="74" t="s">
        <v>40</v>
      </c>
      <c r="J262" s="74" t="s">
        <v>41</v>
      </c>
      <c r="K262" s="74"/>
    </row>
    <row r="263" spans="1:11" ht="12.75" customHeight="1">
      <c r="A263" s="74" t="s">
        <v>279</v>
      </c>
      <c r="B263" s="74" t="s">
        <v>364</v>
      </c>
      <c r="C263" s="74" t="s">
        <v>365</v>
      </c>
      <c r="D263" s="74" t="s">
        <v>38</v>
      </c>
      <c r="E263" s="76">
        <v>40385</v>
      </c>
      <c r="F263" s="76">
        <v>40386</v>
      </c>
      <c r="G263" s="74">
        <v>1</v>
      </c>
      <c r="H263" s="74" t="s">
        <v>39</v>
      </c>
      <c r="I263" s="74" t="s">
        <v>40</v>
      </c>
      <c r="J263" s="74" t="s">
        <v>41</v>
      </c>
      <c r="K263" s="74"/>
    </row>
    <row r="264" spans="1:11" ht="12.75" customHeight="1">
      <c r="A264" s="74" t="s">
        <v>279</v>
      </c>
      <c r="B264" s="74" t="s">
        <v>364</v>
      </c>
      <c r="C264" s="74" t="s">
        <v>365</v>
      </c>
      <c r="D264" s="74" t="s">
        <v>38</v>
      </c>
      <c r="E264" s="76">
        <v>40413</v>
      </c>
      <c r="F264" s="76">
        <v>40414</v>
      </c>
      <c r="G264" s="74">
        <v>1</v>
      </c>
      <c r="H264" s="74" t="s">
        <v>39</v>
      </c>
      <c r="I264" s="74" t="s">
        <v>40</v>
      </c>
      <c r="J264" s="74" t="s">
        <v>41</v>
      </c>
      <c r="K264" s="74"/>
    </row>
    <row r="265" spans="1:11" ht="12.75" customHeight="1">
      <c r="A265" s="74" t="s">
        <v>279</v>
      </c>
      <c r="B265" s="74" t="s">
        <v>368</v>
      </c>
      <c r="C265" s="74" t="s">
        <v>369</v>
      </c>
      <c r="D265" s="74" t="s">
        <v>38</v>
      </c>
      <c r="E265" s="76">
        <v>40373</v>
      </c>
      <c r="F265" s="76">
        <v>40374</v>
      </c>
      <c r="G265" s="74">
        <v>1</v>
      </c>
      <c r="H265" s="74" t="s">
        <v>39</v>
      </c>
      <c r="I265" s="74" t="s">
        <v>40</v>
      </c>
      <c r="J265" s="74" t="s">
        <v>41</v>
      </c>
      <c r="K265" s="74"/>
    </row>
    <row r="266" spans="1:11" ht="12.75" customHeight="1">
      <c r="A266" s="74" t="s">
        <v>279</v>
      </c>
      <c r="B266" s="74" t="s">
        <v>368</v>
      </c>
      <c r="C266" s="74" t="s">
        <v>369</v>
      </c>
      <c r="D266" s="74" t="s">
        <v>38</v>
      </c>
      <c r="E266" s="76">
        <v>40385</v>
      </c>
      <c r="F266" s="76">
        <v>40386</v>
      </c>
      <c r="G266" s="74">
        <v>1</v>
      </c>
      <c r="H266" s="74" t="s">
        <v>39</v>
      </c>
      <c r="I266" s="74" t="s">
        <v>40</v>
      </c>
      <c r="J266" s="74" t="s">
        <v>41</v>
      </c>
      <c r="K266" s="74"/>
    </row>
    <row r="267" spans="1:11" ht="12.75" customHeight="1">
      <c r="A267" s="74" t="s">
        <v>279</v>
      </c>
      <c r="B267" s="74" t="s">
        <v>368</v>
      </c>
      <c r="C267" s="74" t="s">
        <v>369</v>
      </c>
      <c r="D267" s="74" t="s">
        <v>38</v>
      </c>
      <c r="E267" s="76">
        <v>40413</v>
      </c>
      <c r="F267" s="76">
        <v>40414</v>
      </c>
      <c r="G267" s="74">
        <v>1</v>
      </c>
      <c r="H267" s="74" t="s">
        <v>39</v>
      </c>
      <c r="I267" s="74" t="s">
        <v>40</v>
      </c>
      <c r="J267" s="74" t="s">
        <v>41</v>
      </c>
      <c r="K267" s="74"/>
    </row>
    <row r="268" spans="1:11" ht="12.75" customHeight="1">
      <c r="A268" s="74" t="s">
        <v>279</v>
      </c>
      <c r="B268" s="74" t="s">
        <v>372</v>
      </c>
      <c r="C268" s="74" t="s">
        <v>373</v>
      </c>
      <c r="D268" s="74" t="s">
        <v>38</v>
      </c>
      <c r="E268" s="76">
        <v>40373</v>
      </c>
      <c r="F268" s="76">
        <v>40374</v>
      </c>
      <c r="G268" s="74">
        <v>1</v>
      </c>
      <c r="H268" s="74" t="s">
        <v>39</v>
      </c>
      <c r="I268" s="74" t="s">
        <v>40</v>
      </c>
      <c r="J268" s="74" t="s">
        <v>41</v>
      </c>
      <c r="K268" s="74"/>
    </row>
    <row r="269" spans="1:11" ht="12.75" customHeight="1">
      <c r="A269" s="74" t="s">
        <v>279</v>
      </c>
      <c r="B269" s="74" t="s">
        <v>372</v>
      </c>
      <c r="C269" s="74" t="s">
        <v>373</v>
      </c>
      <c r="D269" s="74" t="s">
        <v>38</v>
      </c>
      <c r="E269" s="76">
        <v>40385</v>
      </c>
      <c r="F269" s="76">
        <v>40386</v>
      </c>
      <c r="G269" s="74">
        <v>1</v>
      </c>
      <c r="H269" s="74" t="s">
        <v>39</v>
      </c>
      <c r="I269" s="74" t="s">
        <v>40</v>
      </c>
      <c r="J269" s="74" t="s">
        <v>41</v>
      </c>
      <c r="K269" s="74"/>
    </row>
    <row r="270" spans="1:11" ht="12.75" customHeight="1">
      <c r="A270" s="74" t="s">
        <v>279</v>
      </c>
      <c r="B270" s="74" t="s">
        <v>372</v>
      </c>
      <c r="C270" s="74" t="s">
        <v>373</v>
      </c>
      <c r="D270" s="74" t="s">
        <v>38</v>
      </c>
      <c r="E270" s="76">
        <v>40413</v>
      </c>
      <c r="F270" s="76">
        <v>40414</v>
      </c>
      <c r="G270" s="74">
        <v>1</v>
      </c>
      <c r="H270" s="74" t="s">
        <v>39</v>
      </c>
      <c r="I270" s="74" t="s">
        <v>40</v>
      </c>
      <c r="J270" s="74" t="s">
        <v>41</v>
      </c>
      <c r="K270" s="74"/>
    </row>
    <row r="271" spans="1:11" ht="12.75" customHeight="1">
      <c r="A271" s="74" t="s">
        <v>279</v>
      </c>
      <c r="B271" s="74" t="s">
        <v>376</v>
      </c>
      <c r="C271" s="74" t="s">
        <v>377</v>
      </c>
      <c r="D271" s="74" t="s">
        <v>38</v>
      </c>
      <c r="E271" s="76">
        <v>40373</v>
      </c>
      <c r="F271" s="76">
        <v>40374</v>
      </c>
      <c r="G271" s="74">
        <v>1</v>
      </c>
      <c r="H271" s="74" t="s">
        <v>39</v>
      </c>
      <c r="I271" s="74" t="s">
        <v>40</v>
      </c>
      <c r="J271" s="74" t="s">
        <v>41</v>
      </c>
      <c r="K271" s="74"/>
    </row>
    <row r="272" spans="1:11" ht="12.75" customHeight="1">
      <c r="A272" s="74" t="s">
        <v>279</v>
      </c>
      <c r="B272" s="74" t="s">
        <v>376</v>
      </c>
      <c r="C272" s="74" t="s">
        <v>377</v>
      </c>
      <c r="D272" s="74" t="s">
        <v>38</v>
      </c>
      <c r="E272" s="76">
        <v>40385</v>
      </c>
      <c r="F272" s="76">
        <v>40386</v>
      </c>
      <c r="G272" s="74">
        <v>1</v>
      </c>
      <c r="H272" s="74" t="s">
        <v>39</v>
      </c>
      <c r="I272" s="74" t="s">
        <v>40</v>
      </c>
      <c r="J272" s="74" t="s">
        <v>41</v>
      </c>
      <c r="K272" s="74"/>
    </row>
    <row r="273" spans="1:11" ht="17.25" customHeight="1">
      <c r="A273" s="74" t="s">
        <v>279</v>
      </c>
      <c r="B273" s="74" t="s">
        <v>376</v>
      </c>
      <c r="C273" s="74" t="s">
        <v>377</v>
      </c>
      <c r="D273" s="74" t="s">
        <v>38</v>
      </c>
      <c r="E273" s="76">
        <v>40396</v>
      </c>
      <c r="F273" s="76">
        <v>40397</v>
      </c>
      <c r="G273" s="74">
        <v>1</v>
      </c>
      <c r="H273" s="74" t="s">
        <v>42</v>
      </c>
      <c r="I273" s="74" t="s">
        <v>43</v>
      </c>
      <c r="J273" s="74" t="s">
        <v>888</v>
      </c>
      <c r="K273" s="74"/>
    </row>
    <row r="274" spans="1:11" ht="12.75" customHeight="1">
      <c r="A274" s="74" t="s">
        <v>279</v>
      </c>
      <c r="B274" s="74" t="s">
        <v>376</v>
      </c>
      <c r="C274" s="74" t="s">
        <v>377</v>
      </c>
      <c r="D274" s="74" t="s">
        <v>38</v>
      </c>
      <c r="E274" s="76">
        <v>40413</v>
      </c>
      <c r="F274" s="76">
        <v>40414</v>
      </c>
      <c r="G274" s="74">
        <v>1</v>
      </c>
      <c r="H274" s="74" t="s">
        <v>39</v>
      </c>
      <c r="I274" s="74" t="s">
        <v>40</v>
      </c>
      <c r="J274" s="74" t="s">
        <v>41</v>
      </c>
      <c r="K274" s="74"/>
    </row>
    <row r="275" spans="1:11" ht="12.75" customHeight="1">
      <c r="A275" s="74" t="s">
        <v>279</v>
      </c>
      <c r="B275" s="74" t="s">
        <v>378</v>
      </c>
      <c r="C275" s="74" t="s">
        <v>379</v>
      </c>
      <c r="D275" s="74" t="s">
        <v>38</v>
      </c>
      <c r="E275" s="76">
        <v>40373</v>
      </c>
      <c r="F275" s="76">
        <v>40374</v>
      </c>
      <c r="G275" s="74">
        <v>1</v>
      </c>
      <c r="H275" s="74" t="s">
        <v>39</v>
      </c>
      <c r="I275" s="74" t="s">
        <v>40</v>
      </c>
      <c r="J275" s="74" t="s">
        <v>41</v>
      </c>
      <c r="K275" s="74"/>
    </row>
    <row r="276" spans="1:11" ht="12.75" customHeight="1">
      <c r="A276" s="74" t="s">
        <v>279</v>
      </c>
      <c r="B276" s="74" t="s">
        <v>378</v>
      </c>
      <c r="C276" s="74" t="s">
        <v>379</v>
      </c>
      <c r="D276" s="74" t="s">
        <v>38</v>
      </c>
      <c r="E276" s="76">
        <v>40385</v>
      </c>
      <c r="F276" s="76">
        <v>40386</v>
      </c>
      <c r="G276" s="74">
        <v>1</v>
      </c>
      <c r="H276" s="74" t="s">
        <v>39</v>
      </c>
      <c r="I276" s="74" t="s">
        <v>40</v>
      </c>
      <c r="J276" s="74" t="s">
        <v>41</v>
      </c>
      <c r="K276" s="74"/>
    </row>
    <row r="277" spans="1:11" ht="12.75" customHeight="1">
      <c r="A277" s="74" t="s">
        <v>279</v>
      </c>
      <c r="B277" s="74" t="s">
        <v>378</v>
      </c>
      <c r="C277" s="74" t="s">
        <v>379</v>
      </c>
      <c r="D277" s="74" t="s">
        <v>38</v>
      </c>
      <c r="E277" s="76">
        <v>40413</v>
      </c>
      <c r="F277" s="76">
        <v>40414</v>
      </c>
      <c r="G277" s="74">
        <v>1</v>
      </c>
      <c r="H277" s="74" t="s">
        <v>39</v>
      </c>
      <c r="I277" s="74" t="s">
        <v>40</v>
      </c>
      <c r="J277" s="74" t="s">
        <v>41</v>
      </c>
      <c r="K277" s="74"/>
    </row>
    <row r="278" spans="1:11" ht="12.75" customHeight="1">
      <c r="A278" s="74" t="s">
        <v>279</v>
      </c>
      <c r="B278" s="74" t="s">
        <v>384</v>
      </c>
      <c r="C278" s="74" t="s">
        <v>385</v>
      </c>
      <c r="D278" s="74" t="s">
        <v>38</v>
      </c>
      <c r="E278" s="76">
        <v>40373</v>
      </c>
      <c r="F278" s="76">
        <v>40374</v>
      </c>
      <c r="G278" s="74">
        <v>1</v>
      </c>
      <c r="H278" s="74" t="s">
        <v>39</v>
      </c>
      <c r="I278" s="74" t="s">
        <v>40</v>
      </c>
      <c r="J278" s="74" t="s">
        <v>41</v>
      </c>
      <c r="K278" s="74"/>
    </row>
    <row r="279" spans="1:11" ht="12.75" customHeight="1">
      <c r="A279" s="74" t="s">
        <v>279</v>
      </c>
      <c r="B279" s="74" t="s">
        <v>384</v>
      </c>
      <c r="C279" s="74" t="s">
        <v>385</v>
      </c>
      <c r="D279" s="74" t="s">
        <v>38</v>
      </c>
      <c r="E279" s="76">
        <v>40385</v>
      </c>
      <c r="F279" s="76">
        <v>40386</v>
      </c>
      <c r="G279" s="74">
        <v>1</v>
      </c>
      <c r="H279" s="74" t="s">
        <v>39</v>
      </c>
      <c r="I279" s="74" t="s">
        <v>40</v>
      </c>
      <c r="J279" s="74" t="s">
        <v>41</v>
      </c>
      <c r="K279" s="74"/>
    </row>
    <row r="280" spans="1:11" ht="12.75" customHeight="1">
      <c r="A280" s="74" t="s">
        <v>279</v>
      </c>
      <c r="B280" s="74" t="s">
        <v>384</v>
      </c>
      <c r="C280" s="74" t="s">
        <v>385</v>
      </c>
      <c r="D280" s="74" t="s">
        <v>38</v>
      </c>
      <c r="E280" s="76">
        <v>40413</v>
      </c>
      <c r="F280" s="76">
        <v>40414</v>
      </c>
      <c r="G280" s="74">
        <v>1</v>
      </c>
      <c r="H280" s="74" t="s">
        <v>39</v>
      </c>
      <c r="I280" s="74" t="s">
        <v>40</v>
      </c>
      <c r="J280" s="74" t="s">
        <v>41</v>
      </c>
      <c r="K280" s="74"/>
    </row>
    <row r="281" spans="1:11" ht="12.75" customHeight="1">
      <c r="A281" s="74" t="s">
        <v>279</v>
      </c>
      <c r="B281" s="74" t="s">
        <v>386</v>
      </c>
      <c r="C281" s="74" t="s">
        <v>387</v>
      </c>
      <c r="D281" s="74" t="s">
        <v>38</v>
      </c>
      <c r="E281" s="76">
        <v>40339</v>
      </c>
      <c r="F281" s="76">
        <v>40340</v>
      </c>
      <c r="G281" s="74">
        <v>1</v>
      </c>
      <c r="H281" s="74" t="s">
        <v>39</v>
      </c>
      <c r="I281" s="74" t="s">
        <v>40</v>
      </c>
      <c r="J281" s="74" t="s">
        <v>41</v>
      </c>
      <c r="K281" s="74"/>
    </row>
    <row r="282" spans="1:11" ht="12.75" customHeight="1">
      <c r="A282" s="74" t="s">
        <v>279</v>
      </c>
      <c r="B282" s="74" t="s">
        <v>386</v>
      </c>
      <c r="C282" s="74" t="s">
        <v>387</v>
      </c>
      <c r="D282" s="74" t="s">
        <v>38</v>
      </c>
      <c r="E282" s="76">
        <v>40373</v>
      </c>
      <c r="F282" s="76">
        <v>40374</v>
      </c>
      <c r="G282" s="74">
        <v>1</v>
      </c>
      <c r="H282" s="74" t="s">
        <v>39</v>
      </c>
      <c r="I282" s="74" t="s">
        <v>40</v>
      </c>
      <c r="J282" s="74" t="s">
        <v>41</v>
      </c>
      <c r="K282" s="74"/>
    </row>
    <row r="283" spans="1:11" ht="12.75" customHeight="1">
      <c r="A283" s="74" t="s">
        <v>279</v>
      </c>
      <c r="B283" s="74" t="s">
        <v>386</v>
      </c>
      <c r="C283" s="74" t="s">
        <v>387</v>
      </c>
      <c r="D283" s="74" t="s">
        <v>38</v>
      </c>
      <c r="E283" s="76">
        <v>40385</v>
      </c>
      <c r="F283" s="76">
        <v>40386</v>
      </c>
      <c r="G283" s="74">
        <v>1</v>
      </c>
      <c r="H283" s="74" t="s">
        <v>39</v>
      </c>
      <c r="I283" s="74" t="s">
        <v>40</v>
      </c>
      <c r="J283" s="74" t="s">
        <v>41</v>
      </c>
      <c r="K283" s="74"/>
    </row>
    <row r="284" spans="1:11" ht="12.75" customHeight="1">
      <c r="A284" s="74" t="s">
        <v>279</v>
      </c>
      <c r="B284" s="74" t="s">
        <v>386</v>
      </c>
      <c r="C284" s="74" t="s">
        <v>387</v>
      </c>
      <c r="D284" s="74" t="s">
        <v>38</v>
      </c>
      <c r="E284" s="76">
        <v>40413</v>
      </c>
      <c r="F284" s="76">
        <v>40414</v>
      </c>
      <c r="G284" s="74">
        <v>1</v>
      </c>
      <c r="H284" s="74" t="s">
        <v>39</v>
      </c>
      <c r="I284" s="74" t="s">
        <v>40</v>
      </c>
      <c r="J284" s="74" t="s">
        <v>41</v>
      </c>
      <c r="K284" s="74"/>
    </row>
    <row r="285" spans="1:11" ht="12.75" customHeight="1">
      <c r="A285" s="74" t="s">
        <v>279</v>
      </c>
      <c r="B285" s="74" t="s">
        <v>388</v>
      </c>
      <c r="C285" s="74" t="s">
        <v>389</v>
      </c>
      <c r="D285" s="74" t="s">
        <v>38</v>
      </c>
      <c r="E285" s="76">
        <v>40373</v>
      </c>
      <c r="F285" s="76">
        <v>40374</v>
      </c>
      <c r="G285" s="74">
        <v>1</v>
      </c>
      <c r="H285" s="74" t="s">
        <v>39</v>
      </c>
      <c r="I285" s="74" t="s">
        <v>40</v>
      </c>
      <c r="J285" s="74" t="s">
        <v>41</v>
      </c>
      <c r="K285" s="74"/>
    </row>
    <row r="286" spans="1:11" ht="12.75" customHeight="1">
      <c r="A286" s="74" t="s">
        <v>279</v>
      </c>
      <c r="B286" s="74" t="s">
        <v>388</v>
      </c>
      <c r="C286" s="74" t="s">
        <v>389</v>
      </c>
      <c r="D286" s="74" t="s">
        <v>38</v>
      </c>
      <c r="E286" s="76">
        <v>40385</v>
      </c>
      <c r="F286" s="76">
        <v>40386</v>
      </c>
      <c r="G286" s="74">
        <v>1</v>
      </c>
      <c r="H286" s="74" t="s">
        <v>39</v>
      </c>
      <c r="I286" s="74" t="s">
        <v>40</v>
      </c>
      <c r="J286" s="74" t="s">
        <v>41</v>
      </c>
      <c r="K286" s="74"/>
    </row>
    <row r="287" spans="1:11" ht="12.75" customHeight="1">
      <c r="A287" s="75" t="s">
        <v>279</v>
      </c>
      <c r="B287" s="75" t="s">
        <v>388</v>
      </c>
      <c r="C287" s="75" t="s">
        <v>389</v>
      </c>
      <c r="D287" s="75" t="s">
        <v>38</v>
      </c>
      <c r="E287" s="77">
        <v>40413</v>
      </c>
      <c r="F287" s="77">
        <v>40414</v>
      </c>
      <c r="G287" s="75">
        <v>1</v>
      </c>
      <c r="H287" s="75" t="s">
        <v>39</v>
      </c>
      <c r="I287" s="75" t="s">
        <v>40</v>
      </c>
      <c r="J287" s="75" t="s">
        <v>41</v>
      </c>
      <c r="K287" s="74"/>
    </row>
    <row r="288" spans="1:11" ht="12.75" customHeight="1">
      <c r="A288" s="33"/>
      <c r="B288" s="64">
        <f>SUM(IF(FREQUENCY(MATCH(B221:B287,B221:B287,0),MATCH(B221:B287,B221:B287,0))&gt;0,1))</f>
        <v>20</v>
      </c>
      <c r="C288" s="34"/>
      <c r="D288" s="29">
        <f>COUNTA(D221:D287)</f>
        <v>67</v>
      </c>
      <c r="E288" s="29"/>
      <c r="F288" s="29"/>
      <c r="G288" s="29">
        <f>SUM(G221:G287)</f>
        <v>192</v>
      </c>
      <c r="H288" s="33"/>
      <c r="I288" s="33"/>
      <c r="J288" s="33"/>
    </row>
    <row r="289" spans="1:11" ht="12.75" customHeight="1">
      <c r="A289" s="33"/>
      <c r="B289" s="64"/>
      <c r="C289" s="34"/>
      <c r="D289" s="29"/>
      <c r="E289" s="29"/>
      <c r="F289" s="29"/>
      <c r="G289" s="29"/>
      <c r="H289" s="33"/>
      <c r="I289" s="33"/>
      <c r="J289" s="33"/>
    </row>
    <row r="290" spans="1:11" ht="12.75" customHeight="1">
      <c r="A290" s="74" t="s">
        <v>410</v>
      </c>
      <c r="B290" s="74" t="s">
        <v>411</v>
      </c>
      <c r="C290" s="74" t="s">
        <v>412</v>
      </c>
      <c r="D290" s="74" t="s">
        <v>38</v>
      </c>
      <c r="E290" s="76">
        <v>40394</v>
      </c>
      <c r="F290" s="76">
        <v>40403</v>
      </c>
      <c r="G290" s="74">
        <v>9</v>
      </c>
      <c r="H290" s="74" t="s">
        <v>42</v>
      </c>
      <c r="I290" s="74" t="s">
        <v>887</v>
      </c>
      <c r="J290" s="74" t="s">
        <v>41</v>
      </c>
      <c r="K290" s="74"/>
    </row>
    <row r="291" spans="1:11" ht="12.75" customHeight="1">
      <c r="A291" s="74" t="s">
        <v>410</v>
      </c>
      <c r="B291" s="74" t="s">
        <v>413</v>
      </c>
      <c r="C291" s="74" t="s">
        <v>414</v>
      </c>
      <c r="D291" s="74" t="s">
        <v>38</v>
      </c>
      <c r="E291" s="76">
        <v>40359</v>
      </c>
      <c r="F291" s="76">
        <v>40361</v>
      </c>
      <c r="G291" s="74">
        <v>2</v>
      </c>
      <c r="H291" s="74" t="s">
        <v>42</v>
      </c>
      <c r="I291" s="74" t="s">
        <v>887</v>
      </c>
      <c r="J291" s="74" t="s">
        <v>15</v>
      </c>
      <c r="K291" s="74"/>
    </row>
    <row r="292" spans="1:11" ht="12.75" customHeight="1">
      <c r="A292" s="74" t="s">
        <v>410</v>
      </c>
      <c r="B292" s="74" t="s">
        <v>413</v>
      </c>
      <c r="C292" s="74" t="s">
        <v>414</v>
      </c>
      <c r="D292" s="74" t="s">
        <v>38</v>
      </c>
      <c r="E292" s="76">
        <v>40408</v>
      </c>
      <c r="F292" s="76">
        <v>40409</v>
      </c>
      <c r="G292" s="74">
        <v>1</v>
      </c>
      <c r="H292" s="74" t="s">
        <v>42</v>
      </c>
      <c r="I292" s="74" t="s">
        <v>887</v>
      </c>
      <c r="J292" s="74" t="s">
        <v>41</v>
      </c>
      <c r="K292" s="74"/>
    </row>
    <row r="293" spans="1:11" ht="12.75" customHeight="1">
      <c r="A293" s="75" t="s">
        <v>410</v>
      </c>
      <c r="B293" s="75" t="s">
        <v>413</v>
      </c>
      <c r="C293" s="75" t="s">
        <v>414</v>
      </c>
      <c r="D293" s="75" t="s">
        <v>38</v>
      </c>
      <c r="E293" s="77">
        <v>40413</v>
      </c>
      <c r="F293" s="77">
        <v>40414</v>
      </c>
      <c r="G293" s="75">
        <v>1</v>
      </c>
      <c r="H293" s="75" t="s">
        <v>39</v>
      </c>
      <c r="I293" s="75" t="s">
        <v>40</v>
      </c>
      <c r="J293" s="75" t="s">
        <v>41</v>
      </c>
      <c r="K293" s="74"/>
    </row>
    <row r="294" spans="1:11" ht="12.75" customHeight="1">
      <c r="A294" s="33"/>
      <c r="B294" s="64">
        <f>SUM(IF(FREQUENCY(MATCH(B290:B293,B290:B293,0),MATCH(B290:B293,B290:B293,0))&gt;0,1))</f>
        <v>2</v>
      </c>
      <c r="C294" s="34"/>
      <c r="D294" s="29">
        <f>COUNTA(D290:D293)</f>
        <v>4</v>
      </c>
      <c r="E294" s="29"/>
      <c r="F294" s="29"/>
      <c r="G294" s="29">
        <f>SUM(G290:G293)</f>
        <v>13</v>
      </c>
      <c r="H294" s="33"/>
      <c r="I294" s="33"/>
      <c r="J294" s="33"/>
    </row>
    <row r="295" spans="1:11" ht="12.75" customHeight="1">
      <c r="A295" s="33"/>
      <c r="B295" s="64"/>
      <c r="C295" s="34"/>
      <c r="D295" s="29"/>
      <c r="E295" s="29"/>
      <c r="F295" s="29"/>
      <c r="G295" s="29"/>
      <c r="H295" s="33"/>
      <c r="I295" s="33"/>
      <c r="J295" s="33"/>
    </row>
    <row r="296" spans="1:11" ht="12.75" customHeight="1">
      <c r="A296" s="74" t="s">
        <v>415</v>
      </c>
      <c r="B296" s="74" t="s">
        <v>416</v>
      </c>
      <c r="C296" s="74" t="s">
        <v>417</v>
      </c>
      <c r="D296" s="74" t="s">
        <v>38</v>
      </c>
      <c r="E296" s="76">
        <v>40416</v>
      </c>
      <c r="F296" s="76">
        <v>40419</v>
      </c>
      <c r="G296" s="74">
        <v>3</v>
      </c>
      <c r="H296" s="74" t="s">
        <v>42</v>
      </c>
      <c r="I296" s="74" t="s">
        <v>887</v>
      </c>
      <c r="J296" s="74" t="s">
        <v>27</v>
      </c>
      <c r="K296" s="74"/>
    </row>
    <row r="297" spans="1:11" ht="12.75" customHeight="1">
      <c r="A297" s="75" t="s">
        <v>415</v>
      </c>
      <c r="B297" s="75" t="s">
        <v>423</v>
      </c>
      <c r="C297" s="75" t="s">
        <v>424</v>
      </c>
      <c r="D297" s="75" t="s">
        <v>38</v>
      </c>
      <c r="E297" s="77">
        <v>40416</v>
      </c>
      <c r="F297" s="77">
        <v>40417</v>
      </c>
      <c r="G297" s="75">
        <v>1</v>
      </c>
      <c r="H297" s="75" t="s">
        <v>42</v>
      </c>
      <c r="I297" s="75" t="s">
        <v>887</v>
      </c>
      <c r="J297" s="75" t="s">
        <v>27</v>
      </c>
      <c r="K297" s="74"/>
    </row>
    <row r="298" spans="1:11" ht="12.75" customHeight="1">
      <c r="A298" s="33"/>
      <c r="B298" s="64">
        <f>SUM(IF(FREQUENCY(MATCH(B296:B297,B296:B297,0),MATCH(B296:B297,B296:B297,0))&gt;0,1))</f>
        <v>2</v>
      </c>
      <c r="C298" s="34"/>
      <c r="D298" s="29">
        <f>COUNTA(D296:D297)</f>
        <v>2</v>
      </c>
      <c r="E298" s="29"/>
      <c r="F298" s="29"/>
      <c r="G298" s="29">
        <f>SUM(G296:G297)</f>
        <v>4</v>
      </c>
      <c r="H298" s="33"/>
      <c r="I298" s="33"/>
      <c r="J298" s="33"/>
    </row>
    <row r="299" spans="1:11" ht="12.75" customHeight="1">
      <c r="A299" s="33"/>
      <c r="B299" s="64"/>
      <c r="C299" s="34"/>
      <c r="D299" s="29"/>
      <c r="E299" s="29"/>
      <c r="F299" s="29"/>
      <c r="G299" s="29"/>
      <c r="H299" s="33"/>
      <c r="I299" s="33"/>
      <c r="J299" s="33"/>
    </row>
    <row r="300" spans="1:11" ht="12.75" customHeight="1">
      <c r="A300" s="74" t="s">
        <v>429</v>
      </c>
      <c r="B300" s="74" t="s">
        <v>434</v>
      </c>
      <c r="C300" s="74" t="s">
        <v>435</v>
      </c>
      <c r="D300" s="74" t="s">
        <v>38</v>
      </c>
      <c r="E300" s="76">
        <v>40333</v>
      </c>
      <c r="F300" s="76">
        <v>40374</v>
      </c>
      <c r="G300" s="74">
        <v>41</v>
      </c>
      <c r="H300" s="74" t="s">
        <v>42</v>
      </c>
      <c r="I300" s="74" t="s">
        <v>43</v>
      </c>
      <c r="J300" s="74" t="s">
        <v>889</v>
      </c>
      <c r="K300" s="74"/>
    </row>
    <row r="301" spans="1:11" ht="12.75" customHeight="1">
      <c r="A301" s="74" t="s">
        <v>429</v>
      </c>
      <c r="B301" s="74" t="s">
        <v>434</v>
      </c>
      <c r="C301" s="74" t="s">
        <v>435</v>
      </c>
      <c r="D301" s="74" t="s">
        <v>44</v>
      </c>
      <c r="E301" s="76">
        <v>40374</v>
      </c>
      <c r="F301" s="76">
        <v>40380</v>
      </c>
      <c r="G301" s="74">
        <v>6</v>
      </c>
      <c r="H301" s="74" t="s">
        <v>42</v>
      </c>
      <c r="I301" s="74" t="s">
        <v>43</v>
      </c>
      <c r="J301" s="74" t="s">
        <v>27</v>
      </c>
      <c r="K301" s="74"/>
    </row>
    <row r="302" spans="1:11" ht="12.75" customHeight="1">
      <c r="A302" s="74" t="s">
        <v>429</v>
      </c>
      <c r="B302" s="74" t="s">
        <v>434</v>
      </c>
      <c r="C302" s="74" t="s">
        <v>435</v>
      </c>
      <c r="D302" s="74" t="s">
        <v>885</v>
      </c>
      <c r="E302" s="76">
        <v>40383</v>
      </c>
      <c r="F302" s="76">
        <v>40385</v>
      </c>
      <c r="G302" s="74">
        <v>2</v>
      </c>
      <c r="H302" s="74" t="s">
        <v>39</v>
      </c>
      <c r="I302" s="74" t="s">
        <v>40</v>
      </c>
      <c r="J302" s="74" t="s">
        <v>890</v>
      </c>
      <c r="K302" s="74"/>
    </row>
    <row r="303" spans="1:11" ht="12.75" customHeight="1">
      <c r="A303" s="74" t="s">
        <v>429</v>
      </c>
      <c r="B303" s="74" t="s">
        <v>434</v>
      </c>
      <c r="C303" s="74" t="s">
        <v>435</v>
      </c>
      <c r="D303" s="74" t="s">
        <v>885</v>
      </c>
      <c r="E303" s="76">
        <v>40413</v>
      </c>
      <c r="F303" s="76">
        <v>40418</v>
      </c>
      <c r="G303" s="74">
        <v>5</v>
      </c>
      <c r="H303" s="74" t="s">
        <v>39</v>
      </c>
      <c r="I303" s="74" t="s">
        <v>40</v>
      </c>
      <c r="J303" s="74" t="s">
        <v>890</v>
      </c>
      <c r="K303" s="74"/>
    </row>
    <row r="304" spans="1:11" ht="12.75" customHeight="1">
      <c r="A304" s="74" t="s">
        <v>429</v>
      </c>
      <c r="B304" s="74" t="s">
        <v>452</v>
      </c>
      <c r="C304" s="74" t="s">
        <v>453</v>
      </c>
      <c r="D304" s="74" t="s">
        <v>44</v>
      </c>
      <c r="E304" s="76">
        <v>40345</v>
      </c>
      <c r="F304" s="76">
        <v>40353</v>
      </c>
      <c r="G304" s="74">
        <v>8</v>
      </c>
      <c r="H304" s="74" t="s">
        <v>42</v>
      </c>
      <c r="I304" s="74" t="s">
        <v>43</v>
      </c>
      <c r="J304" s="74" t="s">
        <v>27</v>
      </c>
      <c r="K304" s="74"/>
    </row>
    <row r="305" spans="1:11" ht="12.75" customHeight="1">
      <c r="A305" s="74" t="s">
        <v>429</v>
      </c>
      <c r="B305" s="74" t="s">
        <v>452</v>
      </c>
      <c r="C305" s="74" t="s">
        <v>453</v>
      </c>
      <c r="D305" s="74" t="s">
        <v>44</v>
      </c>
      <c r="E305" s="76">
        <v>40368</v>
      </c>
      <c r="F305" s="76">
        <v>40374</v>
      </c>
      <c r="G305" s="74">
        <v>6</v>
      </c>
      <c r="H305" s="74" t="s">
        <v>42</v>
      </c>
      <c r="I305" s="74" t="s">
        <v>43</v>
      </c>
      <c r="J305" s="74" t="s">
        <v>27</v>
      </c>
      <c r="K305" s="74"/>
    </row>
    <row r="306" spans="1:11" ht="12.75" customHeight="1">
      <c r="A306" s="74" t="s">
        <v>429</v>
      </c>
      <c r="B306" s="74" t="s">
        <v>452</v>
      </c>
      <c r="C306" s="74" t="s">
        <v>453</v>
      </c>
      <c r="D306" s="74" t="s">
        <v>885</v>
      </c>
      <c r="E306" s="76">
        <v>40339</v>
      </c>
      <c r="F306" s="76">
        <v>40340</v>
      </c>
      <c r="G306" s="74">
        <v>1</v>
      </c>
      <c r="H306" s="74" t="s">
        <v>39</v>
      </c>
      <c r="I306" s="74" t="s">
        <v>40</v>
      </c>
      <c r="J306" s="74" t="s">
        <v>41</v>
      </c>
      <c r="K306" s="74"/>
    </row>
    <row r="307" spans="1:11" ht="12.75" customHeight="1">
      <c r="A307" s="74" t="s">
        <v>429</v>
      </c>
      <c r="B307" s="74" t="s">
        <v>452</v>
      </c>
      <c r="C307" s="74" t="s">
        <v>453</v>
      </c>
      <c r="D307" s="74" t="s">
        <v>885</v>
      </c>
      <c r="E307" s="76">
        <v>40374</v>
      </c>
      <c r="F307" s="76">
        <v>40375</v>
      </c>
      <c r="G307" s="74">
        <v>1</v>
      </c>
      <c r="H307" s="74" t="s">
        <v>39</v>
      </c>
      <c r="I307" s="74" t="s">
        <v>40</v>
      </c>
      <c r="J307" s="74" t="s">
        <v>41</v>
      </c>
      <c r="K307" s="74"/>
    </row>
    <row r="308" spans="1:11" ht="12.75" customHeight="1">
      <c r="A308" s="74" t="s">
        <v>429</v>
      </c>
      <c r="B308" s="74" t="s">
        <v>452</v>
      </c>
      <c r="C308" s="74" t="s">
        <v>453</v>
      </c>
      <c r="D308" s="74" t="s">
        <v>885</v>
      </c>
      <c r="E308" s="76">
        <v>40383</v>
      </c>
      <c r="F308" s="76">
        <v>40384</v>
      </c>
      <c r="G308" s="74">
        <v>1</v>
      </c>
      <c r="H308" s="74" t="s">
        <v>39</v>
      </c>
      <c r="I308" s="74" t="s">
        <v>40</v>
      </c>
      <c r="J308" s="74" t="s">
        <v>41</v>
      </c>
      <c r="K308" s="74"/>
    </row>
    <row r="309" spans="1:11" ht="12.75" customHeight="1">
      <c r="A309" s="74" t="s">
        <v>429</v>
      </c>
      <c r="B309" s="74" t="s">
        <v>452</v>
      </c>
      <c r="C309" s="74" t="s">
        <v>453</v>
      </c>
      <c r="D309" s="74" t="s">
        <v>885</v>
      </c>
      <c r="E309" s="76">
        <v>40413</v>
      </c>
      <c r="F309" s="76">
        <v>40415</v>
      </c>
      <c r="G309" s="74">
        <v>2</v>
      </c>
      <c r="H309" s="74" t="s">
        <v>39</v>
      </c>
      <c r="I309" s="74" t="s">
        <v>40</v>
      </c>
      <c r="J309" s="74" t="s">
        <v>41</v>
      </c>
      <c r="K309" s="74"/>
    </row>
    <row r="310" spans="1:11" ht="12.75" customHeight="1">
      <c r="A310" s="75" t="s">
        <v>429</v>
      </c>
      <c r="B310" s="75" t="s">
        <v>452</v>
      </c>
      <c r="C310" s="75" t="s">
        <v>453</v>
      </c>
      <c r="D310" s="75" t="s">
        <v>885</v>
      </c>
      <c r="E310" s="77">
        <v>40415</v>
      </c>
      <c r="F310" s="77">
        <v>40417</v>
      </c>
      <c r="G310" s="75">
        <v>2</v>
      </c>
      <c r="H310" s="75" t="s">
        <v>39</v>
      </c>
      <c r="I310" s="75" t="s">
        <v>40</v>
      </c>
      <c r="J310" s="75" t="s">
        <v>41</v>
      </c>
      <c r="K310" s="74"/>
    </row>
    <row r="311" spans="1:11" ht="12.75" customHeight="1">
      <c r="A311" s="33"/>
      <c r="B311" s="64">
        <f>SUM(IF(FREQUENCY(MATCH(B300:B310,B300:B310,0),MATCH(B300:B310,B300:B310,0))&gt;0,1))</f>
        <v>2</v>
      </c>
      <c r="C311" s="34"/>
      <c r="D311" s="29">
        <f>COUNTA(D300:D310)</f>
        <v>11</v>
      </c>
      <c r="E311" s="29"/>
      <c r="F311" s="29"/>
      <c r="G311" s="29">
        <f>SUM(G300:G310)</f>
        <v>75</v>
      </c>
      <c r="H311" s="33"/>
      <c r="I311" s="33"/>
      <c r="J311" s="33"/>
    </row>
    <row r="312" spans="1:11" ht="12.75" customHeight="1">
      <c r="A312" s="33"/>
      <c r="B312" s="64"/>
      <c r="C312" s="34"/>
      <c r="D312" s="29"/>
      <c r="E312" s="29"/>
      <c r="F312" s="29"/>
      <c r="G312" s="29"/>
      <c r="H312" s="33"/>
      <c r="I312" s="33"/>
      <c r="J312" s="33"/>
    </row>
    <row r="313" spans="1:11" ht="12.75" customHeight="1">
      <c r="A313" s="142" t="s">
        <v>461</v>
      </c>
      <c r="B313" s="142" t="s">
        <v>466</v>
      </c>
      <c r="C313" s="142" t="s">
        <v>467</v>
      </c>
      <c r="D313" s="142" t="s">
        <v>38</v>
      </c>
      <c r="E313" s="146">
        <v>40413</v>
      </c>
      <c r="F313" s="146">
        <v>40414</v>
      </c>
      <c r="G313" s="142">
        <v>1</v>
      </c>
      <c r="H313" s="142" t="s">
        <v>39</v>
      </c>
      <c r="I313" s="142" t="s">
        <v>40</v>
      </c>
      <c r="J313" s="142" t="s">
        <v>41</v>
      </c>
      <c r="K313" s="74"/>
    </row>
    <row r="314" spans="1:11" ht="12.75" customHeight="1">
      <c r="A314" s="142" t="s">
        <v>461</v>
      </c>
      <c r="B314" s="142" t="s">
        <v>468</v>
      </c>
      <c r="C314" s="142" t="s">
        <v>469</v>
      </c>
      <c r="D314" s="142" t="s">
        <v>38</v>
      </c>
      <c r="E314" s="146">
        <v>40413</v>
      </c>
      <c r="F314" s="146">
        <v>40414</v>
      </c>
      <c r="G314" s="142">
        <v>1</v>
      </c>
      <c r="H314" s="142" t="s">
        <v>39</v>
      </c>
      <c r="I314" s="142" t="s">
        <v>40</v>
      </c>
      <c r="J314" s="142" t="s">
        <v>41</v>
      </c>
      <c r="K314" s="74"/>
    </row>
    <row r="315" spans="1:11" ht="12.75" customHeight="1">
      <c r="A315" s="142" t="s">
        <v>461</v>
      </c>
      <c r="B315" s="142" t="s">
        <v>480</v>
      </c>
      <c r="C315" s="142" t="s">
        <v>481</v>
      </c>
      <c r="D315" s="142" t="s">
        <v>38</v>
      </c>
      <c r="E315" s="146">
        <v>40413</v>
      </c>
      <c r="F315" s="146">
        <v>40414</v>
      </c>
      <c r="G315" s="142">
        <v>1</v>
      </c>
      <c r="H315" s="142" t="s">
        <v>39</v>
      </c>
      <c r="I315" s="142" t="s">
        <v>40</v>
      </c>
      <c r="J315" s="142" t="s">
        <v>41</v>
      </c>
      <c r="K315" s="74"/>
    </row>
    <row r="316" spans="1:11" ht="12.75" customHeight="1">
      <c r="A316" s="142" t="s">
        <v>461</v>
      </c>
      <c r="B316" s="142" t="s">
        <v>482</v>
      </c>
      <c r="C316" s="142" t="s">
        <v>483</v>
      </c>
      <c r="D316" s="142" t="s">
        <v>38</v>
      </c>
      <c r="E316" s="146">
        <v>40413</v>
      </c>
      <c r="F316" s="146">
        <v>40414</v>
      </c>
      <c r="G316" s="142">
        <v>1</v>
      </c>
      <c r="H316" s="142" t="s">
        <v>39</v>
      </c>
      <c r="I316" s="142" t="s">
        <v>40</v>
      </c>
      <c r="J316" s="142" t="s">
        <v>41</v>
      </c>
      <c r="K316" s="74"/>
    </row>
    <row r="317" spans="1:11" ht="12.75" customHeight="1">
      <c r="A317" s="142" t="s">
        <v>461</v>
      </c>
      <c r="B317" s="142" t="s">
        <v>488</v>
      </c>
      <c r="C317" s="142" t="s">
        <v>489</v>
      </c>
      <c r="D317" s="142" t="s">
        <v>38</v>
      </c>
      <c r="E317" s="146">
        <v>40378</v>
      </c>
      <c r="F317" s="146">
        <v>40379</v>
      </c>
      <c r="G317" s="142">
        <v>1</v>
      </c>
      <c r="H317" s="142" t="s">
        <v>42</v>
      </c>
      <c r="I317" s="142" t="s">
        <v>43</v>
      </c>
      <c r="J317" s="142" t="s">
        <v>41</v>
      </c>
      <c r="K317" s="74"/>
    </row>
    <row r="318" spans="1:11" ht="12.75" customHeight="1">
      <c r="A318" s="142" t="s">
        <v>461</v>
      </c>
      <c r="B318" s="142" t="s">
        <v>488</v>
      </c>
      <c r="C318" s="142" t="s">
        <v>489</v>
      </c>
      <c r="D318" s="142" t="s">
        <v>38</v>
      </c>
      <c r="E318" s="146">
        <v>40397</v>
      </c>
      <c r="F318" s="146">
        <v>40406</v>
      </c>
      <c r="G318" s="142">
        <v>9</v>
      </c>
      <c r="H318" s="142" t="s">
        <v>42</v>
      </c>
      <c r="I318" s="142" t="s">
        <v>43</v>
      </c>
      <c r="J318" s="142" t="s">
        <v>41</v>
      </c>
      <c r="K318" s="74"/>
    </row>
    <row r="319" spans="1:11" ht="12.75" customHeight="1">
      <c r="A319" s="142" t="s">
        <v>461</v>
      </c>
      <c r="B319" s="142" t="s">
        <v>488</v>
      </c>
      <c r="C319" s="142" t="s">
        <v>489</v>
      </c>
      <c r="D319" s="142" t="s">
        <v>38</v>
      </c>
      <c r="E319" s="146">
        <v>40413</v>
      </c>
      <c r="F319" s="146">
        <v>40414</v>
      </c>
      <c r="G319" s="142">
        <v>1</v>
      </c>
      <c r="H319" s="142" t="s">
        <v>39</v>
      </c>
      <c r="I319" s="142" t="s">
        <v>40</v>
      </c>
      <c r="J319" s="142" t="s">
        <v>41</v>
      </c>
      <c r="K319" s="74"/>
    </row>
    <row r="320" spans="1:11" ht="12.75" customHeight="1">
      <c r="A320" s="142" t="s">
        <v>461</v>
      </c>
      <c r="B320" s="142" t="s">
        <v>488</v>
      </c>
      <c r="C320" s="142" t="s">
        <v>489</v>
      </c>
      <c r="D320" s="142" t="s">
        <v>38</v>
      </c>
      <c r="E320" s="146">
        <v>40414</v>
      </c>
      <c r="F320" s="146">
        <v>40420</v>
      </c>
      <c r="G320" s="142">
        <v>6</v>
      </c>
      <c r="H320" s="142" t="s">
        <v>42</v>
      </c>
      <c r="I320" s="142" t="s">
        <v>43</v>
      </c>
      <c r="J320" s="142" t="s">
        <v>27</v>
      </c>
      <c r="K320" s="74"/>
    </row>
    <row r="321" spans="1:11" ht="12.75" customHeight="1">
      <c r="A321" s="142" t="s">
        <v>461</v>
      </c>
      <c r="B321" s="142" t="s">
        <v>494</v>
      </c>
      <c r="C321" s="142" t="s">
        <v>495</v>
      </c>
      <c r="D321" s="142" t="s">
        <v>38</v>
      </c>
      <c r="E321" s="146">
        <v>40413</v>
      </c>
      <c r="F321" s="146">
        <v>40414</v>
      </c>
      <c r="G321" s="142">
        <v>1</v>
      </c>
      <c r="H321" s="142" t="s">
        <v>39</v>
      </c>
      <c r="I321" s="142" t="s">
        <v>40</v>
      </c>
      <c r="J321" s="142" t="s">
        <v>41</v>
      </c>
      <c r="K321" s="74"/>
    </row>
    <row r="322" spans="1:11" ht="12.75" customHeight="1">
      <c r="A322" s="142" t="s">
        <v>461</v>
      </c>
      <c r="B322" s="142" t="s">
        <v>496</v>
      </c>
      <c r="C322" s="142" t="s">
        <v>497</v>
      </c>
      <c r="D322" s="142" t="s">
        <v>38</v>
      </c>
      <c r="E322" s="146">
        <v>40413</v>
      </c>
      <c r="F322" s="146">
        <v>40414</v>
      </c>
      <c r="G322" s="142">
        <v>1</v>
      </c>
      <c r="H322" s="142" t="s">
        <v>39</v>
      </c>
      <c r="I322" s="142" t="s">
        <v>40</v>
      </c>
      <c r="J322" s="142" t="s">
        <v>41</v>
      </c>
      <c r="K322" s="74"/>
    </row>
    <row r="323" spans="1:11" ht="12.75" customHeight="1">
      <c r="A323" s="142" t="s">
        <v>461</v>
      </c>
      <c r="B323" s="142" t="s">
        <v>498</v>
      </c>
      <c r="C323" s="142" t="s">
        <v>499</v>
      </c>
      <c r="D323" s="142" t="s">
        <v>38</v>
      </c>
      <c r="E323" s="146">
        <v>40413</v>
      </c>
      <c r="F323" s="146">
        <v>40414</v>
      </c>
      <c r="G323" s="142">
        <v>1</v>
      </c>
      <c r="H323" s="142" t="s">
        <v>39</v>
      </c>
      <c r="I323" s="142" t="s">
        <v>40</v>
      </c>
      <c r="J323" s="142" t="s">
        <v>41</v>
      </c>
      <c r="K323" s="74"/>
    </row>
    <row r="324" spans="1:11" ht="12.75" customHeight="1">
      <c r="A324" s="142" t="s">
        <v>461</v>
      </c>
      <c r="B324" s="142" t="s">
        <v>500</v>
      </c>
      <c r="C324" s="142" t="s">
        <v>501</v>
      </c>
      <c r="D324" s="142" t="s">
        <v>38</v>
      </c>
      <c r="E324" s="146">
        <v>40413</v>
      </c>
      <c r="F324" s="146">
        <v>40414</v>
      </c>
      <c r="G324" s="142">
        <v>1</v>
      </c>
      <c r="H324" s="142" t="s">
        <v>39</v>
      </c>
      <c r="I324" s="142" t="s">
        <v>40</v>
      </c>
      <c r="J324" s="142" t="s">
        <v>41</v>
      </c>
      <c r="K324" s="74"/>
    </row>
    <row r="325" spans="1:11" ht="12.75" customHeight="1">
      <c r="A325" s="142" t="s">
        <v>461</v>
      </c>
      <c r="B325" s="142" t="s">
        <v>502</v>
      </c>
      <c r="C325" s="142" t="s">
        <v>503</v>
      </c>
      <c r="D325" s="142" t="s">
        <v>38</v>
      </c>
      <c r="E325" s="146">
        <v>40413</v>
      </c>
      <c r="F325" s="146">
        <v>40414</v>
      </c>
      <c r="G325" s="142">
        <v>1</v>
      </c>
      <c r="H325" s="142" t="s">
        <v>39</v>
      </c>
      <c r="I325" s="142" t="s">
        <v>40</v>
      </c>
      <c r="J325" s="142" t="s">
        <v>41</v>
      </c>
      <c r="K325" s="74"/>
    </row>
    <row r="326" spans="1:11" ht="12.75" customHeight="1">
      <c r="A326" s="142" t="s">
        <v>461</v>
      </c>
      <c r="B326" s="142" t="s">
        <v>504</v>
      </c>
      <c r="C326" s="142" t="s">
        <v>505</v>
      </c>
      <c r="D326" s="142" t="s">
        <v>38</v>
      </c>
      <c r="E326" s="146">
        <v>40382</v>
      </c>
      <c r="F326" s="146">
        <v>40385</v>
      </c>
      <c r="G326" s="142">
        <v>3</v>
      </c>
      <c r="H326" s="142" t="s">
        <v>42</v>
      </c>
      <c r="I326" s="142" t="s">
        <v>43</v>
      </c>
      <c r="J326" s="142" t="s">
        <v>41</v>
      </c>
      <c r="K326" s="74"/>
    </row>
    <row r="327" spans="1:11" ht="12.75" customHeight="1">
      <c r="A327" s="142" t="s">
        <v>461</v>
      </c>
      <c r="B327" s="142" t="s">
        <v>504</v>
      </c>
      <c r="C327" s="142" t="s">
        <v>505</v>
      </c>
      <c r="D327" s="142" t="s">
        <v>38</v>
      </c>
      <c r="E327" s="146">
        <v>40413</v>
      </c>
      <c r="F327" s="146">
        <v>40414</v>
      </c>
      <c r="G327" s="142">
        <v>1</v>
      </c>
      <c r="H327" s="142" t="s">
        <v>39</v>
      </c>
      <c r="I327" s="142" t="s">
        <v>40</v>
      </c>
      <c r="J327" s="142" t="s">
        <v>41</v>
      </c>
      <c r="K327" s="74"/>
    </row>
    <row r="328" spans="1:11" ht="12.75" customHeight="1">
      <c r="A328" s="142" t="s">
        <v>461</v>
      </c>
      <c r="B328" s="142" t="s">
        <v>506</v>
      </c>
      <c r="C328" s="142" t="s">
        <v>507</v>
      </c>
      <c r="D328" s="142" t="s">
        <v>38</v>
      </c>
      <c r="E328" s="146">
        <v>40413</v>
      </c>
      <c r="F328" s="146">
        <v>40414</v>
      </c>
      <c r="G328" s="142">
        <v>1</v>
      </c>
      <c r="H328" s="142" t="s">
        <v>39</v>
      </c>
      <c r="I328" s="142" t="s">
        <v>40</v>
      </c>
      <c r="J328" s="142" t="s">
        <v>41</v>
      </c>
      <c r="K328" s="74"/>
    </row>
    <row r="329" spans="1:11" ht="12.75" customHeight="1">
      <c r="A329" s="142" t="s">
        <v>461</v>
      </c>
      <c r="B329" s="142" t="s">
        <v>508</v>
      </c>
      <c r="C329" s="142" t="s">
        <v>509</v>
      </c>
      <c r="D329" s="142" t="s">
        <v>38</v>
      </c>
      <c r="E329" s="146">
        <v>40413</v>
      </c>
      <c r="F329" s="146">
        <v>40414</v>
      </c>
      <c r="G329" s="142">
        <v>1</v>
      </c>
      <c r="H329" s="142" t="s">
        <v>39</v>
      </c>
      <c r="I329" s="142" t="s">
        <v>40</v>
      </c>
      <c r="J329" s="142" t="s">
        <v>41</v>
      </c>
      <c r="K329" s="74"/>
    </row>
    <row r="330" spans="1:11" ht="12.75" customHeight="1">
      <c r="A330" s="142" t="s">
        <v>461</v>
      </c>
      <c r="B330" s="142" t="s">
        <v>522</v>
      </c>
      <c r="C330" s="142" t="s">
        <v>523</v>
      </c>
      <c r="D330" s="142" t="s">
        <v>38</v>
      </c>
      <c r="E330" s="146">
        <v>40413</v>
      </c>
      <c r="F330" s="146">
        <v>40414</v>
      </c>
      <c r="G330" s="142">
        <v>1</v>
      </c>
      <c r="H330" s="142" t="s">
        <v>39</v>
      </c>
      <c r="I330" s="142" t="s">
        <v>40</v>
      </c>
      <c r="J330" s="142" t="s">
        <v>41</v>
      </c>
      <c r="K330" s="74"/>
    </row>
    <row r="331" spans="1:11" ht="12.75" customHeight="1">
      <c r="A331" s="142" t="s">
        <v>461</v>
      </c>
      <c r="B331" s="142" t="s">
        <v>528</v>
      </c>
      <c r="C331" s="142" t="s">
        <v>529</v>
      </c>
      <c r="D331" s="142" t="s">
        <v>38</v>
      </c>
      <c r="E331" s="146">
        <v>40413</v>
      </c>
      <c r="F331" s="146">
        <v>40414</v>
      </c>
      <c r="G331" s="142">
        <v>1</v>
      </c>
      <c r="H331" s="142" t="s">
        <v>39</v>
      </c>
      <c r="I331" s="142" t="s">
        <v>40</v>
      </c>
      <c r="J331" s="142" t="s">
        <v>41</v>
      </c>
      <c r="K331" s="74"/>
    </row>
    <row r="332" spans="1:11" ht="12.75" customHeight="1">
      <c r="A332" s="142" t="s">
        <v>461</v>
      </c>
      <c r="B332" s="142" t="s">
        <v>532</v>
      </c>
      <c r="C332" s="142" t="s">
        <v>533</v>
      </c>
      <c r="D332" s="142" t="s">
        <v>38</v>
      </c>
      <c r="E332" s="146">
        <v>40413</v>
      </c>
      <c r="F332" s="146">
        <v>40414</v>
      </c>
      <c r="G332" s="142">
        <v>1</v>
      </c>
      <c r="H332" s="142" t="s">
        <v>39</v>
      </c>
      <c r="I332" s="142" t="s">
        <v>40</v>
      </c>
      <c r="J332" s="142" t="s">
        <v>41</v>
      </c>
      <c r="K332" s="74"/>
    </row>
    <row r="333" spans="1:11" ht="12.75" customHeight="1">
      <c r="A333" s="142" t="s">
        <v>461</v>
      </c>
      <c r="B333" s="142" t="s">
        <v>534</v>
      </c>
      <c r="C333" s="142" t="s">
        <v>535</v>
      </c>
      <c r="D333" s="142" t="s">
        <v>38</v>
      </c>
      <c r="E333" s="146">
        <v>40413</v>
      </c>
      <c r="F333" s="146">
        <v>40414</v>
      </c>
      <c r="G333" s="142">
        <v>1</v>
      </c>
      <c r="H333" s="142" t="s">
        <v>39</v>
      </c>
      <c r="I333" s="142" t="s">
        <v>40</v>
      </c>
      <c r="J333" s="142" t="s">
        <v>41</v>
      </c>
      <c r="K333" s="74"/>
    </row>
    <row r="334" spans="1:11" ht="12.75" customHeight="1">
      <c r="A334" s="142" t="s">
        <v>461</v>
      </c>
      <c r="B334" s="142" t="s">
        <v>538</v>
      </c>
      <c r="C334" s="142" t="s">
        <v>539</v>
      </c>
      <c r="D334" s="142" t="s">
        <v>38</v>
      </c>
      <c r="E334" s="146">
        <v>40413</v>
      </c>
      <c r="F334" s="146">
        <v>40414</v>
      </c>
      <c r="G334" s="142">
        <v>1</v>
      </c>
      <c r="H334" s="142" t="s">
        <v>39</v>
      </c>
      <c r="I334" s="142" t="s">
        <v>40</v>
      </c>
      <c r="J334" s="142" t="s">
        <v>41</v>
      </c>
      <c r="K334" s="74"/>
    </row>
    <row r="335" spans="1:11" ht="12.75" customHeight="1">
      <c r="A335" s="142" t="s">
        <v>461</v>
      </c>
      <c r="B335" s="142" t="s">
        <v>542</v>
      </c>
      <c r="C335" s="142" t="s">
        <v>543</v>
      </c>
      <c r="D335" s="142" t="s">
        <v>38</v>
      </c>
      <c r="E335" s="146">
        <v>40403</v>
      </c>
      <c r="F335" s="146">
        <v>40406</v>
      </c>
      <c r="G335" s="142">
        <v>3</v>
      </c>
      <c r="H335" s="142" t="s">
        <v>42</v>
      </c>
      <c r="I335" s="142" t="s">
        <v>43</v>
      </c>
      <c r="J335" s="142" t="s">
        <v>41</v>
      </c>
      <c r="K335" s="74"/>
    </row>
    <row r="336" spans="1:11" ht="12.75" customHeight="1">
      <c r="A336" s="142" t="s">
        <v>461</v>
      </c>
      <c r="B336" s="142" t="s">
        <v>542</v>
      </c>
      <c r="C336" s="142" t="s">
        <v>543</v>
      </c>
      <c r="D336" s="142" t="s">
        <v>38</v>
      </c>
      <c r="E336" s="146">
        <v>40413</v>
      </c>
      <c r="F336" s="146">
        <v>40414</v>
      </c>
      <c r="G336" s="142">
        <v>1</v>
      </c>
      <c r="H336" s="142" t="s">
        <v>39</v>
      </c>
      <c r="I336" s="142" t="s">
        <v>40</v>
      </c>
      <c r="J336" s="142" t="s">
        <v>41</v>
      </c>
      <c r="K336" s="74"/>
    </row>
    <row r="337" spans="1:11" ht="12.75" customHeight="1">
      <c r="A337" s="142" t="s">
        <v>461</v>
      </c>
      <c r="B337" s="142" t="s">
        <v>546</v>
      </c>
      <c r="C337" s="142" t="s">
        <v>547</v>
      </c>
      <c r="D337" s="142" t="s">
        <v>38</v>
      </c>
      <c r="E337" s="146">
        <v>40416</v>
      </c>
      <c r="F337" s="146">
        <v>40418</v>
      </c>
      <c r="G337" s="142">
        <v>2</v>
      </c>
      <c r="H337" s="142" t="s">
        <v>42</v>
      </c>
      <c r="I337" s="142" t="s">
        <v>43</v>
      </c>
      <c r="J337" s="142" t="s">
        <v>27</v>
      </c>
      <c r="K337" s="74"/>
    </row>
    <row r="338" spans="1:11" ht="12.75" customHeight="1">
      <c r="A338" s="142" t="s">
        <v>461</v>
      </c>
      <c r="B338" s="142" t="s">
        <v>566</v>
      </c>
      <c r="C338" s="142" t="s">
        <v>567</v>
      </c>
      <c r="D338" s="142" t="s">
        <v>38</v>
      </c>
      <c r="E338" s="146">
        <v>40413</v>
      </c>
      <c r="F338" s="146">
        <v>40414</v>
      </c>
      <c r="G338" s="142">
        <v>1</v>
      </c>
      <c r="H338" s="142" t="s">
        <v>39</v>
      </c>
      <c r="I338" s="142" t="s">
        <v>40</v>
      </c>
      <c r="J338" s="142" t="s">
        <v>41</v>
      </c>
      <c r="K338" s="74"/>
    </row>
    <row r="339" spans="1:11" ht="12.75" customHeight="1">
      <c r="A339" s="142" t="s">
        <v>461</v>
      </c>
      <c r="B339" s="142" t="s">
        <v>568</v>
      </c>
      <c r="C339" s="142" t="s">
        <v>569</v>
      </c>
      <c r="D339" s="142" t="s">
        <v>38</v>
      </c>
      <c r="E339" s="146">
        <v>40413</v>
      </c>
      <c r="F339" s="146">
        <v>40414</v>
      </c>
      <c r="G339" s="142">
        <v>1</v>
      </c>
      <c r="H339" s="142" t="s">
        <v>39</v>
      </c>
      <c r="I339" s="142" t="s">
        <v>40</v>
      </c>
      <c r="J339" s="142" t="s">
        <v>41</v>
      </c>
      <c r="K339" s="74"/>
    </row>
    <row r="340" spans="1:11" ht="12.75" customHeight="1">
      <c r="A340" s="142" t="s">
        <v>461</v>
      </c>
      <c r="B340" s="142" t="s">
        <v>568</v>
      </c>
      <c r="C340" s="142" t="s">
        <v>569</v>
      </c>
      <c r="D340" s="142" t="s">
        <v>38</v>
      </c>
      <c r="E340" s="146">
        <v>40416</v>
      </c>
      <c r="F340" s="146">
        <v>40418</v>
      </c>
      <c r="G340" s="142">
        <v>2</v>
      </c>
      <c r="H340" s="142" t="s">
        <v>42</v>
      </c>
      <c r="I340" s="142" t="s">
        <v>43</v>
      </c>
      <c r="J340" s="142" t="s">
        <v>27</v>
      </c>
      <c r="K340" s="74"/>
    </row>
    <row r="341" spans="1:11" ht="12.75" customHeight="1">
      <c r="A341" s="142" t="s">
        <v>461</v>
      </c>
      <c r="B341" s="142" t="s">
        <v>580</v>
      </c>
      <c r="C341" s="142" t="s">
        <v>581</v>
      </c>
      <c r="D341" s="142" t="s">
        <v>38</v>
      </c>
      <c r="E341" s="146">
        <v>40413</v>
      </c>
      <c r="F341" s="146">
        <v>40414</v>
      </c>
      <c r="G341" s="142">
        <v>1</v>
      </c>
      <c r="H341" s="142" t="s">
        <v>39</v>
      </c>
      <c r="I341" s="142" t="s">
        <v>40</v>
      </c>
      <c r="J341" s="142" t="s">
        <v>41</v>
      </c>
      <c r="K341" s="74"/>
    </row>
    <row r="342" spans="1:11" ht="12.75" customHeight="1">
      <c r="A342" s="142" t="s">
        <v>461</v>
      </c>
      <c r="B342" s="142" t="s">
        <v>592</v>
      </c>
      <c r="C342" s="142" t="s">
        <v>593</v>
      </c>
      <c r="D342" s="142" t="s">
        <v>38</v>
      </c>
      <c r="E342" s="146">
        <v>40413</v>
      </c>
      <c r="F342" s="146">
        <v>40414</v>
      </c>
      <c r="G342" s="142">
        <v>1</v>
      </c>
      <c r="H342" s="142" t="s">
        <v>39</v>
      </c>
      <c r="I342" s="142" t="s">
        <v>40</v>
      </c>
      <c r="J342" s="142" t="s">
        <v>41</v>
      </c>
      <c r="K342" s="74"/>
    </row>
    <row r="343" spans="1:11" ht="12.75" customHeight="1">
      <c r="A343" s="142" t="s">
        <v>461</v>
      </c>
      <c r="B343" s="142" t="s">
        <v>598</v>
      </c>
      <c r="C343" s="142" t="s">
        <v>599</v>
      </c>
      <c r="D343" s="142" t="s">
        <v>38</v>
      </c>
      <c r="E343" s="146">
        <v>40413</v>
      </c>
      <c r="F343" s="146">
        <v>40414</v>
      </c>
      <c r="G343" s="142">
        <v>1</v>
      </c>
      <c r="H343" s="142" t="s">
        <v>39</v>
      </c>
      <c r="I343" s="142" t="s">
        <v>40</v>
      </c>
      <c r="J343" s="142" t="s">
        <v>41</v>
      </c>
      <c r="K343" s="74"/>
    </row>
    <row r="344" spans="1:11" ht="12.75" customHeight="1">
      <c r="A344" s="142" t="s">
        <v>461</v>
      </c>
      <c r="B344" s="142" t="s">
        <v>606</v>
      </c>
      <c r="C344" s="142" t="s">
        <v>607</v>
      </c>
      <c r="D344" s="142" t="s">
        <v>38</v>
      </c>
      <c r="E344" s="146">
        <v>40413</v>
      </c>
      <c r="F344" s="146">
        <v>40414</v>
      </c>
      <c r="G344" s="142">
        <v>1</v>
      </c>
      <c r="H344" s="142" t="s">
        <v>39</v>
      </c>
      <c r="I344" s="142" t="s">
        <v>40</v>
      </c>
      <c r="J344" s="142" t="s">
        <v>41</v>
      </c>
      <c r="K344" s="74"/>
    </row>
    <row r="345" spans="1:11" ht="12.75" customHeight="1">
      <c r="A345" s="142" t="s">
        <v>461</v>
      </c>
      <c r="B345" s="142" t="s">
        <v>608</v>
      </c>
      <c r="C345" s="142" t="s">
        <v>609</v>
      </c>
      <c r="D345" s="142" t="s">
        <v>38</v>
      </c>
      <c r="E345" s="146">
        <v>40413</v>
      </c>
      <c r="F345" s="146">
        <v>40414</v>
      </c>
      <c r="G345" s="142">
        <v>1</v>
      </c>
      <c r="H345" s="142" t="s">
        <v>39</v>
      </c>
      <c r="I345" s="142" t="s">
        <v>40</v>
      </c>
      <c r="J345" s="142" t="s">
        <v>41</v>
      </c>
      <c r="K345" s="74"/>
    </row>
    <row r="346" spans="1:11" ht="12.75" customHeight="1">
      <c r="A346" s="142" t="s">
        <v>461</v>
      </c>
      <c r="B346" s="142" t="s">
        <v>612</v>
      </c>
      <c r="C346" s="142" t="s">
        <v>613</v>
      </c>
      <c r="D346" s="142" t="s">
        <v>38</v>
      </c>
      <c r="E346" s="146">
        <v>40413</v>
      </c>
      <c r="F346" s="146">
        <v>40414</v>
      </c>
      <c r="G346" s="142">
        <v>1</v>
      </c>
      <c r="H346" s="142" t="s">
        <v>39</v>
      </c>
      <c r="I346" s="142" t="s">
        <v>40</v>
      </c>
      <c r="J346" s="142" t="s">
        <v>41</v>
      </c>
      <c r="K346" s="74"/>
    </row>
    <row r="347" spans="1:11" ht="12.75" customHeight="1">
      <c r="A347" s="142" t="s">
        <v>461</v>
      </c>
      <c r="B347" s="142" t="s">
        <v>616</v>
      </c>
      <c r="C347" s="142" t="s">
        <v>617</v>
      </c>
      <c r="D347" s="142" t="s">
        <v>38</v>
      </c>
      <c r="E347" s="146">
        <v>40403</v>
      </c>
      <c r="F347" s="146">
        <v>40404</v>
      </c>
      <c r="G347" s="142">
        <v>1</v>
      </c>
      <c r="H347" s="142" t="s">
        <v>42</v>
      </c>
      <c r="I347" s="142" t="s">
        <v>43</v>
      </c>
      <c r="J347" s="142" t="s">
        <v>27</v>
      </c>
      <c r="K347" s="74"/>
    </row>
    <row r="348" spans="1:11" ht="12.75" customHeight="1">
      <c r="A348" s="142" t="s">
        <v>461</v>
      </c>
      <c r="B348" s="142" t="s">
        <v>616</v>
      </c>
      <c r="C348" s="142" t="s">
        <v>617</v>
      </c>
      <c r="D348" s="142" t="s">
        <v>38</v>
      </c>
      <c r="E348" s="146">
        <v>40423</v>
      </c>
      <c r="F348" s="146">
        <v>40425</v>
      </c>
      <c r="G348" s="142">
        <v>2</v>
      </c>
      <c r="H348" s="142" t="s">
        <v>42</v>
      </c>
      <c r="I348" s="142" t="s">
        <v>43</v>
      </c>
      <c r="J348" s="142" t="s">
        <v>27</v>
      </c>
      <c r="K348" s="74"/>
    </row>
    <row r="349" spans="1:11" ht="12.75" customHeight="1">
      <c r="A349" s="142" t="s">
        <v>461</v>
      </c>
      <c r="B349" s="142" t="s">
        <v>620</v>
      </c>
      <c r="C349" s="142" t="s">
        <v>621</v>
      </c>
      <c r="D349" s="142" t="s">
        <v>38</v>
      </c>
      <c r="E349" s="146">
        <v>40413</v>
      </c>
      <c r="F349" s="146">
        <v>40414</v>
      </c>
      <c r="G349" s="142">
        <v>1</v>
      </c>
      <c r="H349" s="142" t="s">
        <v>39</v>
      </c>
      <c r="I349" s="142" t="s">
        <v>40</v>
      </c>
      <c r="J349" s="142" t="s">
        <v>41</v>
      </c>
      <c r="K349" s="74"/>
    </row>
    <row r="350" spans="1:11" ht="12.75" customHeight="1">
      <c r="A350" s="142" t="s">
        <v>461</v>
      </c>
      <c r="B350" s="142" t="s">
        <v>622</v>
      </c>
      <c r="C350" s="142" t="s">
        <v>623</v>
      </c>
      <c r="D350" s="142" t="s">
        <v>38</v>
      </c>
      <c r="E350" s="146">
        <v>40413</v>
      </c>
      <c r="F350" s="146">
        <v>40414</v>
      </c>
      <c r="G350" s="142">
        <v>1</v>
      </c>
      <c r="H350" s="142" t="s">
        <v>39</v>
      </c>
      <c r="I350" s="142" t="s">
        <v>40</v>
      </c>
      <c r="J350" s="142" t="s">
        <v>41</v>
      </c>
      <c r="K350" s="74"/>
    </row>
    <row r="351" spans="1:11" ht="12.75" customHeight="1">
      <c r="A351" s="142" t="s">
        <v>461</v>
      </c>
      <c r="B351" s="142" t="s">
        <v>624</v>
      </c>
      <c r="C351" s="142" t="s">
        <v>625</v>
      </c>
      <c r="D351" s="142" t="s">
        <v>38</v>
      </c>
      <c r="E351" s="146">
        <v>40345</v>
      </c>
      <c r="F351" s="146">
        <v>40357</v>
      </c>
      <c r="G351" s="142">
        <v>12</v>
      </c>
      <c r="H351" s="142" t="s">
        <v>42</v>
      </c>
      <c r="I351" s="142" t="s">
        <v>43</v>
      </c>
      <c r="J351" s="142" t="s">
        <v>41</v>
      </c>
      <c r="K351" s="74"/>
    </row>
    <row r="352" spans="1:11" ht="12.75" customHeight="1">
      <c r="A352" s="142" t="s">
        <v>461</v>
      </c>
      <c r="B352" s="142" t="s">
        <v>624</v>
      </c>
      <c r="C352" s="142" t="s">
        <v>625</v>
      </c>
      <c r="D352" s="142" t="s">
        <v>38</v>
      </c>
      <c r="E352" s="146">
        <v>40413</v>
      </c>
      <c r="F352" s="146">
        <v>40414</v>
      </c>
      <c r="G352" s="142">
        <v>1</v>
      </c>
      <c r="H352" s="142" t="s">
        <v>39</v>
      </c>
      <c r="I352" s="142" t="s">
        <v>40</v>
      </c>
      <c r="J352" s="142" t="s">
        <v>41</v>
      </c>
      <c r="K352" s="74"/>
    </row>
    <row r="353" spans="1:11" ht="12.75" customHeight="1">
      <c r="A353" s="142" t="s">
        <v>461</v>
      </c>
      <c r="B353" s="142" t="s">
        <v>624</v>
      </c>
      <c r="C353" s="142" t="s">
        <v>625</v>
      </c>
      <c r="D353" s="142" t="s">
        <v>38</v>
      </c>
      <c r="E353" s="146">
        <v>40416</v>
      </c>
      <c r="F353" s="146">
        <v>40418</v>
      </c>
      <c r="G353" s="142">
        <v>2</v>
      </c>
      <c r="H353" s="142" t="s">
        <v>42</v>
      </c>
      <c r="I353" s="142" t="s">
        <v>43</v>
      </c>
      <c r="J353" s="142" t="s">
        <v>27</v>
      </c>
      <c r="K353" s="74"/>
    </row>
    <row r="354" spans="1:11" ht="12.75" customHeight="1">
      <c r="A354" s="142" t="s">
        <v>461</v>
      </c>
      <c r="B354" s="142" t="s">
        <v>628</v>
      </c>
      <c r="C354" s="142" t="s">
        <v>629</v>
      </c>
      <c r="D354" s="142" t="s">
        <v>38</v>
      </c>
      <c r="E354" s="146">
        <v>40416</v>
      </c>
      <c r="F354" s="146">
        <v>40418</v>
      </c>
      <c r="G354" s="142">
        <v>2</v>
      </c>
      <c r="H354" s="142" t="s">
        <v>42</v>
      </c>
      <c r="I354" s="142" t="s">
        <v>43</v>
      </c>
      <c r="J354" s="142" t="s">
        <v>27</v>
      </c>
      <c r="K354" s="74"/>
    </row>
    <row r="355" spans="1:11" ht="12.75" customHeight="1">
      <c r="A355" s="142" t="s">
        <v>461</v>
      </c>
      <c r="B355" s="142" t="s">
        <v>632</v>
      </c>
      <c r="C355" s="142" t="s">
        <v>633</v>
      </c>
      <c r="D355" s="142" t="s">
        <v>38</v>
      </c>
      <c r="E355" s="146">
        <v>40409</v>
      </c>
      <c r="F355" s="146">
        <v>40412</v>
      </c>
      <c r="G355" s="142">
        <v>3</v>
      </c>
      <c r="H355" s="142" t="s">
        <v>42</v>
      </c>
      <c r="I355" s="142" t="s">
        <v>43</v>
      </c>
      <c r="J355" s="142" t="s">
        <v>41</v>
      </c>
      <c r="K355" s="74"/>
    </row>
    <row r="356" spans="1:11" ht="12.75" customHeight="1">
      <c r="A356" s="142" t="s">
        <v>461</v>
      </c>
      <c r="B356" s="142" t="s">
        <v>632</v>
      </c>
      <c r="C356" s="142" t="s">
        <v>633</v>
      </c>
      <c r="D356" s="142" t="s">
        <v>38</v>
      </c>
      <c r="E356" s="146">
        <v>40413</v>
      </c>
      <c r="F356" s="146">
        <v>40414</v>
      </c>
      <c r="G356" s="142">
        <v>1</v>
      </c>
      <c r="H356" s="142" t="s">
        <v>39</v>
      </c>
      <c r="I356" s="142" t="s">
        <v>40</v>
      </c>
      <c r="J356" s="142" t="s">
        <v>41</v>
      </c>
      <c r="K356" s="74"/>
    </row>
    <row r="357" spans="1:11" ht="12.75" customHeight="1">
      <c r="A357" s="142" t="s">
        <v>461</v>
      </c>
      <c r="B357" s="142" t="s">
        <v>634</v>
      </c>
      <c r="C357" s="142" t="s">
        <v>635</v>
      </c>
      <c r="D357" s="142" t="s">
        <v>38</v>
      </c>
      <c r="E357" s="146">
        <v>40413</v>
      </c>
      <c r="F357" s="146">
        <v>40414</v>
      </c>
      <c r="G357" s="142">
        <v>1</v>
      </c>
      <c r="H357" s="142" t="s">
        <v>39</v>
      </c>
      <c r="I357" s="142" t="s">
        <v>40</v>
      </c>
      <c r="J357" s="142" t="s">
        <v>41</v>
      </c>
      <c r="K357" s="74"/>
    </row>
    <row r="358" spans="1:11" ht="12.75" customHeight="1">
      <c r="A358" s="142" t="s">
        <v>461</v>
      </c>
      <c r="B358" s="142" t="s">
        <v>642</v>
      </c>
      <c r="C358" s="142" t="s">
        <v>643</v>
      </c>
      <c r="D358" s="142" t="s">
        <v>38</v>
      </c>
      <c r="E358" s="146">
        <v>40413</v>
      </c>
      <c r="F358" s="146">
        <v>40414</v>
      </c>
      <c r="G358" s="142">
        <v>1</v>
      </c>
      <c r="H358" s="142" t="s">
        <v>39</v>
      </c>
      <c r="I358" s="142" t="s">
        <v>40</v>
      </c>
      <c r="J358" s="142" t="s">
        <v>41</v>
      </c>
      <c r="K358" s="74"/>
    </row>
    <row r="359" spans="1:11" ht="12.75" customHeight="1">
      <c r="A359" s="142" t="s">
        <v>461</v>
      </c>
      <c r="B359" s="142" t="s">
        <v>648</v>
      </c>
      <c r="C359" s="142" t="s">
        <v>649</v>
      </c>
      <c r="D359" s="142" t="s">
        <v>38</v>
      </c>
      <c r="E359" s="146">
        <v>40413</v>
      </c>
      <c r="F359" s="146">
        <v>40414</v>
      </c>
      <c r="G359" s="142">
        <v>1</v>
      </c>
      <c r="H359" s="142" t="s">
        <v>39</v>
      </c>
      <c r="I359" s="142" t="s">
        <v>40</v>
      </c>
      <c r="J359" s="142" t="s">
        <v>41</v>
      </c>
      <c r="K359" s="74"/>
    </row>
    <row r="360" spans="1:11" ht="12.75" customHeight="1">
      <c r="A360" s="142" t="s">
        <v>461</v>
      </c>
      <c r="B360" s="142" t="s">
        <v>652</v>
      </c>
      <c r="C360" s="142" t="s">
        <v>653</v>
      </c>
      <c r="D360" s="142" t="s">
        <v>38</v>
      </c>
      <c r="E360" s="146">
        <v>40413</v>
      </c>
      <c r="F360" s="146">
        <v>40414</v>
      </c>
      <c r="G360" s="142">
        <v>1</v>
      </c>
      <c r="H360" s="142" t="s">
        <v>39</v>
      </c>
      <c r="I360" s="142" t="s">
        <v>40</v>
      </c>
      <c r="J360" s="142" t="s">
        <v>41</v>
      </c>
      <c r="K360" s="74"/>
    </row>
    <row r="361" spans="1:11" ht="12.75" customHeight="1">
      <c r="A361" s="142" t="s">
        <v>461</v>
      </c>
      <c r="B361" s="142" t="s">
        <v>654</v>
      </c>
      <c r="C361" s="142" t="s">
        <v>655</v>
      </c>
      <c r="D361" s="142" t="s">
        <v>38</v>
      </c>
      <c r="E361" s="146">
        <v>40413</v>
      </c>
      <c r="F361" s="146">
        <v>40414</v>
      </c>
      <c r="G361" s="142">
        <v>1</v>
      </c>
      <c r="H361" s="142" t="s">
        <v>39</v>
      </c>
      <c r="I361" s="142" t="s">
        <v>40</v>
      </c>
      <c r="J361" s="142" t="s">
        <v>41</v>
      </c>
      <c r="K361" s="74"/>
    </row>
    <row r="362" spans="1:11" ht="12.75" customHeight="1">
      <c r="A362" s="142" t="s">
        <v>461</v>
      </c>
      <c r="B362" s="142" t="s">
        <v>678</v>
      </c>
      <c r="C362" s="142" t="s">
        <v>679</v>
      </c>
      <c r="D362" s="142" t="s">
        <v>38</v>
      </c>
      <c r="E362" s="146">
        <v>40374</v>
      </c>
      <c r="F362" s="146">
        <v>40375</v>
      </c>
      <c r="G362" s="142">
        <v>1</v>
      </c>
      <c r="H362" s="142" t="s">
        <v>42</v>
      </c>
      <c r="I362" s="142" t="s">
        <v>43</v>
      </c>
      <c r="J362" s="142" t="s">
        <v>41</v>
      </c>
      <c r="K362" s="74"/>
    </row>
    <row r="363" spans="1:11" ht="12.75" customHeight="1">
      <c r="A363" s="142" t="s">
        <v>461</v>
      </c>
      <c r="B363" s="142" t="s">
        <v>678</v>
      </c>
      <c r="C363" s="142" t="s">
        <v>679</v>
      </c>
      <c r="D363" s="142" t="s">
        <v>38</v>
      </c>
      <c r="E363" s="146">
        <v>40413</v>
      </c>
      <c r="F363" s="146">
        <v>40414</v>
      </c>
      <c r="G363" s="142">
        <v>1</v>
      </c>
      <c r="H363" s="142" t="s">
        <v>39</v>
      </c>
      <c r="I363" s="142" t="s">
        <v>40</v>
      </c>
      <c r="J363" s="142" t="s">
        <v>41</v>
      </c>
      <c r="K363" s="74"/>
    </row>
    <row r="364" spans="1:11" ht="12.75" customHeight="1">
      <c r="A364" s="142" t="s">
        <v>461</v>
      </c>
      <c r="B364" s="142" t="s">
        <v>682</v>
      </c>
      <c r="C364" s="142" t="s">
        <v>683</v>
      </c>
      <c r="D364" s="142" t="s">
        <v>38</v>
      </c>
      <c r="E364" s="146">
        <v>40413</v>
      </c>
      <c r="F364" s="146">
        <v>40414</v>
      </c>
      <c r="G364" s="142">
        <v>1</v>
      </c>
      <c r="H364" s="142" t="s">
        <v>39</v>
      </c>
      <c r="I364" s="142" t="s">
        <v>40</v>
      </c>
      <c r="J364" s="142" t="s">
        <v>41</v>
      </c>
      <c r="K364" s="74"/>
    </row>
    <row r="365" spans="1:11" ht="12.75" customHeight="1">
      <c r="A365" s="142" t="s">
        <v>461</v>
      </c>
      <c r="B365" s="142" t="s">
        <v>696</v>
      </c>
      <c r="C365" s="142" t="s">
        <v>697</v>
      </c>
      <c r="D365" s="142" t="s">
        <v>38</v>
      </c>
      <c r="E365" s="146">
        <v>40413</v>
      </c>
      <c r="F365" s="146">
        <v>40414</v>
      </c>
      <c r="G365" s="142">
        <v>1</v>
      </c>
      <c r="H365" s="142" t="s">
        <v>39</v>
      </c>
      <c r="I365" s="142" t="s">
        <v>40</v>
      </c>
      <c r="J365" s="142" t="s">
        <v>41</v>
      </c>
      <c r="K365" s="74"/>
    </row>
    <row r="366" spans="1:11" ht="12.75" customHeight="1">
      <c r="A366" s="142" t="s">
        <v>461</v>
      </c>
      <c r="B366" s="142" t="s">
        <v>714</v>
      </c>
      <c r="C366" s="142" t="s">
        <v>715</v>
      </c>
      <c r="D366" s="142" t="s">
        <v>38</v>
      </c>
      <c r="E366" s="146">
        <v>40371</v>
      </c>
      <c r="F366" s="146">
        <v>40372</v>
      </c>
      <c r="G366" s="142">
        <v>1</v>
      </c>
      <c r="H366" s="142" t="s">
        <v>42</v>
      </c>
      <c r="I366" s="142" t="s">
        <v>43</v>
      </c>
      <c r="J366" s="142" t="s">
        <v>41</v>
      </c>
      <c r="K366" s="74"/>
    </row>
    <row r="367" spans="1:11" ht="12.75" customHeight="1">
      <c r="A367" s="142" t="s">
        <v>461</v>
      </c>
      <c r="B367" s="142" t="s">
        <v>714</v>
      </c>
      <c r="C367" s="142" t="s">
        <v>715</v>
      </c>
      <c r="D367" s="142" t="s">
        <v>38</v>
      </c>
      <c r="E367" s="146">
        <v>40413</v>
      </c>
      <c r="F367" s="146">
        <v>40414</v>
      </c>
      <c r="G367" s="142">
        <v>1</v>
      </c>
      <c r="H367" s="142" t="s">
        <v>39</v>
      </c>
      <c r="I367" s="142" t="s">
        <v>40</v>
      </c>
      <c r="J367" s="142" t="s">
        <v>41</v>
      </c>
      <c r="K367" s="74"/>
    </row>
    <row r="368" spans="1:11" ht="12.75" customHeight="1">
      <c r="A368" s="142" t="s">
        <v>461</v>
      </c>
      <c r="B368" s="142" t="s">
        <v>734</v>
      </c>
      <c r="C368" s="142" t="s">
        <v>735</v>
      </c>
      <c r="D368" s="142" t="s">
        <v>38</v>
      </c>
      <c r="E368" s="146">
        <v>40413</v>
      </c>
      <c r="F368" s="146">
        <v>40414</v>
      </c>
      <c r="G368" s="142">
        <v>1</v>
      </c>
      <c r="H368" s="142" t="s">
        <v>39</v>
      </c>
      <c r="I368" s="142" t="s">
        <v>40</v>
      </c>
      <c r="J368" s="142" t="s">
        <v>41</v>
      </c>
      <c r="K368" s="74"/>
    </row>
    <row r="369" spans="1:11" ht="12.75" customHeight="1">
      <c r="A369" s="142" t="s">
        <v>461</v>
      </c>
      <c r="B369" s="142" t="s">
        <v>736</v>
      </c>
      <c r="C369" s="142" t="s">
        <v>737</v>
      </c>
      <c r="D369" s="142" t="s">
        <v>38</v>
      </c>
      <c r="E369" s="146">
        <v>40413</v>
      </c>
      <c r="F369" s="146">
        <v>40414</v>
      </c>
      <c r="G369" s="142">
        <v>1</v>
      </c>
      <c r="H369" s="142" t="s">
        <v>39</v>
      </c>
      <c r="I369" s="142" t="s">
        <v>40</v>
      </c>
      <c r="J369" s="142" t="s">
        <v>41</v>
      </c>
      <c r="K369" s="74"/>
    </row>
    <row r="370" spans="1:11" ht="12.75" customHeight="1">
      <c r="A370" s="142" t="s">
        <v>461</v>
      </c>
      <c r="B370" s="142" t="s">
        <v>738</v>
      </c>
      <c r="C370" s="142" t="s">
        <v>739</v>
      </c>
      <c r="D370" s="142" t="s">
        <v>38</v>
      </c>
      <c r="E370" s="146">
        <v>40413</v>
      </c>
      <c r="F370" s="146">
        <v>40414</v>
      </c>
      <c r="G370" s="142">
        <v>1</v>
      </c>
      <c r="H370" s="142" t="s">
        <v>39</v>
      </c>
      <c r="I370" s="142" t="s">
        <v>40</v>
      </c>
      <c r="J370" s="142" t="s">
        <v>41</v>
      </c>
      <c r="K370" s="74"/>
    </row>
    <row r="371" spans="1:11" ht="12.75" customHeight="1">
      <c r="A371" s="142" t="s">
        <v>461</v>
      </c>
      <c r="B371" s="142" t="s">
        <v>744</v>
      </c>
      <c r="C371" s="142" t="s">
        <v>745</v>
      </c>
      <c r="D371" s="142" t="s">
        <v>38</v>
      </c>
      <c r="E371" s="146">
        <v>40413</v>
      </c>
      <c r="F371" s="146">
        <v>40414</v>
      </c>
      <c r="G371" s="142">
        <v>1</v>
      </c>
      <c r="H371" s="142" t="s">
        <v>39</v>
      </c>
      <c r="I371" s="142" t="s">
        <v>40</v>
      </c>
      <c r="J371" s="142" t="s">
        <v>41</v>
      </c>
      <c r="K371" s="74"/>
    </row>
    <row r="372" spans="1:11" ht="12.75" customHeight="1">
      <c r="A372" s="142" t="s">
        <v>461</v>
      </c>
      <c r="B372" s="142" t="s">
        <v>746</v>
      </c>
      <c r="C372" s="142" t="s">
        <v>747</v>
      </c>
      <c r="D372" s="142" t="s">
        <v>38</v>
      </c>
      <c r="E372" s="146">
        <v>40413</v>
      </c>
      <c r="F372" s="146">
        <v>40414</v>
      </c>
      <c r="G372" s="142">
        <v>1</v>
      </c>
      <c r="H372" s="142" t="s">
        <v>39</v>
      </c>
      <c r="I372" s="142" t="s">
        <v>40</v>
      </c>
      <c r="J372" s="142" t="s">
        <v>41</v>
      </c>
      <c r="K372" s="74"/>
    </row>
    <row r="373" spans="1:11" ht="12.75" customHeight="1">
      <c r="A373" s="142" t="s">
        <v>461</v>
      </c>
      <c r="B373" s="142" t="s">
        <v>748</v>
      </c>
      <c r="C373" s="142" t="s">
        <v>749</v>
      </c>
      <c r="D373" s="142" t="s">
        <v>38</v>
      </c>
      <c r="E373" s="146">
        <v>40413</v>
      </c>
      <c r="F373" s="146">
        <v>40414</v>
      </c>
      <c r="G373" s="142">
        <v>1</v>
      </c>
      <c r="H373" s="142" t="s">
        <v>39</v>
      </c>
      <c r="I373" s="142" t="s">
        <v>40</v>
      </c>
      <c r="J373" s="142" t="s">
        <v>41</v>
      </c>
      <c r="K373" s="74"/>
    </row>
    <row r="374" spans="1:11" ht="12.75" customHeight="1">
      <c r="A374" s="142" t="s">
        <v>461</v>
      </c>
      <c r="B374" s="142" t="s">
        <v>750</v>
      </c>
      <c r="C374" s="142" t="s">
        <v>751</v>
      </c>
      <c r="D374" s="142" t="s">
        <v>38</v>
      </c>
      <c r="E374" s="146">
        <v>40413</v>
      </c>
      <c r="F374" s="146">
        <v>40414</v>
      </c>
      <c r="G374" s="142">
        <v>1</v>
      </c>
      <c r="H374" s="142" t="s">
        <v>39</v>
      </c>
      <c r="I374" s="142" t="s">
        <v>40</v>
      </c>
      <c r="J374" s="142" t="s">
        <v>41</v>
      </c>
      <c r="K374" s="74"/>
    </row>
    <row r="375" spans="1:11" ht="12.75" customHeight="1">
      <c r="A375" s="142" t="s">
        <v>461</v>
      </c>
      <c r="B375" s="142" t="s">
        <v>752</v>
      </c>
      <c r="C375" s="142" t="s">
        <v>34</v>
      </c>
      <c r="D375" s="142" t="s">
        <v>38</v>
      </c>
      <c r="E375" s="146">
        <v>40413</v>
      </c>
      <c r="F375" s="146">
        <v>40414</v>
      </c>
      <c r="G375" s="142">
        <v>1</v>
      </c>
      <c r="H375" s="142" t="s">
        <v>39</v>
      </c>
      <c r="I375" s="142" t="s">
        <v>40</v>
      </c>
      <c r="J375" s="142" t="s">
        <v>41</v>
      </c>
      <c r="K375" s="74"/>
    </row>
    <row r="376" spans="1:11" ht="12.75" customHeight="1">
      <c r="A376" s="142" t="s">
        <v>461</v>
      </c>
      <c r="B376" s="142" t="s">
        <v>763</v>
      </c>
      <c r="C376" s="142" t="s">
        <v>764</v>
      </c>
      <c r="D376" s="142" t="s">
        <v>38</v>
      </c>
      <c r="E376" s="146">
        <v>40413</v>
      </c>
      <c r="F376" s="146">
        <v>40414</v>
      </c>
      <c r="G376" s="142">
        <v>1</v>
      </c>
      <c r="H376" s="142" t="s">
        <v>39</v>
      </c>
      <c r="I376" s="142" t="s">
        <v>40</v>
      </c>
      <c r="J376" s="142" t="s">
        <v>41</v>
      </c>
      <c r="K376" s="74"/>
    </row>
    <row r="377" spans="1:11" ht="12.75" customHeight="1">
      <c r="A377" s="142" t="s">
        <v>461</v>
      </c>
      <c r="B377" s="142" t="s">
        <v>765</v>
      </c>
      <c r="C377" s="142" t="s">
        <v>766</v>
      </c>
      <c r="D377" s="142" t="s">
        <v>38</v>
      </c>
      <c r="E377" s="146">
        <v>40413</v>
      </c>
      <c r="F377" s="146">
        <v>40414</v>
      </c>
      <c r="G377" s="142">
        <v>1</v>
      </c>
      <c r="H377" s="142" t="s">
        <v>39</v>
      </c>
      <c r="I377" s="142" t="s">
        <v>40</v>
      </c>
      <c r="J377" s="142" t="s">
        <v>41</v>
      </c>
      <c r="K377" s="74"/>
    </row>
    <row r="378" spans="1:11" ht="12.75" customHeight="1">
      <c r="A378" s="142" t="s">
        <v>461</v>
      </c>
      <c r="B378" s="142" t="s">
        <v>773</v>
      </c>
      <c r="C378" s="142" t="s">
        <v>774</v>
      </c>
      <c r="D378" s="142" t="s">
        <v>38</v>
      </c>
      <c r="E378" s="146">
        <v>40413</v>
      </c>
      <c r="F378" s="146">
        <v>40414</v>
      </c>
      <c r="G378" s="142">
        <v>1</v>
      </c>
      <c r="H378" s="142" t="s">
        <v>39</v>
      </c>
      <c r="I378" s="142" t="s">
        <v>40</v>
      </c>
      <c r="J378" s="142" t="s">
        <v>41</v>
      </c>
      <c r="K378" s="74"/>
    </row>
    <row r="379" spans="1:11" ht="12.75" customHeight="1">
      <c r="A379" s="142" t="s">
        <v>461</v>
      </c>
      <c r="B379" s="142" t="s">
        <v>779</v>
      </c>
      <c r="C379" s="142" t="s">
        <v>780</v>
      </c>
      <c r="D379" s="142" t="s">
        <v>38</v>
      </c>
      <c r="E379" s="146">
        <v>40413</v>
      </c>
      <c r="F379" s="146">
        <v>40414</v>
      </c>
      <c r="G379" s="142">
        <v>1</v>
      </c>
      <c r="H379" s="142" t="s">
        <v>39</v>
      </c>
      <c r="I379" s="142" t="s">
        <v>40</v>
      </c>
      <c r="J379" s="142" t="s">
        <v>41</v>
      </c>
      <c r="K379" s="74"/>
    </row>
    <row r="380" spans="1:11" ht="12.75" customHeight="1">
      <c r="A380" s="142" t="s">
        <v>461</v>
      </c>
      <c r="B380" s="142" t="s">
        <v>781</v>
      </c>
      <c r="C380" s="142" t="s">
        <v>782</v>
      </c>
      <c r="D380" s="142" t="s">
        <v>38</v>
      </c>
      <c r="E380" s="146">
        <v>40413</v>
      </c>
      <c r="F380" s="146">
        <v>40414</v>
      </c>
      <c r="G380" s="142">
        <v>1</v>
      </c>
      <c r="H380" s="142" t="s">
        <v>39</v>
      </c>
      <c r="I380" s="142" t="s">
        <v>40</v>
      </c>
      <c r="J380" s="142" t="s">
        <v>41</v>
      </c>
      <c r="K380" s="74"/>
    </row>
    <row r="381" spans="1:11" ht="12.75" customHeight="1">
      <c r="A381" s="142" t="s">
        <v>461</v>
      </c>
      <c r="B381" s="142" t="s">
        <v>783</v>
      </c>
      <c r="C381" s="142" t="s">
        <v>784</v>
      </c>
      <c r="D381" s="142" t="s">
        <v>38</v>
      </c>
      <c r="E381" s="146">
        <v>40394</v>
      </c>
      <c r="F381" s="146">
        <v>40395</v>
      </c>
      <c r="G381" s="142">
        <v>1</v>
      </c>
      <c r="H381" s="142" t="s">
        <v>42</v>
      </c>
      <c r="I381" s="142" t="s">
        <v>43</v>
      </c>
      <c r="J381" s="142" t="s">
        <v>41</v>
      </c>
      <c r="K381" s="74"/>
    </row>
    <row r="382" spans="1:11" ht="12.75" customHeight="1">
      <c r="A382" s="142" t="s">
        <v>461</v>
      </c>
      <c r="B382" s="142" t="s">
        <v>783</v>
      </c>
      <c r="C382" s="142" t="s">
        <v>784</v>
      </c>
      <c r="D382" s="142" t="s">
        <v>38</v>
      </c>
      <c r="E382" s="146">
        <v>40397</v>
      </c>
      <c r="F382" s="146">
        <v>40406</v>
      </c>
      <c r="G382" s="142">
        <v>9</v>
      </c>
      <c r="H382" s="142" t="s">
        <v>42</v>
      </c>
      <c r="I382" s="142" t="s">
        <v>43</v>
      </c>
      <c r="J382" s="142" t="s">
        <v>41</v>
      </c>
      <c r="K382" s="74"/>
    </row>
    <row r="383" spans="1:11" ht="12.75" customHeight="1">
      <c r="A383" s="142" t="s">
        <v>461</v>
      </c>
      <c r="B383" s="142" t="s">
        <v>783</v>
      </c>
      <c r="C383" s="142" t="s">
        <v>784</v>
      </c>
      <c r="D383" s="142" t="s">
        <v>38</v>
      </c>
      <c r="E383" s="146">
        <v>40407</v>
      </c>
      <c r="F383" s="146">
        <v>40422</v>
      </c>
      <c r="G383" s="142">
        <v>15</v>
      </c>
      <c r="H383" s="142" t="s">
        <v>42</v>
      </c>
      <c r="I383" s="142" t="s">
        <v>43</v>
      </c>
      <c r="J383" s="142" t="s">
        <v>41</v>
      </c>
      <c r="K383" s="74"/>
    </row>
    <row r="384" spans="1:11" ht="12.75" customHeight="1">
      <c r="A384" s="142" t="s">
        <v>461</v>
      </c>
      <c r="B384" s="142" t="s">
        <v>785</v>
      </c>
      <c r="C384" s="142" t="s">
        <v>786</v>
      </c>
      <c r="D384" s="142" t="s">
        <v>38</v>
      </c>
      <c r="E384" s="146">
        <v>40413</v>
      </c>
      <c r="F384" s="146">
        <v>40414</v>
      </c>
      <c r="G384" s="142">
        <v>1</v>
      </c>
      <c r="H384" s="142" t="s">
        <v>39</v>
      </c>
      <c r="I384" s="142" t="s">
        <v>40</v>
      </c>
      <c r="J384" s="142" t="s">
        <v>41</v>
      </c>
      <c r="K384" s="74"/>
    </row>
    <row r="385" spans="1:11" ht="12.75" customHeight="1">
      <c r="A385" s="142" t="s">
        <v>461</v>
      </c>
      <c r="B385" s="142" t="s">
        <v>789</v>
      </c>
      <c r="C385" s="142" t="s">
        <v>790</v>
      </c>
      <c r="D385" s="142" t="s">
        <v>38</v>
      </c>
      <c r="E385" s="146">
        <v>40378</v>
      </c>
      <c r="F385" s="146">
        <v>40385</v>
      </c>
      <c r="G385" s="142">
        <v>7</v>
      </c>
      <c r="H385" s="142" t="s">
        <v>42</v>
      </c>
      <c r="I385" s="142" t="s">
        <v>43</v>
      </c>
      <c r="J385" s="142" t="s">
        <v>41</v>
      </c>
      <c r="K385" s="74"/>
    </row>
    <row r="386" spans="1:11" ht="12.75" customHeight="1">
      <c r="A386" s="142" t="s">
        <v>461</v>
      </c>
      <c r="B386" s="142" t="s">
        <v>789</v>
      </c>
      <c r="C386" s="142" t="s">
        <v>790</v>
      </c>
      <c r="D386" s="142" t="s">
        <v>38</v>
      </c>
      <c r="E386" s="146">
        <v>40413</v>
      </c>
      <c r="F386" s="146">
        <v>40414</v>
      </c>
      <c r="G386" s="142">
        <v>1</v>
      </c>
      <c r="H386" s="142" t="s">
        <v>39</v>
      </c>
      <c r="I386" s="142" t="s">
        <v>40</v>
      </c>
      <c r="J386" s="142" t="s">
        <v>41</v>
      </c>
      <c r="K386" s="74"/>
    </row>
    <row r="387" spans="1:11" ht="12.75" customHeight="1">
      <c r="A387" s="142" t="s">
        <v>461</v>
      </c>
      <c r="B387" s="142" t="s">
        <v>795</v>
      </c>
      <c r="C387" s="142" t="s">
        <v>796</v>
      </c>
      <c r="D387" s="142" t="s">
        <v>38</v>
      </c>
      <c r="E387" s="146">
        <v>40413</v>
      </c>
      <c r="F387" s="146">
        <v>40414</v>
      </c>
      <c r="G387" s="142">
        <v>1</v>
      </c>
      <c r="H387" s="142" t="s">
        <v>39</v>
      </c>
      <c r="I387" s="142" t="s">
        <v>40</v>
      </c>
      <c r="J387" s="142" t="s">
        <v>41</v>
      </c>
      <c r="K387" s="74"/>
    </row>
    <row r="388" spans="1:11" ht="12.75" customHeight="1">
      <c r="A388" s="142" t="s">
        <v>461</v>
      </c>
      <c r="B388" s="142" t="s">
        <v>799</v>
      </c>
      <c r="C388" s="142" t="s">
        <v>800</v>
      </c>
      <c r="D388" s="142" t="s">
        <v>38</v>
      </c>
      <c r="E388" s="146">
        <v>40413</v>
      </c>
      <c r="F388" s="146">
        <v>40414</v>
      </c>
      <c r="G388" s="142">
        <v>1</v>
      </c>
      <c r="H388" s="142" t="s">
        <v>39</v>
      </c>
      <c r="I388" s="142" t="s">
        <v>40</v>
      </c>
      <c r="J388" s="142" t="s">
        <v>41</v>
      </c>
      <c r="K388" s="74"/>
    </row>
    <row r="389" spans="1:11" ht="12.75" customHeight="1">
      <c r="A389" s="142" t="s">
        <v>461</v>
      </c>
      <c r="B389" s="142" t="s">
        <v>809</v>
      </c>
      <c r="C389" s="142" t="s">
        <v>810</v>
      </c>
      <c r="D389" s="142" t="s">
        <v>38</v>
      </c>
      <c r="E389" s="146">
        <v>40413</v>
      </c>
      <c r="F389" s="146">
        <v>40414</v>
      </c>
      <c r="G389" s="142">
        <v>1</v>
      </c>
      <c r="H389" s="142" t="s">
        <v>39</v>
      </c>
      <c r="I389" s="142" t="s">
        <v>40</v>
      </c>
      <c r="J389" s="142" t="s">
        <v>41</v>
      </c>
      <c r="K389" s="74"/>
    </row>
    <row r="390" spans="1:11" ht="12.75" customHeight="1">
      <c r="A390" s="142" t="s">
        <v>461</v>
      </c>
      <c r="B390" s="142" t="s">
        <v>817</v>
      </c>
      <c r="C390" s="142" t="s">
        <v>818</v>
      </c>
      <c r="D390" s="142" t="s">
        <v>38</v>
      </c>
      <c r="E390" s="146">
        <v>40413</v>
      </c>
      <c r="F390" s="146">
        <v>40414</v>
      </c>
      <c r="G390" s="142">
        <v>1</v>
      </c>
      <c r="H390" s="142" t="s">
        <v>39</v>
      </c>
      <c r="I390" s="142" t="s">
        <v>40</v>
      </c>
      <c r="J390" s="142" t="s">
        <v>41</v>
      </c>
      <c r="K390" s="74"/>
    </row>
    <row r="391" spans="1:11" ht="12.75" customHeight="1">
      <c r="A391" s="143" t="s">
        <v>461</v>
      </c>
      <c r="B391" s="143" t="s">
        <v>821</v>
      </c>
      <c r="C391" s="143" t="s">
        <v>822</v>
      </c>
      <c r="D391" s="143" t="s">
        <v>38</v>
      </c>
      <c r="E391" s="147">
        <v>40413</v>
      </c>
      <c r="F391" s="147">
        <v>40414</v>
      </c>
      <c r="G391" s="143">
        <v>1</v>
      </c>
      <c r="H391" s="143" t="s">
        <v>39</v>
      </c>
      <c r="I391" s="143" t="s">
        <v>40</v>
      </c>
      <c r="J391" s="143" t="s">
        <v>41</v>
      </c>
      <c r="K391" s="74"/>
    </row>
    <row r="392" spans="1:11" ht="12.75" customHeight="1">
      <c r="A392" s="33"/>
      <c r="B392" s="64">
        <f>SUM(IF(FREQUENCY(MATCH(B313:B391,B313:B391,0),MATCH(B313:B391,B313:B391,0))&gt;0,1))</f>
        <v>64</v>
      </c>
      <c r="C392" s="34"/>
      <c r="D392" s="29">
        <f>COUNTA(D313:D391)</f>
        <v>79</v>
      </c>
      <c r="E392" s="29"/>
      <c r="F392" s="29"/>
      <c r="G392" s="29">
        <f>SUM(G313:G391)</f>
        <v>142</v>
      </c>
      <c r="H392" s="33"/>
      <c r="I392" s="33"/>
      <c r="J392" s="33"/>
    </row>
    <row r="393" spans="1:11" ht="12.75" customHeight="1">
      <c r="A393" s="33"/>
      <c r="B393" s="64"/>
      <c r="C393" s="34"/>
      <c r="D393" s="29"/>
      <c r="E393" s="29"/>
      <c r="F393" s="29"/>
      <c r="G393" s="29"/>
      <c r="H393" s="33"/>
      <c r="I393" s="33"/>
      <c r="J393" s="33"/>
    </row>
    <row r="394" spans="1:11" ht="12.75" customHeight="1">
      <c r="A394" s="142" t="s">
        <v>827</v>
      </c>
      <c r="B394" s="142" t="s">
        <v>828</v>
      </c>
      <c r="C394" s="142" t="s">
        <v>829</v>
      </c>
      <c r="D394" s="142" t="s">
        <v>38</v>
      </c>
      <c r="E394" s="146">
        <v>40358</v>
      </c>
      <c r="F394" s="146">
        <v>40368</v>
      </c>
      <c r="G394" s="142">
        <v>10</v>
      </c>
      <c r="H394" s="142" t="s">
        <v>42</v>
      </c>
      <c r="I394" s="142" t="s">
        <v>887</v>
      </c>
      <c r="J394" s="142" t="s">
        <v>891</v>
      </c>
      <c r="K394" s="74"/>
    </row>
    <row r="395" spans="1:11" ht="12.75" customHeight="1">
      <c r="A395" s="142" t="s">
        <v>827</v>
      </c>
      <c r="B395" s="142" t="s">
        <v>828</v>
      </c>
      <c r="C395" s="142" t="s">
        <v>829</v>
      </c>
      <c r="D395" s="142" t="s">
        <v>38</v>
      </c>
      <c r="E395" s="146">
        <v>40380</v>
      </c>
      <c r="F395" s="146">
        <v>40382</v>
      </c>
      <c r="G395" s="142">
        <v>2</v>
      </c>
      <c r="H395" s="142" t="s">
        <v>42</v>
      </c>
      <c r="I395" s="142" t="s">
        <v>887</v>
      </c>
      <c r="J395" s="142" t="s">
        <v>41</v>
      </c>
      <c r="K395" s="74"/>
    </row>
    <row r="396" spans="1:11" ht="12.75" customHeight="1">
      <c r="A396" s="142" t="s">
        <v>827</v>
      </c>
      <c r="B396" s="142" t="s">
        <v>828</v>
      </c>
      <c r="C396" s="142" t="s">
        <v>829</v>
      </c>
      <c r="D396" s="142" t="s">
        <v>38</v>
      </c>
      <c r="E396" s="146">
        <v>40387</v>
      </c>
      <c r="F396" s="146">
        <v>40389</v>
      </c>
      <c r="G396" s="142">
        <v>2</v>
      </c>
      <c r="H396" s="142" t="s">
        <v>42</v>
      </c>
      <c r="I396" s="142" t="s">
        <v>887</v>
      </c>
      <c r="J396" s="142" t="s">
        <v>891</v>
      </c>
      <c r="K396" s="74"/>
    </row>
    <row r="397" spans="1:11" ht="12.75" customHeight="1">
      <c r="A397" s="142" t="s">
        <v>827</v>
      </c>
      <c r="B397" s="142" t="s">
        <v>828</v>
      </c>
      <c r="C397" s="142" t="s">
        <v>829</v>
      </c>
      <c r="D397" s="142" t="s">
        <v>38</v>
      </c>
      <c r="E397" s="146">
        <v>40401</v>
      </c>
      <c r="F397" s="146">
        <v>40410</v>
      </c>
      <c r="G397" s="142">
        <v>9</v>
      </c>
      <c r="H397" s="142" t="s">
        <v>42</v>
      </c>
      <c r="I397" s="142" t="s">
        <v>887</v>
      </c>
      <c r="J397" s="142" t="s">
        <v>891</v>
      </c>
      <c r="K397" s="74"/>
    </row>
    <row r="398" spans="1:11" ht="12.75" customHeight="1">
      <c r="A398" s="142" t="s">
        <v>827</v>
      </c>
      <c r="B398" s="142" t="s">
        <v>828</v>
      </c>
      <c r="C398" s="142" t="s">
        <v>829</v>
      </c>
      <c r="D398" s="142" t="s">
        <v>38</v>
      </c>
      <c r="E398" s="146">
        <v>40416</v>
      </c>
      <c r="F398" s="146">
        <v>40423</v>
      </c>
      <c r="G398" s="142">
        <v>7</v>
      </c>
      <c r="H398" s="142" t="s">
        <v>42</v>
      </c>
      <c r="I398" s="142" t="s">
        <v>887</v>
      </c>
      <c r="J398" s="142" t="s">
        <v>891</v>
      </c>
      <c r="K398" s="74"/>
    </row>
    <row r="399" spans="1:11" ht="12.75" customHeight="1">
      <c r="A399" s="143" t="s">
        <v>827</v>
      </c>
      <c r="B399" s="143" t="s">
        <v>830</v>
      </c>
      <c r="C399" s="143" t="s">
        <v>831</v>
      </c>
      <c r="D399" s="143" t="s">
        <v>38</v>
      </c>
      <c r="E399" s="147">
        <v>40408</v>
      </c>
      <c r="F399" s="147">
        <v>40410</v>
      </c>
      <c r="G399" s="143">
        <v>2</v>
      </c>
      <c r="H399" s="143" t="s">
        <v>42</v>
      </c>
      <c r="I399" s="143" t="s">
        <v>887</v>
      </c>
      <c r="J399" s="143" t="s">
        <v>41</v>
      </c>
      <c r="K399" s="74"/>
    </row>
    <row r="400" spans="1:11" ht="12.75" customHeight="1">
      <c r="A400" s="33"/>
      <c r="B400" s="64">
        <f>SUM(IF(FREQUENCY(MATCH(B394:B399,B394:B399,0),MATCH(B394:B399,B394:B399,0))&gt;0,1))</f>
        <v>2</v>
      </c>
      <c r="C400" s="34"/>
      <c r="D400" s="29">
        <f>COUNTA(D394:D399)</f>
        <v>6</v>
      </c>
      <c r="E400" s="29"/>
      <c r="F400" s="29"/>
      <c r="G400" s="29">
        <f>SUM(G394:G399)</f>
        <v>32</v>
      </c>
      <c r="H400" s="33"/>
      <c r="I400" s="33"/>
      <c r="J400" s="33"/>
    </row>
    <row r="401" spans="1:11" ht="12.75" customHeight="1">
      <c r="A401" s="33"/>
      <c r="B401" s="64"/>
      <c r="C401" s="34"/>
      <c r="D401" s="29"/>
      <c r="E401" s="29"/>
      <c r="F401" s="29"/>
      <c r="G401" s="29"/>
      <c r="H401" s="33"/>
      <c r="I401" s="33"/>
      <c r="J401" s="33"/>
    </row>
    <row r="402" spans="1:11" ht="12.75" customHeight="1">
      <c r="A402" s="142" t="s">
        <v>834</v>
      </c>
      <c r="B402" s="142" t="s">
        <v>837</v>
      </c>
      <c r="C402" s="142" t="s">
        <v>838</v>
      </c>
      <c r="D402" s="142" t="s">
        <v>38</v>
      </c>
      <c r="E402" s="146">
        <v>40339</v>
      </c>
      <c r="F402" s="146">
        <v>40340</v>
      </c>
      <c r="G402" s="142">
        <v>1</v>
      </c>
      <c r="H402" s="142" t="s">
        <v>39</v>
      </c>
      <c r="I402" s="142" t="s">
        <v>40</v>
      </c>
      <c r="J402" s="142" t="s">
        <v>41</v>
      </c>
      <c r="K402" s="74"/>
    </row>
    <row r="403" spans="1:11" ht="12.75" customHeight="1">
      <c r="A403" s="142" t="s">
        <v>834</v>
      </c>
      <c r="B403" s="142" t="s">
        <v>837</v>
      </c>
      <c r="C403" s="142" t="s">
        <v>838</v>
      </c>
      <c r="D403" s="142" t="s">
        <v>38</v>
      </c>
      <c r="E403" s="146">
        <v>40352</v>
      </c>
      <c r="F403" s="146">
        <v>40353</v>
      </c>
      <c r="G403" s="142">
        <v>1</v>
      </c>
      <c r="H403" s="142" t="s">
        <v>39</v>
      </c>
      <c r="I403" s="142" t="s">
        <v>40</v>
      </c>
      <c r="J403" s="142" t="s">
        <v>41</v>
      </c>
      <c r="K403" s="74"/>
    </row>
    <row r="404" spans="1:11" ht="12.75" customHeight="1">
      <c r="A404" s="142" t="s">
        <v>834</v>
      </c>
      <c r="B404" s="142" t="s">
        <v>837</v>
      </c>
      <c r="C404" s="142" t="s">
        <v>838</v>
      </c>
      <c r="D404" s="142" t="s">
        <v>38</v>
      </c>
      <c r="E404" s="146">
        <v>40373</v>
      </c>
      <c r="F404" s="146">
        <v>40375</v>
      </c>
      <c r="G404" s="142">
        <v>2</v>
      </c>
      <c r="H404" s="142" t="s">
        <v>39</v>
      </c>
      <c r="I404" s="142" t="s">
        <v>40</v>
      </c>
      <c r="J404" s="142" t="s">
        <v>41</v>
      </c>
      <c r="K404" s="74"/>
    </row>
    <row r="405" spans="1:11" ht="12.75" customHeight="1">
      <c r="A405" s="142" t="s">
        <v>834</v>
      </c>
      <c r="B405" s="142" t="s">
        <v>837</v>
      </c>
      <c r="C405" s="142" t="s">
        <v>838</v>
      </c>
      <c r="D405" s="142" t="s">
        <v>38</v>
      </c>
      <c r="E405" s="146">
        <v>40379</v>
      </c>
      <c r="F405" s="146">
        <v>40380</v>
      </c>
      <c r="G405" s="142">
        <v>1</v>
      </c>
      <c r="H405" s="142" t="s">
        <v>39</v>
      </c>
      <c r="I405" s="142" t="s">
        <v>40</v>
      </c>
      <c r="J405" s="142" t="s">
        <v>41</v>
      </c>
      <c r="K405" s="74"/>
    </row>
    <row r="406" spans="1:11" ht="12.75" customHeight="1">
      <c r="A406" s="142" t="s">
        <v>834</v>
      </c>
      <c r="B406" s="142" t="s">
        <v>837</v>
      </c>
      <c r="C406" s="142" t="s">
        <v>838</v>
      </c>
      <c r="D406" s="142" t="s">
        <v>38</v>
      </c>
      <c r="E406" s="146">
        <v>40385</v>
      </c>
      <c r="F406" s="146">
        <v>40386</v>
      </c>
      <c r="G406" s="142">
        <v>1</v>
      </c>
      <c r="H406" s="142" t="s">
        <v>39</v>
      </c>
      <c r="I406" s="142" t="s">
        <v>40</v>
      </c>
      <c r="J406" s="142" t="s">
        <v>41</v>
      </c>
      <c r="K406" s="74"/>
    </row>
    <row r="407" spans="1:11" ht="12.75" customHeight="1">
      <c r="A407" s="142" t="s">
        <v>834</v>
      </c>
      <c r="B407" s="142" t="s">
        <v>837</v>
      </c>
      <c r="C407" s="142" t="s">
        <v>838</v>
      </c>
      <c r="D407" s="142" t="s">
        <v>38</v>
      </c>
      <c r="E407" s="146">
        <v>40406</v>
      </c>
      <c r="F407" s="146">
        <v>40407</v>
      </c>
      <c r="G407" s="142">
        <v>1</v>
      </c>
      <c r="H407" s="142" t="s">
        <v>39</v>
      </c>
      <c r="I407" s="142" t="s">
        <v>40</v>
      </c>
      <c r="J407" s="142" t="s">
        <v>41</v>
      </c>
      <c r="K407" s="74"/>
    </row>
    <row r="408" spans="1:11" ht="12.75" customHeight="1">
      <c r="A408" s="142" t="s">
        <v>834</v>
      </c>
      <c r="B408" s="142" t="s">
        <v>837</v>
      </c>
      <c r="C408" s="142" t="s">
        <v>838</v>
      </c>
      <c r="D408" s="142" t="s">
        <v>38</v>
      </c>
      <c r="E408" s="146">
        <v>40413</v>
      </c>
      <c r="F408" s="146">
        <v>40415</v>
      </c>
      <c r="G408" s="142">
        <v>2</v>
      </c>
      <c r="H408" s="142" t="s">
        <v>39</v>
      </c>
      <c r="I408" s="142" t="s">
        <v>40</v>
      </c>
      <c r="J408" s="142" t="s">
        <v>41</v>
      </c>
      <c r="K408" s="74"/>
    </row>
    <row r="409" spans="1:11" ht="12.75" customHeight="1">
      <c r="A409" s="142" t="s">
        <v>834</v>
      </c>
      <c r="B409" s="142" t="s">
        <v>841</v>
      </c>
      <c r="C409" s="142" t="s">
        <v>842</v>
      </c>
      <c r="D409" s="142" t="s">
        <v>38</v>
      </c>
      <c r="E409" s="146">
        <v>40339</v>
      </c>
      <c r="F409" s="146">
        <v>40340</v>
      </c>
      <c r="G409" s="142">
        <v>1</v>
      </c>
      <c r="H409" s="142" t="s">
        <v>39</v>
      </c>
      <c r="I409" s="142" t="s">
        <v>40</v>
      </c>
      <c r="J409" s="142" t="s">
        <v>41</v>
      </c>
      <c r="K409" s="74"/>
    </row>
    <row r="410" spans="1:11" ht="12.75" customHeight="1">
      <c r="A410" s="142" t="s">
        <v>834</v>
      </c>
      <c r="B410" s="142" t="s">
        <v>841</v>
      </c>
      <c r="C410" s="142" t="s">
        <v>842</v>
      </c>
      <c r="D410" s="142" t="s">
        <v>38</v>
      </c>
      <c r="E410" s="146">
        <v>40352</v>
      </c>
      <c r="F410" s="146">
        <v>40353</v>
      </c>
      <c r="G410" s="142">
        <v>1</v>
      </c>
      <c r="H410" s="142" t="s">
        <v>39</v>
      </c>
      <c r="I410" s="142" t="s">
        <v>40</v>
      </c>
      <c r="J410" s="142" t="s">
        <v>41</v>
      </c>
      <c r="K410" s="74"/>
    </row>
    <row r="411" spans="1:11" ht="12.75" customHeight="1">
      <c r="A411" s="142" t="s">
        <v>834</v>
      </c>
      <c r="B411" s="142" t="s">
        <v>841</v>
      </c>
      <c r="C411" s="142" t="s">
        <v>842</v>
      </c>
      <c r="D411" s="142" t="s">
        <v>38</v>
      </c>
      <c r="E411" s="146">
        <v>40373</v>
      </c>
      <c r="F411" s="146">
        <v>40375</v>
      </c>
      <c r="G411" s="142">
        <v>2</v>
      </c>
      <c r="H411" s="142" t="s">
        <v>39</v>
      </c>
      <c r="I411" s="142" t="s">
        <v>40</v>
      </c>
      <c r="J411" s="142" t="s">
        <v>41</v>
      </c>
      <c r="K411" s="74"/>
    </row>
    <row r="412" spans="1:11" ht="12.75" customHeight="1">
      <c r="A412" s="142" t="s">
        <v>834</v>
      </c>
      <c r="B412" s="142" t="s">
        <v>841</v>
      </c>
      <c r="C412" s="142" t="s">
        <v>842</v>
      </c>
      <c r="D412" s="142" t="s">
        <v>38</v>
      </c>
      <c r="E412" s="146">
        <v>40379</v>
      </c>
      <c r="F412" s="146">
        <v>40380</v>
      </c>
      <c r="G412" s="142">
        <v>1</v>
      </c>
      <c r="H412" s="142" t="s">
        <v>39</v>
      </c>
      <c r="I412" s="142" t="s">
        <v>40</v>
      </c>
      <c r="J412" s="142" t="s">
        <v>41</v>
      </c>
      <c r="K412" s="74"/>
    </row>
    <row r="413" spans="1:11" ht="12.75" customHeight="1">
      <c r="A413" s="142" t="s">
        <v>834</v>
      </c>
      <c r="B413" s="142" t="s">
        <v>841</v>
      </c>
      <c r="C413" s="142" t="s">
        <v>842</v>
      </c>
      <c r="D413" s="142" t="s">
        <v>38</v>
      </c>
      <c r="E413" s="146">
        <v>40385</v>
      </c>
      <c r="F413" s="146">
        <v>40386</v>
      </c>
      <c r="G413" s="142">
        <v>1</v>
      </c>
      <c r="H413" s="142" t="s">
        <v>39</v>
      </c>
      <c r="I413" s="142" t="s">
        <v>40</v>
      </c>
      <c r="J413" s="142" t="s">
        <v>41</v>
      </c>
      <c r="K413" s="74"/>
    </row>
    <row r="414" spans="1:11" ht="12.75" customHeight="1">
      <c r="A414" s="142" t="s">
        <v>834</v>
      </c>
      <c r="B414" s="142" t="s">
        <v>841</v>
      </c>
      <c r="C414" s="142" t="s">
        <v>842</v>
      </c>
      <c r="D414" s="142" t="s">
        <v>38</v>
      </c>
      <c r="E414" s="146">
        <v>40406</v>
      </c>
      <c r="F414" s="146">
        <v>40407</v>
      </c>
      <c r="G414" s="142">
        <v>1</v>
      </c>
      <c r="H414" s="142" t="s">
        <v>39</v>
      </c>
      <c r="I414" s="142" t="s">
        <v>40</v>
      </c>
      <c r="J414" s="142" t="s">
        <v>41</v>
      </c>
      <c r="K414" s="74"/>
    </row>
    <row r="415" spans="1:11" ht="12.75" customHeight="1">
      <c r="A415" s="142" t="s">
        <v>834</v>
      </c>
      <c r="B415" s="142" t="s">
        <v>841</v>
      </c>
      <c r="C415" s="142" t="s">
        <v>842</v>
      </c>
      <c r="D415" s="142" t="s">
        <v>38</v>
      </c>
      <c r="E415" s="146">
        <v>40413</v>
      </c>
      <c r="F415" s="146">
        <v>40415</v>
      </c>
      <c r="G415" s="142">
        <v>2</v>
      </c>
      <c r="H415" s="142" t="s">
        <v>39</v>
      </c>
      <c r="I415" s="142" t="s">
        <v>40</v>
      </c>
      <c r="J415" s="142" t="s">
        <v>41</v>
      </c>
      <c r="K415" s="74"/>
    </row>
    <row r="416" spans="1:11" ht="12.75" customHeight="1">
      <c r="A416" s="142" t="s">
        <v>834</v>
      </c>
      <c r="B416" s="142" t="s">
        <v>843</v>
      </c>
      <c r="C416" s="142" t="s">
        <v>844</v>
      </c>
      <c r="D416" s="142" t="s">
        <v>38</v>
      </c>
      <c r="E416" s="146">
        <v>40339</v>
      </c>
      <c r="F416" s="146">
        <v>40340</v>
      </c>
      <c r="G416" s="142">
        <v>1</v>
      </c>
      <c r="H416" s="142" t="s">
        <v>39</v>
      </c>
      <c r="I416" s="142" t="s">
        <v>40</v>
      </c>
      <c r="J416" s="142" t="s">
        <v>41</v>
      </c>
      <c r="K416" s="74"/>
    </row>
    <row r="417" spans="1:11" ht="12.75" customHeight="1">
      <c r="A417" s="142" t="s">
        <v>834</v>
      </c>
      <c r="B417" s="142" t="s">
        <v>843</v>
      </c>
      <c r="C417" s="142" t="s">
        <v>844</v>
      </c>
      <c r="D417" s="142" t="s">
        <v>38</v>
      </c>
      <c r="E417" s="146">
        <v>40352</v>
      </c>
      <c r="F417" s="146">
        <v>40353</v>
      </c>
      <c r="G417" s="142">
        <v>1</v>
      </c>
      <c r="H417" s="142" t="s">
        <v>39</v>
      </c>
      <c r="I417" s="142" t="s">
        <v>40</v>
      </c>
      <c r="J417" s="142" t="s">
        <v>41</v>
      </c>
      <c r="K417" s="74"/>
    </row>
    <row r="418" spans="1:11" ht="12.75" customHeight="1">
      <c r="A418" s="142" t="s">
        <v>834</v>
      </c>
      <c r="B418" s="142" t="s">
        <v>843</v>
      </c>
      <c r="C418" s="142" t="s">
        <v>844</v>
      </c>
      <c r="D418" s="142" t="s">
        <v>38</v>
      </c>
      <c r="E418" s="146">
        <v>40373</v>
      </c>
      <c r="F418" s="146">
        <v>40375</v>
      </c>
      <c r="G418" s="142">
        <v>2</v>
      </c>
      <c r="H418" s="142" t="s">
        <v>39</v>
      </c>
      <c r="I418" s="142" t="s">
        <v>40</v>
      </c>
      <c r="J418" s="142" t="s">
        <v>41</v>
      </c>
      <c r="K418" s="74"/>
    </row>
    <row r="419" spans="1:11" ht="12.75" customHeight="1">
      <c r="A419" s="142" t="s">
        <v>834</v>
      </c>
      <c r="B419" s="142" t="s">
        <v>843</v>
      </c>
      <c r="C419" s="142" t="s">
        <v>844</v>
      </c>
      <c r="D419" s="142" t="s">
        <v>38</v>
      </c>
      <c r="E419" s="146">
        <v>40379</v>
      </c>
      <c r="F419" s="146">
        <v>40380</v>
      </c>
      <c r="G419" s="142">
        <v>1</v>
      </c>
      <c r="H419" s="142" t="s">
        <v>39</v>
      </c>
      <c r="I419" s="142" t="s">
        <v>40</v>
      </c>
      <c r="J419" s="142" t="s">
        <v>41</v>
      </c>
      <c r="K419" s="74"/>
    </row>
    <row r="420" spans="1:11" ht="12.75" customHeight="1">
      <c r="A420" s="142" t="s">
        <v>834</v>
      </c>
      <c r="B420" s="142" t="s">
        <v>843</v>
      </c>
      <c r="C420" s="142" t="s">
        <v>844</v>
      </c>
      <c r="D420" s="142" t="s">
        <v>38</v>
      </c>
      <c r="E420" s="146">
        <v>40385</v>
      </c>
      <c r="F420" s="146">
        <v>40386</v>
      </c>
      <c r="G420" s="142">
        <v>1</v>
      </c>
      <c r="H420" s="142" t="s">
        <v>39</v>
      </c>
      <c r="I420" s="142" t="s">
        <v>40</v>
      </c>
      <c r="J420" s="142" t="s">
        <v>41</v>
      </c>
      <c r="K420" s="74"/>
    </row>
    <row r="421" spans="1:11" ht="12.75" customHeight="1">
      <c r="A421" s="142" t="s">
        <v>834</v>
      </c>
      <c r="B421" s="142" t="s">
        <v>843</v>
      </c>
      <c r="C421" s="142" t="s">
        <v>844</v>
      </c>
      <c r="D421" s="142" t="s">
        <v>38</v>
      </c>
      <c r="E421" s="146">
        <v>40406</v>
      </c>
      <c r="F421" s="146">
        <v>40407</v>
      </c>
      <c r="G421" s="142">
        <v>1</v>
      </c>
      <c r="H421" s="142" t="s">
        <v>39</v>
      </c>
      <c r="I421" s="142" t="s">
        <v>40</v>
      </c>
      <c r="J421" s="142" t="s">
        <v>41</v>
      </c>
      <c r="K421" s="74"/>
    </row>
    <row r="422" spans="1:11" ht="12.75" customHeight="1">
      <c r="A422" s="142" t="s">
        <v>834</v>
      </c>
      <c r="B422" s="142" t="s">
        <v>843</v>
      </c>
      <c r="C422" s="142" t="s">
        <v>844</v>
      </c>
      <c r="D422" s="142" t="s">
        <v>38</v>
      </c>
      <c r="E422" s="146">
        <v>40413</v>
      </c>
      <c r="F422" s="146">
        <v>40415</v>
      </c>
      <c r="G422" s="142">
        <v>2</v>
      </c>
      <c r="H422" s="142" t="s">
        <v>39</v>
      </c>
      <c r="I422" s="142" t="s">
        <v>40</v>
      </c>
      <c r="J422" s="142" t="s">
        <v>41</v>
      </c>
      <c r="K422" s="74"/>
    </row>
    <row r="423" spans="1:11" ht="12.75" customHeight="1">
      <c r="A423" s="142" t="s">
        <v>834</v>
      </c>
      <c r="B423" s="142" t="s">
        <v>845</v>
      </c>
      <c r="C423" s="142" t="s">
        <v>846</v>
      </c>
      <c r="D423" s="142" t="s">
        <v>38</v>
      </c>
      <c r="E423" s="146">
        <v>40336</v>
      </c>
      <c r="F423" s="146">
        <v>40339</v>
      </c>
      <c r="G423" s="142">
        <v>3</v>
      </c>
      <c r="H423" s="142" t="s">
        <v>42</v>
      </c>
      <c r="I423" s="142" t="s">
        <v>43</v>
      </c>
      <c r="J423" s="142" t="s">
        <v>27</v>
      </c>
      <c r="K423" s="74"/>
    </row>
    <row r="424" spans="1:11" ht="12.75" customHeight="1">
      <c r="A424" s="142" t="s">
        <v>834</v>
      </c>
      <c r="B424" s="142" t="s">
        <v>845</v>
      </c>
      <c r="C424" s="142" t="s">
        <v>846</v>
      </c>
      <c r="D424" s="142" t="s">
        <v>38</v>
      </c>
      <c r="E424" s="146">
        <v>40352</v>
      </c>
      <c r="F424" s="146">
        <v>40353</v>
      </c>
      <c r="G424" s="142">
        <v>1</v>
      </c>
      <c r="H424" s="142" t="s">
        <v>39</v>
      </c>
      <c r="I424" s="142" t="s">
        <v>40</v>
      </c>
      <c r="J424" s="142" t="s">
        <v>41</v>
      </c>
      <c r="K424" s="74"/>
    </row>
    <row r="425" spans="1:11" ht="12.75" customHeight="1">
      <c r="A425" s="142" t="s">
        <v>834</v>
      </c>
      <c r="B425" s="142" t="s">
        <v>845</v>
      </c>
      <c r="C425" s="142" t="s">
        <v>846</v>
      </c>
      <c r="D425" s="142" t="s">
        <v>38</v>
      </c>
      <c r="E425" s="146">
        <v>40359</v>
      </c>
      <c r="F425" s="146">
        <v>40361</v>
      </c>
      <c r="G425" s="142">
        <v>2</v>
      </c>
      <c r="H425" s="142" t="s">
        <v>42</v>
      </c>
      <c r="I425" s="142" t="s">
        <v>43</v>
      </c>
      <c r="J425" s="142" t="s">
        <v>27</v>
      </c>
      <c r="K425" s="74"/>
    </row>
    <row r="426" spans="1:11" ht="12.75" customHeight="1">
      <c r="A426" s="142" t="s">
        <v>834</v>
      </c>
      <c r="B426" s="142" t="s">
        <v>845</v>
      </c>
      <c r="C426" s="142" t="s">
        <v>846</v>
      </c>
      <c r="D426" s="142" t="s">
        <v>38</v>
      </c>
      <c r="E426" s="146">
        <v>40373</v>
      </c>
      <c r="F426" s="146">
        <v>40375</v>
      </c>
      <c r="G426" s="142">
        <v>2</v>
      </c>
      <c r="H426" s="142" t="s">
        <v>39</v>
      </c>
      <c r="I426" s="142" t="s">
        <v>40</v>
      </c>
      <c r="J426" s="142" t="s">
        <v>41</v>
      </c>
      <c r="K426" s="74"/>
    </row>
    <row r="427" spans="1:11" ht="12.75" customHeight="1">
      <c r="A427" s="142" t="s">
        <v>834</v>
      </c>
      <c r="B427" s="142" t="s">
        <v>845</v>
      </c>
      <c r="C427" s="142" t="s">
        <v>846</v>
      </c>
      <c r="D427" s="142" t="s">
        <v>38</v>
      </c>
      <c r="E427" s="146">
        <v>40379</v>
      </c>
      <c r="F427" s="146">
        <v>40380</v>
      </c>
      <c r="G427" s="142">
        <v>1</v>
      </c>
      <c r="H427" s="142" t="s">
        <v>39</v>
      </c>
      <c r="I427" s="142" t="s">
        <v>40</v>
      </c>
      <c r="J427" s="142" t="s">
        <v>41</v>
      </c>
      <c r="K427" s="74"/>
    </row>
    <row r="428" spans="1:11" ht="12.75" customHeight="1">
      <c r="A428" s="142" t="s">
        <v>834</v>
      </c>
      <c r="B428" s="142" t="s">
        <v>845</v>
      </c>
      <c r="C428" s="142" t="s">
        <v>846</v>
      </c>
      <c r="D428" s="142" t="s">
        <v>38</v>
      </c>
      <c r="E428" s="146">
        <v>40385</v>
      </c>
      <c r="F428" s="146">
        <v>40386</v>
      </c>
      <c r="G428" s="142">
        <v>1</v>
      </c>
      <c r="H428" s="142" t="s">
        <v>39</v>
      </c>
      <c r="I428" s="142" t="s">
        <v>40</v>
      </c>
      <c r="J428" s="142" t="s">
        <v>41</v>
      </c>
      <c r="K428" s="74"/>
    </row>
    <row r="429" spans="1:11" ht="12.75" customHeight="1">
      <c r="A429" s="142" t="s">
        <v>834</v>
      </c>
      <c r="B429" s="142" t="s">
        <v>845</v>
      </c>
      <c r="C429" s="142" t="s">
        <v>846</v>
      </c>
      <c r="D429" s="142" t="s">
        <v>38</v>
      </c>
      <c r="E429" s="146">
        <v>40406</v>
      </c>
      <c r="F429" s="146">
        <v>40407</v>
      </c>
      <c r="G429" s="142">
        <v>1</v>
      </c>
      <c r="H429" s="142" t="s">
        <v>39</v>
      </c>
      <c r="I429" s="142" t="s">
        <v>40</v>
      </c>
      <c r="J429" s="142" t="s">
        <v>41</v>
      </c>
      <c r="K429" s="74"/>
    </row>
    <row r="430" spans="1:11" ht="12.75" customHeight="1">
      <c r="A430" s="142" t="s">
        <v>834</v>
      </c>
      <c r="B430" s="142" t="s">
        <v>845</v>
      </c>
      <c r="C430" s="142" t="s">
        <v>846</v>
      </c>
      <c r="D430" s="142" t="s">
        <v>38</v>
      </c>
      <c r="E430" s="146">
        <v>40413</v>
      </c>
      <c r="F430" s="146">
        <v>40415</v>
      </c>
      <c r="G430" s="142">
        <v>2</v>
      </c>
      <c r="H430" s="142" t="s">
        <v>39</v>
      </c>
      <c r="I430" s="142" t="s">
        <v>40</v>
      </c>
      <c r="J430" s="142" t="s">
        <v>41</v>
      </c>
      <c r="K430" s="74"/>
    </row>
    <row r="431" spans="1:11" ht="12.75" customHeight="1">
      <c r="A431" s="142" t="s">
        <v>834</v>
      </c>
      <c r="B431" s="142" t="s">
        <v>849</v>
      </c>
      <c r="C431" s="142" t="s">
        <v>850</v>
      </c>
      <c r="D431" s="142" t="s">
        <v>38</v>
      </c>
      <c r="E431" s="146">
        <v>40339</v>
      </c>
      <c r="F431" s="146">
        <v>40340</v>
      </c>
      <c r="G431" s="142">
        <v>1</v>
      </c>
      <c r="H431" s="142" t="s">
        <v>39</v>
      </c>
      <c r="I431" s="142" t="s">
        <v>40</v>
      </c>
      <c r="J431" s="142" t="s">
        <v>41</v>
      </c>
      <c r="K431" s="74"/>
    </row>
    <row r="432" spans="1:11" ht="12.75" customHeight="1">
      <c r="A432" s="142" t="s">
        <v>834</v>
      </c>
      <c r="B432" s="142" t="s">
        <v>849</v>
      </c>
      <c r="C432" s="142" t="s">
        <v>850</v>
      </c>
      <c r="D432" s="142" t="s">
        <v>38</v>
      </c>
      <c r="E432" s="146">
        <v>40352</v>
      </c>
      <c r="F432" s="146">
        <v>40353</v>
      </c>
      <c r="G432" s="142">
        <v>1</v>
      </c>
      <c r="H432" s="142" t="s">
        <v>39</v>
      </c>
      <c r="I432" s="142" t="s">
        <v>40</v>
      </c>
      <c r="J432" s="142" t="s">
        <v>41</v>
      </c>
      <c r="K432" s="74"/>
    </row>
    <row r="433" spans="1:11" ht="12.75" customHeight="1">
      <c r="A433" s="142" t="s">
        <v>834</v>
      </c>
      <c r="B433" s="142" t="s">
        <v>849</v>
      </c>
      <c r="C433" s="142" t="s">
        <v>850</v>
      </c>
      <c r="D433" s="142" t="s">
        <v>38</v>
      </c>
      <c r="E433" s="146">
        <v>40373</v>
      </c>
      <c r="F433" s="146">
        <v>40375</v>
      </c>
      <c r="G433" s="142">
        <v>2</v>
      </c>
      <c r="H433" s="142" t="s">
        <v>39</v>
      </c>
      <c r="I433" s="142" t="s">
        <v>40</v>
      </c>
      <c r="J433" s="142" t="s">
        <v>41</v>
      </c>
      <c r="K433" s="74"/>
    </row>
    <row r="434" spans="1:11" ht="12.75" customHeight="1">
      <c r="A434" s="142" t="s">
        <v>834</v>
      </c>
      <c r="B434" s="142" t="s">
        <v>849</v>
      </c>
      <c r="C434" s="142" t="s">
        <v>850</v>
      </c>
      <c r="D434" s="142" t="s">
        <v>38</v>
      </c>
      <c r="E434" s="146">
        <v>40379</v>
      </c>
      <c r="F434" s="146">
        <v>40380</v>
      </c>
      <c r="G434" s="142">
        <v>1</v>
      </c>
      <c r="H434" s="142" t="s">
        <v>39</v>
      </c>
      <c r="I434" s="142" t="s">
        <v>40</v>
      </c>
      <c r="J434" s="142" t="s">
        <v>41</v>
      </c>
      <c r="K434" s="74"/>
    </row>
    <row r="435" spans="1:11" ht="12.75" customHeight="1">
      <c r="A435" s="142" t="s">
        <v>834</v>
      </c>
      <c r="B435" s="142" t="s">
        <v>849</v>
      </c>
      <c r="C435" s="142" t="s">
        <v>850</v>
      </c>
      <c r="D435" s="142" t="s">
        <v>38</v>
      </c>
      <c r="E435" s="146">
        <v>40385</v>
      </c>
      <c r="F435" s="146">
        <v>40386</v>
      </c>
      <c r="G435" s="142">
        <v>1</v>
      </c>
      <c r="H435" s="142" t="s">
        <v>39</v>
      </c>
      <c r="I435" s="142" t="s">
        <v>40</v>
      </c>
      <c r="J435" s="142" t="s">
        <v>41</v>
      </c>
      <c r="K435" s="74"/>
    </row>
    <row r="436" spans="1:11" ht="12.75" customHeight="1">
      <c r="A436" s="142" t="s">
        <v>834</v>
      </c>
      <c r="B436" s="142" t="s">
        <v>849</v>
      </c>
      <c r="C436" s="142" t="s">
        <v>850</v>
      </c>
      <c r="D436" s="142" t="s">
        <v>38</v>
      </c>
      <c r="E436" s="146">
        <v>40406</v>
      </c>
      <c r="F436" s="146">
        <v>40407</v>
      </c>
      <c r="G436" s="142">
        <v>1</v>
      </c>
      <c r="H436" s="142" t="s">
        <v>39</v>
      </c>
      <c r="I436" s="142" t="s">
        <v>40</v>
      </c>
      <c r="J436" s="142" t="s">
        <v>41</v>
      </c>
      <c r="K436" s="74"/>
    </row>
    <row r="437" spans="1:11" ht="12.75" customHeight="1">
      <c r="A437" s="142" t="s">
        <v>834</v>
      </c>
      <c r="B437" s="142" t="s">
        <v>849</v>
      </c>
      <c r="C437" s="142" t="s">
        <v>850</v>
      </c>
      <c r="D437" s="142" t="s">
        <v>38</v>
      </c>
      <c r="E437" s="146">
        <v>40413</v>
      </c>
      <c r="F437" s="146">
        <v>40415</v>
      </c>
      <c r="G437" s="142">
        <v>2</v>
      </c>
      <c r="H437" s="142" t="s">
        <v>39</v>
      </c>
      <c r="I437" s="142" t="s">
        <v>40</v>
      </c>
      <c r="J437" s="142" t="s">
        <v>41</v>
      </c>
      <c r="K437" s="74"/>
    </row>
    <row r="438" spans="1:11" ht="12.75" customHeight="1">
      <c r="A438" s="142" t="s">
        <v>834</v>
      </c>
      <c r="B438" s="142" t="s">
        <v>851</v>
      </c>
      <c r="C438" s="142" t="s">
        <v>852</v>
      </c>
      <c r="D438" s="142" t="s">
        <v>38</v>
      </c>
      <c r="E438" s="146">
        <v>40339</v>
      </c>
      <c r="F438" s="146">
        <v>40340</v>
      </c>
      <c r="G438" s="142">
        <v>1</v>
      </c>
      <c r="H438" s="142" t="s">
        <v>39</v>
      </c>
      <c r="I438" s="142" t="s">
        <v>40</v>
      </c>
      <c r="J438" s="142" t="s">
        <v>41</v>
      </c>
      <c r="K438" s="74"/>
    </row>
    <row r="439" spans="1:11" ht="12.75" customHeight="1">
      <c r="A439" s="142" t="s">
        <v>834</v>
      </c>
      <c r="B439" s="142" t="s">
        <v>851</v>
      </c>
      <c r="C439" s="142" t="s">
        <v>852</v>
      </c>
      <c r="D439" s="142" t="s">
        <v>38</v>
      </c>
      <c r="E439" s="146">
        <v>40352</v>
      </c>
      <c r="F439" s="146">
        <v>40353</v>
      </c>
      <c r="G439" s="142">
        <v>1</v>
      </c>
      <c r="H439" s="142" t="s">
        <v>39</v>
      </c>
      <c r="I439" s="142" t="s">
        <v>40</v>
      </c>
      <c r="J439" s="142" t="s">
        <v>41</v>
      </c>
      <c r="K439" s="74"/>
    </row>
    <row r="440" spans="1:11" ht="12.75" customHeight="1">
      <c r="A440" s="142" t="s">
        <v>834</v>
      </c>
      <c r="B440" s="142" t="s">
        <v>851</v>
      </c>
      <c r="C440" s="142" t="s">
        <v>852</v>
      </c>
      <c r="D440" s="142" t="s">
        <v>38</v>
      </c>
      <c r="E440" s="146">
        <v>40373</v>
      </c>
      <c r="F440" s="146">
        <v>40375</v>
      </c>
      <c r="G440" s="142">
        <v>2</v>
      </c>
      <c r="H440" s="142" t="s">
        <v>39</v>
      </c>
      <c r="I440" s="142" t="s">
        <v>40</v>
      </c>
      <c r="J440" s="142" t="s">
        <v>41</v>
      </c>
      <c r="K440" s="74"/>
    </row>
    <row r="441" spans="1:11" ht="12.75" customHeight="1">
      <c r="A441" s="142" t="s">
        <v>834</v>
      </c>
      <c r="B441" s="142" t="s">
        <v>851</v>
      </c>
      <c r="C441" s="142" t="s">
        <v>852</v>
      </c>
      <c r="D441" s="142" t="s">
        <v>38</v>
      </c>
      <c r="E441" s="146">
        <v>40379</v>
      </c>
      <c r="F441" s="146">
        <v>40380</v>
      </c>
      <c r="G441" s="142">
        <v>1</v>
      </c>
      <c r="H441" s="142" t="s">
        <v>39</v>
      </c>
      <c r="I441" s="142" t="s">
        <v>40</v>
      </c>
      <c r="J441" s="142" t="s">
        <v>41</v>
      </c>
      <c r="K441" s="74"/>
    </row>
    <row r="442" spans="1:11" ht="12.75" customHeight="1">
      <c r="A442" s="142" t="s">
        <v>834</v>
      </c>
      <c r="B442" s="142" t="s">
        <v>851</v>
      </c>
      <c r="C442" s="142" t="s">
        <v>852</v>
      </c>
      <c r="D442" s="142" t="s">
        <v>38</v>
      </c>
      <c r="E442" s="146">
        <v>40385</v>
      </c>
      <c r="F442" s="146">
        <v>40386</v>
      </c>
      <c r="G442" s="142">
        <v>1</v>
      </c>
      <c r="H442" s="142" t="s">
        <v>39</v>
      </c>
      <c r="I442" s="142" t="s">
        <v>40</v>
      </c>
      <c r="J442" s="142" t="s">
        <v>41</v>
      </c>
      <c r="K442" s="74"/>
    </row>
    <row r="443" spans="1:11" ht="12.75" customHeight="1">
      <c r="A443" s="142" t="s">
        <v>834</v>
      </c>
      <c r="B443" s="142" t="s">
        <v>851</v>
      </c>
      <c r="C443" s="142" t="s">
        <v>852</v>
      </c>
      <c r="D443" s="142" t="s">
        <v>38</v>
      </c>
      <c r="E443" s="146">
        <v>40406</v>
      </c>
      <c r="F443" s="146">
        <v>40407</v>
      </c>
      <c r="G443" s="142">
        <v>1</v>
      </c>
      <c r="H443" s="142" t="s">
        <v>39</v>
      </c>
      <c r="I443" s="142" t="s">
        <v>40</v>
      </c>
      <c r="J443" s="142" t="s">
        <v>41</v>
      </c>
      <c r="K443" s="74"/>
    </row>
    <row r="444" spans="1:11" ht="12.75" customHeight="1">
      <c r="A444" s="142" t="s">
        <v>834</v>
      </c>
      <c r="B444" s="142" t="s">
        <v>851</v>
      </c>
      <c r="C444" s="142" t="s">
        <v>852</v>
      </c>
      <c r="D444" s="142" t="s">
        <v>38</v>
      </c>
      <c r="E444" s="146">
        <v>40413</v>
      </c>
      <c r="F444" s="146">
        <v>40415</v>
      </c>
      <c r="G444" s="142">
        <v>2</v>
      </c>
      <c r="H444" s="142" t="s">
        <v>39</v>
      </c>
      <c r="I444" s="142" t="s">
        <v>40</v>
      </c>
      <c r="J444" s="142" t="s">
        <v>41</v>
      </c>
      <c r="K444" s="74"/>
    </row>
    <row r="445" spans="1:11" ht="12.75" customHeight="1">
      <c r="A445" s="142" t="s">
        <v>834</v>
      </c>
      <c r="B445" s="142" t="s">
        <v>853</v>
      </c>
      <c r="C445" s="142" t="s">
        <v>854</v>
      </c>
      <c r="D445" s="142" t="s">
        <v>38</v>
      </c>
      <c r="E445" s="146">
        <v>40339</v>
      </c>
      <c r="F445" s="146">
        <v>40340</v>
      </c>
      <c r="G445" s="142">
        <v>1</v>
      </c>
      <c r="H445" s="142" t="s">
        <v>39</v>
      </c>
      <c r="I445" s="142" t="s">
        <v>40</v>
      </c>
      <c r="J445" s="142" t="s">
        <v>41</v>
      </c>
      <c r="K445" s="74"/>
    </row>
    <row r="446" spans="1:11" ht="12.75" customHeight="1">
      <c r="A446" s="142" t="s">
        <v>834</v>
      </c>
      <c r="B446" s="142" t="s">
        <v>853</v>
      </c>
      <c r="C446" s="142" t="s">
        <v>854</v>
      </c>
      <c r="D446" s="142" t="s">
        <v>38</v>
      </c>
      <c r="E446" s="146">
        <v>40352</v>
      </c>
      <c r="F446" s="146">
        <v>40353</v>
      </c>
      <c r="G446" s="142">
        <v>1</v>
      </c>
      <c r="H446" s="142" t="s">
        <v>39</v>
      </c>
      <c r="I446" s="142" t="s">
        <v>40</v>
      </c>
      <c r="J446" s="142" t="s">
        <v>41</v>
      </c>
      <c r="K446" s="74"/>
    </row>
    <row r="447" spans="1:11" ht="12.75" customHeight="1">
      <c r="A447" s="142" t="s">
        <v>834</v>
      </c>
      <c r="B447" s="142" t="s">
        <v>853</v>
      </c>
      <c r="C447" s="142" t="s">
        <v>854</v>
      </c>
      <c r="D447" s="142" t="s">
        <v>38</v>
      </c>
      <c r="E447" s="146">
        <v>40373</v>
      </c>
      <c r="F447" s="146">
        <v>40375</v>
      </c>
      <c r="G447" s="142">
        <v>2</v>
      </c>
      <c r="H447" s="142" t="s">
        <v>39</v>
      </c>
      <c r="I447" s="142" t="s">
        <v>40</v>
      </c>
      <c r="J447" s="142" t="s">
        <v>41</v>
      </c>
      <c r="K447" s="74"/>
    </row>
    <row r="448" spans="1:11" ht="12.75" customHeight="1">
      <c r="A448" s="142" t="s">
        <v>834</v>
      </c>
      <c r="B448" s="142" t="s">
        <v>853</v>
      </c>
      <c r="C448" s="142" t="s">
        <v>854</v>
      </c>
      <c r="D448" s="142" t="s">
        <v>38</v>
      </c>
      <c r="E448" s="146">
        <v>40379</v>
      </c>
      <c r="F448" s="146">
        <v>40380</v>
      </c>
      <c r="G448" s="142">
        <v>1</v>
      </c>
      <c r="H448" s="142" t="s">
        <v>39</v>
      </c>
      <c r="I448" s="142" t="s">
        <v>40</v>
      </c>
      <c r="J448" s="142" t="s">
        <v>41</v>
      </c>
      <c r="K448" s="74"/>
    </row>
    <row r="449" spans="1:11" ht="12.75" customHeight="1">
      <c r="A449" s="142" t="s">
        <v>834</v>
      </c>
      <c r="B449" s="142" t="s">
        <v>853</v>
      </c>
      <c r="C449" s="142" t="s">
        <v>854</v>
      </c>
      <c r="D449" s="142" t="s">
        <v>38</v>
      </c>
      <c r="E449" s="146">
        <v>40385</v>
      </c>
      <c r="F449" s="146">
        <v>40386</v>
      </c>
      <c r="G449" s="142">
        <v>1</v>
      </c>
      <c r="H449" s="142" t="s">
        <v>39</v>
      </c>
      <c r="I449" s="142" t="s">
        <v>40</v>
      </c>
      <c r="J449" s="142" t="s">
        <v>41</v>
      </c>
      <c r="K449" s="74"/>
    </row>
    <row r="450" spans="1:11" ht="12.75" customHeight="1">
      <c r="A450" s="142" t="s">
        <v>834</v>
      </c>
      <c r="B450" s="142" t="s">
        <v>853</v>
      </c>
      <c r="C450" s="142" t="s">
        <v>854</v>
      </c>
      <c r="D450" s="142" t="s">
        <v>38</v>
      </c>
      <c r="E450" s="146">
        <v>40406</v>
      </c>
      <c r="F450" s="146">
        <v>40407</v>
      </c>
      <c r="G450" s="142">
        <v>1</v>
      </c>
      <c r="H450" s="142" t="s">
        <v>39</v>
      </c>
      <c r="I450" s="142" t="s">
        <v>40</v>
      </c>
      <c r="J450" s="142" t="s">
        <v>41</v>
      </c>
      <c r="K450" s="74"/>
    </row>
    <row r="451" spans="1:11" ht="12.75" customHeight="1">
      <c r="A451" s="142" t="s">
        <v>834</v>
      </c>
      <c r="B451" s="142" t="s">
        <v>853</v>
      </c>
      <c r="C451" s="142" t="s">
        <v>854</v>
      </c>
      <c r="D451" s="142" t="s">
        <v>38</v>
      </c>
      <c r="E451" s="146">
        <v>40413</v>
      </c>
      <c r="F451" s="146">
        <v>40415</v>
      </c>
      <c r="G451" s="142">
        <v>2</v>
      </c>
      <c r="H451" s="142" t="s">
        <v>39</v>
      </c>
      <c r="I451" s="142" t="s">
        <v>40</v>
      </c>
      <c r="J451" s="142" t="s">
        <v>41</v>
      </c>
      <c r="K451" s="74"/>
    </row>
    <row r="452" spans="1:11" ht="12.75" customHeight="1">
      <c r="A452" s="142" t="s">
        <v>834</v>
      </c>
      <c r="B452" s="142" t="s">
        <v>859</v>
      </c>
      <c r="C452" s="142" t="s">
        <v>860</v>
      </c>
      <c r="D452" s="142" t="s">
        <v>38</v>
      </c>
      <c r="E452" s="146">
        <v>40339</v>
      </c>
      <c r="F452" s="146">
        <v>40340</v>
      </c>
      <c r="G452" s="142">
        <v>1</v>
      </c>
      <c r="H452" s="142" t="s">
        <v>39</v>
      </c>
      <c r="I452" s="142" t="s">
        <v>40</v>
      </c>
      <c r="J452" s="142" t="s">
        <v>41</v>
      </c>
      <c r="K452" s="74"/>
    </row>
    <row r="453" spans="1:11" ht="12.75" customHeight="1">
      <c r="A453" s="142" t="s">
        <v>834</v>
      </c>
      <c r="B453" s="142" t="s">
        <v>859</v>
      </c>
      <c r="C453" s="142" t="s">
        <v>860</v>
      </c>
      <c r="D453" s="142" t="s">
        <v>38</v>
      </c>
      <c r="E453" s="146">
        <v>40352</v>
      </c>
      <c r="F453" s="146">
        <v>40353</v>
      </c>
      <c r="G453" s="142">
        <v>1</v>
      </c>
      <c r="H453" s="142" t="s">
        <v>39</v>
      </c>
      <c r="I453" s="142" t="s">
        <v>40</v>
      </c>
      <c r="J453" s="142" t="s">
        <v>41</v>
      </c>
      <c r="K453" s="74"/>
    </row>
    <row r="454" spans="1:11" ht="12.75" customHeight="1">
      <c r="A454" s="142" t="s">
        <v>834</v>
      </c>
      <c r="B454" s="142" t="s">
        <v>859</v>
      </c>
      <c r="C454" s="142" t="s">
        <v>860</v>
      </c>
      <c r="D454" s="142" t="s">
        <v>38</v>
      </c>
      <c r="E454" s="146">
        <v>40373</v>
      </c>
      <c r="F454" s="146">
        <v>40375</v>
      </c>
      <c r="G454" s="142">
        <v>2</v>
      </c>
      <c r="H454" s="142" t="s">
        <v>39</v>
      </c>
      <c r="I454" s="142" t="s">
        <v>40</v>
      </c>
      <c r="J454" s="142" t="s">
        <v>41</v>
      </c>
      <c r="K454" s="74"/>
    </row>
    <row r="455" spans="1:11" ht="12.75" customHeight="1">
      <c r="A455" s="142" t="s">
        <v>834</v>
      </c>
      <c r="B455" s="142" t="s">
        <v>859</v>
      </c>
      <c r="C455" s="142" t="s">
        <v>860</v>
      </c>
      <c r="D455" s="142" t="s">
        <v>38</v>
      </c>
      <c r="E455" s="146">
        <v>40379</v>
      </c>
      <c r="F455" s="146">
        <v>40380</v>
      </c>
      <c r="G455" s="142">
        <v>1</v>
      </c>
      <c r="H455" s="142" t="s">
        <v>39</v>
      </c>
      <c r="I455" s="142" t="s">
        <v>40</v>
      </c>
      <c r="J455" s="142" t="s">
        <v>41</v>
      </c>
      <c r="K455" s="74"/>
    </row>
    <row r="456" spans="1:11" ht="12.75" customHeight="1">
      <c r="A456" s="142" t="s">
        <v>834</v>
      </c>
      <c r="B456" s="142" t="s">
        <v>859</v>
      </c>
      <c r="C456" s="142" t="s">
        <v>860</v>
      </c>
      <c r="D456" s="142" t="s">
        <v>38</v>
      </c>
      <c r="E456" s="146">
        <v>40385</v>
      </c>
      <c r="F456" s="146">
        <v>40386</v>
      </c>
      <c r="G456" s="142">
        <v>1</v>
      </c>
      <c r="H456" s="142" t="s">
        <v>39</v>
      </c>
      <c r="I456" s="142" t="s">
        <v>40</v>
      </c>
      <c r="J456" s="142" t="s">
        <v>41</v>
      </c>
      <c r="K456" s="74"/>
    </row>
    <row r="457" spans="1:11" ht="12.75" customHeight="1">
      <c r="A457" s="142" t="s">
        <v>834</v>
      </c>
      <c r="B457" s="142" t="s">
        <v>859</v>
      </c>
      <c r="C457" s="142" t="s">
        <v>860</v>
      </c>
      <c r="D457" s="142" t="s">
        <v>38</v>
      </c>
      <c r="E457" s="146">
        <v>40406</v>
      </c>
      <c r="F457" s="146">
        <v>40407</v>
      </c>
      <c r="G457" s="142">
        <v>1</v>
      </c>
      <c r="H457" s="142" t="s">
        <v>39</v>
      </c>
      <c r="I457" s="142" t="s">
        <v>40</v>
      </c>
      <c r="J457" s="142" t="s">
        <v>41</v>
      </c>
      <c r="K457" s="74"/>
    </row>
    <row r="458" spans="1:11" ht="12.75" customHeight="1">
      <c r="A458" s="142" t="s">
        <v>834</v>
      </c>
      <c r="B458" s="142" t="s">
        <v>859</v>
      </c>
      <c r="C458" s="142" t="s">
        <v>860</v>
      </c>
      <c r="D458" s="142" t="s">
        <v>38</v>
      </c>
      <c r="E458" s="146">
        <v>40413</v>
      </c>
      <c r="F458" s="146">
        <v>40415</v>
      </c>
      <c r="G458" s="142">
        <v>2</v>
      </c>
      <c r="H458" s="142" t="s">
        <v>39</v>
      </c>
      <c r="I458" s="142" t="s">
        <v>40</v>
      </c>
      <c r="J458" s="142" t="s">
        <v>41</v>
      </c>
      <c r="K458" s="74"/>
    </row>
    <row r="459" spans="1:11" ht="12.75" customHeight="1">
      <c r="A459" s="142" t="s">
        <v>834</v>
      </c>
      <c r="B459" s="142" t="s">
        <v>865</v>
      </c>
      <c r="C459" s="142" t="s">
        <v>866</v>
      </c>
      <c r="D459" s="142" t="s">
        <v>38</v>
      </c>
      <c r="E459" s="146">
        <v>40339</v>
      </c>
      <c r="F459" s="146">
        <v>40340</v>
      </c>
      <c r="G459" s="142">
        <v>1</v>
      </c>
      <c r="H459" s="142" t="s">
        <v>39</v>
      </c>
      <c r="I459" s="142" t="s">
        <v>40</v>
      </c>
      <c r="J459" s="142" t="s">
        <v>41</v>
      </c>
      <c r="K459" s="74"/>
    </row>
    <row r="460" spans="1:11" ht="12.75" customHeight="1">
      <c r="A460" s="142" t="s">
        <v>834</v>
      </c>
      <c r="B460" s="142" t="s">
        <v>865</v>
      </c>
      <c r="C460" s="142" t="s">
        <v>866</v>
      </c>
      <c r="D460" s="142" t="s">
        <v>38</v>
      </c>
      <c r="E460" s="146">
        <v>40352</v>
      </c>
      <c r="F460" s="146">
        <v>40353</v>
      </c>
      <c r="G460" s="142">
        <v>1</v>
      </c>
      <c r="H460" s="142" t="s">
        <v>39</v>
      </c>
      <c r="I460" s="142" t="s">
        <v>40</v>
      </c>
      <c r="J460" s="142" t="s">
        <v>41</v>
      </c>
      <c r="K460" s="74"/>
    </row>
    <row r="461" spans="1:11" ht="12.75" customHeight="1">
      <c r="A461" s="142" t="s">
        <v>834</v>
      </c>
      <c r="B461" s="142" t="s">
        <v>865</v>
      </c>
      <c r="C461" s="142" t="s">
        <v>866</v>
      </c>
      <c r="D461" s="142" t="s">
        <v>38</v>
      </c>
      <c r="E461" s="146">
        <v>40373</v>
      </c>
      <c r="F461" s="146">
        <v>40375</v>
      </c>
      <c r="G461" s="142">
        <v>2</v>
      </c>
      <c r="H461" s="142" t="s">
        <v>39</v>
      </c>
      <c r="I461" s="142" t="s">
        <v>40</v>
      </c>
      <c r="J461" s="142" t="s">
        <v>41</v>
      </c>
      <c r="K461" s="74"/>
    </row>
    <row r="462" spans="1:11" ht="12.75" customHeight="1">
      <c r="A462" s="142" t="s">
        <v>834</v>
      </c>
      <c r="B462" s="142" t="s">
        <v>865</v>
      </c>
      <c r="C462" s="142" t="s">
        <v>866</v>
      </c>
      <c r="D462" s="142" t="s">
        <v>38</v>
      </c>
      <c r="E462" s="146">
        <v>40379</v>
      </c>
      <c r="F462" s="146">
        <v>40380</v>
      </c>
      <c r="G462" s="142">
        <v>1</v>
      </c>
      <c r="H462" s="142" t="s">
        <v>39</v>
      </c>
      <c r="I462" s="142" t="s">
        <v>40</v>
      </c>
      <c r="J462" s="142" t="s">
        <v>41</v>
      </c>
      <c r="K462" s="74"/>
    </row>
    <row r="463" spans="1:11" ht="12.75" customHeight="1">
      <c r="A463" s="142" t="s">
        <v>834</v>
      </c>
      <c r="B463" s="142" t="s">
        <v>865</v>
      </c>
      <c r="C463" s="142" t="s">
        <v>866</v>
      </c>
      <c r="D463" s="142" t="s">
        <v>38</v>
      </c>
      <c r="E463" s="146">
        <v>40385</v>
      </c>
      <c r="F463" s="146">
        <v>40386</v>
      </c>
      <c r="G463" s="142">
        <v>1</v>
      </c>
      <c r="H463" s="142" t="s">
        <v>39</v>
      </c>
      <c r="I463" s="142" t="s">
        <v>40</v>
      </c>
      <c r="J463" s="142" t="s">
        <v>41</v>
      </c>
      <c r="K463" s="74"/>
    </row>
    <row r="464" spans="1:11" ht="12.75" customHeight="1">
      <c r="A464" s="142" t="s">
        <v>834</v>
      </c>
      <c r="B464" s="142" t="s">
        <v>865</v>
      </c>
      <c r="C464" s="142" t="s">
        <v>866</v>
      </c>
      <c r="D464" s="142" t="s">
        <v>38</v>
      </c>
      <c r="E464" s="146">
        <v>40406</v>
      </c>
      <c r="F464" s="146">
        <v>40407</v>
      </c>
      <c r="G464" s="142">
        <v>1</v>
      </c>
      <c r="H464" s="142" t="s">
        <v>39</v>
      </c>
      <c r="I464" s="142" t="s">
        <v>40</v>
      </c>
      <c r="J464" s="142" t="s">
        <v>41</v>
      </c>
      <c r="K464" s="74"/>
    </row>
    <row r="465" spans="1:11" ht="12.75" customHeight="1">
      <c r="A465" s="142" t="s">
        <v>834</v>
      </c>
      <c r="B465" s="142" t="s">
        <v>865</v>
      </c>
      <c r="C465" s="142" t="s">
        <v>866</v>
      </c>
      <c r="D465" s="142" t="s">
        <v>38</v>
      </c>
      <c r="E465" s="146">
        <v>40413</v>
      </c>
      <c r="F465" s="146">
        <v>40415</v>
      </c>
      <c r="G465" s="142">
        <v>2</v>
      </c>
      <c r="H465" s="142" t="s">
        <v>39</v>
      </c>
      <c r="I465" s="142" t="s">
        <v>40</v>
      </c>
      <c r="J465" s="142" t="s">
        <v>41</v>
      </c>
      <c r="K465" s="74"/>
    </row>
    <row r="466" spans="1:11" ht="12.75" customHeight="1">
      <c r="A466" s="142" t="s">
        <v>834</v>
      </c>
      <c r="B466" s="142" t="s">
        <v>873</v>
      </c>
      <c r="C466" s="142" t="s">
        <v>874</v>
      </c>
      <c r="D466" s="142" t="s">
        <v>38</v>
      </c>
      <c r="E466" s="146">
        <v>40339</v>
      </c>
      <c r="F466" s="146">
        <v>40340</v>
      </c>
      <c r="G466" s="142">
        <v>1</v>
      </c>
      <c r="H466" s="142" t="s">
        <v>39</v>
      </c>
      <c r="I466" s="142" t="s">
        <v>40</v>
      </c>
      <c r="J466" s="142" t="s">
        <v>41</v>
      </c>
      <c r="K466" s="74"/>
    </row>
    <row r="467" spans="1:11" ht="12.75" customHeight="1">
      <c r="A467" s="142" t="s">
        <v>834</v>
      </c>
      <c r="B467" s="142" t="s">
        <v>873</v>
      </c>
      <c r="C467" s="142" t="s">
        <v>874</v>
      </c>
      <c r="D467" s="142" t="s">
        <v>38</v>
      </c>
      <c r="E467" s="146">
        <v>40352</v>
      </c>
      <c r="F467" s="146">
        <v>40353</v>
      </c>
      <c r="G467" s="142">
        <v>1</v>
      </c>
      <c r="H467" s="142" t="s">
        <v>39</v>
      </c>
      <c r="I467" s="142" t="s">
        <v>40</v>
      </c>
      <c r="J467" s="142" t="s">
        <v>41</v>
      </c>
      <c r="K467" s="74"/>
    </row>
    <row r="468" spans="1:11" ht="12.75" customHeight="1">
      <c r="A468" s="142" t="s">
        <v>834</v>
      </c>
      <c r="B468" s="142" t="s">
        <v>873</v>
      </c>
      <c r="C468" s="142" t="s">
        <v>874</v>
      </c>
      <c r="D468" s="142" t="s">
        <v>38</v>
      </c>
      <c r="E468" s="146">
        <v>40373</v>
      </c>
      <c r="F468" s="146">
        <v>40375</v>
      </c>
      <c r="G468" s="142">
        <v>2</v>
      </c>
      <c r="H468" s="142" t="s">
        <v>39</v>
      </c>
      <c r="I468" s="142" t="s">
        <v>40</v>
      </c>
      <c r="J468" s="142" t="s">
        <v>41</v>
      </c>
      <c r="K468" s="74"/>
    </row>
    <row r="469" spans="1:11" ht="12.75" customHeight="1">
      <c r="A469" s="142" t="s">
        <v>834</v>
      </c>
      <c r="B469" s="142" t="s">
        <v>873</v>
      </c>
      <c r="C469" s="142" t="s">
        <v>874</v>
      </c>
      <c r="D469" s="142" t="s">
        <v>38</v>
      </c>
      <c r="E469" s="146">
        <v>40379</v>
      </c>
      <c r="F469" s="146">
        <v>40380</v>
      </c>
      <c r="G469" s="142">
        <v>1</v>
      </c>
      <c r="H469" s="142" t="s">
        <v>39</v>
      </c>
      <c r="I469" s="142" t="s">
        <v>40</v>
      </c>
      <c r="J469" s="142" t="s">
        <v>41</v>
      </c>
      <c r="K469" s="74"/>
    </row>
    <row r="470" spans="1:11" ht="12.75" customHeight="1">
      <c r="A470" s="142" t="s">
        <v>834</v>
      </c>
      <c r="B470" s="142" t="s">
        <v>873</v>
      </c>
      <c r="C470" s="142" t="s">
        <v>874</v>
      </c>
      <c r="D470" s="142" t="s">
        <v>38</v>
      </c>
      <c r="E470" s="146">
        <v>40385</v>
      </c>
      <c r="F470" s="146">
        <v>40386</v>
      </c>
      <c r="G470" s="142">
        <v>1</v>
      </c>
      <c r="H470" s="142" t="s">
        <v>39</v>
      </c>
      <c r="I470" s="142" t="s">
        <v>40</v>
      </c>
      <c r="J470" s="142" t="s">
        <v>41</v>
      </c>
      <c r="K470" s="74"/>
    </row>
    <row r="471" spans="1:11" ht="12.75" customHeight="1">
      <c r="A471" s="142" t="s">
        <v>834</v>
      </c>
      <c r="B471" s="142" t="s">
        <v>873</v>
      </c>
      <c r="C471" s="142" t="s">
        <v>874</v>
      </c>
      <c r="D471" s="142" t="s">
        <v>38</v>
      </c>
      <c r="E471" s="146">
        <v>40406</v>
      </c>
      <c r="F471" s="146">
        <v>40407</v>
      </c>
      <c r="G471" s="142">
        <v>1</v>
      </c>
      <c r="H471" s="142" t="s">
        <v>39</v>
      </c>
      <c r="I471" s="142" t="s">
        <v>40</v>
      </c>
      <c r="J471" s="142" t="s">
        <v>41</v>
      </c>
      <c r="K471" s="74"/>
    </row>
    <row r="472" spans="1:11" ht="12.75" customHeight="1">
      <c r="A472" s="143" t="s">
        <v>834</v>
      </c>
      <c r="B472" s="143" t="s">
        <v>873</v>
      </c>
      <c r="C472" s="143" t="s">
        <v>874</v>
      </c>
      <c r="D472" s="143" t="s">
        <v>38</v>
      </c>
      <c r="E472" s="147">
        <v>40413</v>
      </c>
      <c r="F472" s="147">
        <v>40415</v>
      </c>
      <c r="G472" s="143">
        <v>2</v>
      </c>
      <c r="H472" s="143" t="s">
        <v>39</v>
      </c>
      <c r="I472" s="143" t="s">
        <v>40</v>
      </c>
      <c r="J472" s="143" t="s">
        <v>41</v>
      </c>
      <c r="K472" s="74"/>
    </row>
    <row r="473" spans="1:11" ht="12.75" customHeight="1">
      <c r="A473" s="33"/>
      <c r="B473" s="64">
        <f>SUM(IF(FREQUENCY(MATCH(B402:B472,B402:B472,0),MATCH(B402:B472,B402:B472,0))&gt;0,1))</f>
        <v>10</v>
      </c>
      <c r="C473" s="34"/>
      <c r="D473" s="29">
        <f>COUNTA(D402:D472)</f>
        <v>71</v>
      </c>
      <c r="E473" s="29"/>
      <c r="F473" s="29"/>
      <c r="G473" s="29">
        <f>SUM(G402:G472)</f>
        <v>94</v>
      </c>
      <c r="H473" s="33"/>
      <c r="I473" s="33"/>
      <c r="J473" s="33"/>
    </row>
    <row r="474" spans="1:11" ht="12.75" customHeight="1">
      <c r="A474" s="33"/>
      <c r="B474" s="64"/>
      <c r="C474" s="34"/>
      <c r="D474" s="29"/>
      <c r="E474" s="29"/>
      <c r="F474" s="29"/>
      <c r="G474" s="29"/>
      <c r="H474" s="33"/>
      <c r="I474" s="33"/>
      <c r="J474" s="33"/>
    </row>
    <row r="475" spans="1:11" ht="12.75" customHeight="1">
      <c r="A475" s="33"/>
      <c r="B475" s="64"/>
      <c r="C475" s="34"/>
      <c r="D475" s="29"/>
      <c r="E475" s="29"/>
      <c r="F475" s="29"/>
      <c r="G475" s="29"/>
      <c r="H475" s="33"/>
      <c r="I475" s="33"/>
      <c r="J475" s="33"/>
    </row>
    <row r="476" spans="1:11" ht="12.75" customHeight="1">
      <c r="A476" s="33"/>
      <c r="B476" s="108" t="s">
        <v>84</v>
      </c>
      <c r="C476" s="124"/>
      <c r="D476" s="125"/>
      <c r="E476" s="125"/>
      <c r="F476" s="29"/>
      <c r="G476" s="29"/>
      <c r="H476" s="33"/>
      <c r="I476" s="33"/>
      <c r="J476" s="33"/>
    </row>
    <row r="477" spans="1:11" ht="12.75" customHeight="1">
      <c r="A477" s="33"/>
      <c r="B477" s="126"/>
      <c r="C477" s="127" t="s">
        <v>157</v>
      </c>
      <c r="D477" s="107">
        <f>SUM(B52+B89+B148+B157+B219+B288+B294+B298+B311+B392+B400+B473)</f>
        <v>132</v>
      </c>
      <c r="E477" s="125"/>
      <c r="F477" s="29"/>
      <c r="G477" s="29"/>
      <c r="H477" s="33"/>
      <c r="I477" s="33"/>
      <c r="J477" s="33"/>
    </row>
    <row r="478" spans="1:11" ht="12.75" customHeight="1">
      <c r="A478" s="33"/>
      <c r="B478" s="126"/>
      <c r="C478" s="127" t="s">
        <v>158</v>
      </c>
      <c r="D478" s="107">
        <f>SUM(D52+D89+D148+D157+D219+D288+D294+D298+D311+D392+D400+D473)</f>
        <v>449</v>
      </c>
      <c r="E478" s="125"/>
      <c r="F478" s="29"/>
      <c r="G478" s="29"/>
      <c r="H478" s="33"/>
      <c r="I478" s="33"/>
      <c r="J478" s="33"/>
    </row>
    <row r="479" spans="1:11" ht="12.75" customHeight="1">
      <c r="A479" s="33"/>
      <c r="B479" s="126"/>
      <c r="C479" s="127" t="s">
        <v>159</v>
      </c>
      <c r="D479" s="106">
        <f>SUM(G52+G89+G148+G157+G219+G288+G294+G298+G311+G392+G400+G473)</f>
        <v>1056</v>
      </c>
      <c r="E479" s="125"/>
      <c r="F479" s="29"/>
      <c r="G479" s="29"/>
      <c r="H479" s="33"/>
      <c r="I479" s="33"/>
      <c r="J479" s="33"/>
    </row>
    <row r="480" spans="1:11" ht="12.75" customHeight="1">
      <c r="A480" s="33"/>
      <c r="B480" s="126"/>
      <c r="C480" s="124"/>
      <c r="D480" s="125"/>
      <c r="E480" s="125"/>
      <c r="F480" s="29"/>
      <c r="G480" s="29"/>
      <c r="H480" s="33"/>
      <c r="I480" s="33"/>
      <c r="J480" s="33"/>
    </row>
    <row r="481" spans="1:11" ht="12.75" customHeight="1">
      <c r="A481" s="33"/>
      <c r="B481" s="113"/>
      <c r="C481" s="128" t="s">
        <v>135</v>
      </c>
      <c r="D481" s="125"/>
      <c r="E481" s="125"/>
      <c r="F481" s="29"/>
      <c r="G481" s="29"/>
      <c r="H481" s="33"/>
      <c r="I481" s="33"/>
      <c r="J481" s="33"/>
    </row>
    <row r="482" spans="1:11" ht="12.75" customHeight="1">
      <c r="A482" s="33"/>
      <c r="B482" s="126"/>
      <c r="C482" s="109"/>
      <c r="D482" s="118" t="s">
        <v>120</v>
      </c>
      <c r="E482" s="118" t="s">
        <v>121</v>
      </c>
      <c r="F482" s="29"/>
      <c r="G482" s="29"/>
      <c r="H482" s="33"/>
      <c r="I482" s="33"/>
      <c r="J482" s="33"/>
    </row>
    <row r="483" spans="1:11" ht="12.75" customHeight="1">
      <c r="A483" s="90"/>
      <c r="B483" s="113"/>
      <c r="C483" s="129" t="s">
        <v>153</v>
      </c>
      <c r="D483" s="109"/>
      <c r="E483" s="109"/>
      <c r="F483" s="30"/>
      <c r="G483" s="91"/>
      <c r="H483" s="33"/>
      <c r="I483" s="33"/>
      <c r="J483" s="57"/>
    </row>
    <row r="484" spans="1:11" ht="12.75" customHeight="1">
      <c r="A484" s="29"/>
      <c r="B484" s="120"/>
      <c r="C484" s="130" t="s">
        <v>116</v>
      </c>
      <c r="D484" s="131">
        <f>COUNTIF(H2:H472, "*ELEV_BACT*")</f>
        <v>133</v>
      </c>
      <c r="E484" s="121">
        <f>D484/D487</f>
        <v>0.29621380846325168</v>
      </c>
      <c r="F484" s="33"/>
      <c r="G484" s="49"/>
      <c r="H484" s="33"/>
      <c r="I484" s="33"/>
      <c r="J484" s="33"/>
    </row>
    <row r="485" spans="1:11" ht="12.75" customHeight="1">
      <c r="A485" s="29"/>
      <c r="B485" s="120"/>
      <c r="C485" s="130" t="s">
        <v>138</v>
      </c>
      <c r="D485" s="131">
        <f>COUNTIF(H2:H472, "*OTHER*")</f>
        <v>18</v>
      </c>
      <c r="E485" s="121">
        <f>D485/D487</f>
        <v>4.0089086859688199E-2</v>
      </c>
      <c r="F485" s="33"/>
      <c r="G485" s="49"/>
      <c r="H485" s="33"/>
      <c r="I485" s="33"/>
      <c r="J485" s="33"/>
    </row>
    <row r="486" spans="1:11" ht="12.75" customHeight="1">
      <c r="A486" s="29"/>
      <c r="B486" s="120"/>
      <c r="C486" s="132" t="s">
        <v>117</v>
      </c>
      <c r="D486" s="133">
        <f>COUNTIF(H2:H472, "*RAINFALL*")</f>
        <v>298</v>
      </c>
      <c r="E486" s="123">
        <f>D486/D487</f>
        <v>0.66369710467706011</v>
      </c>
      <c r="F486" s="33"/>
      <c r="G486" s="49"/>
      <c r="H486" s="33"/>
      <c r="I486" s="20"/>
      <c r="J486" s="20"/>
    </row>
    <row r="487" spans="1:11" ht="12.75" customHeight="1">
      <c r="B487" s="113"/>
      <c r="C487" s="134"/>
      <c r="D487" s="135">
        <f>SUM(D484:D486)</f>
        <v>449</v>
      </c>
      <c r="E487" s="121">
        <f>SUM(E484:E486)</f>
        <v>1</v>
      </c>
      <c r="F487" s="33"/>
      <c r="H487" s="89"/>
      <c r="I487" s="33"/>
      <c r="J487" s="33"/>
    </row>
    <row r="488" spans="1:11" ht="12.75" customHeight="1">
      <c r="B488" s="113"/>
      <c r="C488" s="129" t="s">
        <v>154</v>
      </c>
      <c r="D488" s="109"/>
      <c r="E488" s="131"/>
      <c r="G488" s="87"/>
      <c r="H488" s="88"/>
      <c r="I488" s="48"/>
      <c r="J488" s="96"/>
    </row>
    <row r="489" spans="1:11" ht="12.75" customHeight="1">
      <c r="B489" s="113"/>
      <c r="C489" s="130" t="s">
        <v>892</v>
      </c>
      <c r="D489" s="131">
        <f>COUNTIF(I2:I472, "*ECOLI*")</f>
        <v>90</v>
      </c>
      <c r="E489" s="121">
        <f>D489/D493</f>
        <v>0.20044543429844097</v>
      </c>
      <c r="G489" s="87"/>
      <c r="H489" s="88"/>
      <c r="I489" s="48"/>
      <c r="J489" s="96"/>
    </row>
    <row r="490" spans="1:11" ht="12.75" customHeight="1">
      <c r="B490" s="113"/>
      <c r="C490" s="130" t="s">
        <v>119</v>
      </c>
      <c r="D490" s="131">
        <f>COUNTIF(I2:I472, "*ENTERO*")</f>
        <v>43</v>
      </c>
      <c r="E490" s="121">
        <f>D490/D493</f>
        <v>9.5768374164810696E-2</v>
      </c>
      <c r="H490" s="97"/>
      <c r="I490" s="48"/>
      <c r="J490" s="96"/>
      <c r="K490" s="74"/>
    </row>
    <row r="491" spans="1:11" ht="12.75" customHeight="1">
      <c r="B491" s="113"/>
      <c r="C491" s="130" t="s">
        <v>138</v>
      </c>
      <c r="D491" s="131">
        <f>COUNTIF(I2:I472, "*OTHER*")</f>
        <v>4</v>
      </c>
      <c r="E491" s="121">
        <f>D491/D493</f>
        <v>8.9086859688195987E-3</v>
      </c>
      <c r="H491" s="97"/>
      <c r="I491" s="48"/>
      <c r="J491" s="96"/>
      <c r="K491" s="74"/>
    </row>
    <row r="492" spans="1:11" ht="12.75" customHeight="1">
      <c r="B492" s="113"/>
      <c r="C492" s="130" t="s">
        <v>118</v>
      </c>
      <c r="D492" s="133">
        <f>COUNTIF(I2:I472, "*PREEMPT*")</f>
        <v>312</v>
      </c>
      <c r="E492" s="123">
        <f>D492/D493</f>
        <v>0.69487750556792871</v>
      </c>
      <c r="H492" s="98"/>
      <c r="I492" s="99"/>
      <c r="J492" s="96"/>
      <c r="K492" s="74"/>
    </row>
    <row r="493" spans="1:11" ht="12.75" customHeight="1">
      <c r="B493" s="113"/>
      <c r="C493" s="134"/>
      <c r="D493" s="135">
        <f>SUM(D489:D492)</f>
        <v>449</v>
      </c>
      <c r="E493" s="121">
        <f>SUM(E489:E492)</f>
        <v>1</v>
      </c>
      <c r="H493" s="89"/>
      <c r="I493" s="33"/>
      <c r="J493" s="48"/>
      <c r="K493" s="74"/>
    </row>
    <row r="494" spans="1:11" ht="12.75" customHeight="1">
      <c r="B494" s="113"/>
      <c r="C494" s="129" t="s">
        <v>155</v>
      </c>
      <c r="D494" s="109"/>
      <c r="E494" s="131"/>
      <c r="H494" s="88"/>
      <c r="I494" s="48"/>
      <c r="J494" s="96"/>
      <c r="K494" s="74"/>
    </row>
    <row r="495" spans="1:11" ht="12.75" customHeight="1">
      <c r="B495" s="113"/>
      <c r="C495" s="130" t="s">
        <v>893</v>
      </c>
      <c r="D495" s="131">
        <f>COUNTIF(J2:J472, "*CSO*")</f>
        <v>12</v>
      </c>
      <c r="E495" s="121">
        <f>D495/D501</f>
        <v>2.5862068965517241E-2</v>
      </c>
      <c r="H495" s="88"/>
      <c r="I495" s="48"/>
      <c r="J495" s="96"/>
      <c r="K495" s="74"/>
    </row>
    <row r="496" spans="1:11" ht="12.75" customHeight="1">
      <c r="B496" s="113"/>
      <c r="C496" s="130" t="s">
        <v>894</v>
      </c>
      <c r="D496" s="131">
        <f>COUNTIF(J2:J472, "*SEPTIC*")</f>
        <v>3</v>
      </c>
      <c r="E496" s="121">
        <f>D496/D501</f>
        <v>6.4655172413793103E-3</v>
      </c>
      <c r="H496" s="88"/>
      <c r="I496" s="48"/>
      <c r="J496" s="96"/>
      <c r="K496" s="74"/>
    </row>
    <row r="497" spans="2:10" ht="12.75" customHeight="1">
      <c r="B497" s="113"/>
      <c r="C497" s="130" t="s">
        <v>136</v>
      </c>
      <c r="D497" s="131">
        <f>COUNTIF(J2:J472, "*STORM*")</f>
        <v>367</v>
      </c>
      <c r="E497" s="121">
        <f>D497/D501</f>
        <v>0.79094827586206895</v>
      </c>
      <c r="H497" s="98"/>
      <c r="I497" s="99"/>
      <c r="J497" s="96"/>
    </row>
    <row r="498" spans="2:10" ht="12.75" customHeight="1">
      <c r="B498" s="113"/>
      <c r="C498" s="130" t="s">
        <v>137</v>
      </c>
      <c r="D498" s="131">
        <f>COUNTIF(J2:J472, "*WILDLIFE*")</f>
        <v>4</v>
      </c>
      <c r="E498" s="121">
        <f>D498/D501</f>
        <v>8.6206896551724137E-3</v>
      </c>
      <c r="H498" s="89"/>
      <c r="I498" s="33"/>
      <c r="J498" s="48"/>
    </row>
    <row r="499" spans="2:10" ht="12.75" customHeight="1">
      <c r="B499" s="113"/>
      <c r="C499" s="130" t="s">
        <v>138</v>
      </c>
      <c r="D499" s="131">
        <f>COUNTIF(J2:J472, "*OTHER*")</f>
        <v>10</v>
      </c>
      <c r="E499" s="121">
        <f>D499/D501</f>
        <v>2.1551724137931036E-2</v>
      </c>
      <c r="H499" s="74"/>
      <c r="I499" s="48"/>
      <c r="J499" s="96"/>
    </row>
    <row r="500" spans="2:10" ht="12.75" customHeight="1">
      <c r="B500" s="113"/>
      <c r="C500" s="130" t="s">
        <v>139</v>
      </c>
      <c r="D500" s="133">
        <f>COUNTIF(J2:J472, "*UNKNOWN*")</f>
        <v>68</v>
      </c>
      <c r="E500" s="123">
        <f>D500/D501</f>
        <v>0.14655172413793102</v>
      </c>
      <c r="H500" s="74"/>
      <c r="I500" s="48"/>
      <c r="J500" s="96"/>
    </row>
    <row r="501" spans="2:10" ht="12.75" customHeight="1">
      <c r="B501" s="113"/>
      <c r="C501" s="113"/>
      <c r="D501" s="135">
        <f>SUM(D495:D500)</f>
        <v>464</v>
      </c>
      <c r="E501" s="121">
        <f>SUM(E495:E500)</f>
        <v>1</v>
      </c>
      <c r="H501" s="74"/>
      <c r="I501" s="48"/>
      <c r="J501" s="96"/>
    </row>
    <row r="502" spans="2:10" ht="12.75" customHeight="1">
      <c r="H502" s="74"/>
      <c r="I502" s="48"/>
      <c r="J502" s="96"/>
    </row>
    <row r="503" spans="2:10" ht="12.75" customHeight="1">
      <c r="H503" s="74"/>
      <c r="I503" s="48"/>
      <c r="J503" s="96"/>
    </row>
    <row r="504" spans="2:10" ht="12" customHeight="1">
      <c r="H504" s="24"/>
      <c r="I504" s="99"/>
      <c r="J504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York Beach Actions</oddHeader>
    <oddFooter>&amp;R&amp;P of &amp;N</oddFooter>
  </headerFooter>
  <rowBreaks count="1" manualBreakCount="1">
    <brk id="47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171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85" t="s">
        <v>29</v>
      </c>
      <c r="C1" s="186"/>
      <c r="D1" s="186"/>
      <c r="E1" s="186"/>
      <c r="F1" s="32"/>
      <c r="G1" s="183" t="s">
        <v>28</v>
      </c>
      <c r="H1" s="184"/>
      <c r="I1" s="184"/>
      <c r="J1" s="184"/>
      <c r="K1" s="184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4" t="s">
        <v>182</v>
      </c>
      <c r="B3" s="74" t="s">
        <v>183</v>
      </c>
      <c r="C3" s="74" t="s">
        <v>184</v>
      </c>
      <c r="D3" s="61">
        <v>6</v>
      </c>
      <c r="E3" s="61">
        <v>15</v>
      </c>
      <c r="F3" s="61"/>
      <c r="G3" s="61">
        <v>2</v>
      </c>
      <c r="H3" s="61">
        <v>2</v>
      </c>
      <c r="I3" s="61">
        <v>2</v>
      </c>
      <c r="J3" s="61"/>
      <c r="K3" s="61"/>
    </row>
    <row r="4" spans="1:147" ht="12.75" customHeight="1">
      <c r="A4" s="74" t="s">
        <v>182</v>
      </c>
      <c r="B4" s="74" t="s">
        <v>186</v>
      </c>
      <c r="C4" s="74" t="s">
        <v>187</v>
      </c>
      <c r="D4" s="73">
        <v>6</v>
      </c>
      <c r="E4" s="73">
        <v>15</v>
      </c>
      <c r="F4" s="73"/>
      <c r="G4" s="73">
        <v>2</v>
      </c>
      <c r="H4" s="73">
        <v>2</v>
      </c>
      <c r="I4" s="73">
        <v>2</v>
      </c>
      <c r="J4" s="73"/>
      <c r="K4" s="73"/>
    </row>
    <row r="5" spans="1:147" ht="12.75" customHeight="1">
      <c r="A5" s="74" t="s">
        <v>182</v>
      </c>
      <c r="B5" s="74" t="s">
        <v>188</v>
      </c>
      <c r="C5" s="74" t="s">
        <v>189</v>
      </c>
      <c r="D5" s="61">
        <v>5</v>
      </c>
      <c r="E5" s="61">
        <v>9</v>
      </c>
      <c r="F5" s="61"/>
      <c r="G5" s="61">
        <v>2</v>
      </c>
      <c r="H5" s="61">
        <v>2</v>
      </c>
      <c r="I5" s="61">
        <v>1</v>
      </c>
      <c r="J5" s="61"/>
      <c r="K5" s="61"/>
    </row>
    <row r="6" spans="1:147" ht="12.75" customHeight="1">
      <c r="A6" s="74" t="s">
        <v>182</v>
      </c>
      <c r="B6" s="74" t="s">
        <v>190</v>
      </c>
      <c r="C6" s="74" t="s">
        <v>191</v>
      </c>
      <c r="D6" s="61">
        <v>5</v>
      </c>
      <c r="E6" s="61">
        <v>14</v>
      </c>
      <c r="F6" s="61"/>
      <c r="G6" s="61">
        <v>1</v>
      </c>
      <c r="H6" s="61">
        <v>2</v>
      </c>
      <c r="I6" s="61">
        <v>2</v>
      </c>
      <c r="J6" s="61"/>
      <c r="K6" s="61"/>
    </row>
    <row r="7" spans="1:147" ht="12.75" customHeight="1">
      <c r="A7" s="74" t="s">
        <v>182</v>
      </c>
      <c r="B7" s="74" t="s">
        <v>192</v>
      </c>
      <c r="C7" s="74" t="s">
        <v>193</v>
      </c>
      <c r="D7" s="61">
        <v>6</v>
      </c>
      <c r="E7" s="61">
        <v>16</v>
      </c>
      <c r="F7" s="61"/>
      <c r="G7" s="61">
        <v>2</v>
      </c>
      <c r="H7" s="61">
        <v>2</v>
      </c>
      <c r="I7" s="61">
        <v>2</v>
      </c>
      <c r="J7" s="61"/>
      <c r="K7" s="61"/>
    </row>
    <row r="8" spans="1:147" ht="12.75" customHeight="1">
      <c r="A8" s="74" t="s">
        <v>182</v>
      </c>
      <c r="B8" s="74" t="s">
        <v>196</v>
      </c>
      <c r="C8" s="74" t="s">
        <v>197</v>
      </c>
      <c r="D8" s="61">
        <v>6</v>
      </c>
      <c r="E8" s="61">
        <v>12</v>
      </c>
      <c r="F8" s="61"/>
      <c r="G8" s="61">
        <v>2</v>
      </c>
      <c r="H8" s="61">
        <v>2</v>
      </c>
      <c r="I8" s="61">
        <v>2</v>
      </c>
      <c r="J8" s="61"/>
      <c r="K8" s="61"/>
    </row>
    <row r="9" spans="1:147" ht="12.75" customHeight="1">
      <c r="A9" s="74" t="s">
        <v>182</v>
      </c>
      <c r="B9" s="74" t="s">
        <v>198</v>
      </c>
      <c r="C9" s="74" t="s">
        <v>199</v>
      </c>
      <c r="D9" s="61">
        <v>6</v>
      </c>
      <c r="E9" s="61">
        <v>15</v>
      </c>
      <c r="F9" s="61"/>
      <c r="G9" s="61">
        <v>2</v>
      </c>
      <c r="H9" s="61">
        <v>2</v>
      </c>
      <c r="I9" s="61">
        <v>2</v>
      </c>
      <c r="J9" s="61"/>
      <c r="K9" s="61"/>
    </row>
    <row r="10" spans="1:147" ht="12.75" customHeight="1">
      <c r="A10" s="142" t="s">
        <v>182</v>
      </c>
      <c r="B10" s="142" t="s">
        <v>897</v>
      </c>
      <c r="C10" s="142" t="s">
        <v>898</v>
      </c>
      <c r="D10" s="170">
        <v>4</v>
      </c>
      <c r="E10" s="170">
        <v>8</v>
      </c>
      <c r="F10" s="170"/>
      <c r="G10" s="170">
        <v>1</v>
      </c>
      <c r="H10" s="170">
        <v>2</v>
      </c>
      <c r="I10" s="170">
        <v>1</v>
      </c>
      <c r="J10" s="170"/>
      <c r="K10" s="170"/>
    </row>
    <row r="11" spans="1:147" ht="12.75" customHeight="1">
      <c r="A11" s="75" t="s">
        <v>182</v>
      </c>
      <c r="B11" s="75" t="s">
        <v>200</v>
      </c>
      <c r="C11" s="75" t="s">
        <v>201</v>
      </c>
      <c r="D11" s="69">
        <v>6</v>
      </c>
      <c r="E11" s="69">
        <v>15</v>
      </c>
      <c r="F11" s="69"/>
      <c r="G11" s="69">
        <v>2</v>
      </c>
      <c r="H11" s="69">
        <v>2</v>
      </c>
      <c r="I11" s="69">
        <v>2</v>
      </c>
      <c r="J11" s="69"/>
      <c r="K11" s="69"/>
    </row>
    <row r="12" spans="1:147" ht="12.75" customHeight="1">
      <c r="A12" s="33"/>
      <c r="B12" s="34">
        <f>COUNTA(B3:B11)</f>
        <v>9</v>
      </c>
      <c r="C12" s="34"/>
      <c r="D12" s="47">
        <f>SUM(D3:D11)</f>
        <v>50</v>
      </c>
      <c r="E12" s="47">
        <f>SUM(E3:E11)</f>
        <v>119</v>
      </c>
      <c r="F12" s="47"/>
      <c r="G12" s="47">
        <f>SUM(G3:G11)</f>
        <v>16</v>
      </c>
      <c r="H12" s="47">
        <f>SUM(H3:H11)</f>
        <v>18</v>
      </c>
      <c r="I12" s="47">
        <f>SUM(I3:I11)</f>
        <v>16</v>
      </c>
      <c r="J12" s="47">
        <f>SUM(J3:J11)</f>
        <v>0</v>
      </c>
      <c r="K12" s="47">
        <f>SUM(K3:K11)</f>
        <v>0</v>
      </c>
    </row>
    <row r="13" spans="1:147" ht="10.5" customHeight="1">
      <c r="A13" s="33"/>
      <c r="B13" s="33"/>
      <c r="C13" s="33"/>
      <c r="D13" s="37"/>
      <c r="E13" s="37"/>
      <c r="F13" s="37"/>
      <c r="G13" s="37"/>
      <c r="H13" s="37"/>
      <c r="I13" s="37"/>
      <c r="J13" s="37"/>
      <c r="K13" s="37"/>
    </row>
    <row r="14" spans="1:147" ht="12.75" customHeight="1">
      <c r="A14" s="74" t="s">
        <v>206</v>
      </c>
      <c r="B14" s="74" t="s">
        <v>207</v>
      </c>
      <c r="C14" s="74" t="s">
        <v>208</v>
      </c>
      <c r="D14" s="61">
        <v>1</v>
      </c>
      <c r="E14" s="61">
        <v>2</v>
      </c>
      <c r="F14" s="61"/>
      <c r="G14" s="61"/>
      <c r="H14" s="61">
        <v>1</v>
      </c>
      <c r="I14" s="61"/>
      <c r="J14" s="61"/>
      <c r="K14" s="61"/>
    </row>
    <row r="15" spans="1:147" ht="12.75" customHeight="1">
      <c r="A15" s="74" t="s">
        <v>206</v>
      </c>
      <c r="B15" s="74" t="s">
        <v>209</v>
      </c>
      <c r="C15" s="74" t="s">
        <v>210</v>
      </c>
      <c r="D15" s="145">
        <v>6</v>
      </c>
      <c r="E15" s="145">
        <v>35</v>
      </c>
      <c r="F15" s="145"/>
      <c r="G15" s="145">
        <v>1</v>
      </c>
      <c r="H15" s="145">
        <v>3</v>
      </c>
      <c r="I15" s="145">
        <v>1</v>
      </c>
      <c r="J15" s="145">
        <v>1</v>
      </c>
      <c r="K15" s="145"/>
    </row>
    <row r="16" spans="1:147" ht="12.75" customHeight="1">
      <c r="A16" s="74" t="s">
        <v>206</v>
      </c>
      <c r="B16" s="74" t="s">
        <v>211</v>
      </c>
      <c r="C16" s="74" t="s">
        <v>212</v>
      </c>
      <c r="D16" s="145">
        <v>5</v>
      </c>
      <c r="E16" s="145">
        <v>28</v>
      </c>
      <c r="F16" s="145"/>
      <c r="G16" s="145"/>
      <c r="H16" s="145">
        <v>2</v>
      </c>
      <c r="I16" s="145">
        <v>2</v>
      </c>
      <c r="J16" s="145">
        <v>1</v>
      </c>
      <c r="K16" s="145"/>
    </row>
    <row r="17" spans="1:11" ht="12.75" customHeight="1">
      <c r="A17" s="74" t="s">
        <v>206</v>
      </c>
      <c r="B17" s="74" t="s">
        <v>213</v>
      </c>
      <c r="C17" s="74" t="s">
        <v>214</v>
      </c>
      <c r="D17" s="145">
        <v>5</v>
      </c>
      <c r="E17" s="145">
        <v>37</v>
      </c>
      <c r="F17" s="145"/>
      <c r="G17" s="145"/>
      <c r="H17" s="145">
        <v>2</v>
      </c>
      <c r="I17" s="145">
        <v>2</v>
      </c>
      <c r="J17" s="145">
        <v>1</v>
      </c>
      <c r="K17" s="145"/>
    </row>
    <row r="18" spans="1:11" ht="12.75" customHeight="1">
      <c r="A18" s="74" t="s">
        <v>206</v>
      </c>
      <c r="B18" s="74" t="s">
        <v>215</v>
      </c>
      <c r="C18" s="74" t="s">
        <v>216</v>
      </c>
      <c r="D18" s="145">
        <v>4</v>
      </c>
      <c r="E18" s="145">
        <v>14</v>
      </c>
      <c r="F18" s="145"/>
      <c r="G18" s="145">
        <v>3</v>
      </c>
      <c r="H18" s="145"/>
      <c r="I18" s="145"/>
      <c r="J18" s="145">
        <v>1</v>
      </c>
      <c r="K18" s="145"/>
    </row>
    <row r="19" spans="1:11" ht="12.75" customHeight="1">
      <c r="A19" s="74" t="s">
        <v>206</v>
      </c>
      <c r="B19" s="74" t="s">
        <v>219</v>
      </c>
      <c r="C19" s="74" t="s">
        <v>220</v>
      </c>
      <c r="D19" s="145">
        <v>3</v>
      </c>
      <c r="E19" s="145">
        <v>22</v>
      </c>
      <c r="F19" s="145"/>
      <c r="G19" s="145">
        <v>2</v>
      </c>
      <c r="H19" s="145"/>
      <c r="I19" s="145"/>
      <c r="J19" s="145">
        <v>1</v>
      </c>
      <c r="K19" s="145"/>
    </row>
    <row r="20" spans="1:11" ht="12.75" customHeight="1">
      <c r="A20" s="74" t="s">
        <v>206</v>
      </c>
      <c r="B20" s="74" t="s">
        <v>221</v>
      </c>
      <c r="C20" s="74" t="s">
        <v>222</v>
      </c>
      <c r="D20" s="61">
        <v>5</v>
      </c>
      <c r="E20" s="61">
        <v>39</v>
      </c>
      <c r="F20" s="61"/>
      <c r="G20" s="61"/>
      <c r="H20" s="61">
        <v>2</v>
      </c>
      <c r="I20" s="61">
        <v>1</v>
      </c>
      <c r="J20" s="61">
        <v>2</v>
      </c>
      <c r="K20" s="61"/>
    </row>
    <row r="21" spans="1:11" ht="12.75" customHeight="1">
      <c r="A21" s="75" t="s">
        <v>206</v>
      </c>
      <c r="B21" s="75" t="s">
        <v>223</v>
      </c>
      <c r="C21" s="75" t="s">
        <v>224</v>
      </c>
      <c r="D21" s="69">
        <v>6</v>
      </c>
      <c r="E21" s="69">
        <v>31</v>
      </c>
      <c r="F21" s="69"/>
      <c r="G21" s="69">
        <v>2</v>
      </c>
      <c r="H21" s="69">
        <v>2</v>
      </c>
      <c r="I21" s="69">
        <v>1</v>
      </c>
      <c r="J21" s="69">
        <v>1</v>
      </c>
      <c r="K21" s="69"/>
    </row>
    <row r="22" spans="1:11" ht="12.75" customHeight="1">
      <c r="A22" s="33"/>
      <c r="B22" s="34">
        <f>COUNTA(B14:B21)</f>
        <v>8</v>
      </c>
      <c r="C22" s="34"/>
      <c r="D22" s="29">
        <f>SUM(D14:D21)</f>
        <v>35</v>
      </c>
      <c r="E22" s="29">
        <f>SUM(E14:E21)</f>
        <v>208</v>
      </c>
      <c r="F22" s="37"/>
      <c r="G22" s="29">
        <f>SUM(G14:G21)</f>
        <v>8</v>
      </c>
      <c r="H22" s="29">
        <f>SUM(H14:H21)</f>
        <v>12</v>
      </c>
      <c r="I22" s="29">
        <f>SUM(I14:I21)</f>
        <v>7</v>
      </c>
      <c r="J22" s="29">
        <f>SUM(J14:J21)</f>
        <v>8</v>
      </c>
      <c r="K22" s="29">
        <f>SUM(K14:K21)</f>
        <v>0</v>
      </c>
    </row>
    <row r="23" spans="1:11" ht="10.5" customHeight="1">
      <c r="A23" s="33"/>
      <c r="B23" s="33"/>
      <c r="C23" s="33"/>
      <c r="D23" s="37"/>
      <c r="E23" s="37"/>
      <c r="F23" s="37"/>
      <c r="G23" s="37"/>
      <c r="H23" s="37"/>
      <c r="I23" s="37"/>
      <c r="J23" s="37"/>
      <c r="K23" s="37"/>
    </row>
    <row r="24" spans="1:11" ht="12.75" customHeight="1">
      <c r="A24" s="74" t="s">
        <v>225</v>
      </c>
      <c r="B24" s="74" t="s">
        <v>226</v>
      </c>
      <c r="C24" s="74" t="s">
        <v>227</v>
      </c>
      <c r="D24" s="73">
        <v>9</v>
      </c>
      <c r="E24" s="73">
        <v>15</v>
      </c>
      <c r="F24" s="73"/>
      <c r="G24" s="73">
        <v>3</v>
      </c>
      <c r="H24" s="73">
        <v>6</v>
      </c>
      <c r="I24" s="61"/>
      <c r="J24" s="61"/>
      <c r="K24" s="61"/>
    </row>
    <row r="25" spans="1:11" ht="12.75" customHeight="1">
      <c r="A25" s="74" t="s">
        <v>225</v>
      </c>
      <c r="B25" s="74" t="s">
        <v>228</v>
      </c>
      <c r="C25" s="74" t="s">
        <v>229</v>
      </c>
      <c r="D25" s="73">
        <v>1</v>
      </c>
      <c r="E25" s="73">
        <v>2</v>
      </c>
      <c r="F25" s="73"/>
      <c r="G25" s="73"/>
      <c r="H25" s="73">
        <v>1</v>
      </c>
      <c r="I25" s="73"/>
      <c r="J25" s="73"/>
      <c r="K25" s="73"/>
    </row>
    <row r="26" spans="1:11" ht="12.75" customHeight="1">
      <c r="A26" s="74" t="s">
        <v>225</v>
      </c>
      <c r="B26" s="74" t="s">
        <v>230</v>
      </c>
      <c r="C26" s="74" t="s">
        <v>231</v>
      </c>
      <c r="D26" s="145">
        <v>9</v>
      </c>
      <c r="E26" s="145">
        <v>14</v>
      </c>
      <c r="F26" s="145"/>
      <c r="G26" s="145">
        <v>7</v>
      </c>
      <c r="H26" s="145"/>
      <c r="I26" s="145">
        <v>2</v>
      </c>
      <c r="J26" s="145"/>
      <c r="K26" s="145"/>
    </row>
    <row r="27" spans="1:11" ht="12.75" customHeight="1">
      <c r="A27" s="74" t="s">
        <v>225</v>
      </c>
      <c r="B27" s="74" t="s">
        <v>232</v>
      </c>
      <c r="C27" s="74" t="s">
        <v>233</v>
      </c>
      <c r="D27" s="73">
        <v>11</v>
      </c>
      <c r="E27" s="73">
        <v>12</v>
      </c>
      <c r="F27" s="73"/>
      <c r="G27" s="73">
        <v>10</v>
      </c>
      <c r="H27" s="73">
        <v>1</v>
      </c>
      <c r="I27" s="73"/>
      <c r="J27" s="73"/>
      <c r="K27" s="73"/>
    </row>
    <row r="28" spans="1:11" ht="12.75" customHeight="1">
      <c r="A28" s="74" t="s">
        <v>225</v>
      </c>
      <c r="B28" s="74" t="s">
        <v>234</v>
      </c>
      <c r="C28" s="74" t="s">
        <v>235</v>
      </c>
      <c r="D28" s="73">
        <v>6</v>
      </c>
      <c r="E28" s="73">
        <v>8</v>
      </c>
      <c r="F28" s="73"/>
      <c r="G28" s="73">
        <v>5</v>
      </c>
      <c r="H28" s="73"/>
      <c r="I28" s="73">
        <v>1</v>
      </c>
      <c r="J28" s="73"/>
      <c r="K28" s="73"/>
    </row>
    <row r="29" spans="1:11" ht="12.75" customHeight="1">
      <c r="A29" s="74" t="s">
        <v>225</v>
      </c>
      <c r="B29" s="74" t="s">
        <v>236</v>
      </c>
      <c r="C29" s="74" t="s">
        <v>237</v>
      </c>
      <c r="D29" s="73">
        <v>5</v>
      </c>
      <c r="E29" s="73">
        <v>13</v>
      </c>
      <c r="F29" s="73"/>
      <c r="G29" s="73">
        <v>2</v>
      </c>
      <c r="H29" s="73">
        <v>1</v>
      </c>
      <c r="I29" s="73">
        <v>2</v>
      </c>
      <c r="J29" s="73"/>
      <c r="K29" s="73"/>
    </row>
    <row r="30" spans="1:11" ht="12.75" customHeight="1">
      <c r="A30" s="74" t="s">
        <v>225</v>
      </c>
      <c r="B30" s="74" t="s">
        <v>238</v>
      </c>
      <c r="C30" s="74" t="s">
        <v>239</v>
      </c>
      <c r="D30" s="73">
        <v>8</v>
      </c>
      <c r="E30" s="73">
        <v>13</v>
      </c>
      <c r="F30" s="73"/>
      <c r="G30" s="73">
        <v>4</v>
      </c>
      <c r="H30" s="73">
        <v>3</v>
      </c>
      <c r="I30" s="73">
        <v>1</v>
      </c>
      <c r="J30" s="73"/>
      <c r="K30" s="73"/>
    </row>
    <row r="31" spans="1:11" ht="12.75" customHeight="1">
      <c r="A31" s="75" t="s">
        <v>225</v>
      </c>
      <c r="B31" s="75" t="s">
        <v>240</v>
      </c>
      <c r="C31" s="75" t="s">
        <v>241</v>
      </c>
      <c r="D31" s="69">
        <v>8</v>
      </c>
      <c r="E31" s="69">
        <v>12</v>
      </c>
      <c r="F31" s="69"/>
      <c r="G31" s="69">
        <v>4</v>
      </c>
      <c r="H31" s="69">
        <v>4</v>
      </c>
      <c r="I31" s="69"/>
      <c r="J31" s="69"/>
      <c r="K31" s="69"/>
    </row>
    <row r="32" spans="1:11" ht="12.75" customHeight="1">
      <c r="A32" s="33"/>
      <c r="B32" s="34">
        <f>COUNTA(B24:B31)</f>
        <v>8</v>
      </c>
      <c r="C32" s="34"/>
      <c r="D32" s="29">
        <f>SUM(D24:D31)</f>
        <v>57</v>
      </c>
      <c r="E32" s="29">
        <f>SUM(E24:E31)</f>
        <v>89</v>
      </c>
      <c r="F32" s="37"/>
      <c r="G32" s="29">
        <f>SUM(G24:G31)</f>
        <v>35</v>
      </c>
      <c r="H32" s="29">
        <f>SUM(H24:H31)</f>
        <v>16</v>
      </c>
      <c r="I32" s="29">
        <f>SUM(I24:I31)</f>
        <v>6</v>
      </c>
      <c r="J32" s="29">
        <f>SUM(J24:J31)</f>
        <v>0</v>
      </c>
      <c r="K32" s="29">
        <f>SUM(K24:K31)</f>
        <v>0</v>
      </c>
    </row>
    <row r="33" spans="1:15" ht="10.5" customHeight="1">
      <c r="A33" s="33"/>
      <c r="B33" s="34"/>
      <c r="C33" s="34"/>
      <c r="D33" s="29"/>
      <c r="E33" s="29"/>
      <c r="F33" s="37"/>
      <c r="G33" s="29"/>
      <c r="H33" s="29"/>
      <c r="I33" s="29"/>
      <c r="J33" s="29"/>
      <c r="K33" s="29"/>
    </row>
    <row r="34" spans="1:15" ht="12.75" customHeight="1">
      <c r="A34" s="75" t="s">
        <v>247</v>
      </c>
      <c r="B34" s="75" t="s">
        <v>260</v>
      </c>
      <c r="C34" s="75" t="s">
        <v>261</v>
      </c>
      <c r="D34" s="69">
        <v>7</v>
      </c>
      <c r="E34" s="69">
        <v>14</v>
      </c>
      <c r="F34" s="69"/>
      <c r="G34" s="69">
        <v>1</v>
      </c>
      <c r="H34" s="69">
        <v>5</v>
      </c>
      <c r="I34" s="69">
        <v>1</v>
      </c>
      <c r="J34" s="69"/>
      <c r="K34" s="69"/>
    </row>
    <row r="35" spans="1:15" ht="12.75" customHeight="1">
      <c r="A35" s="33"/>
      <c r="B35" s="34">
        <f>COUNTA(B34:B34)</f>
        <v>1</v>
      </c>
      <c r="C35" s="34"/>
      <c r="D35" s="29">
        <f>SUM(D34:D34)</f>
        <v>7</v>
      </c>
      <c r="E35" s="29">
        <f>SUM(E34:E34)</f>
        <v>14</v>
      </c>
      <c r="F35" s="37"/>
      <c r="G35" s="29">
        <f>SUM(G34:G34)</f>
        <v>1</v>
      </c>
      <c r="H35" s="29">
        <f>SUM(H34:H34)</f>
        <v>5</v>
      </c>
      <c r="I35" s="29">
        <f>SUM(I34:I34)</f>
        <v>1</v>
      </c>
      <c r="J35" s="29">
        <f>SUM(J34:J34)</f>
        <v>0</v>
      </c>
      <c r="K35" s="29">
        <f>SUM(K34:K34)</f>
        <v>0</v>
      </c>
    </row>
    <row r="36" spans="1:15" ht="9.75" customHeight="1">
      <c r="A36" s="33"/>
      <c r="B36" s="34"/>
      <c r="C36" s="34"/>
      <c r="D36" s="29"/>
      <c r="E36" s="29"/>
      <c r="F36" s="37"/>
      <c r="G36" s="29"/>
      <c r="H36" s="29"/>
      <c r="I36" s="29"/>
      <c r="J36" s="29"/>
      <c r="K36" s="29"/>
    </row>
    <row r="37" spans="1:15" ht="12.75" customHeight="1">
      <c r="A37" s="74" t="s">
        <v>270</v>
      </c>
      <c r="B37" s="74" t="s">
        <v>271</v>
      </c>
      <c r="C37" s="74" t="s">
        <v>272</v>
      </c>
      <c r="D37" s="145">
        <v>23</v>
      </c>
      <c r="E37" s="145">
        <v>28</v>
      </c>
      <c r="F37" s="145"/>
      <c r="G37" s="145">
        <v>18</v>
      </c>
      <c r="H37" s="145">
        <v>5</v>
      </c>
      <c r="I37" s="145"/>
      <c r="J37" s="145"/>
      <c r="K37" s="145"/>
    </row>
    <row r="38" spans="1:15" ht="12.75" customHeight="1">
      <c r="A38" s="74" t="s">
        <v>270</v>
      </c>
      <c r="B38" s="74" t="s">
        <v>273</v>
      </c>
      <c r="C38" s="74" t="s">
        <v>274</v>
      </c>
      <c r="D38" s="145">
        <v>4</v>
      </c>
      <c r="E38" s="145">
        <v>4</v>
      </c>
      <c r="F38" s="145"/>
      <c r="G38" s="145">
        <v>4</v>
      </c>
      <c r="H38" s="145"/>
      <c r="I38" s="145"/>
      <c r="J38" s="145"/>
      <c r="K38" s="145"/>
    </row>
    <row r="39" spans="1:15" ht="12.75" customHeight="1">
      <c r="A39" s="74" t="s">
        <v>270</v>
      </c>
      <c r="B39" s="74" t="s">
        <v>275</v>
      </c>
      <c r="C39" s="74" t="s">
        <v>276</v>
      </c>
      <c r="D39" s="145">
        <v>3</v>
      </c>
      <c r="E39" s="145">
        <v>3</v>
      </c>
      <c r="F39" s="145"/>
      <c r="G39" s="145">
        <v>3</v>
      </c>
      <c r="H39" s="145"/>
      <c r="I39" s="145"/>
      <c r="J39" s="145"/>
      <c r="K39" s="145"/>
    </row>
    <row r="40" spans="1:15" ht="12.75" customHeight="1">
      <c r="A40" s="75" t="s">
        <v>270</v>
      </c>
      <c r="B40" s="75" t="s">
        <v>277</v>
      </c>
      <c r="C40" s="75" t="s">
        <v>278</v>
      </c>
      <c r="D40" s="69">
        <v>30</v>
      </c>
      <c r="E40" s="69">
        <v>39</v>
      </c>
      <c r="F40" s="69"/>
      <c r="G40" s="69">
        <v>23</v>
      </c>
      <c r="H40" s="69">
        <v>6</v>
      </c>
      <c r="I40" s="69">
        <v>1</v>
      </c>
      <c r="J40" s="69"/>
      <c r="K40" s="69"/>
    </row>
    <row r="41" spans="1:15" ht="12.75" customHeight="1">
      <c r="A41" s="33"/>
      <c r="B41" s="34">
        <f>COUNTA(B37:B40)</f>
        <v>4</v>
      </c>
      <c r="C41" s="34"/>
      <c r="D41" s="29">
        <f>SUM(D37:D40)</f>
        <v>60</v>
      </c>
      <c r="E41" s="29">
        <f>SUM(E37:E40)</f>
        <v>74</v>
      </c>
      <c r="F41" s="37"/>
      <c r="G41" s="29">
        <f>SUM(G37:G40)</f>
        <v>48</v>
      </c>
      <c r="H41" s="29">
        <f>SUM(H37:H40)</f>
        <v>11</v>
      </c>
      <c r="I41" s="29">
        <f>SUM(I37:I40)</f>
        <v>1</v>
      </c>
      <c r="J41" s="29">
        <f>SUM(J37:J40)</f>
        <v>0</v>
      </c>
      <c r="K41" s="29">
        <f>SUM(K37:K40)</f>
        <v>0</v>
      </c>
      <c r="N41" s="74"/>
      <c r="O41" s="74"/>
    </row>
    <row r="42" spans="1:15" ht="12.75" customHeight="1">
      <c r="A42" s="33"/>
      <c r="B42" s="34"/>
      <c r="C42" s="34"/>
      <c r="D42" s="29"/>
      <c r="E42" s="29"/>
      <c r="F42" s="37"/>
      <c r="G42" s="29"/>
      <c r="H42" s="29"/>
      <c r="I42" s="29"/>
      <c r="J42" s="29"/>
      <c r="K42" s="29"/>
      <c r="N42" s="74"/>
      <c r="O42" s="74"/>
    </row>
    <row r="43" spans="1:15" ht="12.75" customHeight="1">
      <c r="A43" s="74" t="s">
        <v>279</v>
      </c>
      <c r="B43" s="74" t="s">
        <v>284</v>
      </c>
      <c r="C43" s="74" t="s">
        <v>285</v>
      </c>
      <c r="D43" s="145">
        <v>4</v>
      </c>
      <c r="E43" s="145">
        <v>4</v>
      </c>
      <c r="F43" s="145"/>
      <c r="G43" s="145">
        <v>4</v>
      </c>
      <c r="H43" s="145"/>
      <c r="I43" s="145"/>
      <c r="J43" s="145"/>
      <c r="K43" s="145"/>
      <c r="N43" s="74"/>
      <c r="O43" s="74"/>
    </row>
    <row r="44" spans="1:15" ht="12.75" customHeight="1">
      <c r="A44" s="74" t="s">
        <v>279</v>
      </c>
      <c r="B44" s="74" t="s">
        <v>286</v>
      </c>
      <c r="C44" s="74" t="s">
        <v>287</v>
      </c>
      <c r="D44" s="148">
        <v>3</v>
      </c>
      <c r="E44" s="148">
        <v>3</v>
      </c>
      <c r="F44" s="148"/>
      <c r="G44" s="148">
        <v>3</v>
      </c>
      <c r="H44" s="148"/>
      <c r="I44" s="148"/>
      <c r="J44" s="148"/>
      <c r="K44" s="148"/>
      <c r="N44" s="74"/>
      <c r="O44" s="74"/>
    </row>
    <row r="45" spans="1:15" ht="12.75" customHeight="1">
      <c r="A45" s="74" t="s">
        <v>279</v>
      </c>
      <c r="B45" s="74" t="s">
        <v>292</v>
      </c>
      <c r="C45" s="74" t="s">
        <v>293</v>
      </c>
      <c r="D45" s="148">
        <v>5</v>
      </c>
      <c r="E45" s="148">
        <v>5</v>
      </c>
      <c r="F45" s="148"/>
      <c r="G45" s="148">
        <v>5</v>
      </c>
      <c r="H45" s="148"/>
      <c r="I45" s="148"/>
      <c r="J45" s="148"/>
      <c r="K45" s="148"/>
      <c r="N45" s="74"/>
      <c r="O45" s="74"/>
    </row>
    <row r="46" spans="1:15" ht="12.75" customHeight="1">
      <c r="A46" s="74" t="s">
        <v>279</v>
      </c>
      <c r="B46" s="74" t="s">
        <v>296</v>
      </c>
      <c r="C46" s="74" t="s">
        <v>297</v>
      </c>
      <c r="D46" s="148">
        <v>1</v>
      </c>
      <c r="E46" s="148">
        <v>100</v>
      </c>
      <c r="F46" s="148"/>
      <c r="G46" s="148"/>
      <c r="H46" s="148"/>
      <c r="I46" s="148"/>
      <c r="J46" s="148"/>
      <c r="K46" s="148">
        <v>1</v>
      </c>
      <c r="N46" s="74"/>
      <c r="O46" s="74"/>
    </row>
    <row r="47" spans="1:15" ht="12.75" customHeight="1">
      <c r="A47" s="74" t="s">
        <v>279</v>
      </c>
      <c r="B47" s="74" t="s">
        <v>310</v>
      </c>
      <c r="C47" s="74" t="s">
        <v>311</v>
      </c>
      <c r="D47" s="148">
        <v>4</v>
      </c>
      <c r="E47" s="148">
        <v>4</v>
      </c>
      <c r="F47" s="148"/>
      <c r="G47" s="148">
        <v>4</v>
      </c>
      <c r="H47" s="148"/>
      <c r="I47" s="148"/>
      <c r="J47" s="148"/>
      <c r="K47" s="148"/>
      <c r="N47" s="74"/>
      <c r="O47" s="74"/>
    </row>
    <row r="48" spans="1:15" ht="12.75" customHeight="1">
      <c r="A48" s="74" t="s">
        <v>279</v>
      </c>
      <c r="B48" s="74" t="s">
        <v>312</v>
      </c>
      <c r="C48" s="74" t="s">
        <v>313</v>
      </c>
      <c r="D48" s="148">
        <v>7</v>
      </c>
      <c r="E48" s="148">
        <v>27</v>
      </c>
      <c r="F48" s="148"/>
      <c r="G48" s="148">
        <v>6</v>
      </c>
      <c r="H48" s="148"/>
      <c r="I48" s="148"/>
      <c r="J48" s="148">
        <v>1</v>
      </c>
      <c r="K48" s="148"/>
      <c r="N48" s="74"/>
      <c r="O48" s="74"/>
    </row>
    <row r="49" spans="1:15" ht="12.75" customHeight="1">
      <c r="A49" s="74" t="s">
        <v>279</v>
      </c>
      <c r="B49" s="74" t="s">
        <v>316</v>
      </c>
      <c r="C49" s="74" t="s">
        <v>317</v>
      </c>
      <c r="D49" s="148">
        <v>4</v>
      </c>
      <c r="E49" s="148">
        <v>4</v>
      </c>
      <c r="F49" s="148"/>
      <c r="G49" s="148">
        <v>4</v>
      </c>
      <c r="H49" s="148"/>
      <c r="I49" s="148"/>
      <c r="J49" s="148"/>
      <c r="K49" s="148"/>
      <c r="N49" s="74"/>
      <c r="O49" s="74"/>
    </row>
    <row r="50" spans="1:15" ht="12.75" customHeight="1">
      <c r="A50" s="74" t="s">
        <v>279</v>
      </c>
      <c r="B50" s="74" t="s">
        <v>322</v>
      </c>
      <c r="C50" s="74" t="s">
        <v>323</v>
      </c>
      <c r="D50" s="148">
        <v>1</v>
      </c>
      <c r="E50" s="148">
        <v>1</v>
      </c>
      <c r="F50" s="148"/>
      <c r="G50" s="148">
        <v>1</v>
      </c>
      <c r="H50" s="148"/>
      <c r="I50" s="148"/>
      <c r="J50" s="148"/>
      <c r="K50" s="148"/>
      <c r="N50" s="74"/>
      <c r="O50" s="74"/>
    </row>
    <row r="51" spans="1:15" ht="12.75" customHeight="1">
      <c r="A51" s="74" t="s">
        <v>279</v>
      </c>
      <c r="B51" s="74" t="s">
        <v>326</v>
      </c>
      <c r="C51" s="74" t="s">
        <v>327</v>
      </c>
      <c r="D51" s="148">
        <v>1</v>
      </c>
      <c r="E51" s="148">
        <v>1</v>
      </c>
      <c r="F51" s="148"/>
      <c r="G51" s="148">
        <v>1</v>
      </c>
      <c r="H51" s="148"/>
      <c r="I51" s="148"/>
      <c r="J51" s="148"/>
      <c r="K51" s="148"/>
      <c r="N51" s="74"/>
      <c r="O51" s="74"/>
    </row>
    <row r="52" spans="1:15" ht="12.75" customHeight="1">
      <c r="A52" s="74" t="s">
        <v>279</v>
      </c>
      <c r="B52" s="74" t="s">
        <v>340</v>
      </c>
      <c r="C52" s="74" t="s">
        <v>341</v>
      </c>
      <c r="D52" s="148">
        <v>3</v>
      </c>
      <c r="E52" s="148">
        <v>3</v>
      </c>
      <c r="F52" s="148"/>
      <c r="G52" s="148">
        <v>3</v>
      </c>
      <c r="H52" s="148"/>
      <c r="I52" s="148"/>
      <c r="J52" s="148"/>
      <c r="K52" s="148"/>
      <c r="N52" s="74"/>
      <c r="O52" s="74"/>
    </row>
    <row r="53" spans="1:15" ht="12.75" customHeight="1">
      <c r="A53" s="74" t="s">
        <v>279</v>
      </c>
      <c r="B53" s="74" t="s">
        <v>354</v>
      </c>
      <c r="C53" s="74" t="s">
        <v>355</v>
      </c>
      <c r="D53" s="148">
        <v>3</v>
      </c>
      <c r="E53" s="148">
        <v>3</v>
      </c>
      <c r="F53" s="148"/>
      <c r="G53" s="148">
        <v>3</v>
      </c>
      <c r="H53" s="148"/>
      <c r="I53" s="148"/>
      <c r="J53" s="148"/>
      <c r="K53" s="148"/>
      <c r="N53" s="74"/>
      <c r="O53" s="74"/>
    </row>
    <row r="54" spans="1:15" ht="12.75" customHeight="1">
      <c r="A54" s="74" t="s">
        <v>279</v>
      </c>
      <c r="B54" s="74" t="s">
        <v>356</v>
      </c>
      <c r="C54" s="74" t="s">
        <v>357</v>
      </c>
      <c r="D54" s="148">
        <v>5</v>
      </c>
      <c r="E54" s="148">
        <v>11</v>
      </c>
      <c r="F54" s="148"/>
      <c r="G54" s="148">
        <v>4</v>
      </c>
      <c r="H54" s="148"/>
      <c r="I54" s="148">
        <v>1</v>
      </c>
      <c r="J54" s="148"/>
      <c r="K54" s="148"/>
      <c r="N54" s="74"/>
      <c r="O54" s="74"/>
    </row>
    <row r="55" spans="1:15" ht="12.75" customHeight="1">
      <c r="A55" s="74" t="s">
        <v>279</v>
      </c>
      <c r="B55" s="74" t="s">
        <v>364</v>
      </c>
      <c r="C55" s="74" t="s">
        <v>365</v>
      </c>
      <c r="D55" s="148">
        <v>3</v>
      </c>
      <c r="E55" s="148">
        <v>3</v>
      </c>
      <c r="F55" s="148"/>
      <c r="G55" s="148">
        <v>3</v>
      </c>
      <c r="H55" s="148"/>
      <c r="I55" s="148"/>
      <c r="J55" s="148"/>
      <c r="K55" s="148"/>
      <c r="N55" s="74"/>
      <c r="O55" s="74"/>
    </row>
    <row r="56" spans="1:15" ht="12.75" customHeight="1">
      <c r="A56" s="74" t="s">
        <v>279</v>
      </c>
      <c r="B56" s="74" t="s">
        <v>368</v>
      </c>
      <c r="C56" s="74" t="s">
        <v>369</v>
      </c>
      <c r="D56" s="148">
        <v>3</v>
      </c>
      <c r="E56" s="148">
        <v>3</v>
      </c>
      <c r="F56" s="148"/>
      <c r="G56" s="148">
        <v>3</v>
      </c>
      <c r="H56" s="148"/>
      <c r="I56" s="148"/>
      <c r="J56" s="148"/>
      <c r="K56" s="148"/>
      <c r="N56" s="74"/>
      <c r="O56" s="74"/>
    </row>
    <row r="57" spans="1:15" ht="12.75" customHeight="1">
      <c r="A57" s="74" t="s">
        <v>279</v>
      </c>
      <c r="B57" s="74" t="s">
        <v>372</v>
      </c>
      <c r="C57" s="74" t="s">
        <v>373</v>
      </c>
      <c r="D57" s="148">
        <v>3</v>
      </c>
      <c r="E57" s="148">
        <v>3</v>
      </c>
      <c r="F57" s="148"/>
      <c r="G57" s="148">
        <v>3</v>
      </c>
      <c r="H57" s="148"/>
      <c r="I57" s="148"/>
      <c r="J57" s="148"/>
      <c r="K57" s="148"/>
      <c r="N57" s="74"/>
      <c r="O57" s="74"/>
    </row>
    <row r="58" spans="1:15" ht="12.75" customHeight="1">
      <c r="A58" s="74" t="s">
        <v>279</v>
      </c>
      <c r="B58" s="74" t="s">
        <v>376</v>
      </c>
      <c r="C58" s="74" t="s">
        <v>377</v>
      </c>
      <c r="D58" s="148">
        <v>4</v>
      </c>
      <c r="E58" s="148">
        <v>4</v>
      </c>
      <c r="F58" s="148"/>
      <c r="G58" s="148">
        <v>4</v>
      </c>
      <c r="H58" s="148"/>
      <c r="I58" s="148"/>
      <c r="J58" s="148"/>
      <c r="K58" s="148"/>
      <c r="N58" s="74"/>
      <c r="O58" s="74"/>
    </row>
    <row r="59" spans="1:15" ht="12.75" customHeight="1">
      <c r="A59" s="74" t="s">
        <v>279</v>
      </c>
      <c r="B59" s="74" t="s">
        <v>378</v>
      </c>
      <c r="C59" s="74" t="s">
        <v>379</v>
      </c>
      <c r="D59" s="148">
        <v>3</v>
      </c>
      <c r="E59" s="148">
        <v>3</v>
      </c>
      <c r="F59" s="148"/>
      <c r="G59" s="148">
        <v>3</v>
      </c>
      <c r="H59" s="148"/>
      <c r="I59" s="148"/>
      <c r="J59" s="148"/>
      <c r="K59" s="148"/>
      <c r="N59" s="74"/>
      <c r="O59" s="74"/>
    </row>
    <row r="60" spans="1:15" ht="12.75" customHeight="1">
      <c r="A60" s="74" t="s">
        <v>279</v>
      </c>
      <c r="B60" s="74" t="s">
        <v>384</v>
      </c>
      <c r="C60" s="74" t="s">
        <v>385</v>
      </c>
      <c r="D60" s="148">
        <v>3</v>
      </c>
      <c r="E60" s="148">
        <v>3</v>
      </c>
      <c r="F60" s="148"/>
      <c r="G60" s="148">
        <v>3</v>
      </c>
      <c r="H60" s="148"/>
      <c r="I60" s="148"/>
      <c r="J60" s="148"/>
      <c r="K60" s="148"/>
      <c r="N60" s="74"/>
      <c r="O60" s="74"/>
    </row>
    <row r="61" spans="1:15" ht="12.75" customHeight="1">
      <c r="A61" s="74" t="s">
        <v>279</v>
      </c>
      <c r="B61" s="74" t="s">
        <v>386</v>
      </c>
      <c r="C61" s="74" t="s">
        <v>387</v>
      </c>
      <c r="D61" s="148">
        <v>4</v>
      </c>
      <c r="E61" s="148">
        <v>4</v>
      </c>
      <c r="F61" s="148"/>
      <c r="G61" s="148">
        <v>4</v>
      </c>
      <c r="H61" s="148"/>
      <c r="I61" s="148"/>
      <c r="J61" s="148"/>
      <c r="K61" s="148"/>
      <c r="N61" s="74"/>
      <c r="O61" s="74"/>
    </row>
    <row r="62" spans="1:15" ht="12.75" customHeight="1">
      <c r="A62" s="75" t="s">
        <v>279</v>
      </c>
      <c r="B62" s="75" t="s">
        <v>388</v>
      </c>
      <c r="C62" s="75" t="s">
        <v>389</v>
      </c>
      <c r="D62" s="69">
        <v>3</v>
      </c>
      <c r="E62" s="69">
        <v>3</v>
      </c>
      <c r="F62" s="69"/>
      <c r="G62" s="69">
        <v>3</v>
      </c>
      <c r="H62" s="69"/>
      <c r="I62" s="69"/>
      <c r="J62" s="69"/>
      <c r="K62" s="69"/>
      <c r="N62" s="74"/>
      <c r="O62" s="74"/>
    </row>
    <row r="63" spans="1:15" ht="12.75" customHeight="1">
      <c r="A63" s="33"/>
      <c r="B63" s="34">
        <f>COUNTA(B43:B62)</f>
        <v>20</v>
      </c>
      <c r="C63" s="34"/>
      <c r="D63" s="29">
        <f>SUM(D43:D62)</f>
        <v>67</v>
      </c>
      <c r="E63" s="29">
        <f>SUM(E43:E62)</f>
        <v>192</v>
      </c>
      <c r="F63" s="37"/>
      <c r="G63" s="29">
        <f>SUM(G43:G62)</f>
        <v>64</v>
      </c>
      <c r="H63" s="29">
        <f>SUM(H43:H62)</f>
        <v>0</v>
      </c>
      <c r="I63" s="29">
        <f>SUM(I43:I62)</f>
        <v>1</v>
      </c>
      <c r="J63" s="29">
        <f>SUM(J43:J62)</f>
        <v>1</v>
      </c>
      <c r="K63" s="29">
        <f>SUM(K43:K62)</f>
        <v>1</v>
      </c>
    </row>
    <row r="64" spans="1:15" ht="12.75" customHeight="1">
      <c r="A64" s="33"/>
      <c r="B64" s="34"/>
      <c r="C64" s="34"/>
      <c r="D64" s="29"/>
      <c r="E64" s="29"/>
      <c r="F64" s="37"/>
      <c r="G64" s="29"/>
      <c r="H64" s="29"/>
      <c r="I64" s="29"/>
      <c r="J64" s="29"/>
      <c r="K64" s="29"/>
    </row>
    <row r="65" spans="1:11" ht="12.75" customHeight="1">
      <c r="A65" s="74" t="s">
        <v>410</v>
      </c>
      <c r="B65" s="74" t="s">
        <v>411</v>
      </c>
      <c r="C65" s="74" t="s">
        <v>412</v>
      </c>
      <c r="D65" s="145">
        <v>1</v>
      </c>
      <c r="E65" s="145">
        <v>9</v>
      </c>
      <c r="F65" s="145"/>
      <c r="G65" s="145"/>
      <c r="H65" s="145"/>
      <c r="I65" s="145"/>
      <c r="J65" s="145">
        <v>1</v>
      </c>
      <c r="K65" s="145"/>
    </row>
    <row r="66" spans="1:11" ht="12.75" customHeight="1">
      <c r="A66" s="75" t="s">
        <v>410</v>
      </c>
      <c r="B66" s="75" t="s">
        <v>413</v>
      </c>
      <c r="C66" s="75" t="s">
        <v>414</v>
      </c>
      <c r="D66" s="69">
        <v>3</v>
      </c>
      <c r="E66" s="69">
        <v>4</v>
      </c>
      <c r="F66" s="69"/>
      <c r="G66" s="69">
        <v>2</v>
      </c>
      <c r="H66" s="69">
        <v>1</v>
      </c>
      <c r="I66" s="69"/>
      <c r="J66" s="69"/>
      <c r="K66" s="69"/>
    </row>
    <row r="67" spans="1:11" ht="12.75" customHeight="1">
      <c r="A67" s="33"/>
      <c r="B67" s="34">
        <f>COUNTA(B65:B66)</f>
        <v>2</v>
      </c>
      <c r="C67" s="34"/>
      <c r="D67" s="29">
        <f>SUM(D65:D66)</f>
        <v>4</v>
      </c>
      <c r="E67" s="29">
        <f>SUM(E65:E66)</f>
        <v>13</v>
      </c>
      <c r="F67" s="37"/>
      <c r="G67" s="29">
        <f>SUM(G65:G66)</f>
        <v>2</v>
      </c>
      <c r="H67" s="29">
        <f>SUM(H65:H66)</f>
        <v>1</v>
      </c>
      <c r="I67" s="29">
        <f>SUM(I65:I66)</f>
        <v>0</v>
      </c>
      <c r="J67" s="29">
        <f>SUM(J65:J66)</f>
        <v>1</v>
      </c>
      <c r="K67" s="29">
        <f>SUM(K65:K66)</f>
        <v>0</v>
      </c>
    </row>
    <row r="68" spans="1:11" ht="12.75" customHeight="1">
      <c r="A68" s="33"/>
      <c r="B68" s="34"/>
      <c r="C68" s="34"/>
      <c r="D68" s="29"/>
      <c r="E68" s="29"/>
      <c r="F68" s="37"/>
      <c r="G68" s="29"/>
      <c r="H68" s="29"/>
      <c r="I68" s="29"/>
      <c r="J68" s="29"/>
      <c r="K68" s="29"/>
    </row>
    <row r="69" spans="1:11" ht="12.75" customHeight="1">
      <c r="A69" s="74" t="s">
        <v>415</v>
      </c>
      <c r="B69" s="74" t="s">
        <v>416</v>
      </c>
      <c r="C69" s="74" t="s">
        <v>417</v>
      </c>
      <c r="D69" s="145">
        <v>1</v>
      </c>
      <c r="E69" s="145">
        <v>3</v>
      </c>
      <c r="F69" s="145"/>
      <c r="G69" s="145"/>
      <c r="H69" s="145"/>
      <c r="I69" s="145">
        <v>1</v>
      </c>
      <c r="J69" s="145"/>
      <c r="K69" s="145"/>
    </row>
    <row r="70" spans="1:11" ht="12.75" customHeight="1">
      <c r="A70" s="75" t="s">
        <v>415</v>
      </c>
      <c r="B70" s="75" t="s">
        <v>423</v>
      </c>
      <c r="C70" s="75" t="s">
        <v>424</v>
      </c>
      <c r="D70" s="69">
        <v>1</v>
      </c>
      <c r="E70" s="69">
        <v>1</v>
      </c>
      <c r="F70" s="69"/>
      <c r="G70" s="69">
        <v>1</v>
      </c>
      <c r="H70" s="69"/>
      <c r="I70" s="69"/>
      <c r="J70" s="69"/>
      <c r="K70" s="69"/>
    </row>
    <row r="71" spans="1:11" ht="12.75" customHeight="1">
      <c r="A71" s="33"/>
      <c r="B71" s="34">
        <f>COUNTA(B69:B70)</f>
        <v>2</v>
      </c>
      <c r="C71" s="34"/>
      <c r="D71" s="29">
        <f>SUM(D69:D70)</f>
        <v>2</v>
      </c>
      <c r="E71" s="29">
        <f>SUM(E69:E70)</f>
        <v>4</v>
      </c>
      <c r="F71" s="37"/>
      <c r="G71" s="29">
        <f>SUM(G69:G70)</f>
        <v>1</v>
      </c>
      <c r="H71" s="29">
        <f>SUM(H69:H70)</f>
        <v>0</v>
      </c>
      <c r="I71" s="29">
        <f>SUM(I69:I70)</f>
        <v>1</v>
      </c>
      <c r="J71" s="29">
        <f>SUM(J69:J70)</f>
        <v>0</v>
      </c>
      <c r="K71" s="29">
        <f>SUM(K69:K70)</f>
        <v>0</v>
      </c>
    </row>
    <row r="72" spans="1:11" ht="12.75" customHeight="1">
      <c r="A72" s="33"/>
      <c r="B72" s="34"/>
      <c r="C72" s="34"/>
      <c r="D72" s="29"/>
      <c r="E72" s="29"/>
      <c r="F72" s="37"/>
      <c r="G72" s="29"/>
      <c r="H72" s="29"/>
      <c r="I72" s="29"/>
      <c r="J72" s="29"/>
      <c r="K72" s="29"/>
    </row>
    <row r="73" spans="1:11" ht="12.75" customHeight="1">
      <c r="A73" s="74" t="s">
        <v>429</v>
      </c>
      <c r="B73" s="74" t="s">
        <v>434</v>
      </c>
      <c r="C73" s="74" t="s">
        <v>435</v>
      </c>
      <c r="D73" s="145">
        <v>4</v>
      </c>
      <c r="E73" s="145">
        <v>54</v>
      </c>
      <c r="F73" s="145"/>
      <c r="G73" s="145"/>
      <c r="H73" s="145">
        <v>1</v>
      </c>
      <c r="I73" s="145">
        <v>2</v>
      </c>
      <c r="J73" s="145"/>
      <c r="K73" s="145">
        <v>1</v>
      </c>
    </row>
    <row r="74" spans="1:11" ht="12.75" customHeight="1">
      <c r="A74" s="75" t="s">
        <v>429</v>
      </c>
      <c r="B74" s="75" t="s">
        <v>452</v>
      </c>
      <c r="C74" s="75" t="s">
        <v>453</v>
      </c>
      <c r="D74" s="69">
        <v>7</v>
      </c>
      <c r="E74" s="69">
        <v>21</v>
      </c>
      <c r="F74" s="69"/>
      <c r="G74" s="69">
        <v>3</v>
      </c>
      <c r="H74" s="69">
        <v>2</v>
      </c>
      <c r="I74" s="69">
        <v>1</v>
      </c>
      <c r="J74" s="69">
        <v>1</v>
      </c>
      <c r="K74" s="69"/>
    </row>
    <row r="75" spans="1:11" ht="12.75" customHeight="1">
      <c r="A75" s="33"/>
      <c r="B75" s="34">
        <f>COUNTA(B73:B74)</f>
        <v>2</v>
      </c>
      <c r="C75" s="34"/>
      <c r="D75" s="29">
        <f>SUM(D73:D74)</f>
        <v>11</v>
      </c>
      <c r="E75" s="29">
        <f>SUM(E73:E74)</f>
        <v>75</v>
      </c>
      <c r="F75" s="37"/>
      <c r="G75" s="29">
        <f>SUM(G73:G74)</f>
        <v>3</v>
      </c>
      <c r="H75" s="29">
        <f>SUM(H73:H74)</f>
        <v>3</v>
      </c>
      <c r="I75" s="29">
        <f>SUM(I73:I74)</f>
        <v>3</v>
      </c>
      <c r="J75" s="29">
        <f>SUM(J73:J74)</f>
        <v>1</v>
      </c>
      <c r="K75" s="29">
        <f>SUM(K73:K74)</f>
        <v>1</v>
      </c>
    </row>
    <row r="76" spans="1:11" ht="12.75" customHeight="1">
      <c r="A76" s="33"/>
      <c r="B76" s="34"/>
      <c r="C76" s="34"/>
      <c r="D76" s="29"/>
      <c r="E76" s="29"/>
      <c r="F76" s="37"/>
      <c r="G76" s="29"/>
      <c r="H76" s="29"/>
      <c r="I76" s="29"/>
      <c r="J76" s="29"/>
      <c r="K76" s="29"/>
    </row>
    <row r="77" spans="1:11" ht="12.75" customHeight="1">
      <c r="A77" s="142" t="s">
        <v>461</v>
      </c>
      <c r="B77" s="142" t="s">
        <v>466</v>
      </c>
      <c r="C77" s="142" t="s">
        <v>467</v>
      </c>
      <c r="D77" s="145">
        <v>1</v>
      </c>
      <c r="E77" s="145">
        <v>1</v>
      </c>
      <c r="F77" s="145"/>
      <c r="G77" s="145">
        <v>1</v>
      </c>
      <c r="H77" s="145"/>
      <c r="I77" s="145"/>
      <c r="J77" s="145"/>
      <c r="K77" s="145"/>
    </row>
    <row r="78" spans="1:11" ht="12.75" customHeight="1">
      <c r="A78" s="142" t="s">
        <v>461</v>
      </c>
      <c r="B78" s="142" t="s">
        <v>468</v>
      </c>
      <c r="C78" s="142" t="s">
        <v>469</v>
      </c>
      <c r="D78" s="148">
        <v>1</v>
      </c>
      <c r="E78" s="148">
        <v>1</v>
      </c>
      <c r="F78" s="148"/>
      <c r="G78" s="148">
        <v>1</v>
      </c>
      <c r="H78" s="148"/>
      <c r="I78" s="148"/>
      <c r="J78" s="148"/>
      <c r="K78" s="148"/>
    </row>
    <row r="79" spans="1:11" ht="12.75" customHeight="1">
      <c r="A79" s="142" t="s">
        <v>461</v>
      </c>
      <c r="B79" s="142" t="s">
        <v>480</v>
      </c>
      <c r="C79" s="142" t="s">
        <v>481</v>
      </c>
      <c r="D79" s="148">
        <v>1</v>
      </c>
      <c r="E79" s="148">
        <v>1</v>
      </c>
      <c r="F79" s="148"/>
      <c r="G79" s="148">
        <v>1</v>
      </c>
      <c r="H79" s="148"/>
      <c r="I79" s="148"/>
      <c r="J79" s="148"/>
      <c r="K79" s="148"/>
    </row>
    <row r="80" spans="1:11" ht="12.75" customHeight="1">
      <c r="A80" s="142" t="s">
        <v>461</v>
      </c>
      <c r="B80" s="142" t="s">
        <v>482</v>
      </c>
      <c r="C80" s="142" t="s">
        <v>483</v>
      </c>
      <c r="D80" s="148">
        <v>1</v>
      </c>
      <c r="E80" s="148">
        <v>1</v>
      </c>
      <c r="F80" s="148"/>
      <c r="G80" s="148">
        <v>1</v>
      </c>
      <c r="H80" s="148"/>
      <c r="I80" s="148"/>
      <c r="J80" s="148"/>
      <c r="K80" s="148"/>
    </row>
    <row r="81" spans="1:11" ht="12.75" customHeight="1">
      <c r="A81" s="142" t="s">
        <v>461</v>
      </c>
      <c r="B81" s="142" t="s">
        <v>488</v>
      </c>
      <c r="C81" s="142" t="s">
        <v>489</v>
      </c>
      <c r="D81" s="148">
        <v>4</v>
      </c>
      <c r="E81" s="148">
        <v>17</v>
      </c>
      <c r="F81" s="148"/>
      <c r="G81" s="148">
        <v>2</v>
      </c>
      <c r="H81" s="148"/>
      <c r="I81" s="148">
        <v>1</v>
      </c>
      <c r="J81" s="148">
        <v>1</v>
      </c>
      <c r="K81" s="148"/>
    </row>
    <row r="82" spans="1:11" ht="12.75" customHeight="1">
      <c r="A82" s="142" t="s">
        <v>461</v>
      </c>
      <c r="B82" s="142" t="s">
        <v>494</v>
      </c>
      <c r="C82" s="142" t="s">
        <v>495</v>
      </c>
      <c r="D82" s="148">
        <v>1</v>
      </c>
      <c r="E82" s="148">
        <v>1</v>
      </c>
      <c r="F82" s="148"/>
      <c r="G82" s="148">
        <v>1</v>
      </c>
      <c r="H82" s="148"/>
      <c r="I82" s="148"/>
      <c r="J82" s="148"/>
      <c r="K82" s="148"/>
    </row>
    <row r="83" spans="1:11" ht="12.75" customHeight="1">
      <c r="A83" s="142" t="s">
        <v>461</v>
      </c>
      <c r="B83" s="142" t="s">
        <v>496</v>
      </c>
      <c r="C83" s="142" t="s">
        <v>497</v>
      </c>
      <c r="D83" s="148">
        <v>1</v>
      </c>
      <c r="E83" s="148">
        <v>1</v>
      </c>
      <c r="F83" s="148"/>
      <c r="G83" s="148">
        <v>1</v>
      </c>
      <c r="H83" s="148"/>
      <c r="I83" s="148"/>
      <c r="J83" s="148"/>
      <c r="K83" s="148"/>
    </row>
    <row r="84" spans="1:11" ht="12.75" customHeight="1">
      <c r="A84" s="142" t="s">
        <v>461</v>
      </c>
      <c r="B84" s="142" t="s">
        <v>498</v>
      </c>
      <c r="C84" s="142" t="s">
        <v>499</v>
      </c>
      <c r="D84" s="148">
        <v>1</v>
      </c>
      <c r="E84" s="148">
        <v>1</v>
      </c>
      <c r="F84" s="148"/>
      <c r="G84" s="148">
        <v>1</v>
      </c>
      <c r="H84" s="148"/>
      <c r="I84" s="148"/>
      <c r="J84" s="148"/>
      <c r="K84" s="148"/>
    </row>
    <row r="85" spans="1:11" ht="12.75" customHeight="1">
      <c r="A85" s="142" t="s">
        <v>461</v>
      </c>
      <c r="B85" s="142" t="s">
        <v>500</v>
      </c>
      <c r="C85" s="142" t="s">
        <v>501</v>
      </c>
      <c r="D85" s="148">
        <v>1</v>
      </c>
      <c r="E85" s="148">
        <v>1</v>
      </c>
      <c r="F85" s="148"/>
      <c r="G85" s="148">
        <v>1</v>
      </c>
      <c r="H85" s="148"/>
      <c r="I85" s="148"/>
      <c r="J85" s="148"/>
      <c r="K85" s="148"/>
    </row>
    <row r="86" spans="1:11" ht="12.75" customHeight="1">
      <c r="A86" s="142" t="s">
        <v>461</v>
      </c>
      <c r="B86" s="142" t="s">
        <v>502</v>
      </c>
      <c r="C86" s="142" t="s">
        <v>503</v>
      </c>
      <c r="D86" s="148">
        <v>1</v>
      </c>
      <c r="E86" s="148">
        <v>1</v>
      </c>
      <c r="F86" s="148"/>
      <c r="G86" s="148">
        <v>1</v>
      </c>
      <c r="H86" s="148"/>
      <c r="I86" s="148"/>
      <c r="J86" s="148"/>
      <c r="K86" s="148"/>
    </row>
    <row r="87" spans="1:11" ht="12.75" customHeight="1">
      <c r="A87" s="142" t="s">
        <v>461</v>
      </c>
      <c r="B87" s="142" t="s">
        <v>504</v>
      </c>
      <c r="C87" s="142" t="s">
        <v>505</v>
      </c>
      <c r="D87" s="148">
        <v>2</v>
      </c>
      <c r="E87" s="148">
        <v>4</v>
      </c>
      <c r="F87" s="148"/>
      <c r="G87" s="148">
        <v>1</v>
      </c>
      <c r="H87" s="148"/>
      <c r="I87" s="148">
        <v>1</v>
      </c>
      <c r="J87" s="148"/>
      <c r="K87" s="148"/>
    </row>
    <row r="88" spans="1:11" ht="12.75" customHeight="1">
      <c r="A88" s="142" t="s">
        <v>461</v>
      </c>
      <c r="B88" s="142" t="s">
        <v>506</v>
      </c>
      <c r="C88" s="142" t="s">
        <v>507</v>
      </c>
      <c r="D88" s="148">
        <v>1</v>
      </c>
      <c r="E88" s="148">
        <v>1</v>
      </c>
      <c r="F88" s="148"/>
      <c r="G88" s="148">
        <v>1</v>
      </c>
      <c r="H88" s="148"/>
      <c r="I88" s="148"/>
      <c r="J88" s="148"/>
      <c r="K88" s="148"/>
    </row>
    <row r="89" spans="1:11" ht="12.75" customHeight="1">
      <c r="A89" s="142" t="s">
        <v>461</v>
      </c>
      <c r="B89" s="142" t="s">
        <v>508</v>
      </c>
      <c r="C89" s="142" t="s">
        <v>509</v>
      </c>
      <c r="D89" s="148">
        <v>1</v>
      </c>
      <c r="E89" s="148">
        <v>1</v>
      </c>
      <c r="F89" s="148"/>
      <c r="G89" s="148">
        <v>1</v>
      </c>
      <c r="H89" s="148"/>
      <c r="I89" s="148"/>
      <c r="J89" s="148"/>
      <c r="K89" s="148"/>
    </row>
    <row r="90" spans="1:11" ht="12.75" customHeight="1">
      <c r="A90" s="142" t="s">
        <v>461</v>
      </c>
      <c r="B90" s="142" t="s">
        <v>522</v>
      </c>
      <c r="C90" s="142" t="s">
        <v>523</v>
      </c>
      <c r="D90" s="148">
        <v>1</v>
      </c>
      <c r="E90" s="148">
        <v>1</v>
      </c>
      <c r="F90" s="148"/>
      <c r="G90" s="148">
        <v>1</v>
      </c>
      <c r="H90" s="148"/>
      <c r="I90" s="148"/>
      <c r="J90" s="148"/>
      <c r="K90" s="148"/>
    </row>
    <row r="91" spans="1:11" ht="12.75" customHeight="1">
      <c r="A91" s="142" t="s">
        <v>461</v>
      </c>
      <c r="B91" s="142" t="s">
        <v>528</v>
      </c>
      <c r="C91" s="142" t="s">
        <v>529</v>
      </c>
      <c r="D91" s="148">
        <v>1</v>
      </c>
      <c r="E91" s="148">
        <v>1</v>
      </c>
      <c r="F91" s="148"/>
      <c r="G91" s="148">
        <v>1</v>
      </c>
      <c r="H91" s="148"/>
      <c r="I91" s="148"/>
      <c r="J91" s="148"/>
      <c r="K91" s="148"/>
    </row>
    <row r="92" spans="1:11" ht="12.75" customHeight="1">
      <c r="A92" s="142" t="s">
        <v>461</v>
      </c>
      <c r="B92" s="142" t="s">
        <v>532</v>
      </c>
      <c r="C92" s="142" t="s">
        <v>533</v>
      </c>
      <c r="D92" s="148">
        <v>1</v>
      </c>
      <c r="E92" s="148">
        <v>1</v>
      </c>
      <c r="F92" s="148"/>
      <c r="G92" s="148">
        <v>1</v>
      </c>
      <c r="H92" s="148"/>
      <c r="I92" s="148"/>
      <c r="J92" s="148"/>
      <c r="K92" s="148"/>
    </row>
    <row r="93" spans="1:11" ht="12.75" customHeight="1">
      <c r="A93" s="142" t="s">
        <v>461</v>
      </c>
      <c r="B93" s="142" t="s">
        <v>534</v>
      </c>
      <c r="C93" s="142" t="s">
        <v>535</v>
      </c>
      <c r="D93" s="148">
        <v>1</v>
      </c>
      <c r="E93" s="148">
        <v>1</v>
      </c>
      <c r="F93" s="148"/>
      <c r="G93" s="148">
        <v>1</v>
      </c>
      <c r="H93" s="148"/>
      <c r="I93" s="148"/>
      <c r="J93" s="148"/>
      <c r="K93" s="148"/>
    </row>
    <row r="94" spans="1:11" ht="12.75" customHeight="1">
      <c r="A94" s="142" t="s">
        <v>461</v>
      </c>
      <c r="B94" s="142" t="s">
        <v>538</v>
      </c>
      <c r="C94" s="142" t="s">
        <v>539</v>
      </c>
      <c r="D94" s="148">
        <v>1</v>
      </c>
      <c r="E94" s="148">
        <v>1</v>
      </c>
      <c r="F94" s="148"/>
      <c r="G94" s="148">
        <v>1</v>
      </c>
      <c r="H94" s="148"/>
      <c r="I94" s="148"/>
      <c r="J94" s="148"/>
      <c r="K94" s="148"/>
    </row>
    <row r="95" spans="1:11" ht="12.75" customHeight="1">
      <c r="A95" s="142" t="s">
        <v>461</v>
      </c>
      <c r="B95" s="142" t="s">
        <v>542</v>
      </c>
      <c r="C95" s="142" t="s">
        <v>543</v>
      </c>
      <c r="D95" s="148">
        <v>2</v>
      </c>
      <c r="E95" s="148">
        <v>4</v>
      </c>
      <c r="F95" s="148"/>
      <c r="G95" s="148">
        <v>1</v>
      </c>
      <c r="H95" s="148"/>
      <c r="I95" s="148">
        <v>1</v>
      </c>
      <c r="J95" s="148"/>
      <c r="K95" s="148"/>
    </row>
    <row r="96" spans="1:11" ht="12.75" customHeight="1">
      <c r="A96" s="142" t="s">
        <v>461</v>
      </c>
      <c r="B96" s="142" t="s">
        <v>546</v>
      </c>
      <c r="C96" s="142" t="s">
        <v>547</v>
      </c>
      <c r="D96" s="148">
        <v>1</v>
      </c>
      <c r="E96" s="148">
        <v>2</v>
      </c>
      <c r="F96" s="148"/>
      <c r="G96" s="148"/>
      <c r="H96" s="148">
        <v>1</v>
      </c>
      <c r="I96" s="148"/>
      <c r="J96" s="148"/>
      <c r="K96" s="148"/>
    </row>
    <row r="97" spans="1:11" ht="12.75" customHeight="1">
      <c r="A97" s="142" t="s">
        <v>461</v>
      </c>
      <c r="B97" s="142" t="s">
        <v>566</v>
      </c>
      <c r="C97" s="142" t="s">
        <v>567</v>
      </c>
      <c r="D97" s="148">
        <v>1</v>
      </c>
      <c r="E97" s="148">
        <v>1</v>
      </c>
      <c r="F97" s="148"/>
      <c r="G97" s="148">
        <v>1</v>
      </c>
      <c r="H97" s="148"/>
      <c r="I97" s="148"/>
      <c r="J97" s="148"/>
      <c r="K97" s="148"/>
    </row>
    <row r="98" spans="1:11" ht="12.75" customHeight="1">
      <c r="A98" s="142" t="s">
        <v>461</v>
      </c>
      <c r="B98" s="142" t="s">
        <v>568</v>
      </c>
      <c r="C98" s="142" t="s">
        <v>569</v>
      </c>
      <c r="D98" s="148">
        <v>2</v>
      </c>
      <c r="E98" s="148">
        <v>3</v>
      </c>
      <c r="F98" s="148"/>
      <c r="G98" s="148">
        <v>1</v>
      </c>
      <c r="H98" s="148">
        <v>1</v>
      </c>
      <c r="I98" s="148"/>
      <c r="J98" s="148"/>
      <c r="K98" s="148"/>
    </row>
    <row r="99" spans="1:11" ht="12.75" customHeight="1">
      <c r="A99" s="142" t="s">
        <v>461</v>
      </c>
      <c r="B99" s="142" t="s">
        <v>580</v>
      </c>
      <c r="C99" s="142" t="s">
        <v>581</v>
      </c>
      <c r="D99" s="148">
        <v>1</v>
      </c>
      <c r="E99" s="148">
        <v>1</v>
      </c>
      <c r="F99" s="148"/>
      <c r="G99" s="148">
        <v>1</v>
      </c>
      <c r="H99" s="148"/>
      <c r="I99" s="148"/>
      <c r="J99" s="148"/>
      <c r="K99" s="148"/>
    </row>
    <row r="100" spans="1:11" ht="12.75" customHeight="1">
      <c r="A100" s="142" t="s">
        <v>461</v>
      </c>
      <c r="B100" s="142" t="s">
        <v>592</v>
      </c>
      <c r="C100" s="142" t="s">
        <v>593</v>
      </c>
      <c r="D100" s="148">
        <v>1</v>
      </c>
      <c r="E100" s="148">
        <v>1</v>
      </c>
      <c r="F100" s="148"/>
      <c r="G100" s="148">
        <v>1</v>
      </c>
      <c r="H100" s="148"/>
      <c r="I100" s="148"/>
      <c r="J100" s="148"/>
      <c r="K100" s="148"/>
    </row>
    <row r="101" spans="1:11" ht="12.75" customHeight="1">
      <c r="A101" s="142" t="s">
        <v>461</v>
      </c>
      <c r="B101" s="142" t="s">
        <v>598</v>
      </c>
      <c r="C101" s="142" t="s">
        <v>599</v>
      </c>
      <c r="D101" s="148">
        <v>1</v>
      </c>
      <c r="E101" s="148">
        <v>1</v>
      </c>
      <c r="F101" s="148"/>
      <c r="G101" s="148">
        <v>1</v>
      </c>
      <c r="H101" s="148"/>
      <c r="I101" s="148"/>
      <c r="J101" s="148"/>
      <c r="K101" s="148"/>
    </row>
    <row r="102" spans="1:11" ht="12.75" customHeight="1">
      <c r="A102" s="142" t="s">
        <v>461</v>
      </c>
      <c r="B102" s="142" t="s">
        <v>606</v>
      </c>
      <c r="C102" s="142" t="s">
        <v>607</v>
      </c>
      <c r="D102" s="148">
        <v>1</v>
      </c>
      <c r="E102" s="148">
        <v>1</v>
      </c>
      <c r="F102" s="148"/>
      <c r="G102" s="148">
        <v>1</v>
      </c>
      <c r="H102" s="148"/>
      <c r="I102" s="148"/>
      <c r="J102" s="148"/>
      <c r="K102" s="148"/>
    </row>
    <row r="103" spans="1:11" ht="12.75" customHeight="1">
      <c r="A103" s="142" t="s">
        <v>461</v>
      </c>
      <c r="B103" s="142" t="s">
        <v>608</v>
      </c>
      <c r="C103" s="142" t="s">
        <v>609</v>
      </c>
      <c r="D103" s="148">
        <v>1</v>
      </c>
      <c r="E103" s="148">
        <v>1</v>
      </c>
      <c r="F103" s="148"/>
      <c r="G103" s="148">
        <v>1</v>
      </c>
      <c r="H103" s="148"/>
      <c r="I103" s="148"/>
      <c r="J103" s="148"/>
      <c r="K103" s="148"/>
    </row>
    <row r="104" spans="1:11" ht="12.75" customHeight="1">
      <c r="A104" s="142" t="s">
        <v>461</v>
      </c>
      <c r="B104" s="142" t="s">
        <v>612</v>
      </c>
      <c r="C104" s="142" t="s">
        <v>613</v>
      </c>
      <c r="D104" s="148">
        <v>1</v>
      </c>
      <c r="E104" s="148">
        <v>1</v>
      </c>
      <c r="F104" s="148"/>
      <c r="G104" s="148">
        <v>1</v>
      </c>
      <c r="H104" s="148"/>
      <c r="I104" s="148"/>
      <c r="J104" s="148"/>
      <c r="K104" s="148"/>
    </row>
    <row r="105" spans="1:11" ht="12.75" customHeight="1">
      <c r="A105" s="142" t="s">
        <v>461</v>
      </c>
      <c r="B105" s="142" t="s">
        <v>616</v>
      </c>
      <c r="C105" s="142" t="s">
        <v>617</v>
      </c>
      <c r="D105" s="148">
        <v>2</v>
      </c>
      <c r="E105" s="148">
        <v>3</v>
      </c>
      <c r="F105" s="148"/>
      <c r="G105" s="148">
        <v>1</v>
      </c>
      <c r="H105" s="148">
        <v>1</v>
      </c>
      <c r="I105" s="148"/>
      <c r="J105" s="148"/>
      <c r="K105" s="148"/>
    </row>
    <row r="106" spans="1:11" ht="12.75" customHeight="1">
      <c r="A106" s="142" t="s">
        <v>461</v>
      </c>
      <c r="B106" s="142" t="s">
        <v>620</v>
      </c>
      <c r="C106" s="142" t="s">
        <v>621</v>
      </c>
      <c r="D106" s="148">
        <v>1</v>
      </c>
      <c r="E106" s="148">
        <v>1</v>
      </c>
      <c r="F106" s="148"/>
      <c r="G106" s="148">
        <v>1</v>
      </c>
      <c r="H106" s="148"/>
      <c r="I106" s="148"/>
      <c r="J106" s="148"/>
      <c r="K106" s="148"/>
    </row>
    <row r="107" spans="1:11" ht="12.75" customHeight="1">
      <c r="A107" s="142" t="s">
        <v>461</v>
      </c>
      <c r="B107" s="142" t="s">
        <v>622</v>
      </c>
      <c r="C107" s="142" t="s">
        <v>623</v>
      </c>
      <c r="D107" s="148">
        <v>1</v>
      </c>
      <c r="E107" s="148">
        <v>1</v>
      </c>
      <c r="F107" s="148"/>
      <c r="G107" s="148">
        <v>1</v>
      </c>
      <c r="H107" s="148"/>
      <c r="I107" s="148"/>
      <c r="J107" s="148"/>
      <c r="K107" s="148"/>
    </row>
    <row r="108" spans="1:11" ht="12.75" customHeight="1">
      <c r="A108" s="142" t="s">
        <v>461</v>
      </c>
      <c r="B108" s="142" t="s">
        <v>624</v>
      </c>
      <c r="C108" s="142" t="s">
        <v>625</v>
      </c>
      <c r="D108" s="148">
        <v>3</v>
      </c>
      <c r="E108" s="148">
        <v>15</v>
      </c>
      <c r="F108" s="148"/>
      <c r="G108" s="148">
        <v>1</v>
      </c>
      <c r="H108" s="148">
        <v>1</v>
      </c>
      <c r="I108" s="148"/>
      <c r="J108" s="148">
        <v>1</v>
      </c>
      <c r="K108" s="148"/>
    </row>
    <row r="109" spans="1:11" ht="12.75" customHeight="1">
      <c r="A109" s="142" t="s">
        <v>461</v>
      </c>
      <c r="B109" s="142" t="s">
        <v>628</v>
      </c>
      <c r="C109" s="142" t="s">
        <v>629</v>
      </c>
      <c r="D109" s="148">
        <v>1</v>
      </c>
      <c r="E109" s="148">
        <v>2</v>
      </c>
      <c r="F109" s="148"/>
      <c r="G109" s="148"/>
      <c r="H109" s="148">
        <v>1</v>
      </c>
      <c r="I109" s="148"/>
      <c r="J109" s="148"/>
      <c r="K109" s="148"/>
    </row>
    <row r="110" spans="1:11" ht="12.75" customHeight="1">
      <c r="A110" s="142" t="s">
        <v>461</v>
      </c>
      <c r="B110" s="142" t="s">
        <v>632</v>
      </c>
      <c r="C110" s="142" t="s">
        <v>633</v>
      </c>
      <c r="D110" s="148">
        <v>2</v>
      </c>
      <c r="E110" s="148">
        <v>4</v>
      </c>
      <c r="F110" s="148"/>
      <c r="G110" s="148">
        <v>1</v>
      </c>
      <c r="H110" s="148"/>
      <c r="I110" s="148">
        <v>1</v>
      </c>
      <c r="J110" s="148"/>
      <c r="K110" s="148"/>
    </row>
    <row r="111" spans="1:11" ht="12.75" customHeight="1">
      <c r="A111" s="142" t="s">
        <v>461</v>
      </c>
      <c r="B111" s="142" t="s">
        <v>634</v>
      </c>
      <c r="C111" s="142" t="s">
        <v>635</v>
      </c>
      <c r="D111" s="148">
        <v>1</v>
      </c>
      <c r="E111" s="148">
        <v>1</v>
      </c>
      <c r="F111" s="148"/>
      <c r="G111" s="148">
        <v>1</v>
      </c>
      <c r="H111" s="148"/>
      <c r="I111" s="148"/>
      <c r="J111" s="148"/>
      <c r="K111" s="148"/>
    </row>
    <row r="112" spans="1:11" ht="12.75" customHeight="1">
      <c r="A112" s="142" t="s">
        <v>461</v>
      </c>
      <c r="B112" s="142" t="s">
        <v>642</v>
      </c>
      <c r="C112" s="142" t="s">
        <v>643</v>
      </c>
      <c r="D112" s="148">
        <v>1</v>
      </c>
      <c r="E112" s="148">
        <v>1</v>
      </c>
      <c r="F112" s="148"/>
      <c r="G112" s="148">
        <v>1</v>
      </c>
      <c r="H112" s="148"/>
      <c r="I112" s="148"/>
      <c r="J112" s="148"/>
      <c r="K112" s="148"/>
    </row>
    <row r="113" spans="1:11" ht="12.75" customHeight="1">
      <c r="A113" s="142" t="s">
        <v>461</v>
      </c>
      <c r="B113" s="142" t="s">
        <v>648</v>
      </c>
      <c r="C113" s="142" t="s">
        <v>649</v>
      </c>
      <c r="D113" s="148">
        <v>1</v>
      </c>
      <c r="E113" s="148">
        <v>1</v>
      </c>
      <c r="F113" s="148"/>
      <c r="G113" s="148">
        <v>1</v>
      </c>
      <c r="H113" s="148"/>
      <c r="I113" s="148"/>
      <c r="J113" s="148"/>
      <c r="K113" s="148"/>
    </row>
    <row r="114" spans="1:11" ht="12.75" customHeight="1">
      <c r="A114" s="142" t="s">
        <v>461</v>
      </c>
      <c r="B114" s="142" t="s">
        <v>652</v>
      </c>
      <c r="C114" s="142" t="s">
        <v>653</v>
      </c>
      <c r="D114" s="148">
        <v>1</v>
      </c>
      <c r="E114" s="148">
        <v>1</v>
      </c>
      <c r="F114" s="148"/>
      <c r="G114" s="148">
        <v>1</v>
      </c>
      <c r="H114" s="148"/>
      <c r="I114" s="148"/>
      <c r="J114" s="148"/>
      <c r="K114" s="148"/>
    </row>
    <row r="115" spans="1:11" ht="12.75" customHeight="1">
      <c r="A115" s="142" t="s">
        <v>461</v>
      </c>
      <c r="B115" s="142" t="s">
        <v>654</v>
      </c>
      <c r="C115" s="142" t="s">
        <v>655</v>
      </c>
      <c r="D115" s="148">
        <v>1</v>
      </c>
      <c r="E115" s="148">
        <v>1</v>
      </c>
      <c r="F115" s="148"/>
      <c r="G115" s="148">
        <v>1</v>
      </c>
      <c r="H115" s="148"/>
      <c r="I115" s="148"/>
      <c r="J115" s="148"/>
      <c r="K115" s="148"/>
    </row>
    <row r="116" spans="1:11" ht="12.75" customHeight="1">
      <c r="A116" s="142" t="s">
        <v>461</v>
      </c>
      <c r="B116" s="142" t="s">
        <v>678</v>
      </c>
      <c r="C116" s="142" t="s">
        <v>679</v>
      </c>
      <c r="D116" s="148">
        <v>2</v>
      </c>
      <c r="E116" s="148">
        <v>2</v>
      </c>
      <c r="F116" s="148"/>
      <c r="G116" s="148">
        <v>2</v>
      </c>
      <c r="H116" s="148"/>
      <c r="I116" s="148"/>
      <c r="J116" s="148"/>
      <c r="K116" s="148"/>
    </row>
    <row r="117" spans="1:11" ht="12.75" customHeight="1">
      <c r="A117" s="142" t="s">
        <v>461</v>
      </c>
      <c r="B117" s="142" t="s">
        <v>682</v>
      </c>
      <c r="C117" s="142" t="s">
        <v>683</v>
      </c>
      <c r="D117" s="148">
        <v>1</v>
      </c>
      <c r="E117" s="148">
        <v>1</v>
      </c>
      <c r="F117" s="148"/>
      <c r="G117" s="148">
        <v>1</v>
      </c>
      <c r="H117" s="148"/>
      <c r="I117" s="148"/>
      <c r="J117" s="148"/>
      <c r="K117" s="148"/>
    </row>
    <row r="118" spans="1:11" ht="12.75" customHeight="1">
      <c r="A118" s="142" t="s">
        <v>461</v>
      </c>
      <c r="B118" s="142" t="s">
        <v>696</v>
      </c>
      <c r="C118" s="142" t="s">
        <v>697</v>
      </c>
      <c r="D118" s="148">
        <v>1</v>
      </c>
      <c r="E118" s="148">
        <v>1</v>
      </c>
      <c r="F118" s="148"/>
      <c r="G118" s="148">
        <v>1</v>
      </c>
      <c r="H118" s="148"/>
      <c r="I118" s="148"/>
      <c r="J118" s="148"/>
      <c r="K118" s="148"/>
    </row>
    <row r="119" spans="1:11" ht="12.75" customHeight="1">
      <c r="A119" s="142" t="s">
        <v>461</v>
      </c>
      <c r="B119" s="142" t="s">
        <v>714</v>
      </c>
      <c r="C119" s="142" t="s">
        <v>715</v>
      </c>
      <c r="D119" s="148">
        <v>2</v>
      </c>
      <c r="E119" s="148">
        <v>2</v>
      </c>
      <c r="F119" s="148"/>
      <c r="G119" s="148">
        <v>2</v>
      </c>
      <c r="H119" s="148"/>
      <c r="I119" s="148"/>
      <c r="J119" s="148"/>
      <c r="K119" s="148"/>
    </row>
    <row r="120" spans="1:11" ht="12.75" customHeight="1">
      <c r="A120" s="142" t="s">
        <v>461</v>
      </c>
      <c r="B120" s="142" t="s">
        <v>734</v>
      </c>
      <c r="C120" s="142" t="s">
        <v>735</v>
      </c>
      <c r="D120" s="148">
        <v>1</v>
      </c>
      <c r="E120" s="148">
        <v>1</v>
      </c>
      <c r="F120" s="148"/>
      <c r="G120" s="148">
        <v>1</v>
      </c>
      <c r="H120" s="148"/>
      <c r="I120" s="148"/>
      <c r="J120" s="148"/>
      <c r="K120" s="148"/>
    </row>
    <row r="121" spans="1:11" ht="12.75" customHeight="1">
      <c r="A121" s="142" t="s">
        <v>461</v>
      </c>
      <c r="B121" s="142" t="s">
        <v>736</v>
      </c>
      <c r="C121" s="142" t="s">
        <v>737</v>
      </c>
      <c r="D121" s="148">
        <v>1</v>
      </c>
      <c r="E121" s="148">
        <v>1</v>
      </c>
      <c r="F121" s="148"/>
      <c r="G121" s="148">
        <v>1</v>
      </c>
      <c r="H121" s="148"/>
      <c r="I121" s="148"/>
      <c r="J121" s="148"/>
      <c r="K121" s="148"/>
    </row>
    <row r="122" spans="1:11" ht="12.75" customHeight="1">
      <c r="A122" s="142" t="s">
        <v>461</v>
      </c>
      <c r="B122" s="142" t="s">
        <v>738</v>
      </c>
      <c r="C122" s="142" t="s">
        <v>739</v>
      </c>
      <c r="D122" s="148">
        <v>1</v>
      </c>
      <c r="E122" s="148">
        <v>1</v>
      </c>
      <c r="F122" s="148"/>
      <c r="G122" s="148">
        <v>1</v>
      </c>
      <c r="H122" s="148"/>
      <c r="I122" s="148"/>
      <c r="J122" s="148"/>
      <c r="K122" s="148"/>
    </row>
    <row r="123" spans="1:11" ht="12.75" customHeight="1">
      <c r="A123" s="142" t="s">
        <v>461</v>
      </c>
      <c r="B123" s="142" t="s">
        <v>744</v>
      </c>
      <c r="C123" s="142" t="s">
        <v>745</v>
      </c>
      <c r="D123" s="148">
        <v>1</v>
      </c>
      <c r="E123" s="148">
        <v>1</v>
      </c>
      <c r="F123" s="148"/>
      <c r="G123" s="148">
        <v>1</v>
      </c>
      <c r="H123" s="148"/>
      <c r="I123" s="148"/>
      <c r="J123" s="148"/>
      <c r="K123" s="148"/>
    </row>
    <row r="124" spans="1:11" ht="12.75" customHeight="1">
      <c r="A124" s="142" t="s">
        <v>461</v>
      </c>
      <c r="B124" s="142" t="s">
        <v>746</v>
      </c>
      <c r="C124" s="142" t="s">
        <v>747</v>
      </c>
      <c r="D124" s="148">
        <v>1</v>
      </c>
      <c r="E124" s="148">
        <v>1</v>
      </c>
      <c r="F124" s="148"/>
      <c r="G124" s="148">
        <v>1</v>
      </c>
      <c r="H124" s="148"/>
      <c r="I124" s="148"/>
      <c r="J124" s="148"/>
      <c r="K124" s="148"/>
    </row>
    <row r="125" spans="1:11" ht="12.75" customHeight="1">
      <c r="A125" s="142" t="s">
        <v>461</v>
      </c>
      <c r="B125" s="142" t="s">
        <v>748</v>
      </c>
      <c r="C125" s="142" t="s">
        <v>749</v>
      </c>
      <c r="D125" s="148">
        <v>1</v>
      </c>
      <c r="E125" s="148">
        <v>1</v>
      </c>
      <c r="F125" s="148"/>
      <c r="G125" s="148">
        <v>1</v>
      </c>
      <c r="H125" s="148"/>
      <c r="I125" s="148"/>
      <c r="J125" s="148"/>
      <c r="K125" s="148"/>
    </row>
    <row r="126" spans="1:11" ht="12.75" customHeight="1">
      <c r="A126" s="142" t="s">
        <v>461</v>
      </c>
      <c r="B126" s="142" t="s">
        <v>750</v>
      </c>
      <c r="C126" s="142" t="s">
        <v>751</v>
      </c>
      <c r="D126" s="148">
        <v>1</v>
      </c>
      <c r="E126" s="148">
        <v>1</v>
      </c>
      <c r="F126" s="148"/>
      <c r="G126" s="148">
        <v>1</v>
      </c>
      <c r="H126" s="148"/>
      <c r="I126" s="148"/>
      <c r="J126" s="148"/>
      <c r="K126" s="148"/>
    </row>
    <row r="127" spans="1:11" ht="12.75" customHeight="1">
      <c r="A127" s="142" t="s">
        <v>461</v>
      </c>
      <c r="B127" s="142" t="s">
        <v>752</v>
      </c>
      <c r="C127" s="142" t="s">
        <v>34</v>
      </c>
      <c r="D127" s="148">
        <v>1</v>
      </c>
      <c r="E127" s="148">
        <v>1</v>
      </c>
      <c r="F127" s="148"/>
      <c r="G127" s="148">
        <v>1</v>
      </c>
      <c r="H127" s="148"/>
      <c r="I127" s="148"/>
      <c r="J127" s="148"/>
      <c r="K127" s="148"/>
    </row>
    <row r="128" spans="1:11" ht="12.75" customHeight="1">
      <c r="A128" s="142" t="s">
        <v>461</v>
      </c>
      <c r="B128" s="142" t="s">
        <v>763</v>
      </c>
      <c r="C128" s="142" t="s">
        <v>764</v>
      </c>
      <c r="D128" s="148">
        <v>1</v>
      </c>
      <c r="E128" s="148">
        <v>1</v>
      </c>
      <c r="F128" s="148"/>
      <c r="G128" s="148">
        <v>1</v>
      </c>
      <c r="H128" s="148"/>
      <c r="I128" s="148"/>
      <c r="J128" s="148"/>
      <c r="K128" s="148"/>
    </row>
    <row r="129" spans="1:11" ht="12.75" customHeight="1">
      <c r="A129" s="142" t="s">
        <v>461</v>
      </c>
      <c r="B129" s="142" t="s">
        <v>765</v>
      </c>
      <c r="C129" s="142" t="s">
        <v>766</v>
      </c>
      <c r="D129" s="148">
        <v>1</v>
      </c>
      <c r="E129" s="148">
        <v>1</v>
      </c>
      <c r="F129" s="148"/>
      <c r="G129" s="148">
        <v>1</v>
      </c>
      <c r="H129" s="148"/>
      <c r="I129" s="148"/>
      <c r="J129" s="148"/>
      <c r="K129" s="148"/>
    </row>
    <row r="130" spans="1:11" ht="12.75" customHeight="1">
      <c r="A130" s="142" t="s">
        <v>461</v>
      </c>
      <c r="B130" s="142" t="s">
        <v>773</v>
      </c>
      <c r="C130" s="142" t="s">
        <v>774</v>
      </c>
      <c r="D130" s="148">
        <v>1</v>
      </c>
      <c r="E130" s="148">
        <v>1</v>
      </c>
      <c r="F130" s="148"/>
      <c r="G130" s="148">
        <v>1</v>
      </c>
      <c r="H130" s="148"/>
      <c r="I130" s="148"/>
      <c r="J130" s="148"/>
      <c r="K130" s="148"/>
    </row>
    <row r="131" spans="1:11" ht="12.75" customHeight="1">
      <c r="A131" s="142" t="s">
        <v>461</v>
      </c>
      <c r="B131" s="142" t="s">
        <v>779</v>
      </c>
      <c r="C131" s="142" t="s">
        <v>780</v>
      </c>
      <c r="D131" s="148">
        <v>1</v>
      </c>
      <c r="E131" s="148">
        <v>1</v>
      </c>
      <c r="F131" s="148"/>
      <c r="G131" s="148">
        <v>1</v>
      </c>
      <c r="H131" s="148"/>
      <c r="I131" s="148"/>
      <c r="J131" s="148"/>
      <c r="K131" s="148"/>
    </row>
    <row r="132" spans="1:11" ht="12.75" customHeight="1">
      <c r="A132" s="142" t="s">
        <v>461</v>
      </c>
      <c r="B132" s="142" t="s">
        <v>781</v>
      </c>
      <c r="C132" s="142" t="s">
        <v>782</v>
      </c>
      <c r="D132" s="148">
        <v>1</v>
      </c>
      <c r="E132" s="148">
        <v>1</v>
      </c>
      <c r="F132" s="148"/>
      <c r="G132" s="148">
        <v>1</v>
      </c>
      <c r="H132" s="148"/>
      <c r="I132" s="148"/>
      <c r="J132" s="148"/>
      <c r="K132" s="148"/>
    </row>
    <row r="133" spans="1:11" ht="12.75" customHeight="1">
      <c r="A133" s="142" t="s">
        <v>461</v>
      </c>
      <c r="B133" s="142" t="s">
        <v>783</v>
      </c>
      <c r="C133" s="142" t="s">
        <v>784</v>
      </c>
      <c r="D133" s="148">
        <v>3</v>
      </c>
      <c r="E133" s="148">
        <v>25</v>
      </c>
      <c r="F133" s="148"/>
      <c r="G133" s="148">
        <v>1</v>
      </c>
      <c r="H133" s="148"/>
      <c r="I133" s="148"/>
      <c r="J133" s="148">
        <v>2</v>
      </c>
      <c r="K133" s="148"/>
    </row>
    <row r="134" spans="1:11" ht="12.75" customHeight="1">
      <c r="A134" s="142" t="s">
        <v>461</v>
      </c>
      <c r="B134" s="142" t="s">
        <v>785</v>
      </c>
      <c r="C134" s="142" t="s">
        <v>786</v>
      </c>
      <c r="D134" s="148">
        <v>1</v>
      </c>
      <c r="E134" s="148">
        <v>1</v>
      </c>
      <c r="F134" s="148"/>
      <c r="G134" s="148">
        <v>1</v>
      </c>
      <c r="H134" s="148"/>
      <c r="I134" s="148"/>
      <c r="J134" s="148"/>
      <c r="K134" s="148"/>
    </row>
    <row r="135" spans="1:11" ht="12.75" customHeight="1">
      <c r="A135" s="142" t="s">
        <v>461</v>
      </c>
      <c r="B135" s="142" t="s">
        <v>789</v>
      </c>
      <c r="C135" s="142" t="s">
        <v>790</v>
      </c>
      <c r="D135" s="148">
        <v>2</v>
      </c>
      <c r="E135" s="148">
        <v>8</v>
      </c>
      <c r="F135" s="148"/>
      <c r="G135" s="148">
        <v>1</v>
      </c>
      <c r="H135" s="148"/>
      <c r="I135" s="148">
        <v>1</v>
      </c>
      <c r="J135" s="148"/>
      <c r="K135" s="148"/>
    </row>
    <row r="136" spans="1:11" ht="12.75" customHeight="1">
      <c r="A136" s="142" t="s">
        <v>461</v>
      </c>
      <c r="B136" s="142" t="s">
        <v>795</v>
      </c>
      <c r="C136" s="142" t="s">
        <v>796</v>
      </c>
      <c r="D136" s="148">
        <v>1</v>
      </c>
      <c r="E136" s="148">
        <v>1</v>
      </c>
      <c r="F136" s="148"/>
      <c r="G136" s="148">
        <v>1</v>
      </c>
      <c r="H136" s="148"/>
      <c r="I136" s="148"/>
      <c r="J136" s="148"/>
      <c r="K136" s="148"/>
    </row>
    <row r="137" spans="1:11" ht="12.75" customHeight="1">
      <c r="A137" s="142" t="s">
        <v>461</v>
      </c>
      <c r="B137" s="142" t="s">
        <v>799</v>
      </c>
      <c r="C137" s="142" t="s">
        <v>800</v>
      </c>
      <c r="D137" s="148">
        <v>1</v>
      </c>
      <c r="E137" s="148">
        <v>1</v>
      </c>
      <c r="F137" s="148"/>
      <c r="G137" s="148">
        <v>1</v>
      </c>
      <c r="H137" s="148"/>
      <c r="I137" s="148"/>
      <c r="J137" s="148"/>
      <c r="K137" s="148"/>
    </row>
    <row r="138" spans="1:11" ht="12.75" customHeight="1">
      <c r="A138" s="142" t="s">
        <v>461</v>
      </c>
      <c r="B138" s="142" t="s">
        <v>809</v>
      </c>
      <c r="C138" s="142" t="s">
        <v>810</v>
      </c>
      <c r="D138" s="148">
        <v>1</v>
      </c>
      <c r="E138" s="148">
        <v>1</v>
      </c>
      <c r="F138" s="148"/>
      <c r="G138" s="148">
        <v>1</v>
      </c>
      <c r="H138" s="148"/>
      <c r="I138" s="148"/>
      <c r="J138" s="148"/>
      <c r="K138" s="148"/>
    </row>
    <row r="139" spans="1:11" ht="12.75" customHeight="1">
      <c r="A139" s="142" t="s">
        <v>461</v>
      </c>
      <c r="B139" s="142" t="s">
        <v>817</v>
      </c>
      <c r="C139" s="142" t="s">
        <v>818</v>
      </c>
      <c r="D139" s="148">
        <v>1</v>
      </c>
      <c r="E139" s="148">
        <v>1</v>
      </c>
      <c r="F139" s="148"/>
      <c r="G139" s="148">
        <v>1</v>
      </c>
      <c r="H139" s="148"/>
      <c r="I139" s="148"/>
      <c r="J139" s="148"/>
      <c r="K139" s="148"/>
    </row>
    <row r="140" spans="1:11" ht="12.75" customHeight="1">
      <c r="A140" s="143" t="s">
        <v>461</v>
      </c>
      <c r="B140" s="143" t="s">
        <v>821</v>
      </c>
      <c r="C140" s="143" t="s">
        <v>822</v>
      </c>
      <c r="D140" s="69">
        <v>1</v>
      </c>
      <c r="E140" s="69">
        <v>1</v>
      </c>
      <c r="F140" s="69"/>
      <c r="G140" s="69">
        <v>1</v>
      </c>
      <c r="H140" s="69"/>
      <c r="I140" s="69"/>
      <c r="J140" s="69"/>
      <c r="K140" s="69"/>
    </row>
    <row r="141" spans="1:11" ht="12.75" customHeight="1">
      <c r="A141" s="33"/>
      <c r="B141" s="34">
        <f>COUNTA(B77:B140)</f>
        <v>64</v>
      </c>
      <c r="C141" s="34"/>
      <c r="D141" s="29">
        <f>SUM(D77:D140)</f>
        <v>79</v>
      </c>
      <c r="E141" s="29">
        <f>SUM(E77:E140)</f>
        <v>142</v>
      </c>
      <c r="F141" s="37"/>
      <c r="G141" s="29">
        <f>SUM(G77:G140)</f>
        <v>65</v>
      </c>
      <c r="H141" s="29">
        <f>SUM(H77:H140)</f>
        <v>5</v>
      </c>
      <c r="I141" s="29">
        <f>SUM(I77:I140)</f>
        <v>5</v>
      </c>
      <c r="J141" s="29">
        <f>SUM(J77:J140)</f>
        <v>4</v>
      </c>
      <c r="K141" s="29">
        <f>SUM(K77:K140)</f>
        <v>0</v>
      </c>
    </row>
    <row r="142" spans="1:11" ht="12.75" customHeight="1">
      <c r="A142" s="33"/>
      <c r="B142" s="34"/>
      <c r="C142" s="34"/>
      <c r="D142" s="29"/>
      <c r="E142" s="29"/>
      <c r="F142" s="37"/>
      <c r="G142" s="29"/>
      <c r="H142" s="29"/>
      <c r="I142" s="29"/>
      <c r="J142" s="29"/>
      <c r="K142" s="29"/>
    </row>
    <row r="143" spans="1:11" ht="12.75" customHeight="1">
      <c r="A143" s="142" t="s">
        <v>827</v>
      </c>
      <c r="B143" s="142" t="s">
        <v>828</v>
      </c>
      <c r="C143" s="142" t="s">
        <v>829</v>
      </c>
      <c r="D143" s="145">
        <v>5</v>
      </c>
      <c r="E143" s="145">
        <v>30</v>
      </c>
      <c r="F143" s="145"/>
      <c r="G143" s="145"/>
      <c r="H143" s="145">
        <v>2</v>
      </c>
      <c r="I143" s="145">
        <v>1</v>
      </c>
      <c r="J143" s="145">
        <v>2</v>
      </c>
      <c r="K143" s="145"/>
    </row>
    <row r="144" spans="1:11" ht="12.75" customHeight="1">
      <c r="A144" s="143" t="s">
        <v>827</v>
      </c>
      <c r="B144" s="143" t="s">
        <v>830</v>
      </c>
      <c r="C144" s="143" t="s">
        <v>831</v>
      </c>
      <c r="D144" s="69">
        <v>1</v>
      </c>
      <c r="E144" s="69">
        <v>2</v>
      </c>
      <c r="F144" s="69"/>
      <c r="G144" s="69"/>
      <c r="H144" s="69">
        <v>1</v>
      </c>
      <c r="I144" s="69"/>
      <c r="J144" s="69"/>
      <c r="K144" s="69"/>
    </row>
    <row r="145" spans="1:11" ht="12.75" customHeight="1">
      <c r="A145" s="33"/>
      <c r="B145" s="34">
        <f>COUNTA(B143:B144)</f>
        <v>2</v>
      </c>
      <c r="C145" s="34"/>
      <c r="D145" s="29">
        <f>SUM(D143:D144)</f>
        <v>6</v>
      </c>
      <c r="E145" s="29">
        <f>SUM(E143:E144)</f>
        <v>32</v>
      </c>
      <c r="F145" s="37"/>
      <c r="G145" s="29">
        <f>SUM(G143:G144)</f>
        <v>0</v>
      </c>
      <c r="H145" s="29">
        <f>SUM(H143:H144)</f>
        <v>3</v>
      </c>
      <c r="I145" s="29">
        <f>SUM(I143:I144)</f>
        <v>1</v>
      </c>
      <c r="J145" s="29">
        <f>SUM(J143:J144)</f>
        <v>2</v>
      </c>
      <c r="K145" s="29">
        <f>SUM(K143:K144)</f>
        <v>0</v>
      </c>
    </row>
    <row r="146" spans="1:11" ht="12.75" customHeight="1">
      <c r="A146" s="33"/>
      <c r="B146" s="34"/>
      <c r="C146" s="34"/>
      <c r="D146" s="29"/>
      <c r="E146" s="29"/>
      <c r="F146" s="37"/>
      <c r="G146" s="29"/>
      <c r="H146" s="29"/>
      <c r="I146" s="29"/>
      <c r="J146" s="29"/>
      <c r="K146" s="29"/>
    </row>
    <row r="147" spans="1:11" ht="12.75" customHeight="1">
      <c r="A147" s="142" t="s">
        <v>834</v>
      </c>
      <c r="B147" s="142" t="s">
        <v>837</v>
      </c>
      <c r="C147" s="142" t="s">
        <v>838</v>
      </c>
      <c r="D147" s="145">
        <v>7</v>
      </c>
      <c r="E147" s="145">
        <v>9</v>
      </c>
      <c r="F147" s="145"/>
      <c r="G147" s="145">
        <v>5</v>
      </c>
      <c r="H147" s="145">
        <v>2</v>
      </c>
      <c r="I147" s="145"/>
      <c r="J147" s="145"/>
      <c r="K147" s="145"/>
    </row>
    <row r="148" spans="1:11" ht="12.75" customHeight="1">
      <c r="A148" s="142" t="s">
        <v>834</v>
      </c>
      <c r="B148" s="142" t="s">
        <v>841</v>
      </c>
      <c r="C148" s="142" t="s">
        <v>842</v>
      </c>
      <c r="D148" s="148">
        <v>7</v>
      </c>
      <c r="E148" s="148">
        <v>9</v>
      </c>
      <c r="F148" s="148"/>
      <c r="G148" s="148">
        <v>5</v>
      </c>
      <c r="H148" s="148">
        <v>2</v>
      </c>
      <c r="I148" s="148"/>
      <c r="J148" s="148"/>
      <c r="K148" s="148"/>
    </row>
    <row r="149" spans="1:11" ht="12.75" customHeight="1">
      <c r="A149" s="142" t="s">
        <v>834</v>
      </c>
      <c r="B149" s="142" t="s">
        <v>843</v>
      </c>
      <c r="C149" s="142" t="s">
        <v>844</v>
      </c>
      <c r="D149" s="148">
        <v>7</v>
      </c>
      <c r="E149" s="148">
        <v>9</v>
      </c>
      <c r="F149" s="148"/>
      <c r="G149" s="148">
        <v>5</v>
      </c>
      <c r="H149" s="148">
        <v>2</v>
      </c>
      <c r="I149" s="148"/>
      <c r="J149" s="148"/>
      <c r="K149" s="148"/>
    </row>
    <row r="150" spans="1:11" ht="12.75" customHeight="1">
      <c r="A150" s="142" t="s">
        <v>834</v>
      </c>
      <c r="B150" s="142" t="s">
        <v>845</v>
      </c>
      <c r="C150" s="142" t="s">
        <v>846</v>
      </c>
      <c r="D150" s="148">
        <v>8</v>
      </c>
      <c r="E150" s="148">
        <v>13</v>
      </c>
      <c r="F150" s="148"/>
      <c r="G150" s="148">
        <v>4</v>
      </c>
      <c r="H150" s="148">
        <v>3</v>
      </c>
      <c r="I150" s="148">
        <v>1</v>
      </c>
      <c r="J150" s="148"/>
      <c r="K150" s="148"/>
    </row>
    <row r="151" spans="1:11" ht="12.75" customHeight="1">
      <c r="A151" s="142" t="s">
        <v>834</v>
      </c>
      <c r="B151" s="142" t="s">
        <v>849</v>
      </c>
      <c r="C151" s="142" t="s">
        <v>850</v>
      </c>
      <c r="D151" s="148">
        <v>7</v>
      </c>
      <c r="E151" s="148">
        <v>9</v>
      </c>
      <c r="F151" s="148"/>
      <c r="G151" s="148">
        <v>5</v>
      </c>
      <c r="H151" s="148">
        <v>2</v>
      </c>
      <c r="I151" s="148"/>
      <c r="J151" s="148"/>
      <c r="K151" s="148"/>
    </row>
    <row r="152" spans="1:11" ht="12.75" customHeight="1">
      <c r="A152" s="142" t="s">
        <v>834</v>
      </c>
      <c r="B152" s="142" t="s">
        <v>851</v>
      </c>
      <c r="C152" s="142" t="s">
        <v>852</v>
      </c>
      <c r="D152" s="148">
        <v>7</v>
      </c>
      <c r="E152" s="148">
        <v>9</v>
      </c>
      <c r="F152" s="148"/>
      <c r="G152" s="148">
        <v>5</v>
      </c>
      <c r="H152" s="148">
        <v>2</v>
      </c>
      <c r="I152" s="148"/>
      <c r="J152" s="148"/>
      <c r="K152" s="148"/>
    </row>
    <row r="153" spans="1:11" ht="12.75" customHeight="1">
      <c r="A153" s="142" t="s">
        <v>834</v>
      </c>
      <c r="B153" s="142" t="s">
        <v>853</v>
      </c>
      <c r="C153" s="142" t="s">
        <v>854</v>
      </c>
      <c r="D153" s="148">
        <v>7</v>
      </c>
      <c r="E153" s="148">
        <v>9</v>
      </c>
      <c r="F153" s="148"/>
      <c r="G153" s="148">
        <v>5</v>
      </c>
      <c r="H153" s="148">
        <v>2</v>
      </c>
      <c r="I153" s="148"/>
      <c r="J153" s="148"/>
      <c r="K153" s="148"/>
    </row>
    <row r="154" spans="1:11" ht="12.75" customHeight="1">
      <c r="A154" s="142" t="s">
        <v>834</v>
      </c>
      <c r="B154" s="142" t="s">
        <v>859</v>
      </c>
      <c r="C154" s="142" t="s">
        <v>860</v>
      </c>
      <c r="D154" s="148">
        <v>7</v>
      </c>
      <c r="E154" s="148">
        <v>9</v>
      </c>
      <c r="F154" s="148"/>
      <c r="G154" s="148">
        <v>5</v>
      </c>
      <c r="H154" s="148">
        <v>2</v>
      </c>
      <c r="I154" s="148"/>
      <c r="J154" s="148"/>
      <c r="K154" s="148"/>
    </row>
    <row r="155" spans="1:11" ht="12.75" customHeight="1">
      <c r="A155" s="142" t="s">
        <v>834</v>
      </c>
      <c r="B155" s="142" t="s">
        <v>865</v>
      </c>
      <c r="C155" s="142" t="s">
        <v>866</v>
      </c>
      <c r="D155" s="148">
        <v>7</v>
      </c>
      <c r="E155" s="148">
        <v>9</v>
      </c>
      <c r="F155" s="148"/>
      <c r="G155" s="148">
        <v>5</v>
      </c>
      <c r="H155" s="148">
        <v>2</v>
      </c>
      <c r="I155" s="148"/>
      <c r="J155" s="148"/>
      <c r="K155" s="148"/>
    </row>
    <row r="156" spans="1:11" ht="12.75" customHeight="1">
      <c r="A156" s="143" t="s">
        <v>834</v>
      </c>
      <c r="B156" s="143" t="s">
        <v>873</v>
      </c>
      <c r="C156" s="143" t="s">
        <v>874</v>
      </c>
      <c r="D156" s="69">
        <v>7</v>
      </c>
      <c r="E156" s="69">
        <v>9</v>
      </c>
      <c r="F156" s="69"/>
      <c r="G156" s="69">
        <v>5</v>
      </c>
      <c r="H156" s="69">
        <v>2</v>
      </c>
      <c r="I156" s="69"/>
      <c r="J156" s="69"/>
      <c r="K156" s="69"/>
    </row>
    <row r="157" spans="1:11" ht="12.75" customHeight="1">
      <c r="A157" s="33"/>
      <c r="B157" s="34">
        <f>COUNTA(B147:B156)</f>
        <v>10</v>
      </c>
      <c r="C157" s="34"/>
      <c r="D157" s="29">
        <f>SUM(D147:D156)</f>
        <v>71</v>
      </c>
      <c r="E157" s="29">
        <f>SUM(E147:E156)</f>
        <v>94</v>
      </c>
      <c r="F157" s="37"/>
      <c r="G157" s="29">
        <f>SUM(G147:G156)</f>
        <v>49</v>
      </c>
      <c r="H157" s="29">
        <f>SUM(H147:H156)</f>
        <v>21</v>
      </c>
      <c r="I157" s="29">
        <f>SUM(I147:I156)</f>
        <v>1</v>
      </c>
      <c r="J157" s="29">
        <f>SUM(J147:J156)</f>
        <v>0</v>
      </c>
      <c r="K157" s="29">
        <f>SUM(K147:K156)</f>
        <v>0</v>
      </c>
    </row>
    <row r="158" spans="1:11" ht="12.75" customHeight="1">
      <c r="A158" s="33"/>
      <c r="B158" s="34"/>
      <c r="C158" s="34"/>
      <c r="D158" s="29"/>
      <c r="E158" s="29"/>
      <c r="F158" s="37"/>
      <c r="G158" s="29"/>
      <c r="H158" s="29"/>
      <c r="I158" s="29"/>
      <c r="J158" s="29"/>
      <c r="K158" s="29"/>
    </row>
    <row r="159" spans="1:11" ht="12.75" customHeight="1">
      <c r="A159" s="33"/>
      <c r="B159" s="34"/>
      <c r="C159" s="34"/>
      <c r="D159" s="29"/>
      <c r="E159" s="29"/>
      <c r="F159" s="37"/>
      <c r="G159" s="29"/>
      <c r="H159" s="29"/>
      <c r="I159" s="29"/>
      <c r="J159" s="29"/>
      <c r="K159" s="29"/>
    </row>
    <row r="160" spans="1:11" ht="12.75" customHeight="1">
      <c r="B160" s="108" t="s">
        <v>156</v>
      </c>
      <c r="C160" s="124"/>
      <c r="D160" s="125"/>
    </row>
    <row r="161" spans="2:8" ht="12.75" customHeight="1">
      <c r="B161" s="126"/>
      <c r="C161" s="127" t="s">
        <v>157</v>
      </c>
      <c r="D161" s="107">
        <f>SUM(B12+B22+B32+B35+B41+B63+B67+B71+B75+B141+B145+B157)</f>
        <v>132</v>
      </c>
    </row>
    <row r="162" spans="2:8" ht="12.75" customHeight="1">
      <c r="B162" s="126"/>
      <c r="C162" s="127" t="s">
        <v>133</v>
      </c>
      <c r="D162" s="107">
        <f>SUM(D12+D22+D32+D35+D41+D63+D67+D71+D75+D141+D145+D157)</f>
        <v>449</v>
      </c>
    </row>
    <row r="163" spans="2:8" ht="12.75" customHeight="1">
      <c r="B163" s="126"/>
      <c r="C163" s="127" t="s">
        <v>134</v>
      </c>
      <c r="D163" s="106">
        <f>SUM(E12+E22+E32+E35+E41+E63+E67+E71+E75+E141+E145+E157)</f>
        <v>1056</v>
      </c>
    </row>
    <row r="164" spans="2:8" ht="12.75" customHeight="1"/>
    <row r="165" spans="2:8" ht="12.75" customHeight="1">
      <c r="C165" s="111" t="s">
        <v>165</v>
      </c>
      <c r="D165" s="113"/>
      <c r="E165" s="113"/>
      <c r="F165" s="113"/>
      <c r="G165" s="118" t="s">
        <v>120</v>
      </c>
      <c r="H165" s="118" t="s">
        <v>132</v>
      </c>
    </row>
    <row r="166" spans="2:8" ht="12.75" customHeight="1">
      <c r="C166" s="134"/>
      <c r="D166" s="134"/>
      <c r="E166" s="116" t="s">
        <v>160</v>
      </c>
      <c r="G166" s="107">
        <f>SUM(G12+G22+G32+G35+G41+G63+G67+G71+G75+G141+G145+G157)</f>
        <v>292</v>
      </c>
      <c r="H166" s="121">
        <f>G166/(G171)</f>
        <v>0.65033407572383073</v>
      </c>
    </row>
    <row r="167" spans="2:8" ht="12.75" customHeight="1">
      <c r="C167" s="134"/>
      <c r="D167" s="134"/>
      <c r="E167" s="116" t="s">
        <v>161</v>
      </c>
      <c r="G167" s="107">
        <f>SUM(H12+H22+H32+H35+H41+H63+H67+H71+H75+H141+H145+H157)</f>
        <v>95</v>
      </c>
      <c r="H167" s="121">
        <f>G167/G171</f>
        <v>0.21158129175946547</v>
      </c>
    </row>
    <row r="168" spans="2:8" ht="12.75" customHeight="1">
      <c r="C168" s="134"/>
      <c r="D168" s="134"/>
      <c r="E168" s="116" t="s">
        <v>162</v>
      </c>
      <c r="G168" s="107">
        <f>SUM(I12+I22+I32+I35+I41+I63+I67+I71+I75+I141+I145+I157)</f>
        <v>43</v>
      </c>
      <c r="H168" s="121">
        <f>G168/G171</f>
        <v>9.5768374164810696E-2</v>
      </c>
    </row>
    <row r="169" spans="2:8" ht="12.75" customHeight="1">
      <c r="C169" s="134"/>
      <c r="D169" s="134"/>
      <c r="E169" s="116" t="s">
        <v>163</v>
      </c>
      <c r="G169" s="107">
        <f>SUM(J12+J22+J32+J35+J41+J63+J67+J71+J75+J141+J145+J157)</f>
        <v>17</v>
      </c>
      <c r="H169" s="121">
        <f>G169/G171</f>
        <v>3.7861915367483297E-2</v>
      </c>
    </row>
    <row r="170" spans="2:8" ht="12.75" customHeight="1">
      <c r="C170" s="134"/>
      <c r="D170" s="134"/>
      <c r="E170" s="116" t="s">
        <v>164</v>
      </c>
      <c r="G170" s="133">
        <f>SUM(K12+K22+K32+K35+K41+K63+K67+K71+K75+K141+K145+K157)</f>
        <v>2</v>
      </c>
      <c r="H170" s="123">
        <f>G170/G171</f>
        <v>4.4543429844097994E-3</v>
      </c>
    </row>
    <row r="171" spans="2:8" ht="12.75" customHeight="1">
      <c r="C171" s="134"/>
      <c r="D171" s="134"/>
      <c r="E171" s="134"/>
      <c r="F171" s="116"/>
      <c r="G171" s="131">
        <f>SUM(G166:G170)</f>
        <v>449</v>
      </c>
      <c r="H171" s="121">
        <f>SUM(H166:H170)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New York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92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6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6" customFormat="1" ht="12" customHeight="1">
      <c r="B1" s="188" t="s">
        <v>30</v>
      </c>
      <c r="C1" s="188"/>
      <c r="D1" s="71"/>
      <c r="E1" s="72"/>
      <c r="F1" s="71"/>
      <c r="G1" s="187" t="s">
        <v>32</v>
      </c>
      <c r="H1" s="187"/>
      <c r="I1" s="187"/>
      <c r="J1" s="71"/>
      <c r="K1" s="188" t="s">
        <v>45</v>
      </c>
      <c r="L1" s="188"/>
    </row>
    <row r="2" spans="1:12" s="59" customFormat="1" ht="48.75" customHeight="1">
      <c r="A2" s="3" t="s">
        <v>16</v>
      </c>
      <c r="B2" s="3" t="s">
        <v>17</v>
      </c>
      <c r="C2" s="3" t="s">
        <v>11</v>
      </c>
      <c r="D2" s="3"/>
      <c r="E2" s="15" t="s">
        <v>31</v>
      </c>
      <c r="F2" s="3"/>
      <c r="G2" s="3" t="s">
        <v>49</v>
      </c>
      <c r="H2" s="3" t="s">
        <v>18</v>
      </c>
      <c r="I2" s="3" t="s">
        <v>19</v>
      </c>
      <c r="J2" s="3"/>
      <c r="K2" s="3" t="s">
        <v>20</v>
      </c>
      <c r="L2" s="3" t="s">
        <v>21</v>
      </c>
    </row>
    <row r="3" spans="1:12">
      <c r="A3" s="74" t="s">
        <v>182</v>
      </c>
      <c r="B3" s="74" t="s">
        <v>183</v>
      </c>
      <c r="C3" s="74" t="s">
        <v>184</v>
      </c>
      <c r="D3" s="5"/>
      <c r="E3" s="30">
        <v>105</v>
      </c>
      <c r="F3" s="5"/>
      <c r="G3" s="13" t="s">
        <v>33</v>
      </c>
      <c r="H3" s="150">
        <v>15</v>
      </c>
      <c r="I3" s="40">
        <f t="shared" ref="I3:I12" si="0">H3/E3</f>
        <v>0.14285714285714285</v>
      </c>
      <c r="J3" s="65"/>
      <c r="K3" s="41">
        <f t="shared" ref="K3:K12" si="1">E3-H3</f>
        <v>90</v>
      </c>
      <c r="L3" s="40">
        <f t="shared" ref="L3:L12" si="2">K3/E3</f>
        <v>0.8571428571428571</v>
      </c>
    </row>
    <row r="4" spans="1:12">
      <c r="A4" s="74" t="s">
        <v>182</v>
      </c>
      <c r="B4" s="74" t="s">
        <v>186</v>
      </c>
      <c r="C4" s="74" t="s">
        <v>187</v>
      </c>
      <c r="D4" s="5"/>
      <c r="E4" s="30">
        <v>105</v>
      </c>
      <c r="F4" s="5"/>
      <c r="G4" s="13" t="s">
        <v>33</v>
      </c>
      <c r="H4" s="150">
        <v>15</v>
      </c>
      <c r="I4" s="40">
        <f t="shared" si="0"/>
        <v>0.14285714285714285</v>
      </c>
      <c r="J4" s="65"/>
      <c r="K4" s="41">
        <f t="shared" si="1"/>
        <v>90</v>
      </c>
      <c r="L4" s="40">
        <f t="shared" si="2"/>
        <v>0.8571428571428571</v>
      </c>
    </row>
    <row r="5" spans="1:12">
      <c r="A5" s="74" t="s">
        <v>182</v>
      </c>
      <c r="B5" s="74" t="s">
        <v>188</v>
      </c>
      <c r="C5" s="74" t="s">
        <v>189</v>
      </c>
      <c r="D5" s="5"/>
      <c r="E5" s="30">
        <v>105</v>
      </c>
      <c r="F5" s="5"/>
      <c r="G5" s="13" t="s">
        <v>33</v>
      </c>
      <c r="H5" s="150">
        <v>9</v>
      </c>
      <c r="I5" s="40">
        <f t="shared" si="0"/>
        <v>8.5714285714285715E-2</v>
      </c>
      <c r="J5" s="65"/>
      <c r="K5" s="41">
        <f t="shared" si="1"/>
        <v>96</v>
      </c>
      <c r="L5" s="40">
        <f t="shared" si="2"/>
        <v>0.91428571428571426</v>
      </c>
    </row>
    <row r="6" spans="1:12">
      <c r="A6" s="74" t="s">
        <v>182</v>
      </c>
      <c r="B6" s="74" t="s">
        <v>190</v>
      </c>
      <c r="C6" s="74" t="s">
        <v>191</v>
      </c>
      <c r="D6" s="5"/>
      <c r="E6" s="30">
        <v>105</v>
      </c>
      <c r="F6" s="5"/>
      <c r="G6" s="13" t="s">
        <v>33</v>
      </c>
      <c r="H6" s="150">
        <v>14</v>
      </c>
      <c r="I6" s="40">
        <f t="shared" si="0"/>
        <v>0.13333333333333333</v>
      </c>
      <c r="J6" s="65"/>
      <c r="K6" s="41">
        <f t="shared" si="1"/>
        <v>91</v>
      </c>
      <c r="L6" s="40">
        <f t="shared" si="2"/>
        <v>0.8666666666666667</v>
      </c>
    </row>
    <row r="7" spans="1:12">
      <c r="A7" s="74" t="s">
        <v>182</v>
      </c>
      <c r="B7" s="74" t="s">
        <v>192</v>
      </c>
      <c r="C7" s="74" t="s">
        <v>193</v>
      </c>
      <c r="D7" s="5"/>
      <c r="E7" s="30">
        <v>105</v>
      </c>
      <c r="F7" s="5"/>
      <c r="G7" s="13" t="s">
        <v>33</v>
      </c>
      <c r="H7" s="150">
        <v>16</v>
      </c>
      <c r="I7" s="40">
        <f t="shared" si="0"/>
        <v>0.15238095238095239</v>
      </c>
      <c r="J7" s="65"/>
      <c r="K7" s="41">
        <f t="shared" si="1"/>
        <v>89</v>
      </c>
      <c r="L7" s="40">
        <f t="shared" si="2"/>
        <v>0.84761904761904761</v>
      </c>
    </row>
    <row r="8" spans="1:12">
      <c r="A8" s="74" t="s">
        <v>182</v>
      </c>
      <c r="B8" s="74" t="s">
        <v>194</v>
      </c>
      <c r="C8" s="74" t="s">
        <v>195</v>
      </c>
      <c r="D8" s="5"/>
      <c r="E8" s="30">
        <v>105</v>
      </c>
      <c r="F8" s="5"/>
      <c r="G8" s="39"/>
      <c r="H8" s="39"/>
      <c r="I8" s="40">
        <f t="shared" si="0"/>
        <v>0</v>
      </c>
      <c r="J8" s="65"/>
      <c r="K8" s="41">
        <f t="shared" si="1"/>
        <v>105</v>
      </c>
      <c r="L8" s="40">
        <f t="shared" si="2"/>
        <v>1</v>
      </c>
    </row>
    <row r="9" spans="1:12">
      <c r="A9" s="74" t="s">
        <v>182</v>
      </c>
      <c r="B9" s="74" t="s">
        <v>196</v>
      </c>
      <c r="C9" s="74" t="s">
        <v>197</v>
      </c>
      <c r="D9" s="5"/>
      <c r="E9" s="30">
        <v>105</v>
      </c>
      <c r="F9" s="5"/>
      <c r="G9" s="13" t="s">
        <v>33</v>
      </c>
      <c r="H9" s="150">
        <v>12</v>
      </c>
      <c r="I9" s="40">
        <f t="shared" si="0"/>
        <v>0.11428571428571428</v>
      </c>
      <c r="J9" s="65"/>
      <c r="K9" s="41">
        <f t="shared" si="1"/>
        <v>93</v>
      </c>
      <c r="L9" s="40">
        <f t="shared" si="2"/>
        <v>0.88571428571428568</v>
      </c>
    </row>
    <row r="10" spans="1:12">
      <c r="A10" s="74" t="s">
        <v>182</v>
      </c>
      <c r="B10" s="74" t="s">
        <v>198</v>
      </c>
      <c r="C10" s="74" t="s">
        <v>199</v>
      </c>
      <c r="D10" s="5"/>
      <c r="E10" s="30">
        <v>105</v>
      </c>
      <c r="F10" s="5"/>
      <c r="G10" s="13" t="s">
        <v>33</v>
      </c>
      <c r="H10" s="150">
        <v>15</v>
      </c>
      <c r="I10" s="40">
        <f t="shared" si="0"/>
        <v>0.14285714285714285</v>
      </c>
      <c r="J10" s="65"/>
      <c r="K10" s="41">
        <f t="shared" si="1"/>
        <v>90</v>
      </c>
      <c r="L10" s="40">
        <f t="shared" si="2"/>
        <v>0.8571428571428571</v>
      </c>
    </row>
    <row r="11" spans="1:12">
      <c r="A11" s="142" t="s">
        <v>182</v>
      </c>
      <c r="B11" s="142" t="s">
        <v>897</v>
      </c>
      <c r="C11" s="142" t="s">
        <v>898</v>
      </c>
      <c r="D11" s="5"/>
      <c r="E11" s="30">
        <v>105</v>
      </c>
      <c r="F11" s="5"/>
      <c r="G11" s="13" t="s">
        <v>33</v>
      </c>
      <c r="H11" s="170">
        <v>8</v>
      </c>
      <c r="I11" s="40">
        <f t="shared" ref="I11" si="3">H11/E11</f>
        <v>7.6190476190476197E-2</v>
      </c>
      <c r="J11" s="65"/>
      <c r="K11" s="41">
        <f t="shared" ref="K11" si="4">E11-H11</f>
        <v>97</v>
      </c>
      <c r="L11" s="40">
        <f t="shared" ref="L11" si="5">K11/E11</f>
        <v>0.92380952380952386</v>
      </c>
    </row>
    <row r="12" spans="1:12">
      <c r="A12" s="75" t="s">
        <v>182</v>
      </c>
      <c r="B12" s="75" t="s">
        <v>200</v>
      </c>
      <c r="C12" s="75" t="s">
        <v>201</v>
      </c>
      <c r="D12" s="66"/>
      <c r="E12" s="31">
        <v>105</v>
      </c>
      <c r="F12" s="66"/>
      <c r="G12" s="68" t="s">
        <v>33</v>
      </c>
      <c r="H12" s="69">
        <v>15</v>
      </c>
      <c r="I12" s="43">
        <f t="shared" si="0"/>
        <v>0.14285714285714285</v>
      </c>
      <c r="J12" s="67"/>
      <c r="K12" s="44">
        <f t="shared" si="1"/>
        <v>90</v>
      </c>
      <c r="L12" s="43">
        <f t="shared" si="2"/>
        <v>0.8571428571428571</v>
      </c>
    </row>
    <row r="13" spans="1:12">
      <c r="A13" s="33"/>
      <c r="B13" s="34">
        <f>COUNTA(B3:B12)</f>
        <v>10</v>
      </c>
      <c r="C13" s="33"/>
      <c r="E13" s="38">
        <f>SUM(E3:E12)</f>
        <v>1050</v>
      </c>
      <c r="F13" s="45"/>
      <c r="G13" s="34">
        <f>COUNTA(G3:G12)</f>
        <v>9</v>
      </c>
      <c r="H13" s="38">
        <f>SUM(H3:H12)</f>
        <v>119</v>
      </c>
      <c r="I13" s="46">
        <f>H13/E13</f>
        <v>0.11333333333333333</v>
      </c>
      <c r="J13" s="47"/>
      <c r="K13" s="38">
        <f>SUM(K3:K12)</f>
        <v>931</v>
      </c>
      <c r="L13" s="46">
        <f>K13/E13</f>
        <v>0.88666666666666671</v>
      </c>
    </row>
    <row r="14" spans="1:12" ht="8.25" customHeight="1">
      <c r="A14" s="33"/>
      <c r="B14" s="34"/>
      <c r="C14" s="33"/>
      <c r="E14" s="38"/>
      <c r="F14" s="45"/>
      <c r="G14" s="34"/>
      <c r="H14" s="38"/>
      <c r="I14" s="46"/>
      <c r="J14" s="47"/>
      <c r="K14" s="38"/>
      <c r="L14" s="46"/>
    </row>
    <row r="15" spans="1:12">
      <c r="A15" s="75" t="s">
        <v>203</v>
      </c>
      <c r="B15" s="75" t="s">
        <v>204</v>
      </c>
      <c r="C15" s="75" t="s">
        <v>205</v>
      </c>
      <c r="D15" s="66"/>
      <c r="E15" s="31">
        <v>105</v>
      </c>
      <c r="F15" s="66"/>
      <c r="G15" s="42"/>
      <c r="H15" s="42"/>
      <c r="I15" s="43">
        <f t="shared" ref="I15:I16" si="6">H15/E15</f>
        <v>0</v>
      </c>
      <c r="J15" s="67"/>
      <c r="K15" s="44">
        <f>E15-H15</f>
        <v>105</v>
      </c>
      <c r="L15" s="43">
        <f t="shared" ref="L15:L16" si="7">K15/E15</f>
        <v>1</v>
      </c>
    </row>
    <row r="16" spans="1:12">
      <c r="A16" s="30"/>
      <c r="B16" s="34">
        <f>COUNTA(B15:B15)</f>
        <v>1</v>
      </c>
      <c r="C16" s="29"/>
      <c r="D16" s="5"/>
      <c r="E16" s="38">
        <f>SUM(E15:E15)</f>
        <v>105</v>
      </c>
      <c r="F16" s="5"/>
      <c r="G16" s="34">
        <f>COUNTA(G15:G15)</f>
        <v>0</v>
      </c>
      <c r="H16" s="38">
        <f>SUM(H15:H15)</f>
        <v>0</v>
      </c>
      <c r="I16" s="46">
        <f t="shared" si="6"/>
        <v>0</v>
      </c>
      <c r="J16" s="47"/>
      <c r="K16" s="38">
        <f>SUM(K15:K15)</f>
        <v>105</v>
      </c>
      <c r="L16" s="46">
        <f t="shared" si="7"/>
        <v>1</v>
      </c>
    </row>
    <row r="17" spans="1:12" ht="8.25" customHeight="1">
      <c r="A17" s="33"/>
      <c r="B17" s="34"/>
      <c r="C17" s="33"/>
      <c r="E17" s="38"/>
      <c r="F17" s="45"/>
      <c r="G17" s="34"/>
      <c r="H17" s="38"/>
      <c r="I17" s="46"/>
      <c r="J17" s="47"/>
      <c r="K17" s="38"/>
      <c r="L17" s="46"/>
    </row>
    <row r="18" spans="1:12">
      <c r="A18" s="74" t="s">
        <v>206</v>
      </c>
      <c r="B18" s="74" t="s">
        <v>207</v>
      </c>
      <c r="C18" s="74" t="s">
        <v>208</v>
      </c>
      <c r="D18" s="5"/>
      <c r="E18" s="30">
        <v>105</v>
      </c>
      <c r="F18" s="5"/>
      <c r="G18" s="13" t="s">
        <v>33</v>
      </c>
      <c r="H18" s="150">
        <v>2</v>
      </c>
      <c r="I18" s="40">
        <f t="shared" ref="I18:I26" si="8">H18/E18</f>
        <v>1.9047619047619049E-2</v>
      </c>
      <c r="J18" s="65"/>
      <c r="K18" s="41">
        <f t="shared" ref="K18:K26" si="9">E18-H18</f>
        <v>103</v>
      </c>
      <c r="L18" s="40">
        <f t="shared" ref="L18:L26" si="10">K18/E18</f>
        <v>0.98095238095238091</v>
      </c>
    </row>
    <row r="19" spans="1:12">
      <c r="A19" s="74" t="s">
        <v>206</v>
      </c>
      <c r="B19" s="74" t="s">
        <v>209</v>
      </c>
      <c r="C19" s="74" t="s">
        <v>210</v>
      </c>
      <c r="D19" s="5"/>
      <c r="E19" s="30">
        <v>105</v>
      </c>
      <c r="F19" s="5"/>
      <c r="G19" s="13" t="s">
        <v>33</v>
      </c>
      <c r="H19" s="150">
        <v>35</v>
      </c>
      <c r="I19" s="40">
        <f t="shared" si="8"/>
        <v>0.33333333333333331</v>
      </c>
      <c r="J19" s="65"/>
      <c r="K19" s="41">
        <f t="shared" si="9"/>
        <v>70</v>
      </c>
      <c r="L19" s="40">
        <f t="shared" si="10"/>
        <v>0.66666666666666663</v>
      </c>
    </row>
    <row r="20" spans="1:12">
      <c r="A20" s="74" t="s">
        <v>206</v>
      </c>
      <c r="B20" s="74" t="s">
        <v>211</v>
      </c>
      <c r="C20" s="74" t="s">
        <v>212</v>
      </c>
      <c r="D20" s="5"/>
      <c r="E20" s="30">
        <v>105</v>
      </c>
      <c r="F20" s="5"/>
      <c r="G20" s="13" t="s">
        <v>33</v>
      </c>
      <c r="H20" s="150">
        <v>28</v>
      </c>
      <c r="I20" s="40">
        <f t="shared" si="8"/>
        <v>0.26666666666666666</v>
      </c>
      <c r="J20" s="65"/>
      <c r="K20" s="41">
        <f t="shared" si="9"/>
        <v>77</v>
      </c>
      <c r="L20" s="40">
        <f t="shared" si="10"/>
        <v>0.73333333333333328</v>
      </c>
    </row>
    <row r="21" spans="1:12">
      <c r="A21" s="74" t="s">
        <v>206</v>
      </c>
      <c r="B21" s="74" t="s">
        <v>213</v>
      </c>
      <c r="C21" s="74" t="s">
        <v>214</v>
      </c>
      <c r="D21" s="5"/>
      <c r="E21" s="30">
        <v>105</v>
      </c>
      <c r="F21" s="5"/>
      <c r="G21" s="13" t="s">
        <v>33</v>
      </c>
      <c r="H21" s="150">
        <v>37</v>
      </c>
      <c r="I21" s="40">
        <f t="shared" si="8"/>
        <v>0.35238095238095241</v>
      </c>
      <c r="J21" s="65"/>
      <c r="K21" s="41">
        <f t="shared" si="9"/>
        <v>68</v>
      </c>
      <c r="L21" s="40">
        <f t="shared" si="10"/>
        <v>0.64761904761904765</v>
      </c>
    </row>
    <row r="22" spans="1:12">
      <c r="A22" s="74" t="s">
        <v>206</v>
      </c>
      <c r="B22" s="74" t="s">
        <v>215</v>
      </c>
      <c r="C22" s="74" t="s">
        <v>216</v>
      </c>
      <c r="D22" s="5"/>
      <c r="E22" s="30">
        <v>105</v>
      </c>
      <c r="F22" s="5"/>
      <c r="G22" s="13" t="s">
        <v>33</v>
      </c>
      <c r="H22" s="150">
        <v>14</v>
      </c>
      <c r="I22" s="40">
        <f t="shared" si="8"/>
        <v>0.13333333333333333</v>
      </c>
      <c r="J22" s="65"/>
      <c r="K22" s="41">
        <f t="shared" si="9"/>
        <v>91</v>
      </c>
      <c r="L22" s="40">
        <f t="shared" si="10"/>
        <v>0.8666666666666667</v>
      </c>
    </row>
    <row r="23" spans="1:12">
      <c r="A23" s="74" t="s">
        <v>206</v>
      </c>
      <c r="B23" s="74" t="s">
        <v>217</v>
      </c>
      <c r="C23" s="74" t="s">
        <v>218</v>
      </c>
      <c r="D23" s="5"/>
      <c r="E23" s="30">
        <v>105</v>
      </c>
      <c r="F23" s="5"/>
      <c r="G23" s="39"/>
      <c r="H23" s="39"/>
      <c r="I23" s="40">
        <f t="shared" si="8"/>
        <v>0</v>
      </c>
      <c r="J23" s="65"/>
      <c r="K23" s="41">
        <f t="shared" si="9"/>
        <v>105</v>
      </c>
      <c r="L23" s="40">
        <f t="shared" si="10"/>
        <v>1</v>
      </c>
    </row>
    <row r="24" spans="1:12">
      <c r="A24" s="74" t="s">
        <v>206</v>
      </c>
      <c r="B24" s="74" t="s">
        <v>219</v>
      </c>
      <c r="C24" s="74" t="s">
        <v>220</v>
      </c>
      <c r="D24" s="5"/>
      <c r="E24" s="30">
        <v>105</v>
      </c>
      <c r="F24" s="5"/>
      <c r="G24" s="13" t="s">
        <v>33</v>
      </c>
      <c r="H24" s="150">
        <v>22</v>
      </c>
      <c r="I24" s="40">
        <f t="shared" si="8"/>
        <v>0.20952380952380953</v>
      </c>
      <c r="J24" s="65"/>
      <c r="K24" s="41">
        <f t="shared" si="9"/>
        <v>83</v>
      </c>
      <c r="L24" s="40">
        <f t="shared" si="10"/>
        <v>0.79047619047619044</v>
      </c>
    </row>
    <row r="25" spans="1:12">
      <c r="A25" s="74" t="s">
        <v>206</v>
      </c>
      <c r="B25" s="74" t="s">
        <v>221</v>
      </c>
      <c r="C25" s="74" t="s">
        <v>222</v>
      </c>
      <c r="D25" s="5"/>
      <c r="E25" s="30">
        <v>105</v>
      </c>
      <c r="F25" s="5"/>
      <c r="G25" s="13" t="s">
        <v>33</v>
      </c>
      <c r="H25" s="150">
        <v>39</v>
      </c>
      <c r="I25" s="40">
        <f t="shared" si="8"/>
        <v>0.37142857142857144</v>
      </c>
      <c r="J25" s="65"/>
      <c r="K25" s="41">
        <f t="shared" si="9"/>
        <v>66</v>
      </c>
      <c r="L25" s="40">
        <f t="shared" si="10"/>
        <v>0.62857142857142856</v>
      </c>
    </row>
    <row r="26" spans="1:12">
      <c r="A26" s="75" t="s">
        <v>206</v>
      </c>
      <c r="B26" s="75" t="s">
        <v>223</v>
      </c>
      <c r="C26" s="75" t="s">
        <v>224</v>
      </c>
      <c r="D26" s="66"/>
      <c r="E26" s="31">
        <v>105</v>
      </c>
      <c r="F26" s="66"/>
      <c r="G26" s="68" t="s">
        <v>33</v>
      </c>
      <c r="H26" s="69">
        <v>31</v>
      </c>
      <c r="I26" s="43">
        <f t="shared" si="8"/>
        <v>0.29523809523809524</v>
      </c>
      <c r="J26" s="67"/>
      <c r="K26" s="44">
        <f t="shared" si="9"/>
        <v>74</v>
      </c>
      <c r="L26" s="43">
        <f t="shared" si="10"/>
        <v>0.70476190476190481</v>
      </c>
    </row>
    <row r="27" spans="1:12">
      <c r="A27" s="33"/>
      <c r="B27" s="34">
        <f>COUNTA(B18:B26)</f>
        <v>9</v>
      </c>
      <c r="C27" s="33"/>
      <c r="E27" s="38">
        <f>SUM(E18:E26)</f>
        <v>945</v>
      </c>
      <c r="F27" s="45"/>
      <c r="G27" s="34">
        <f>COUNTA(G18:G26)</f>
        <v>8</v>
      </c>
      <c r="H27" s="38">
        <f>SUM(H18:H26)</f>
        <v>208</v>
      </c>
      <c r="I27" s="46">
        <f>H27/E27</f>
        <v>0.22010582010582011</v>
      </c>
      <c r="J27" s="47"/>
      <c r="K27" s="55">
        <f>E27-H27</f>
        <v>737</v>
      </c>
      <c r="L27" s="46">
        <f>K27/E27</f>
        <v>0.77989417989417986</v>
      </c>
    </row>
    <row r="28" spans="1:12" ht="8.25" customHeight="1">
      <c r="A28" s="33"/>
      <c r="B28" s="33"/>
      <c r="C28" s="33"/>
      <c r="H28" s="39"/>
      <c r="I28" s="39"/>
      <c r="J28" s="39"/>
      <c r="K28" s="39"/>
      <c r="L28" s="39"/>
    </row>
    <row r="29" spans="1:12">
      <c r="A29" s="74" t="s">
        <v>225</v>
      </c>
      <c r="B29" s="74" t="s">
        <v>226</v>
      </c>
      <c r="C29" s="74" t="s">
        <v>227</v>
      </c>
      <c r="D29" s="5"/>
      <c r="E29" s="30">
        <v>105</v>
      </c>
      <c r="F29" s="5"/>
      <c r="G29" s="13" t="s">
        <v>33</v>
      </c>
      <c r="H29" s="150">
        <v>15</v>
      </c>
      <c r="I29" s="40">
        <f t="shared" ref="I29:I36" si="11">H29/E29</f>
        <v>0.14285714285714285</v>
      </c>
      <c r="J29" s="65"/>
      <c r="K29" s="41">
        <f t="shared" ref="K29:K36" si="12">E29-H29</f>
        <v>90</v>
      </c>
      <c r="L29" s="40">
        <f t="shared" ref="L29:L36" si="13">K29/E29</f>
        <v>0.8571428571428571</v>
      </c>
    </row>
    <row r="30" spans="1:12">
      <c r="A30" s="74" t="s">
        <v>225</v>
      </c>
      <c r="B30" s="74" t="s">
        <v>228</v>
      </c>
      <c r="C30" s="74" t="s">
        <v>229</v>
      </c>
      <c r="D30" s="5"/>
      <c r="E30" s="30">
        <v>105</v>
      </c>
      <c r="F30" s="5"/>
      <c r="G30" s="13" t="s">
        <v>33</v>
      </c>
      <c r="H30" s="150">
        <v>2</v>
      </c>
      <c r="I30" s="40">
        <f t="shared" si="11"/>
        <v>1.9047619047619049E-2</v>
      </c>
      <c r="J30" s="65"/>
      <c r="K30" s="41">
        <f t="shared" si="12"/>
        <v>103</v>
      </c>
      <c r="L30" s="40">
        <f t="shared" si="13"/>
        <v>0.98095238095238091</v>
      </c>
    </row>
    <row r="31" spans="1:12">
      <c r="A31" s="74" t="s">
        <v>225</v>
      </c>
      <c r="B31" s="74" t="s">
        <v>230</v>
      </c>
      <c r="C31" s="74" t="s">
        <v>231</v>
      </c>
      <c r="D31" s="5"/>
      <c r="E31" s="30">
        <v>105</v>
      </c>
      <c r="F31" s="5"/>
      <c r="G31" s="13" t="s">
        <v>33</v>
      </c>
      <c r="H31" s="150">
        <v>14</v>
      </c>
      <c r="I31" s="40">
        <f t="shared" si="11"/>
        <v>0.13333333333333333</v>
      </c>
      <c r="J31" s="65"/>
      <c r="K31" s="41">
        <f t="shared" si="12"/>
        <v>91</v>
      </c>
      <c r="L31" s="40">
        <f t="shared" si="13"/>
        <v>0.8666666666666667</v>
      </c>
    </row>
    <row r="32" spans="1:12">
      <c r="A32" s="74" t="s">
        <v>225</v>
      </c>
      <c r="B32" s="74" t="s">
        <v>232</v>
      </c>
      <c r="C32" s="74" t="s">
        <v>233</v>
      </c>
      <c r="D32" s="5"/>
      <c r="E32" s="30">
        <v>105</v>
      </c>
      <c r="F32" s="5"/>
      <c r="G32" s="13" t="s">
        <v>33</v>
      </c>
      <c r="H32" s="150">
        <v>12</v>
      </c>
      <c r="I32" s="40">
        <f t="shared" si="11"/>
        <v>0.11428571428571428</v>
      </c>
      <c r="J32" s="65"/>
      <c r="K32" s="41">
        <f t="shared" si="12"/>
        <v>93</v>
      </c>
      <c r="L32" s="40">
        <f t="shared" si="13"/>
        <v>0.88571428571428568</v>
      </c>
    </row>
    <row r="33" spans="1:12">
      <c r="A33" s="74" t="s">
        <v>225</v>
      </c>
      <c r="B33" s="74" t="s">
        <v>234</v>
      </c>
      <c r="C33" s="74" t="s">
        <v>235</v>
      </c>
      <c r="D33" s="5"/>
      <c r="E33" s="30">
        <v>105</v>
      </c>
      <c r="F33" s="5"/>
      <c r="G33" s="13" t="s">
        <v>33</v>
      </c>
      <c r="H33" s="150">
        <v>8</v>
      </c>
      <c r="I33" s="40">
        <f t="shared" si="11"/>
        <v>7.6190476190476197E-2</v>
      </c>
      <c r="J33" s="65"/>
      <c r="K33" s="41">
        <f t="shared" si="12"/>
        <v>97</v>
      </c>
      <c r="L33" s="40">
        <f t="shared" si="13"/>
        <v>0.92380952380952386</v>
      </c>
    </row>
    <row r="34" spans="1:12">
      <c r="A34" s="74" t="s">
        <v>225</v>
      </c>
      <c r="B34" s="74" t="s">
        <v>236</v>
      </c>
      <c r="C34" s="74" t="s">
        <v>237</v>
      </c>
      <c r="D34" s="5"/>
      <c r="E34" s="30">
        <v>105</v>
      </c>
      <c r="F34" s="5"/>
      <c r="G34" s="13" t="s">
        <v>33</v>
      </c>
      <c r="H34" s="150">
        <v>13</v>
      </c>
      <c r="I34" s="40">
        <f t="shared" si="11"/>
        <v>0.12380952380952381</v>
      </c>
      <c r="J34" s="65"/>
      <c r="K34" s="41">
        <f t="shared" si="12"/>
        <v>92</v>
      </c>
      <c r="L34" s="40">
        <f t="shared" si="13"/>
        <v>0.87619047619047619</v>
      </c>
    </row>
    <row r="35" spans="1:12">
      <c r="A35" s="74" t="s">
        <v>225</v>
      </c>
      <c r="B35" s="74" t="s">
        <v>238</v>
      </c>
      <c r="C35" s="74" t="s">
        <v>239</v>
      </c>
      <c r="D35" s="5"/>
      <c r="E35" s="30">
        <v>105</v>
      </c>
      <c r="F35" s="5"/>
      <c r="G35" s="13" t="s">
        <v>33</v>
      </c>
      <c r="H35" s="150">
        <v>13</v>
      </c>
      <c r="I35" s="40">
        <f t="shared" si="11"/>
        <v>0.12380952380952381</v>
      </c>
      <c r="J35" s="65"/>
      <c r="K35" s="41">
        <f t="shared" si="12"/>
        <v>92</v>
      </c>
      <c r="L35" s="40">
        <f t="shared" si="13"/>
        <v>0.87619047619047619</v>
      </c>
    </row>
    <row r="36" spans="1:12">
      <c r="A36" s="75" t="s">
        <v>225</v>
      </c>
      <c r="B36" s="75" t="s">
        <v>240</v>
      </c>
      <c r="C36" s="75" t="s">
        <v>241</v>
      </c>
      <c r="D36" s="66"/>
      <c r="E36" s="31">
        <v>105</v>
      </c>
      <c r="F36" s="66"/>
      <c r="G36" s="68" t="s">
        <v>33</v>
      </c>
      <c r="H36" s="69">
        <v>12</v>
      </c>
      <c r="I36" s="43">
        <f t="shared" si="11"/>
        <v>0.11428571428571428</v>
      </c>
      <c r="J36" s="67"/>
      <c r="K36" s="44">
        <f t="shared" si="12"/>
        <v>93</v>
      </c>
      <c r="L36" s="43">
        <f t="shared" si="13"/>
        <v>0.88571428571428568</v>
      </c>
    </row>
    <row r="37" spans="1:12">
      <c r="A37" s="33"/>
      <c r="B37" s="34">
        <f>COUNTA(B29:B36)</f>
        <v>8</v>
      </c>
      <c r="C37" s="33"/>
      <c r="E37" s="38">
        <f>SUM(E29:E36)</f>
        <v>840</v>
      </c>
      <c r="F37" s="45"/>
      <c r="G37" s="34">
        <f>COUNTA(G29:G36)</f>
        <v>8</v>
      </c>
      <c r="H37" s="38">
        <f>SUM(H29:H36)</f>
        <v>89</v>
      </c>
      <c r="I37" s="46">
        <f>H37/E37</f>
        <v>0.10595238095238095</v>
      </c>
      <c r="J37" s="47"/>
      <c r="K37" s="55">
        <f>E37-H37</f>
        <v>751</v>
      </c>
      <c r="L37" s="46">
        <f>K37/E37</f>
        <v>0.89404761904761909</v>
      </c>
    </row>
    <row r="38" spans="1:12" ht="8.25" customHeight="1">
      <c r="A38" s="33"/>
      <c r="B38" s="34"/>
      <c r="C38" s="33"/>
      <c r="E38" s="38"/>
      <c r="F38" s="45"/>
      <c r="G38" s="34"/>
      <c r="H38" s="38"/>
      <c r="I38" s="46"/>
      <c r="J38" s="149"/>
      <c r="K38" s="55"/>
      <c r="L38" s="46"/>
    </row>
    <row r="39" spans="1:12">
      <c r="A39" s="74" t="s">
        <v>242</v>
      </c>
      <c r="B39" s="74" t="s">
        <v>243</v>
      </c>
      <c r="C39" s="74" t="s">
        <v>244</v>
      </c>
      <c r="D39" s="5"/>
      <c r="E39" s="30">
        <v>105</v>
      </c>
      <c r="F39" s="5"/>
      <c r="G39" s="39"/>
      <c r="H39" s="39"/>
      <c r="I39" s="40">
        <f t="shared" ref="I39:I40" si="14">H39/E39</f>
        <v>0</v>
      </c>
      <c r="J39" s="65"/>
      <c r="K39" s="41">
        <f t="shared" ref="K39:K40" si="15">E39-H39</f>
        <v>105</v>
      </c>
      <c r="L39" s="40">
        <f t="shared" ref="L39:L40" si="16">K39/E39</f>
        <v>1</v>
      </c>
    </row>
    <row r="40" spans="1:12">
      <c r="A40" s="75" t="s">
        <v>242</v>
      </c>
      <c r="B40" s="75" t="s">
        <v>245</v>
      </c>
      <c r="C40" s="75" t="s">
        <v>246</v>
      </c>
      <c r="D40" s="66"/>
      <c r="E40" s="31">
        <v>105</v>
      </c>
      <c r="F40" s="66"/>
      <c r="G40" s="42"/>
      <c r="H40" s="42"/>
      <c r="I40" s="43">
        <f t="shared" si="14"/>
        <v>0</v>
      </c>
      <c r="J40" s="67"/>
      <c r="K40" s="44">
        <f t="shared" si="15"/>
        <v>105</v>
      </c>
      <c r="L40" s="43">
        <f t="shared" si="16"/>
        <v>1</v>
      </c>
    </row>
    <row r="41" spans="1:12">
      <c r="A41" s="33"/>
      <c r="B41" s="34">
        <f>COUNTA(B39:B40)</f>
        <v>2</v>
      </c>
      <c r="C41" s="33"/>
      <c r="E41" s="38">
        <f>SUM(E39:E40)</f>
        <v>210</v>
      </c>
      <c r="F41" s="45"/>
      <c r="G41" s="34">
        <f>COUNTA(G39:G40)</f>
        <v>0</v>
      </c>
      <c r="H41" s="38">
        <f>SUM(H39:H40)</f>
        <v>0</v>
      </c>
      <c r="I41" s="46">
        <f>H41/E41</f>
        <v>0</v>
      </c>
      <c r="J41" s="149"/>
      <c r="K41" s="55">
        <f>E41-H41</f>
        <v>210</v>
      </c>
      <c r="L41" s="46">
        <f>K41/E41</f>
        <v>1</v>
      </c>
    </row>
    <row r="42" spans="1:12" ht="8.25" customHeight="1">
      <c r="A42" s="33"/>
      <c r="B42" s="34"/>
      <c r="C42" s="33"/>
      <c r="E42" s="38"/>
      <c r="F42" s="45"/>
      <c r="G42" s="34"/>
      <c r="H42" s="38"/>
      <c r="I42" s="46"/>
      <c r="J42" s="149"/>
      <c r="K42" s="55"/>
      <c r="L42" s="46"/>
    </row>
    <row r="43" spans="1:12">
      <c r="A43" s="74" t="s">
        <v>247</v>
      </c>
      <c r="B43" s="74" t="s">
        <v>248</v>
      </c>
      <c r="C43" s="74" t="s">
        <v>249</v>
      </c>
      <c r="D43" s="5"/>
      <c r="E43" s="30">
        <v>105</v>
      </c>
      <c r="F43" s="5"/>
      <c r="G43" s="39"/>
      <c r="H43" s="39"/>
      <c r="I43" s="40">
        <f t="shared" ref="I43:I53" si="17">H43/E43</f>
        <v>0</v>
      </c>
      <c r="J43" s="65"/>
      <c r="K43" s="41">
        <f t="shared" ref="K43:K53" si="18">E43-H43</f>
        <v>105</v>
      </c>
      <c r="L43" s="40">
        <f t="shared" ref="L43:L53" si="19">K43/E43</f>
        <v>1</v>
      </c>
    </row>
    <row r="44" spans="1:12">
      <c r="A44" s="74" t="s">
        <v>247</v>
      </c>
      <c r="B44" s="74" t="s">
        <v>250</v>
      </c>
      <c r="C44" s="74" t="s">
        <v>251</v>
      </c>
      <c r="D44" s="5"/>
      <c r="E44" s="30">
        <v>105</v>
      </c>
      <c r="F44" s="5"/>
      <c r="G44" s="39"/>
      <c r="H44" s="39"/>
      <c r="I44" s="40">
        <f t="shared" si="17"/>
        <v>0</v>
      </c>
      <c r="J44" s="65"/>
      <c r="K44" s="41">
        <f t="shared" si="18"/>
        <v>105</v>
      </c>
      <c r="L44" s="40">
        <f t="shared" si="19"/>
        <v>1</v>
      </c>
    </row>
    <row r="45" spans="1:12">
      <c r="A45" s="74" t="s">
        <v>247</v>
      </c>
      <c r="B45" s="74" t="s">
        <v>252</v>
      </c>
      <c r="C45" s="74" t="s">
        <v>253</v>
      </c>
      <c r="D45" s="5"/>
      <c r="E45" s="30">
        <v>105</v>
      </c>
      <c r="F45" s="5"/>
      <c r="G45" s="39"/>
      <c r="H45" s="39"/>
      <c r="I45" s="40">
        <f t="shared" si="17"/>
        <v>0</v>
      </c>
      <c r="J45" s="65"/>
      <c r="K45" s="41">
        <f t="shared" si="18"/>
        <v>105</v>
      </c>
      <c r="L45" s="40">
        <f t="shared" si="19"/>
        <v>1</v>
      </c>
    </row>
    <row r="46" spans="1:12">
      <c r="A46" s="74" t="s">
        <v>247</v>
      </c>
      <c r="B46" s="74" t="s">
        <v>254</v>
      </c>
      <c r="C46" s="74" t="s">
        <v>255</v>
      </c>
      <c r="D46" s="5"/>
      <c r="E46" s="30">
        <v>105</v>
      </c>
      <c r="F46" s="5"/>
      <c r="G46" s="39"/>
      <c r="H46" s="39"/>
      <c r="I46" s="40">
        <f t="shared" si="17"/>
        <v>0</v>
      </c>
      <c r="J46" s="65"/>
      <c r="K46" s="41">
        <f t="shared" si="18"/>
        <v>105</v>
      </c>
      <c r="L46" s="40">
        <f t="shared" si="19"/>
        <v>1</v>
      </c>
    </row>
    <row r="47" spans="1:12">
      <c r="A47" s="74" t="s">
        <v>247</v>
      </c>
      <c r="B47" s="74" t="s">
        <v>256</v>
      </c>
      <c r="C47" s="74" t="s">
        <v>257</v>
      </c>
      <c r="D47" s="5"/>
      <c r="E47" s="30">
        <v>105</v>
      </c>
      <c r="F47" s="5"/>
      <c r="G47" s="39"/>
      <c r="H47" s="39"/>
      <c r="I47" s="40">
        <f t="shared" si="17"/>
        <v>0</v>
      </c>
      <c r="J47" s="65"/>
      <c r="K47" s="41">
        <f t="shared" si="18"/>
        <v>105</v>
      </c>
      <c r="L47" s="40">
        <f t="shared" si="19"/>
        <v>1</v>
      </c>
    </row>
    <row r="48" spans="1:12">
      <c r="A48" s="74" t="s">
        <v>247</v>
      </c>
      <c r="B48" s="74" t="s">
        <v>258</v>
      </c>
      <c r="C48" s="74" t="s">
        <v>259</v>
      </c>
      <c r="D48" s="5"/>
      <c r="E48" s="30">
        <v>105</v>
      </c>
      <c r="F48" s="5"/>
      <c r="G48" s="39"/>
      <c r="H48" s="39"/>
      <c r="I48" s="40">
        <f t="shared" si="17"/>
        <v>0</v>
      </c>
      <c r="J48" s="65"/>
      <c r="K48" s="41">
        <f t="shared" si="18"/>
        <v>105</v>
      </c>
      <c r="L48" s="40">
        <f t="shared" si="19"/>
        <v>1</v>
      </c>
    </row>
    <row r="49" spans="1:12">
      <c r="A49" s="74" t="s">
        <v>247</v>
      </c>
      <c r="B49" s="74" t="s">
        <v>260</v>
      </c>
      <c r="C49" s="74" t="s">
        <v>261</v>
      </c>
      <c r="D49" s="5"/>
      <c r="E49" s="30">
        <v>105</v>
      </c>
      <c r="F49" s="5"/>
      <c r="G49" s="13" t="s">
        <v>33</v>
      </c>
      <c r="H49" s="150">
        <v>14</v>
      </c>
      <c r="I49" s="40">
        <f t="shared" si="17"/>
        <v>0.13333333333333333</v>
      </c>
      <c r="J49" s="65"/>
      <c r="K49" s="41">
        <f t="shared" si="18"/>
        <v>91</v>
      </c>
      <c r="L49" s="40">
        <f t="shared" si="19"/>
        <v>0.8666666666666667</v>
      </c>
    </row>
    <row r="50" spans="1:12">
      <c r="A50" s="74" t="s">
        <v>247</v>
      </c>
      <c r="B50" s="74" t="s">
        <v>262</v>
      </c>
      <c r="C50" s="74" t="s">
        <v>263</v>
      </c>
      <c r="D50" s="5"/>
      <c r="E50" s="30">
        <v>105</v>
      </c>
      <c r="F50" s="5"/>
      <c r="G50" s="39"/>
      <c r="H50" s="39"/>
      <c r="I50" s="40">
        <f t="shared" si="17"/>
        <v>0</v>
      </c>
      <c r="J50" s="65"/>
      <c r="K50" s="41">
        <f t="shared" si="18"/>
        <v>105</v>
      </c>
      <c r="L50" s="40">
        <f t="shared" si="19"/>
        <v>1</v>
      </c>
    </row>
    <row r="51" spans="1:12">
      <c r="A51" s="74" t="s">
        <v>247</v>
      </c>
      <c r="B51" s="74" t="s">
        <v>264</v>
      </c>
      <c r="C51" s="74" t="s">
        <v>265</v>
      </c>
      <c r="D51" s="5"/>
      <c r="E51" s="30">
        <v>105</v>
      </c>
      <c r="F51" s="5"/>
      <c r="G51" s="39"/>
      <c r="H51" s="39"/>
      <c r="I51" s="40">
        <f t="shared" si="17"/>
        <v>0</v>
      </c>
      <c r="J51" s="65"/>
      <c r="K51" s="41">
        <f t="shared" si="18"/>
        <v>105</v>
      </c>
      <c r="L51" s="40">
        <f t="shared" si="19"/>
        <v>1</v>
      </c>
    </row>
    <row r="52" spans="1:12">
      <c r="A52" s="74" t="s">
        <v>247</v>
      </c>
      <c r="B52" s="74" t="s">
        <v>266</v>
      </c>
      <c r="C52" s="74" t="s">
        <v>267</v>
      </c>
      <c r="D52" s="5"/>
      <c r="E52" s="30">
        <v>105</v>
      </c>
      <c r="F52" s="5"/>
      <c r="G52" s="39"/>
      <c r="H52" s="39"/>
      <c r="I52" s="40">
        <f t="shared" si="17"/>
        <v>0</v>
      </c>
      <c r="J52" s="65"/>
      <c r="K52" s="41">
        <f t="shared" si="18"/>
        <v>105</v>
      </c>
      <c r="L52" s="40">
        <f t="shared" si="19"/>
        <v>1</v>
      </c>
    </row>
    <row r="53" spans="1:12">
      <c r="A53" s="75" t="s">
        <v>247</v>
      </c>
      <c r="B53" s="75" t="s">
        <v>268</v>
      </c>
      <c r="C53" s="75" t="s">
        <v>269</v>
      </c>
      <c r="D53" s="66"/>
      <c r="E53" s="31">
        <v>105</v>
      </c>
      <c r="F53" s="66"/>
      <c r="G53" s="42"/>
      <c r="H53" s="42"/>
      <c r="I53" s="43">
        <f t="shared" si="17"/>
        <v>0</v>
      </c>
      <c r="J53" s="67"/>
      <c r="K53" s="44">
        <f t="shared" si="18"/>
        <v>105</v>
      </c>
      <c r="L53" s="43">
        <f t="shared" si="19"/>
        <v>1</v>
      </c>
    </row>
    <row r="54" spans="1:12">
      <c r="A54" s="33"/>
      <c r="B54" s="34">
        <f>COUNTA(B43:B53)</f>
        <v>11</v>
      </c>
      <c r="C54" s="33"/>
      <c r="E54" s="38">
        <f>SUM(E43:E53)</f>
        <v>1155</v>
      </c>
      <c r="F54" s="45"/>
      <c r="G54" s="34">
        <f>COUNTA(G43:G53)</f>
        <v>1</v>
      </c>
      <c r="H54" s="38">
        <f>SUM(H43:H53)</f>
        <v>14</v>
      </c>
      <c r="I54" s="46">
        <f>H54/E54</f>
        <v>1.2121212121212121E-2</v>
      </c>
      <c r="J54" s="149"/>
      <c r="K54" s="55">
        <f>E54-H54</f>
        <v>1141</v>
      </c>
      <c r="L54" s="46">
        <f>K54/E54</f>
        <v>0.98787878787878791</v>
      </c>
    </row>
    <row r="55" spans="1:12" ht="8.25" customHeight="1">
      <c r="A55" s="33"/>
      <c r="B55" s="34"/>
      <c r="C55" s="33"/>
      <c r="E55" s="38"/>
      <c r="F55" s="45"/>
      <c r="G55" s="34"/>
      <c r="H55" s="38"/>
      <c r="I55" s="46"/>
      <c r="J55" s="149"/>
      <c r="K55" s="55"/>
      <c r="L55" s="46"/>
    </row>
    <row r="56" spans="1:12">
      <c r="A56" s="74" t="s">
        <v>270</v>
      </c>
      <c r="B56" s="74" t="s">
        <v>271</v>
      </c>
      <c r="C56" s="74" t="s">
        <v>272</v>
      </c>
      <c r="D56" s="5"/>
      <c r="E56" s="30">
        <v>105</v>
      </c>
      <c r="F56" s="5"/>
      <c r="G56" s="13" t="s">
        <v>33</v>
      </c>
      <c r="H56" s="150">
        <v>28</v>
      </c>
      <c r="I56" s="40">
        <f t="shared" ref="I56:I59" si="20">H56/E56</f>
        <v>0.26666666666666666</v>
      </c>
      <c r="J56" s="65"/>
      <c r="K56" s="41">
        <f t="shared" ref="K56:K59" si="21">E56-H56</f>
        <v>77</v>
      </c>
      <c r="L56" s="40">
        <f t="shared" ref="L56:L59" si="22">K56/E56</f>
        <v>0.73333333333333328</v>
      </c>
    </row>
    <row r="57" spans="1:12">
      <c r="A57" s="74" t="s">
        <v>270</v>
      </c>
      <c r="B57" s="74" t="s">
        <v>273</v>
      </c>
      <c r="C57" s="74" t="s">
        <v>274</v>
      </c>
      <c r="D57" s="5"/>
      <c r="E57" s="30">
        <v>105</v>
      </c>
      <c r="F57" s="5"/>
      <c r="G57" s="13" t="s">
        <v>33</v>
      </c>
      <c r="H57" s="150">
        <v>4</v>
      </c>
      <c r="I57" s="40">
        <f t="shared" si="20"/>
        <v>3.8095238095238099E-2</v>
      </c>
      <c r="J57" s="65"/>
      <c r="K57" s="41">
        <f t="shared" si="21"/>
        <v>101</v>
      </c>
      <c r="L57" s="40">
        <f t="shared" si="22"/>
        <v>0.96190476190476193</v>
      </c>
    </row>
    <row r="58" spans="1:12">
      <c r="A58" s="74" t="s">
        <v>270</v>
      </c>
      <c r="B58" s="74" t="s">
        <v>275</v>
      </c>
      <c r="C58" s="74" t="s">
        <v>276</v>
      </c>
      <c r="D58" s="5"/>
      <c r="E58" s="30">
        <v>105</v>
      </c>
      <c r="F58" s="5"/>
      <c r="G58" s="13" t="s">
        <v>33</v>
      </c>
      <c r="H58" s="150">
        <v>3</v>
      </c>
      <c r="I58" s="40">
        <f t="shared" ref="I58" si="23">H58/E58</f>
        <v>2.8571428571428571E-2</v>
      </c>
      <c r="J58" s="65"/>
      <c r="K58" s="41">
        <f t="shared" ref="K58" si="24">E58-H58</f>
        <v>102</v>
      </c>
      <c r="L58" s="40">
        <f t="shared" ref="L58" si="25">K58/E58</f>
        <v>0.97142857142857142</v>
      </c>
    </row>
    <row r="59" spans="1:12">
      <c r="A59" s="75" t="s">
        <v>270</v>
      </c>
      <c r="B59" s="75" t="s">
        <v>277</v>
      </c>
      <c r="C59" s="75" t="s">
        <v>278</v>
      </c>
      <c r="D59" s="66"/>
      <c r="E59" s="31">
        <v>105</v>
      </c>
      <c r="F59" s="66"/>
      <c r="G59" s="68" t="s">
        <v>33</v>
      </c>
      <c r="H59" s="69">
        <v>39</v>
      </c>
      <c r="I59" s="43">
        <f t="shared" si="20"/>
        <v>0.37142857142857144</v>
      </c>
      <c r="J59" s="67"/>
      <c r="K59" s="44">
        <f t="shared" si="21"/>
        <v>66</v>
      </c>
      <c r="L59" s="43">
        <f t="shared" si="22"/>
        <v>0.62857142857142856</v>
      </c>
    </row>
    <row r="60" spans="1:12">
      <c r="A60" s="33"/>
      <c r="B60" s="34">
        <f>COUNTA(B56:B59)</f>
        <v>4</v>
      </c>
      <c r="C60" s="33"/>
      <c r="E60" s="38">
        <f>SUM(E56:E59)</f>
        <v>420</v>
      </c>
      <c r="F60" s="45"/>
      <c r="G60" s="34">
        <f>COUNTA(G56:G59)</f>
        <v>4</v>
      </c>
      <c r="H60" s="38">
        <f>SUM(H56:H59)</f>
        <v>74</v>
      </c>
      <c r="I60" s="46">
        <f>H60/E60</f>
        <v>0.1761904761904762</v>
      </c>
      <c r="J60" s="149"/>
      <c r="K60" s="55">
        <f>E60-H60</f>
        <v>346</v>
      </c>
      <c r="L60" s="46">
        <f>K60/E60</f>
        <v>0.82380952380952377</v>
      </c>
    </row>
    <row r="61" spans="1:12" ht="8.25" customHeight="1">
      <c r="A61" s="33"/>
      <c r="B61" s="34"/>
      <c r="C61" s="33"/>
      <c r="E61" s="38"/>
      <c r="F61" s="45"/>
      <c r="G61" s="34"/>
      <c r="H61" s="38"/>
      <c r="I61" s="46"/>
      <c r="J61" s="149"/>
      <c r="K61" s="55"/>
      <c r="L61" s="46"/>
    </row>
    <row r="62" spans="1:12">
      <c r="A62" s="74" t="s">
        <v>279</v>
      </c>
      <c r="B62" s="74" t="s">
        <v>280</v>
      </c>
      <c r="C62" s="74" t="s">
        <v>281</v>
      </c>
      <c r="D62" s="5"/>
      <c r="E62" s="30">
        <v>105</v>
      </c>
      <c r="F62" s="5"/>
      <c r="G62" s="39"/>
      <c r="H62" s="39"/>
      <c r="I62" s="40">
        <f t="shared" ref="I62:I129" si="26">H62/E62</f>
        <v>0</v>
      </c>
      <c r="J62" s="65"/>
      <c r="K62" s="41">
        <f t="shared" ref="K62:K129" si="27">E62-H62</f>
        <v>105</v>
      </c>
      <c r="L62" s="40">
        <f t="shared" ref="L62:L129" si="28">K62/E62</f>
        <v>1</v>
      </c>
    </row>
    <row r="63" spans="1:12">
      <c r="A63" s="74" t="s">
        <v>279</v>
      </c>
      <c r="B63" s="74" t="s">
        <v>282</v>
      </c>
      <c r="C63" s="74" t="s">
        <v>283</v>
      </c>
      <c r="D63" s="5"/>
      <c r="E63" s="30">
        <v>105</v>
      </c>
      <c r="F63" s="5"/>
      <c r="G63" s="39"/>
      <c r="H63" s="39"/>
      <c r="I63" s="40">
        <f t="shared" si="26"/>
        <v>0</v>
      </c>
      <c r="J63" s="65"/>
      <c r="K63" s="41">
        <f t="shared" si="27"/>
        <v>105</v>
      </c>
      <c r="L63" s="40">
        <f t="shared" si="28"/>
        <v>1</v>
      </c>
    </row>
    <row r="64" spans="1:12">
      <c r="A64" s="74" t="s">
        <v>279</v>
      </c>
      <c r="B64" s="74" t="s">
        <v>284</v>
      </c>
      <c r="C64" s="74" t="s">
        <v>285</v>
      </c>
      <c r="D64" s="5"/>
      <c r="E64" s="30">
        <v>105</v>
      </c>
      <c r="F64" s="5"/>
      <c r="G64" s="13" t="s">
        <v>33</v>
      </c>
      <c r="H64" s="150">
        <v>4</v>
      </c>
      <c r="I64" s="40">
        <f t="shared" si="26"/>
        <v>3.8095238095238099E-2</v>
      </c>
      <c r="J64" s="65"/>
      <c r="K64" s="41">
        <f t="shared" si="27"/>
        <v>101</v>
      </c>
      <c r="L64" s="40">
        <f t="shared" si="28"/>
        <v>0.96190476190476193</v>
      </c>
    </row>
    <row r="65" spans="1:12">
      <c r="A65" s="142" t="s">
        <v>279</v>
      </c>
      <c r="B65" s="142" t="s">
        <v>899</v>
      </c>
      <c r="C65" s="142" t="s">
        <v>900</v>
      </c>
      <c r="D65" s="5"/>
      <c r="E65" s="30">
        <v>105</v>
      </c>
      <c r="F65" s="5"/>
      <c r="G65" s="13"/>
      <c r="H65" s="170"/>
      <c r="I65" s="40">
        <f t="shared" ref="I65" si="29">H65/E65</f>
        <v>0</v>
      </c>
      <c r="J65" s="65"/>
      <c r="K65" s="41">
        <f t="shared" ref="K65" si="30">E65-H65</f>
        <v>105</v>
      </c>
      <c r="L65" s="40">
        <f t="shared" ref="L65" si="31">K65/E65</f>
        <v>1</v>
      </c>
    </row>
    <row r="66" spans="1:12">
      <c r="A66" s="74" t="s">
        <v>279</v>
      </c>
      <c r="B66" s="74" t="s">
        <v>286</v>
      </c>
      <c r="C66" s="74" t="s">
        <v>287</v>
      </c>
      <c r="D66" s="5"/>
      <c r="E66" s="30">
        <v>105</v>
      </c>
      <c r="F66" s="5"/>
      <c r="G66" s="13" t="s">
        <v>33</v>
      </c>
      <c r="H66" s="150">
        <v>3</v>
      </c>
      <c r="I66" s="40">
        <f t="shared" si="26"/>
        <v>2.8571428571428571E-2</v>
      </c>
      <c r="J66" s="65"/>
      <c r="K66" s="41">
        <f t="shared" si="27"/>
        <v>102</v>
      </c>
      <c r="L66" s="40">
        <f t="shared" si="28"/>
        <v>0.97142857142857142</v>
      </c>
    </row>
    <row r="67" spans="1:12">
      <c r="A67" s="74" t="s">
        <v>279</v>
      </c>
      <c r="B67" s="74" t="s">
        <v>288</v>
      </c>
      <c r="C67" s="74" t="s">
        <v>289</v>
      </c>
      <c r="D67" s="5"/>
      <c r="E67" s="30">
        <v>105</v>
      </c>
      <c r="F67" s="5"/>
      <c r="G67" s="39"/>
      <c r="H67" s="39"/>
      <c r="I67" s="40">
        <f t="shared" si="26"/>
        <v>0</v>
      </c>
      <c r="J67" s="65"/>
      <c r="K67" s="41">
        <f t="shared" si="27"/>
        <v>105</v>
      </c>
      <c r="L67" s="40">
        <f t="shared" si="28"/>
        <v>1</v>
      </c>
    </row>
    <row r="68" spans="1:12">
      <c r="A68" s="74" t="s">
        <v>279</v>
      </c>
      <c r="B68" s="74" t="s">
        <v>290</v>
      </c>
      <c r="C68" s="74" t="s">
        <v>291</v>
      </c>
      <c r="D68" s="5"/>
      <c r="E68" s="30">
        <v>105</v>
      </c>
      <c r="F68" s="5"/>
      <c r="G68" s="13" t="s">
        <v>33</v>
      </c>
      <c r="H68" s="150">
        <v>5</v>
      </c>
      <c r="I68" s="40">
        <f t="shared" si="26"/>
        <v>4.7619047619047616E-2</v>
      </c>
      <c r="J68" s="65"/>
      <c r="K68" s="41">
        <f t="shared" si="27"/>
        <v>100</v>
      </c>
      <c r="L68" s="40">
        <f t="shared" si="28"/>
        <v>0.95238095238095233</v>
      </c>
    </row>
    <row r="69" spans="1:12">
      <c r="A69" s="74" t="s">
        <v>279</v>
      </c>
      <c r="B69" s="74" t="s">
        <v>292</v>
      </c>
      <c r="C69" s="74" t="s">
        <v>293</v>
      </c>
      <c r="D69" s="5"/>
      <c r="E69" s="30">
        <v>105</v>
      </c>
      <c r="F69" s="5"/>
      <c r="G69" s="39"/>
      <c r="H69" s="39"/>
      <c r="I69" s="40">
        <f t="shared" si="26"/>
        <v>0</v>
      </c>
      <c r="J69" s="65"/>
      <c r="K69" s="41">
        <f t="shared" si="27"/>
        <v>105</v>
      </c>
      <c r="L69" s="40">
        <f t="shared" si="28"/>
        <v>1</v>
      </c>
    </row>
    <row r="70" spans="1:12">
      <c r="A70" s="74" t="s">
        <v>279</v>
      </c>
      <c r="B70" s="74" t="s">
        <v>294</v>
      </c>
      <c r="C70" s="74" t="s">
        <v>295</v>
      </c>
      <c r="D70" s="5"/>
      <c r="E70" s="30">
        <v>105</v>
      </c>
      <c r="F70" s="5"/>
      <c r="G70" s="39"/>
      <c r="H70" s="39"/>
      <c r="I70" s="40">
        <f t="shared" si="26"/>
        <v>0</v>
      </c>
      <c r="J70" s="65"/>
      <c r="K70" s="41">
        <f t="shared" si="27"/>
        <v>105</v>
      </c>
      <c r="L70" s="40">
        <f t="shared" si="28"/>
        <v>1</v>
      </c>
    </row>
    <row r="71" spans="1:12">
      <c r="A71" s="74" t="s">
        <v>279</v>
      </c>
      <c r="B71" s="74" t="s">
        <v>296</v>
      </c>
      <c r="C71" s="74" t="s">
        <v>297</v>
      </c>
      <c r="D71" s="5"/>
      <c r="E71" s="30">
        <v>105</v>
      </c>
      <c r="F71" s="5"/>
      <c r="G71" s="13" t="s">
        <v>33</v>
      </c>
      <c r="H71" s="150">
        <v>100</v>
      </c>
      <c r="I71" s="40">
        <f t="shared" si="26"/>
        <v>0.95238095238095233</v>
      </c>
      <c r="J71" s="65"/>
      <c r="K71" s="41">
        <f t="shared" si="27"/>
        <v>5</v>
      </c>
      <c r="L71" s="40">
        <f t="shared" si="28"/>
        <v>4.7619047619047616E-2</v>
      </c>
    </row>
    <row r="72" spans="1:12">
      <c r="A72" s="74" t="s">
        <v>279</v>
      </c>
      <c r="B72" s="74" t="s">
        <v>298</v>
      </c>
      <c r="C72" s="74" t="s">
        <v>299</v>
      </c>
      <c r="D72" s="5"/>
      <c r="E72" s="30">
        <v>105</v>
      </c>
      <c r="F72" s="5"/>
      <c r="G72" s="39"/>
      <c r="H72" s="39"/>
      <c r="I72" s="40">
        <f t="shared" si="26"/>
        <v>0</v>
      </c>
      <c r="J72" s="65"/>
      <c r="K72" s="41">
        <f t="shared" si="27"/>
        <v>105</v>
      </c>
      <c r="L72" s="40">
        <f t="shared" si="28"/>
        <v>1</v>
      </c>
    </row>
    <row r="73" spans="1:12">
      <c r="A73" s="74" t="s">
        <v>279</v>
      </c>
      <c r="B73" s="74" t="s">
        <v>300</v>
      </c>
      <c r="C73" s="74" t="s">
        <v>301</v>
      </c>
      <c r="D73" s="5"/>
      <c r="E73" s="30">
        <v>105</v>
      </c>
      <c r="F73" s="5"/>
      <c r="G73" s="39"/>
      <c r="H73" s="39"/>
      <c r="I73" s="40">
        <f t="shared" si="26"/>
        <v>0</v>
      </c>
      <c r="J73" s="65"/>
      <c r="K73" s="41">
        <f t="shared" si="27"/>
        <v>105</v>
      </c>
      <c r="L73" s="40">
        <f t="shared" si="28"/>
        <v>1</v>
      </c>
    </row>
    <row r="74" spans="1:12">
      <c r="A74" s="74" t="s">
        <v>279</v>
      </c>
      <c r="B74" s="74" t="s">
        <v>302</v>
      </c>
      <c r="C74" s="74" t="s">
        <v>303</v>
      </c>
      <c r="D74" s="5"/>
      <c r="E74" s="30">
        <v>105</v>
      </c>
      <c r="F74" s="5"/>
      <c r="G74" s="39"/>
      <c r="H74" s="39"/>
      <c r="I74" s="40">
        <f t="shared" si="26"/>
        <v>0</v>
      </c>
      <c r="J74" s="65"/>
      <c r="K74" s="41">
        <f t="shared" si="27"/>
        <v>105</v>
      </c>
      <c r="L74" s="40">
        <f t="shared" si="28"/>
        <v>1</v>
      </c>
    </row>
    <row r="75" spans="1:12">
      <c r="A75" s="74" t="s">
        <v>279</v>
      </c>
      <c r="B75" s="74" t="s">
        <v>304</v>
      </c>
      <c r="C75" s="74" t="s">
        <v>305</v>
      </c>
      <c r="D75" s="5"/>
      <c r="E75" s="30">
        <v>105</v>
      </c>
      <c r="F75" s="5"/>
      <c r="G75" s="39"/>
      <c r="H75" s="39"/>
      <c r="I75" s="40">
        <f t="shared" si="26"/>
        <v>0</v>
      </c>
      <c r="J75" s="65"/>
      <c r="K75" s="41">
        <f t="shared" si="27"/>
        <v>105</v>
      </c>
      <c r="L75" s="40">
        <f t="shared" si="28"/>
        <v>1</v>
      </c>
    </row>
    <row r="76" spans="1:12">
      <c r="A76" s="74" t="s">
        <v>279</v>
      </c>
      <c r="B76" s="74" t="s">
        <v>306</v>
      </c>
      <c r="C76" s="74" t="s">
        <v>307</v>
      </c>
      <c r="D76" s="5"/>
      <c r="E76" s="30">
        <v>105</v>
      </c>
      <c r="F76" s="5"/>
      <c r="G76" s="39"/>
      <c r="H76" s="39"/>
      <c r="I76" s="40">
        <f t="shared" si="26"/>
        <v>0</v>
      </c>
      <c r="J76" s="65"/>
      <c r="K76" s="41">
        <f t="shared" si="27"/>
        <v>105</v>
      </c>
      <c r="L76" s="40">
        <f t="shared" si="28"/>
        <v>1</v>
      </c>
    </row>
    <row r="77" spans="1:12">
      <c r="A77" s="74" t="s">
        <v>279</v>
      </c>
      <c r="B77" s="74" t="s">
        <v>308</v>
      </c>
      <c r="C77" s="74" t="s">
        <v>309</v>
      </c>
      <c r="D77" s="5"/>
      <c r="E77" s="30">
        <v>105</v>
      </c>
      <c r="F77" s="5"/>
      <c r="G77" s="39"/>
      <c r="H77" s="39"/>
      <c r="I77" s="40">
        <f t="shared" si="26"/>
        <v>0</v>
      </c>
      <c r="J77" s="65"/>
      <c r="K77" s="41">
        <f t="shared" si="27"/>
        <v>105</v>
      </c>
      <c r="L77" s="40">
        <f t="shared" si="28"/>
        <v>1</v>
      </c>
    </row>
    <row r="78" spans="1:12">
      <c r="A78" s="74" t="s">
        <v>279</v>
      </c>
      <c r="B78" s="74" t="s">
        <v>310</v>
      </c>
      <c r="C78" s="74" t="s">
        <v>311</v>
      </c>
      <c r="D78" s="5"/>
      <c r="E78" s="30">
        <v>105</v>
      </c>
      <c r="F78" s="5"/>
      <c r="G78" s="13" t="s">
        <v>33</v>
      </c>
      <c r="H78" s="150">
        <v>4</v>
      </c>
      <c r="I78" s="40">
        <f t="shared" si="26"/>
        <v>3.8095238095238099E-2</v>
      </c>
      <c r="J78" s="65"/>
      <c r="K78" s="41">
        <f t="shared" si="27"/>
        <v>101</v>
      </c>
      <c r="L78" s="40">
        <f t="shared" si="28"/>
        <v>0.96190476190476193</v>
      </c>
    </row>
    <row r="79" spans="1:12">
      <c r="A79" s="74" t="s">
        <v>279</v>
      </c>
      <c r="B79" s="74" t="s">
        <v>312</v>
      </c>
      <c r="C79" s="74" t="s">
        <v>313</v>
      </c>
      <c r="D79" s="5"/>
      <c r="E79" s="30">
        <v>105</v>
      </c>
      <c r="F79" s="5"/>
      <c r="G79" s="13" t="s">
        <v>33</v>
      </c>
      <c r="H79" s="150">
        <v>27</v>
      </c>
      <c r="I79" s="40">
        <f t="shared" si="26"/>
        <v>0.25714285714285712</v>
      </c>
      <c r="J79" s="65"/>
      <c r="K79" s="41">
        <f t="shared" si="27"/>
        <v>78</v>
      </c>
      <c r="L79" s="40">
        <f t="shared" si="28"/>
        <v>0.74285714285714288</v>
      </c>
    </row>
    <row r="80" spans="1:12">
      <c r="A80" s="74" t="s">
        <v>279</v>
      </c>
      <c r="B80" s="74" t="s">
        <v>314</v>
      </c>
      <c r="C80" s="74" t="s">
        <v>315</v>
      </c>
      <c r="D80" s="5"/>
      <c r="E80" s="30">
        <v>105</v>
      </c>
      <c r="F80" s="5"/>
      <c r="G80" s="39"/>
      <c r="H80" s="39"/>
      <c r="I80" s="40">
        <f t="shared" si="26"/>
        <v>0</v>
      </c>
      <c r="J80" s="65"/>
      <c r="K80" s="41">
        <f t="shared" si="27"/>
        <v>105</v>
      </c>
      <c r="L80" s="40">
        <f t="shared" si="28"/>
        <v>1</v>
      </c>
    </row>
    <row r="81" spans="1:12">
      <c r="A81" s="74" t="s">
        <v>279</v>
      </c>
      <c r="B81" s="74" t="s">
        <v>316</v>
      </c>
      <c r="C81" s="74" t="s">
        <v>317</v>
      </c>
      <c r="D81" s="5"/>
      <c r="E81" s="30">
        <v>105</v>
      </c>
      <c r="F81" s="5"/>
      <c r="G81" s="13" t="s">
        <v>33</v>
      </c>
      <c r="H81" s="150">
        <v>4</v>
      </c>
      <c r="I81" s="40">
        <f t="shared" si="26"/>
        <v>3.8095238095238099E-2</v>
      </c>
      <c r="J81" s="65"/>
      <c r="K81" s="41">
        <f t="shared" si="27"/>
        <v>101</v>
      </c>
      <c r="L81" s="40">
        <f t="shared" si="28"/>
        <v>0.96190476190476193</v>
      </c>
    </row>
    <row r="82" spans="1:12">
      <c r="A82" s="74" t="s">
        <v>279</v>
      </c>
      <c r="B82" s="74" t="s">
        <v>318</v>
      </c>
      <c r="C82" s="74" t="s">
        <v>319</v>
      </c>
      <c r="D82" s="5"/>
      <c r="E82" s="30">
        <v>105</v>
      </c>
      <c r="F82" s="5"/>
      <c r="G82" s="39"/>
      <c r="H82" s="39"/>
      <c r="I82" s="40">
        <f t="shared" si="26"/>
        <v>0</v>
      </c>
      <c r="J82" s="65"/>
      <c r="K82" s="41">
        <f t="shared" si="27"/>
        <v>105</v>
      </c>
      <c r="L82" s="40">
        <f t="shared" si="28"/>
        <v>1</v>
      </c>
    </row>
    <row r="83" spans="1:12">
      <c r="A83" s="74" t="s">
        <v>279</v>
      </c>
      <c r="B83" s="74" t="s">
        <v>320</v>
      </c>
      <c r="C83" s="74" t="s">
        <v>321</v>
      </c>
      <c r="D83" s="5"/>
      <c r="E83" s="30">
        <v>105</v>
      </c>
      <c r="F83" s="5"/>
      <c r="G83" s="39"/>
      <c r="H83" s="39"/>
      <c r="I83" s="40">
        <f t="shared" si="26"/>
        <v>0</v>
      </c>
      <c r="J83" s="65"/>
      <c r="K83" s="41">
        <f t="shared" si="27"/>
        <v>105</v>
      </c>
      <c r="L83" s="40">
        <f t="shared" si="28"/>
        <v>1</v>
      </c>
    </row>
    <row r="84" spans="1:12">
      <c r="A84" s="74" t="s">
        <v>279</v>
      </c>
      <c r="B84" s="74" t="s">
        <v>322</v>
      </c>
      <c r="C84" s="74" t="s">
        <v>323</v>
      </c>
      <c r="D84" s="5"/>
      <c r="E84" s="30">
        <v>105</v>
      </c>
      <c r="F84" s="5"/>
      <c r="G84" s="13" t="s">
        <v>33</v>
      </c>
      <c r="H84" s="150">
        <v>1</v>
      </c>
      <c r="I84" s="40">
        <f t="shared" si="26"/>
        <v>9.5238095238095247E-3</v>
      </c>
      <c r="J84" s="65"/>
      <c r="K84" s="41">
        <f t="shared" si="27"/>
        <v>104</v>
      </c>
      <c r="L84" s="40">
        <f t="shared" si="28"/>
        <v>0.99047619047619051</v>
      </c>
    </row>
    <row r="85" spans="1:12">
      <c r="A85" s="74" t="s">
        <v>279</v>
      </c>
      <c r="B85" s="74" t="s">
        <v>324</v>
      </c>
      <c r="C85" s="74" t="s">
        <v>325</v>
      </c>
      <c r="D85" s="5"/>
      <c r="E85" s="30">
        <v>105</v>
      </c>
      <c r="F85" s="5"/>
      <c r="G85" s="39"/>
      <c r="H85" s="39"/>
      <c r="I85" s="40">
        <f t="shared" si="26"/>
        <v>0</v>
      </c>
      <c r="J85" s="65"/>
      <c r="K85" s="41">
        <f t="shared" si="27"/>
        <v>105</v>
      </c>
      <c r="L85" s="40">
        <f t="shared" si="28"/>
        <v>1</v>
      </c>
    </row>
    <row r="86" spans="1:12">
      <c r="A86" s="74" t="s">
        <v>279</v>
      </c>
      <c r="B86" s="74" t="s">
        <v>326</v>
      </c>
      <c r="C86" s="74" t="s">
        <v>327</v>
      </c>
      <c r="D86" s="5"/>
      <c r="E86" s="30">
        <v>105</v>
      </c>
      <c r="F86" s="5"/>
      <c r="G86" s="13" t="s">
        <v>33</v>
      </c>
      <c r="H86" s="150">
        <v>1</v>
      </c>
      <c r="I86" s="40">
        <f t="shared" si="26"/>
        <v>9.5238095238095247E-3</v>
      </c>
      <c r="J86" s="65"/>
      <c r="K86" s="41">
        <f t="shared" si="27"/>
        <v>104</v>
      </c>
      <c r="L86" s="40">
        <f t="shared" si="28"/>
        <v>0.99047619047619051</v>
      </c>
    </row>
    <row r="87" spans="1:12">
      <c r="A87" s="74" t="s">
        <v>279</v>
      </c>
      <c r="B87" s="74" t="s">
        <v>328</v>
      </c>
      <c r="C87" s="74" t="s">
        <v>329</v>
      </c>
      <c r="D87" s="5"/>
      <c r="E87" s="30">
        <v>105</v>
      </c>
      <c r="F87" s="5"/>
      <c r="G87" s="39"/>
      <c r="H87" s="39"/>
      <c r="I87" s="40">
        <f t="shared" si="26"/>
        <v>0</v>
      </c>
      <c r="J87" s="65"/>
      <c r="K87" s="41">
        <f t="shared" si="27"/>
        <v>105</v>
      </c>
      <c r="L87" s="40">
        <f t="shared" si="28"/>
        <v>1</v>
      </c>
    </row>
    <row r="88" spans="1:12">
      <c r="A88" s="74" t="s">
        <v>279</v>
      </c>
      <c r="B88" s="74" t="s">
        <v>330</v>
      </c>
      <c r="C88" s="74" t="s">
        <v>331</v>
      </c>
      <c r="D88" s="5"/>
      <c r="E88" s="30">
        <v>105</v>
      </c>
      <c r="F88" s="5"/>
      <c r="G88" s="39"/>
      <c r="H88" s="39"/>
      <c r="I88" s="40">
        <f t="shared" si="26"/>
        <v>0</v>
      </c>
      <c r="J88" s="65"/>
      <c r="K88" s="41">
        <f t="shared" si="27"/>
        <v>105</v>
      </c>
      <c r="L88" s="40">
        <f t="shared" si="28"/>
        <v>1</v>
      </c>
    </row>
    <row r="89" spans="1:12">
      <c r="A89" s="74" t="s">
        <v>279</v>
      </c>
      <c r="B89" s="74" t="s">
        <v>332</v>
      </c>
      <c r="C89" s="74" t="s">
        <v>333</v>
      </c>
      <c r="D89" s="5"/>
      <c r="E89" s="30">
        <v>105</v>
      </c>
      <c r="F89" s="5"/>
      <c r="G89" s="39"/>
      <c r="H89" s="39"/>
      <c r="I89" s="40">
        <f t="shared" si="26"/>
        <v>0</v>
      </c>
      <c r="J89" s="65"/>
      <c r="K89" s="41">
        <f t="shared" si="27"/>
        <v>105</v>
      </c>
      <c r="L89" s="40">
        <f t="shared" si="28"/>
        <v>1</v>
      </c>
    </row>
    <row r="90" spans="1:12">
      <c r="A90" s="142" t="s">
        <v>279</v>
      </c>
      <c r="B90" s="142" t="s">
        <v>901</v>
      </c>
      <c r="C90" s="142" t="s">
        <v>902</v>
      </c>
      <c r="D90" s="5"/>
      <c r="E90" s="30">
        <v>105</v>
      </c>
      <c r="F90" s="5"/>
      <c r="G90" s="39"/>
      <c r="H90" s="39"/>
      <c r="I90" s="40">
        <f t="shared" ref="I90" si="32">H90/E90</f>
        <v>0</v>
      </c>
      <c r="J90" s="65"/>
      <c r="K90" s="41">
        <f t="shared" ref="K90" si="33">E90-H90</f>
        <v>105</v>
      </c>
      <c r="L90" s="40">
        <f t="shared" ref="L90" si="34">K90/E90</f>
        <v>1</v>
      </c>
    </row>
    <row r="91" spans="1:12">
      <c r="A91" s="74" t="s">
        <v>279</v>
      </c>
      <c r="B91" s="74" t="s">
        <v>334</v>
      </c>
      <c r="C91" s="74" t="s">
        <v>335</v>
      </c>
      <c r="D91" s="5"/>
      <c r="E91" s="30">
        <v>105</v>
      </c>
      <c r="F91" s="5"/>
      <c r="G91" s="39"/>
      <c r="H91" s="39"/>
      <c r="I91" s="40">
        <f t="shared" si="26"/>
        <v>0</v>
      </c>
      <c r="J91" s="65"/>
      <c r="K91" s="41">
        <f t="shared" si="27"/>
        <v>105</v>
      </c>
      <c r="L91" s="40">
        <f t="shared" si="28"/>
        <v>1</v>
      </c>
    </row>
    <row r="92" spans="1:12">
      <c r="A92" s="74" t="s">
        <v>279</v>
      </c>
      <c r="B92" s="74" t="s">
        <v>336</v>
      </c>
      <c r="C92" s="74" t="s">
        <v>337</v>
      </c>
      <c r="D92" s="5"/>
      <c r="E92" s="30">
        <v>105</v>
      </c>
      <c r="F92" s="5"/>
      <c r="G92" s="39"/>
      <c r="H92" s="39"/>
      <c r="I92" s="40">
        <f t="shared" si="26"/>
        <v>0</v>
      </c>
      <c r="J92" s="65"/>
      <c r="K92" s="41">
        <f t="shared" si="27"/>
        <v>105</v>
      </c>
      <c r="L92" s="40">
        <f t="shared" si="28"/>
        <v>1</v>
      </c>
    </row>
    <row r="93" spans="1:12">
      <c r="A93" s="74" t="s">
        <v>279</v>
      </c>
      <c r="B93" s="74" t="s">
        <v>338</v>
      </c>
      <c r="C93" s="74" t="s">
        <v>339</v>
      </c>
      <c r="D93" s="5"/>
      <c r="E93" s="30">
        <v>105</v>
      </c>
      <c r="F93" s="5"/>
      <c r="G93" s="39"/>
      <c r="H93" s="39"/>
      <c r="I93" s="40">
        <f t="shared" si="26"/>
        <v>0</v>
      </c>
      <c r="J93" s="65"/>
      <c r="K93" s="41">
        <f t="shared" si="27"/>
        <v>105</v>
      </c>
      <c r="L93" s="40">
        <f t="shared" si="28"/>
        <v>1</v>
      </c>
    </row>
    <row r="94" spans="1:12">
      <c r="A94" s="74" t="s">
        <v>279</v>
      </c>
      <c r="B94" s="74" t="s">
        <v>340</v>
      </c>
      <c r="C94" s="74" t="s">
        <v>341</v>
      </c>
      <c r="D94" s="5"/>
      <c r="E94" s="30">
        <v>105</v>
      </c>
      <c r="F94" s="5"/>
      <c r="G94" s="13" t="s">
        <v>33</v>
      </c>
      <c r="H94" s="150">
        <v>3</v>
      </c>
      <c r="I94" s="40">
        <f t="shared" si="26"/>
        <v>2.8571428571428571E-2</v>
      </c>
      <c r="J94" s="65"/>
      <c r="K94" s="41">
        <f t="shared" si="27"/>
        <v>102</v>
      </c>
      <c r="L94" s="40">
        <f t="shared" si="28"/>
        <v>0.97142857142857142</v>
      </c>
    </row>
    <row r="95" spans="1:12">
      <c r="A95" s="74" t="s">
        <v>279</v>
      </c>
      <c r="B95" s="74" t="s">
        <v>342</v>
      </c>
      <c r="C95" s="74" t="s">
        <v>343</v>
      </c>
      <c r="D95" s="5"/>
      <c r="E95" s="30">
        <v>105</v>
      </c>
      <c r="F95" s="5"/>
      <c r="G95" s="39"/>
      <c r="H95" s="39"/>
      <c r="I95" s="40">
        <f t="shared" si="26"/>
        <v>0</v>
      </c>
      <c r="J95" s="65"/>
      <c r="K95" s="41">
        <f t="shared" si="27"/>
        <v>105</v>
      </c>
      <c r="L95" s="40">
        <f t="shared" si="28"/>
        <v>1</v>
      </c>
    </row>
    <row r="96" spans="1:12">
      <c r="A96" s="74" t="s">
        <v>279</v>
      </c>
      <c r="B96" s="74" t="s">
        <v>344</v>
      </c>
      <c r="C96" s="74" t="s">
        <v>345</v>
      </c>
      <c r="D96" s="5"/>
      <c r="E96" s="30">
        <v>105</v>
      </c>
      <c r="F96" s="5"/>
      <c r="G96" s="39"/>
      <c r="H96" s="39"/>
      <c r="I96" s="40">
        <f t="shared" si="26"/>
        <v>0</v>
      </c>
      <c r="J96" s="65"/>
      <c r="K96" s="41">
        <f t="shared" si="27"/>
        <v>105</v>
      </c>
      <c r="L96" s="40">
        <f t="shared" si="28"/>
        <v>1</v>
      </c>
    </row>
    <row r="97" spans="1:12">
      <c r="A97" s="74" t="s">
        <v>279</v>
      </c>
      <c r="B97" s="74" t="s">
        <v>346</v>
      </c>
      <c r="C97" s="74" t="s">
        <v>347</v>
      </c>
      <c r="D97" s="5"/>
      <c r="E97" s="30">
        <v>105</v>
      </c>
      <c r="F97" s="5"/>
      <c r="G97" s="39"/>
      <c r="H97" s="39"/>
      <c r="I97" s="40">
        <f t="shared" si="26"/>
        <v>0</v>
      </c>
      <c r="J97" s="65"/>
      <c r="K97" s="41">
        <f t="shared" si="27"/>
        <v>105</v>
      </c>
      <c r="L97" s="40">
        <f t="shared" si="28"/>
        <v>1</v>
      </c>
    </row>
    <row r="98" spans="1:12">
      <c r="A98" s="74" t="s">
        <v>279</v>
      </c>
      <c r="B98" s="74" t="s">
        <v>348</v>
      </c>
      <c r="C98" s="74" t="s">
        <v>349</v>
      </c>
      <c r="D98" s="5"/>
      <c r="E98" s="30">
        <v>105</v>
      </c>
      <c r="F98" s="5"/>
      <c r="G98" s="39"/>
      <c r="H98" s="39"/>
      <c r="I98" s="40">
        <f t="shared" si="26"/>
        <v>0</v>
      </c>
      <c r="J98" s="65"/>
      <c r="K98" s="41">
        <f t="shared" si="27"/>
        <v>105</v>
      </c>
      <c r="L98" s="40">
        <f t="shared" si="28"/>
        <v>1</v>
      </c>
    </row>
    <row r="99" spans="1:12">
      <c r="A99" s="74" t="s">
        <v>279</v>
      </c>
      <c r="B99" s="74" t="s">
        <v>350</v>
      </c>
      <c r="C99" s="74" t="s">
        <v>351</v>
      </c>
      <c r="D99" s="5"/>
      <c r="E99" s="30">
        <v>105</v>
      </c>
      <c r="F99" s="5"/>
      <c r="G99" s="39"/>
      <c r="H99" s="39"/>
      <c r="I99" s="40">
        <f t="shared" si="26"/>
        <v>0</v>
      </c>
      <c r="J99" s="65"/>
      <c r="K99" s="41">
        <f t="shared" si="27"/>
        <v>105</v>
      </c>
      <c r="L99" s="40">
        <f t="shared" si="28"/>
        <v>1</v>
      </c>
    </row>
    <row r="100" spans="1:12">
      <c r="A100" s="74" t="s">
        <v>279</v>
      </c>
      <c r="B100" s="74" t="s">
        <v>352</v>
      </c>
      <c r="C100" s="74" t="s">
        <v>353</v>
      </c>
      <c r="D100" s="5"/>
      <c r="E100" s="30">
        <v>105</v>
      </c>
      <c r="F100" s="5"/>
      <c r="G100" s="39"/>
      <c r="H100" s="39"/>
      <c r="I100" s="40">
        <f t="shared" si="26"/>
        <v>0</v>
      </c>
      <c r="J100" s="65"/>
      <c r="K100" s="41">
        <f t="shared" si="27"/>
        <v>105</v>
      </c>
      <c r="L100" s="40">
        <f t="shared" si="28"/>
        <v>1</v>
      </c>
    </row>
    <row r="101" spans="1:12">
      <c r="A101" s="74" t="s">
        <v>279</v>
      </c>
      <c r="B101" s="74" t="s">
        <v>354</v>
      </c>
      <c r="C101" s="74" t="s">
        <v>355</v>
      </c>
      <c r="D101" s="5"/>
      <c r="E101" s="30">
        <v>105</v>
      </c>
      <c r="F101" s="5"/>
      <c r="G101" s="13" t="s">
        <v>33</v>
      </c>
      <c r="H101" s="150">
        <v>3</v>
      </c>
      <c r="I101" s="40">
        <f t="shared" si="26"/>
        <v>2.8571428571428571E-2</v>
      </c>
      <c r="J101" s="65"/>
      <c r="K101" s="41">
        <f t="shared" si="27"/>
        <v>102</v>
      </c>
      <c r="L101" s="40">
        <f t="shared" si="28"/>
        <v>0.97142857142857142</v>
      </c>
    </row>
    <row r="102" spans="1:12">
      <c r="A102" s="74" t="s">
        <v>279</v>
      </c>
      <c r="B102" s="74" t="s">
        <v>356</v>
      </c>
      <c r="C102" s="74" t="s">
        <v>357</v>
      </c>
      <c r="D102" s="5"/>
      <c r="E102" s="30">
        <v>105</v>
      </c>
      <c r="F102" s="5"/>
      <c r="G102" s="13" t="s">
        <v>33</v>
      </c>
      <c r="H102" s="150">
        <v>11</v>
      </c>
      <c r="I102" s="40">
        <f t="shared" si="26"/>
        <v>0.10476190476190476</v>
      </c>
      <c r="J102" s="65"/>
      <c r="K102" s="41">
        <f t="shared" si="27"/>
        <v>94</v>
      </c>
      <c r="L102" s="40">
        <f t="shared" si="28"/>
        <v>0.89523809523809528</v>
      </c>
    </row>
    <row r="103" spans="1:12">
      <c r="A103" s="74" t="s">
        <v>279</v>
      </c>
      <c r="B103" s="74" t="s">
        <v>358</v>
      </c>
      <c r="C103" s="74" t="s">
        <v>359</v>
      </c>
      <c r="D103" s="5"/>
      <c r="E103" s="30">
        <v>105</v>
      </c>
      <c r="F103" s="5"/>
      <c r="G103" s="39"/>
      <c r="H103" s="39"/>
      <c r="I103" s="40">
        <f t="shared" si="26"/>
        <v>0</v>
      </c>
      <c r="J103" s="65"/>
      <c r="K103" s="41">
        <f t="shared" si="27"/>
        <v>105</v>
      </c>
      <c r="L103" s="40">
        <f t="shared" si="28"/>
        <v>1</v>
      </c>
    </row>
    <row r="104" spans="1:12">
      <c r="A104" s="74" t="s">
        <v>279</v>
      </c>
      <c r="B104" s="74" t="s">
        <v>360</v>
      </c>
      <c r="C104" s="74" t="s">
        <v>361</v>
      </c>
      <c r="D104" s="5"/>
      <c r="E104" s="30">
        <v>105</v>
      </c>
      <c r="F104" s="5"/>
      <c r="G104" s="39"/>
      <c r="H104" s="39"/>
      <c r="I104" s="40">
        <f t="shared" si="26"/>
        <v>0</v>
      </c>
      <c r="J104" s="65"/>
      <c r="K104" s="41">
        <f t="shared" si="27"/>
        <v>105</v>
      </c>
      <c r="L104" s="40">
        <f t="shared" si="28"/>
        <v>1</v>
      </c>
    </row>
    <row r="105" spans="1:12">
      <c r="A105" s="57" t="s">
        <v>279</v>
      </c>
      <c r="B105" s="57" t="s">
        <v>905</v>
      </c>
      <c r="C105" s="57" t="s">
        <v>906</v>
      </c>
      <c r="D105" s="174"/>
      <c r="E105" s="32">
        <v>105</v>
      </c>
      <c r="F105" s="174"/>
      <c r="G105" s="13"/>
      <c r="H105" s="13"/>
      <c r="I105" s="40">
        <f t="shared" si="26"/>
        <v>0</v>
      </c>
      <c r="J105" s="65"/>
      <c r="K105" s="41">
        <f t="shared" si="27"/>
        <v>105</v>
      </c>
      <c r="L105" s="40">
        <f t="shared" si="28"/>
        <v>1</v>
      </c>
    </row>
    <row r="106" spans="1:12">
      <c r="A106" s="74" t="s">
        <v>279</v>
      </c>
      <c r="B106" s="74" t="s">
        <v>362</v>
      </c>
      <c r="C106" s="74" t="s">
        <v>363</v>
      </c>
      <c r="D106" s="5"/>
      <c r="E106" s="30">
        <v>105</v>
      </c>
      <c r="F106" s="5"/>
      <c r="G106" s="39"/>
      <c r="H106" s="39"/>
      <c r="I106" s="40">
        <f t="shared" si="26"/>
        <v>0</v>
      </c>
      <c r="J106" s="65"/>
      <c r="K106" s="41">
        <f t="shared" si="27"/>
        <v>105</v>
      </c>
      <c r="L106" s="40">
        <f t="shared" si="28"/>
        <v>1</v>
      </c>
    </row>
    <row r="107" spans="1:12">
      <c r="A107" s="74" t="s">
        <v>279</v>
      </c>
      <c r="B107" s="74" t="s">
        <v>364</v>
      </c>
      <c r="C107" s="74" t="s">
        <v>365</v>
      </c>
      <c r="D107" s="5"/>
      <c r="E107" s="30">
        <v>105</v>
      </c>
      <c r="F107" s="5"/>
      <c r="G107" s="13" t="s">
        <v>33</v>
      </c>
      <c r="H107" s="150">
        <v>3</v>
      </c>
      <c r="I107" s="40">
        <f t="shared" si="26"/>
        <v>2.8571428571428571E-2</v>
      </c>
      <c r="J107" s="65"/>
      <c r="K107" s="41">
        <f t="shared" si="27"/>
        <v>102</v>
      </c>
      <c r="L107" s="40">
        <f t="shared" si="28"/>
        <v>0.97142857142857142</v>
      </c>
    </row>
    <row r="108" spans="1:12">
      <c r="A108" s="74" t="s">
        <v>279</v>
      </c>
      <c r="B108" s="74" t="s">
        <v>366</v>
      </c>
      <c r="C108" s="74" t="s">
        <v>367</v>
      </c>
      <c r="D108" s="5"/>
      <c r="E108" s="30">
        <v>105</v>
      </c>
      <c r="F108" s="5"/>
      <c r="G108" s="39"/>
      <c r="H108" s="39"/>
      <c r="I108" s="40">
        <f t="shared" si="26"/>
        <v>0</v>
      </c>
      <c r="J108" s="65"/>
      <c r="K108" s="41">
        <f t="shared" si="27"/>
        <v>105</v>
      </c>
      <c r="L108" s="40">
        <f t="shared" si="28"/>
        <v>1</v>
      </c>
    </row>
    <row r="109" spans="1:12">
      <c r="A109" s="74" t="s">
        <v>279</v>
      </c>
      <c r="B109" s="74" t="s">
        <v>368</v>
      </c>
      <c r="C109" s="74" t="s">
        <v>369</v>
      </c>
      <c r="D109" s="5"/>
      <c r="E109" s="30">
        <v>105</v>
      </c>
      <c r="F109" s="5"/>
      <c r="G109" s="13" t="s">
        <v>33</v>
      </c>
      <c r="H109" s="150">
        <v>3</v>
      </c>
      <c r="I109" s="40">
        <f t="shared" si="26"/>
        <v>2.8571428571428571E-2</v>
      </c>
      <c r="J109" s="65"/>
      <c r="K109" s="41">
        <f t="shared" si="27"/>
        <v>102</v>
      </c>
      <c r="L109" s="40">
        <f t="shared" si="28"/>
        <v>0.97142857142857142</v>
      </c>
    </row>
    <row r="110" spans="1:12">
      <c r="A110" s="74" t="s">
        <v>279</v>
      </c>
      <c r="B110" s="74" t="s">
        <v>370</v>
      </c>
      <c r="C110" s="74" t="s">
        <v>371</v>
      </c>
      <c r="D110" s="5"/>
      <c r="E110" s="30">
        <v>105</v>
      </c>
      <c r="F110" s="5"/>
      <c r="G110" s="39"/>
      <c r="H110" s="39"/>
      <c r="I110" s="40">
        <f t="shared" si="26"/>
        <v>0</v>
      </c>
      <c r="J110" s="65"/>
      <c r="K110" s="41">
        <f t="shared" si="27"/>
        <v>105</v>
      </c>
      <c r="L110" s="40">
        <f t="shared" si="28"/>
        <v>1</v>
      </c>
    </row>
    <row r="111" spans="1:12">
      <c r="A111" s="74" t="s">
        <v>279</v>
      </c>
      <c r="B111" s="74" t="s">
        <v>372</v>
      </c>
      <c r="C111" s="74" t="s">
        <v>373</v>
      </c>
      <c r="D111" s="5"/>
      <c r="E111" s="30">
        <v>105</v>
      </c>
      <c r="F111" s="5"/>
      <c r="G111" s="13" t="s">
        <v>33</v>
      </c>
      <c r="H111" s="150">
        <v>3</v>
      </c>
      <c r="I111" s="40">
        <f t="shared" si="26"/>
        <v>2.8571428571428571E-2</v>
      </c>
      <c r="J111" s="65"/>
      <c r="K111" s="41">
        <f t="shared" si="27"/>
        <v>102</v>
      </c>
      <c r="L111" s="40">
        <f t="shared" si="28"/>
        <v>0.97142857142857142</v>
      </c>
    </row>
    <row r="112" spans="1:12">
      <c r="A112" s="74" t="s">
        <v>279</v>
      </c>
      <c r="B112" s="74" t="s">
        <v>374</v>
      </c>
      <c r="C112" s="74" t="s">
        <v>375</v>
      </c>
      <c r="D112" s="5"/>
      <c r="E112" s="30">
        <v>105</v>
      </c>
      <c r="F112" s="5"/>
      <c r="G112" s="39"/>
      <c r="H112" s="39"/>
      <c r="I112" s="40">
        <f t="shared" si="26"/>
        <v>0</v>
      </c>
      <c r="J112" s="65"/>
      <c r="K112" s="41">
        <f t="shared" si="27"/>
        <v>105</v>
      </c>
      <c r="L112" s="40">
        <f t="shared" si="28"/>
        <v>1</v>
      </c>
    </row>
    <row r="113" spans="1:12">
      <c r="A113" s="74" t="s">
        <v>279</v>
      </c>
      <c r="B113" s="74" t="s">
        <v>376</v>
      </c>
      <c r="C113" s="74" t="s">
        <v>377</v>
      </c>
      <c r="D113" s="5"/>
      <c r="E113" s="30">
        <v>105</v>
      </c>
      <c r="F113" s="5"/>
      <c r="G113" s="13" t="s">
        <v>33</v>
      </c>
      <c r="H113" s="150">
        <v>4</v>
      </c>
      <c r="I113" s="40">
        <f t="shared" si="26"/>
        <v>3.8095238095238099E-2</v>
      </c>
      <c r="J113" s="65"/>
      <c r="K113" s="41">
        <f t="shared" si="27"/>
        <v>101</v>
      </c>
      <c r="L113" s="40">
        <f t="shared" si="28"/>
        <v>0.96190476190476193</v>
      </c>
    </row>
    <row r="114" spans="1:12">
      <c r="A114" s="74" t="s">
        <v>279</v>
      </c>
      <c r="B114" s="74" t="s">
        <v>378</v>
      </c>
      <c r="C114" s="74" t="s">
        <v>379</v>
      </c>
      <c r="D114" s="5"/>
      <c r="E114" s="30">
        <v>105</v>
      </c>
      <c r="F114" s="5"/>
      <c r="G114" s="13" t="s">
        <v>33</v>
      </c>
      <c r="H114" s="150">
        <v>3</v>
      </c>
      <c r="I114" s="40">
        <f t="shared" si="26"/>
        <v>2.8571428571428571E-2</v>
      </c>
      <c r="J114" s="65"/>
      <c r="K114" s="41">
        <f t="shared" si="27"/>
        <v>102</v>
      </c>
      <c r="L114" s="40">
        <f t="shared" si="28"/>
        <v>0.97142857142857142</v>
      </c>
    </row>
    <row r="115" spans="1:12">
      <c r="A115" s="74" t="s">
        <v>279</v>
      </c>
      <c r="B115" s="74" t="s">
        <v>380</v>
      </c>
      <c r="C115" s="74" t="s">
        <v>381</v>
      </c>
      <c r="D115" s="5"/>
      <c r="E115" s="30">
        <v>105</v>
      </c>
      <c r="F115" s="5"/>
      <c r="G115" s="39"/>
      <c r="H115" s="39"/>
      <c r="I115" s="40">
        <f t="shared" si="26"/>
        <v>0</v>
      </c>
      <c r="J115" s="65"/>
      <c r="K115" s="41">
        <f t="shared" si="27"/>
        <v>105</v>
      </c>
      <c r="L115" s="40">
        <f t="shared" si="28"/>
        <v>1</v>
      </c>
    </row>
    <row r="116" spans="1:12">
      <c r="A116" s="74" t="s">
        <v>279</v>
      </c>
      <c r="B116" s="74" t="s">
        <v>382</v>
      </c>
      <c r="C116" s="74" t="s">
        <v>383</v>
      </c>
      <c r="D116" s="5"/>
      <c r="E116" s="30">
        <v>105</v>
      </c>
      <c r="F116" s="5"/>
      <c r="G116" s="39"/>
      <c r="H116" s="39"/>
      <c r="I116" s="40">
        <f t="shared" si="26"/>
        <v>0</v>
      </c>
      <c r="J116" s="65"/>
      <c r="K116" s="41">
        <f t="shared" si="27"/>
        <v>105</v>
      </c>
      <c r="L116" s="40">
        <f t="shared" si="28"/>
        <v>1</v>
      </c>
    </row>
    <row r="117" spans="1:12">
      <c r="A117" s="74" t="s">
        <v>279</v>
      </c>
      <c r="B117" s="74" t="s">
        <v>384</v>
      </c>
      <c r="C117" s="74" t="s">
        <v>385</v>
      </c>
      <c r="D117" s="5"/>
      <c r="E117" s="30">
        <v>105</v>
      </c>
      <c r="F117" s="5"/>
      <c r="G117" s="13" t="s">
        <v>33</v>
      </c>
      <c r="H117" s="150">
        <v>3</v>
      </c>
      <c r="I117" s="40">
        <f t="shared" si="26"/>
        <v>2.8571428571428571E-2</v>
      </c>
      <c r="J117" s="65"/>
      <c r="K117" s="41">
        <f t="shared" si="27"/>
        <v>102</v>
      </c>
      <c r="L117" s="40">
        <f t="shared" si="28"/>
        <v>0.97142857142857142</v>
      </c>
    </row>
    <row r="118" spans="1:12">
      <c r="A118" s="74" t="s">
        <v>279</v>
      </c>
      <c r="B118" s="74" t="s">
        <v>386</v>
      </c>
      <c r="C118" s="74" t="s">
        <v>387</v>
      </c>
      <c r="D118" s="5"/>
      <c r="E118" s="30">
        <v>105</v>
      </c>
      <c r="F118" s="5"/>
      <c r="G118" s="13" t="s">
        <v>33</v>
      </c>
      <c r="H118" s="150">
        <v>4</v>
      </c>
      <c r="I118" s="40">
        <f t="shared" si="26"/>
        <v>3.8095238095238099E-2</v>
      </c>
      <c r="J118" s="65"/>
      <c r="K118" s="41">
        <f t="shared" si="27"/>
        <v>101</v>
      </c>
      <c r="L118" s="40">
        <f t="shared" si="28"/>
        <v>0.96190476190476193</v>
      </c>
    </row>
    <row r="119" spans="1:12">
      <c r="A119" s="74" t="s">
        <v>279</v>
      </c>
      <c r="B119" s="74" t="s">
        <v>388</v>
      </c>
      <c r="C119" s="74" t="s">
        <v>389</v>
      </c>
      <c r="D119" s="5"/>
      <c r="E119" s="30">
        <v>105</v>
      </c>
      <c r="F119" s="5"/>
      <c r="G119" s="13" t="s">
        <v>33</v>
      </c>
      <c r="H119" s="150">
        <v>3</v>
      </c>
      <c r="I119" s="40">
        <f t="shared" si="26"/>
        <v>2.8571428571428571E-2</v>
      </c>
      <c r="J119" s="65"/>
      <c r="K119" s="41">
        <f t="shared" si="27"/>
        <v>102</v>
      </c>
      <c r="L119" s="40">
        <f t="shared" si="28"/>
        <v>0.97142857142857142</v>
      </c>
    </row>
    <row r="120" spans="1:12">
      <c r="A120" s="74" t="s">
        <v>279</v>
      </c>
      <c r="B120" s="74" t="s">
        <v>390</v>
      </c>
      <c r="C120" s="74" t="s">
        <v>391</v>
      </c>
      <c r="D120" s="5"/>
      <c r="E120" s="30">
        <v>105</v>
      </c>
      <c r="F120" s="5"/>
      <c r="G120" s="39"/>
      <c r="H120" s="39"/>
      <c r="I120" s="40">
        <f t="shared" si="26"/>
        <v>0</v>
      </c>
      <c r="J120" s="65"/>
      <c r="K120" s="41">
        <f t="shared" si="27"/>
        <v>105</v>
      </c>
      <c r="L120" s="40">
        <f t="shared" si="28"/>
        <v>1</v>
      </c>
    </row>
    <row r="121" spans="1:12">
      <c r="A121" s="74" t="s">
        <v>279</v>
      </c>
      <c r="B121" s="74" t="s">
        <v>392</v>
      </c>
      <c r="C121" s="74" t="s">
        <v>393</v>
      </c>
      <c r="D121" s="5"/>
      <c r="E121" s="30">
        <v>105</v>
      </c>
      <c r="F121" s="5"/>
      <c r="G121" s="39"/>
      <c r="H121" s="39"/>
      <c r="I121" s="40">
        <f t="shared" si="26"/>
        <v>0</v>
      </c>
      <c r="J121" s="65"/>
      <c r="K121" s="41">
        <f t="shared" si="27"/>
        <v>105</v>
      </c>
      <c r="L121" s="40">
        <f t="shared" si="28"/>
        <v>1</v>
      </c>
    </row>
    <row r="122" spans="1:12">
      <c r="A122" s="74" t="s">
        <v>279</v>
      </c>
      <c r="B122" s="74" t="s">
        <v>394</v>
      </c>
      <c r="C122" s="74" t="s">
        <v>395</v>
      </c>
      <c r="D122" s="5"/>
      <c r="E122" s="30">
        <v>105</v>
      </c>
      <c r="F122" s="5"/>
      <c r="G122" s="39"/>
      <c r="H122" s="39"/>
      <c r="I122" s="40">
        <f t="shared" si="26"/>
        <v>0</v>
      </c>
      <c r="J122" s="65"/>
      <c r="K122" s="41">
        <f t="shared" si="27"/>
        <v>105</v>
      </c>
      <c r="L122" s="40">
        <f t="shared" si="28"/>
        <v>1</v>
      </c>
    </row>
    <row r="123" spans="1:12">
      <c r="A123" s="74" t="s">
        <v>279</v>
      </c>
      <c r="B123" s="74" t="s">
        <v>396</v>
      </c>
      <c r="C123" s="74" t="s">
        <v>397</v>
      </c>
      <c r="D123" s="5"/>
      <c r="E123" s="30">
        <v>105</v>
      </c>
      <c r="F123" s="5"/>
      <c r="G123" s="13"/>
      <c r="H123" s="39"/>
      <c r="I123" s="40">
        <f t="shared" si="26"/>
        <v>0</v>
      </c>
      <c r="J123" s="65"/>
      <c r="K123" s="41">
        <f t="shared" si="27"/>
        <v>105</v>
      </c>
      <c r="L123" s="40">
        <f t="shared" si="28"/>
        <v>1</v>
      </c>
    </row>
    <row r="124" spans="1:12">
      <c r="A124" s="74" t="s">
        <v>279</v>
      </c>
      <c r="B124" s="74" t="s">
        <v>398</v>
      </c>
      <c r="C124" s="74" t="s">
        <v>399</v>
      </c>
      <c r="D124" s="5"/>
      <c r="E124" s="30">
        <v>105</v>
      </c>
      <c r="F124" s="5"/>
      <c r="G124" s="39"/>
      <c r="H124" s="39"/>
      <c r="I124" s="40">
        <f t="shared" si="26"/>
        <v>0</v>
      </c>
      <c r="J124" s="65"/>
      <c r="K124" s="41">
        <f t="shared" si="27"/>
        <v>105</v>
      </c>
      <c r="L124" s="40">
        <f t="shared" si="28"/>
        <v>1</v>
      </c>
    </row>
    <row r="125" spans="1:12">
      <c r="A125" s="74" t="s">
        <v>279</v>
      </c>
      <c r="B125" s="74" t="s">
        <v>400</v>
      </c>
      <c r="C125" s="74" t="s">
        <v>401</v>
      </c>
      <c r="D125" s="5"/>
      <c r="E125" s="30">
        <v>105</v>
      </c>
      <c r="F125" s="5"/>
      <c r="G125" s="39"/>
      <c r="H125" s="39"/>
      <c r="I125" s="40">
        <f t="shared" si="26"/>
        <v>0</v>
      </c>
      <c r="J125" s="65"/>
      <c r="K125" s="41">
        <f t="shared" si="27"/>
        <v>105</v>
      </c>
      <c r="L125" s="40">
        <f t="shared" si="28"/>
        <v>1</v>
      </c>
    </row>
    <row r="126" spans="1:12">
      <c r="A126" s="74" t="s">
        <v>279</v>
      </c>
      <c r="B126" s="74" t="s">
        <v>402</v>
      </c>
      <c r="C126" s="74" t="s">
        <v>403</v>
      </c>
      <c r="D126" s="5"/>
      <c r="E126" s="30">
        <v>105</v>
      </c>
      <c r="F126" s="5"/>
      <c r="G126" s="39"/>
      <c r="H126" s="39"/>
      <c r="I126" s="40">
        <f t="shared" si="26"/>
        <v>0</v>
      </c>
      <c r="J126" s="65"/>
      <c r="K126" s="41">
        <f t="shared" si="27"/>
        <v>105</v>
      </c>
      <c r="L126" s="40">
        <f t="shared" si="28"/>
        <v>1</v>
      </c>
    </row>
    <row r="127" spans="1:12">
      <c r="A127" s="74" t="s">
        <v>279</v>
      </c>
      <c r="B127" s="74" t="s">
        <v>404</v>
      </c>
      <c r="C127" s="74" t="s">
        <v>405</v>
      </c>
      <c r="D127" s="5"/>
      <c r="E127" s="30">
        <v>105</v>
      </c>
      <c r="F127" s="5"/>
      <c r="G127" s="39"/>
      <c r="H127" s="39"/>
      <c r="I127" s="40">
        <f t="shared" si="26"/>
        <v>0</v>
      </c>
      <c r="J127" s="65"/>
      <c r="K127" s="41">
        <f t="shared" si="27"/>
        <v>105</v>
      </c>
      <c r="L127" s="40">
        <f t="shared" si="28"/>
        <v>1</v>
      </c>
    </row>
    <row r="128" spans="1:12">
      <c r="A128" s="142" t="s">
        <v>279</v>
      </c>
      <c r="B128" s="142" t="s">
        <v>903</v>
      </c>
      <c r="C128" s="142" t="s">
        <v>904</v>
      </c>
      <c r="D128" s="5"/>
      <c r="E128" s="30">
        <v>105</v>
      </c>
      <c r="F128" s="5"/>
      <c r="G128" s="39"/>
      <c r="H128" s="39"/>
      <c r="I128" s="40">
        <f t="shared" ref="I128" si="35">H128/E128</f>
        <v>0</v>
      </c>
      <c r="J128" s="65"/>
      <c r="K128" s="41">
        <f t="shared" ref="K128" si="36">E128-H128</f>
        <v>105</v>
      </c>
      <c r="L128" s="40">
        <f t="shared" ref="L128" si="37">K128/E128</f>
        <v>1</v>
      </c>
    </row>
    <row r="129" spans="1:12">
      <c r="A129" s="74" t="s">
        <v>279</v>
      </c>
      <c r="B129" s="74" t="s">
        <v>406</v>
      </c>
      <c r="C129" s="74" t="s">
        <v>407</v>
      </c>
      <c r="D129" s="5"/>
      <c r="E129" s="30">
        <v>105</v>
      </c>
      <c r="F129" s="5"/>
      <c r="G129" s="39"/>
      <c r="H129" s="39"/>
      <c r="I129" s="40">
        <f t="shared" si="26"/>
        <v>0</v>
      </c>
      <c r="J129" s="65"/>
      <c r="K129" s="41">
        <f t="shared" si="27"/>
        <v>105</v>
      </c>
      <c r="L129" s="40">
        <f t="shared" si="28"/>
        <v>1</v>
      </c>
    </row>
    <row r="130" spans="1:12">
      <c r="A130" s="75" t="s">
        <v>279</v>
      </c>
      <c r="B130" s="75" t="s">
        <v>408</v>
      </c>
      <c r="C130" s="75" t="s">
        <v>409</v>
      </c>
      <c r="D130" s="66"/>
      <c r="E130" s="31">
        <v>105</v>
      </c>
      <c r="F130" s="66"/>
      <c r="G130" s="42"/>
      <c r="H130" s="42"/>
      <c r="I130" s="43">
        <f t="shared" ref="I130" si="38">H130/E130</f>
        <v>0</v>
      </c>
      <c r="J130" s="67"/>
      <c r="K130" s="44">
        <f t="shared" ref="K130" si="39">E130-H130</f>
        <v>105</v>
      </c>
      <c r="L130" s="43">
        <f t="shared" ref="L130" si="40">K130/E130</f>
        <v>1</v>
      </c>
    </row>
    <row r="131" spans="1:12">
      <c r="A131" s="33"/>
      <c r="B131" s="34">
        <f>COUNTA(B62:B130)</f>
        <v>69</v>
      </c>
      <c r="C131" s="33"/>
      <c r="E131" s="38">
        <f>SUM(E62:E130)</f>
        <v>7245</v>
      </c>
      <c r="F131" s="45"/>
      <c r="G131" s="34">
        <f>COUNTA(G62:G130)</f>
        <v>20</v>
      </c>
      <c r="H131" s="38">
        <f>SUM(H62:H130)</f>
        <v>192</v>
      </c>
      <c r="I131" s="46">
        <f>H131/E131</f>
        <v>2.650103519668737E-2</v>
      </c>
      <c r="J131" s="149"/>
      <c r="K131" s="55">
        <f>E131-H131</f>
        <v>7053</v>
      </c>
      <c r="L131" s="46">
        <f>K131/E131</f>
        <v>0.97349896480331266</v>
      </c>
    </row>
    <row r="132" spans="1:12" ht="8.25" customHeight="1">
      <c r="A132" s="33"/>
      <c r="B132" s="34"/>
      <c r="C132" s="33"/>
      <c r="E132" s="38"/>
      <c r="F132" s="45"/>
      <c r="G132" s="34"/>
      <c r="H132" s="38"/>
      <c r="I132" s="46"/>
      <c r="J132" s="149"/>
      <c r="K132" s="55"/>
      <c r="L132" s="46"/>
    </row>
    <row r="133" spans="1:12">
      <c r="A133" s="74" t="s">
        <v>410</v>
      </c>
      <c r="B133" s="74" t="s">
        <v>411</v>
      </c>
      <c r="C133" s="74" t="s">
        <v>412</v>
      </c>
      <c r="D133" s="5"/>
      <c r="E133" s="30">
        <v>105</v>
      </c>
      <c r="F133" s="5"/>
      <c r="G133" s="13" t="s">
        <v>33</v>
      </c>
      <c r="H133" s="150">
        <v>9</v>
      </c>
      <c r="I133" s="40">
        <f t="shared" ref="I133:I134" si="41">H133/E133</f>
        <v>8.5714285714285715E-2</v>
      </c>
      <c r="J133" s="65"/>
      <c r="K133" s="41">
        <f t="shared" ref="K133:K134" si="42">E133-H133</f>
        <v>96</v>
      </c>
      <c r="L133" s="40">
        <f t="shared" ref="L133:L134" si="43">K133/E133</f>
        <v>0.91428571428571426</v>
      </c>
    </row>
    <row r="134" spans="1:12">
      <c r="A134" s="75" t="s">
        <v>410</v>
      </c>
      <c r="B134" s="75" t="s">
        <v>413</v>
      </c>
      <c r="C134" s="75" t="s">
        <v>414</v>
      </c>
      <c r="D134" s="66"/>
      <c r="E134" s="31">
        <v>105</v>
      </c>
      <c r="F134" s="66"/>
      <c r="G134" s="68" t="s">
        <v>33</v>
      </c>
      <c r="H134" s="69">
        <v>4</v>
      </c>
      <c r="I134" s="43">
        <f t="shared" si="41"/>
        <v>3.8095238095238099E-2</v>
      </c>
      <c r="J134" s="67"/>
      <c r="K134" s="44">
        <f t="shared" si="42"/>
        <v>101</v>
      </c>
      <c r="L134" s="43">
        <f t="shared" si="43"/>
        <v>0.96190476190476193</v>
      </c>
    </row>
    <row r="135" spans="1:12">
      <c r="A135" s="33"/>
      <c r="B135" s="34">
        <f>COUNTA(B133:B134)</f>
        <v>2</v>
      </c>
      <c r="C135" s="33"/>
      <c r="E135" s="38">
        <f>SUM(E133:E134)</f>
        <v>210</v>
      </c>
      <c r="F135" s="45"/>
      <c r="G135" s="34">
        <f>COUNTA(G133:G134)</f>
        <v>2</v>
      </c>
      <c r="H135" s="38">
        <f>SUM(H133:H134)</f>
        <v>13</v>
      </c>
      <c r="I135" s="46">
        <f>H135/E135</f>
        <v>6.1904761904761907E-2</v>
      </c>
      <c r="J135" s="149"/>
      <c r="K135" s="55">
        <f>E135-H135</f>
        <v>197</v>
      </c>
      <c r="L135" s="46">
        <f>K135/E135</f>
        <v>0.93809523809523809</v>
      </c>
    </row>
    <row r="136" spans="1:12" ht="8.25" customHeight="1">
      <c r="A136" s="33"/>
      <c r="B136" s="34"/>
      <c r="C136" s="33"/>
      <c r="E136" s="38"/>
      <c r="F136" s="45"/>
      <c r="G136" s="34"/>
      <c r="H136" s="38"/>
      <c r="I136" s="46"/>
      <c r="J136" s="149"/>
      <c r="K136" s="55"/>
      <c r="L136" s="46"/>
    </row>
    <row r="137" spans="1:12">
      <c r="A137" s="74" t="s">
        <v>415</v>
      </c>
      <c r="B137" s="74" t="s">
        <v>416</v>
      </c>
      <c r="C137" s="74" t="s">
        <v>417</v>
      </c>
      <c r="D137" s="5"/>
      <c r="E137" s="30">
        <v>105</v>
      </c>
      <c r="F137" s="5"/>
      <c r="G137" s="13" t="s">
        <v>33</v>
      </c>
      <c r="H137" s="150">
        <v>3</v>
      </c>
      <c r="I137" s="40">
        <f t="shared" ref="I137:I142" si="44">H137/E137</f>
        <v>2.8571428571428571E-2</v>
      </c>
      <c r="J137" s="65"/>
      <c r="K137" s="41">
        <f t="shared" ref="K137:K142" si="45">E137-H137</f>
        <v>102</v>
      </c>
      <c r="L137" s="40">
        <f t="shared" ref="L137:L142" si="46">K137/E137</f>
        <v>0.97142857142857142</v>
      </c>
    </row>
    <row r="138" spans="1:12">
      <c r="A138" s="74" t="s">
        <v>415</v>
      </c>
      <c r="B138" s="74" t="s">
        <v>419</v>
      </c>
      <c r="C138" s="74" t="s">
        <v>420</v>
      </c>
      <c r="D138" s="5"/>
      <c r="E138" s="30">
        <v>105</v>
      </c>
      <c r="F138" s="5"/>
      <c r="G138" s="39"/>
      <c r="H138" s="39"/>
      <c r="I138" s="40">
        <f t="shared" si="44"/>
        <v>0</v>
      </c>
      <c r="J138" s="65"/>
      <c r="K138" s="41">
        <f t="shared" si="45"/>
        <v>105</v>
      </c>
      <c r="L138" s="40">
        <f t="shared" si="46"/>
        <v>1</v>
      </c>
    </row>
    <row r="139" spans="1:12">
      <c r="A139" s="74" t="s">
        <v>415</v>
      </c>
      <c r="B139" s="74" t="s">
        <v>421</v>
      </c>
      <c r="C139" s="74" t="s">
        <v>422</v>
      </c>
      <c r="D139" s="5"/>
      <c r="E139" s="30">
        <v>105</v>
      </c>
      <c r="F139" s="5"/>
      <c r="G139" s="39"/>
      <c r="H139" s="39"/>
      <c r="I139" s="40">
        <f t="shared" si="44"/>
        <v>0</v>
      </c>
      <c r="J139" s="65"/>
      <c r="K139" s="41">
        <f t="shared" si="45"/>
        <v>105</v>
      </c>
      <c r="L139" s="40">
        <f t="shared" si="46"/>
        <v>1</v>
      </c>
    </row>
    <row r="140" spans="1:12">
      <c r="A140" s="74" t="s">
        <v>415</v>
      </c>
      <c r="B140" s="74" t="s">
        <v>423</v>
      </c>
      <c r="C140" s="74" t="s">
        <v>424</v>
      </c>
      <c r="D140" s="5"/>
      <c r="E140" s="30">
        <v>105</v>
      </c>
      <c r="F140" s="5"/>
      <c r="G140" s="13" t="s">
        <v>33</v>
      </c>
      <c r="H140" s="58">
        <v>1</v>
      </c>
      <c r="I140" s="40">
        <f t="shared" si="44"/>
        <v>9.5238095238095247E-3</v>
      </c>
      <c r="J140" s="65"/>
      <c r="K140" s="41">
        <f t="shared" si="45"/>
        <v>104</v>
      </c>
      <c r="L140" s="40">
        <f t="shared" si="46"/>
        <v>0.99047619047619051</v>
      </c>
    </row>
    <row r="141" spans="1:12">
      <c r="A141" s="74" t="s">
        <v>415</v>
      </c>
      <c r="B141" s="74" t="s">
        <v>425</v>
      </c>
      <c r="C141" s="74" t="s">
        <v>426</v>
      </c>
      <c r="D141" s="5"/>
      <c r="E141" s="30">
        <v>105</v>
      </c>
      <c r="F141" s="5"/>
      <c r="G141" s="39"/>
      <c r="H141" s="39"/>
      <c r="I141" s="40">
        <f t="shared" si="44"/>
        <v>0</v>
      </c>
      <c r="J141" s="65"/>
      <c r="K141" s="41">
        <f t="shared" si="45"/>
        <v>105</v>
      </c>
      <c r="L141" s="40">
        <f t="shared" si="46"/>
        <v>1</v>
      </c>
    </row>
    <row r="142" spans="1:12">
      <c r="A142" s="75" t="s">
        <v>415</v>
      </c>
      <c r="B142" s="75" t="s">
        <v>427</v>
      </c>
      <c r="C142" s="75" t="s">
        <v>428</v>
      </c>
      <c r="D142" s="66"/>
      <c r="E142" s="31">
        <v>105</v>
      </c>
      <c r="F142" s="66"/>
      <c r="G142" s="42"/>
      <c r="H142" s="42"/>
      <c r="I142" s="43">
        <f t="shared" si="44"/>
        <v>0</v>
      </c>
      <c r="J142" s="67"/>
      <c r="K142" s="44">
        <f t="shared" si="45"/>
        <v>105</v>
      </c>
      <c r="L142" s="43">
        <f t="shared" si="46"/>
        <v>1</v>
      </c>
    </row>
    <row r="143" spans="1:12">
      <c r="A143" s="33"/>
      <c r="B143" s="34">
        <f>COUNTA(B137:B142)</f>
        <v>6</v>
      </c>
      <c r="C143" s="33"/>
      <c r="E143" s="38">
        <f>SUM(E137:E142)</f>
        <v>630</v>
      </c>
      <c r="F143" s="45"/>
      <c r="G143" s="34">
        <f>COUNTA(G137:G142)</f>
        <v>2</v>
      </c>
      <c r="H143" s="38">
        <f>SUM(H137:H142)</f>
        <v>4</v>
      </c>
      <c r="I143" s="46">
        <f>H143/E143</f>
        <v>6.3492063492063492E-3</v>
      </c>
      <c r="J143" s="149"/>
      <c r="K143" s="55">
        <f>E143-H143</f>
        <v>626</v>
      </c>
      <c r="L143" s="46">
        <f>K143/E143</f>
        <v>0.99365079365079367</v>
      </c>
    </row>
    <row r="144" spans="1:12" ht="8.25" customHeight="1">
      <c r="A144" s="33"/>
      <c r="B144" s="34"/>
      <c r="C144" s="33"/>
      <c r="E144" s="38"/>
      <c r="F144" s="45"/>
      <c r="G144" s="34"/>
      <c r="H144" s="38"/>
      <c r="I144" s="46"/>
      <c r="J144" s="149"/>
      <c r="K144" s="55"/>
      <c r="L144" s="46"/>
    </row>
    <row r="145" spans="1:12">
      <c r="A145" s="74" t="s">
        <v>429</v>
      </c>
      <c r="B145" s="74" t="s">
        <v>430</v>
      </c>
      <c r="C145" s="74" t="s">
        <v>431</v>
      </c>
      <c r="D145" s="5"/>
      <c r="E145" s="30">
        <v>105</v>
      </c>
      <c r="F145" s="5"/>
      <c r="G145" s="39"/>
      <c r="H145" s="39"/>
      <c r="I145" s="40">
        <f t="shared" ref="I145:I156" si="47">H145/E145</f>
        <v>0</v>
      </c>
      <c r="J145" s="65"/>
      <c r="K145" s="41">
        <f t="shared" ref="K145:K156" si="48">E145-H145</f>
        <v>105</v>
      </c>
      <c r="L145" s="40">
        <f t="shared" ref="L145:L156" si="49">K145/E145</f>
        <v>1</v>
      </c>
    </row>
    <row r="146" spans="1:12">
      <c r="A146" s="74" t="s">
        <v>429</v>
      </c>
      <c r="B146" s="74" t="s">
        <v>432</v>
      </c>
      <c r="C146" s="74" t="s">
        <v>433</v>
      </c>
      <c r="D146" s="5"/>
      <c r="E146" s="30">
        <v>105</v>
      </c>
      <c r="F146" s="5"/>
      <c r="G146" s="39"/>
      <c r="H146" s="39"/>
      <c r="I146" s="40">
        <f t="shared" si="47"/>
        <v>0</v>
      </c>
      <c r="J146" s="65"/>
      <c r="K146" s="41">
        <f t="shared" si="48"/>
        <v>105</v>
      </c>
      <c r="L146" s="40">
        <f t="shared" si="49"/>
        <v>1</v>
      </c>
    </row>
    <row r="147" spans="1:12">
      <c r="A147" s="74" t="s">
        <v>429</v>
      </c>
      <c r="B147" s="74" t="s">
        <v>434</v>
      </c>
      <c r="C147" s="74" t="s">
        <v>435</v>
      </c>
      <c r="D147" s="5"/>
      <c r="E147" s="30">
        <v>105</v>
      </c>
      <c r="F147" s="5"/>
      <c r="G147" s="13" t="s">
        <v>33</v>
      </c>
      <c r="H147" s="150">
        <v>54</v>
      </c>
      <c r="I147" s="40">
        <f t="shared" si="47"/>
        <v>0.51428571428571423</v>
      </c>
      <c r="J147" s="65"/>
      <c r="K147" s="41">
        <f t="shared" si="48"/>
        <v>51</v>
      </c>
      <c r="L147" s="40">
        <f t="shared" si="49"/>
        <v>0.48571428571428571</v>
      </c>
    </row>
    <row r="148" spans="1:12">
      <c r="A148" s="74" t="s">
        <v>429</v>
      </c>
      <c r="B148" s="74" t="s">
        <v>436</v>
      </c>
      <c r="C148" s="74" t="s">
        <v>437</v>
      </c>
      <c r="D148" s="5"/>
      <c r="E148" s="30">
        <v>105</v>
      </c>
      <c r="F148" s="5"/>
      <c r="G148" s="39"/>
      <c r="H148" s="39"/>
      <c r="I148" s="40">
        <f t="shared" si="47"/>
        <v>0</v>
      </c>
      <c r="J148" s="65"/>
      <c r="K148" s="41">
        <f t="shared" si="48"/>
        <v>105</v>
      </c>
      <c r="L148" s="40">
        <f t="shared" si="49"/>
        <v>1</v>
      </c>
    </row>
    <row r="149" spans="1:12">
      <c r="A149" s="74" t="s">
        <v>429</v>
      </c>
      <c r="B149" s="74" t="s">
        <v>438</v>
      </c>
      <c r="C149" s="74" t="s">
        <v>439</v>
      </c>
      <c r="D149" s="5"/>
      <c r="E149" s="30">
        <v>105</v>
      </c>
      <c r="F149" s="5"/>
      <c r="G149" s="39"/>
      <c r="H149" s="39"/>
      <c r="I149" s="40">
        <f t="shared" si="47"/>
        <v>0</v>
      </c>
      <c r="J149" s="65"/>
      <c r="K149" s="41">
        <f t="shared" si="48"/>
        <v>105</v>
      </c>
      <c r="L149" s="40">
        <f t="shared" si="49"/>
        <v>1</v>
      </c>
    </row>
    <row r="150" spans="1:12">
      <c r="A150" s="74" t="s">
        <v>429</v>
      </c>
      <c r="B150" s="74" t="s">
        <v>440</v>
      </c>
      <c r="C150" s="74" t="s">
        <v>441</v>
      </c>
      <c r="D150" s="5"/>
      <c r="E150" s="30">
        <v>105</v>
      </c>
      <c r="F150" s="5"/>
      <c r="G150" s="39"/>
      <c r="H150" s="39"/>
      <c r="I150" s="40">
        <f t="shared" si="47"/>
        <v>0</v>
      </c>
      <c r="J150" s="65"/>
      <c r="K150" s="41">
        <f t="shared" si="48"/>
        <v>105</v>
      </c>
      <c r="L150" s="40">
        <f t="shared" si="49"/>
        <v>1</v>
      </c>
    </row>
    <row r="151" spans="1:12">
      <c r="A151" s="74" t="s">
        <v>429</v>
      </c>
      <c r="B151" s="74" t="s">
        <v>442</v>
      </c>
      <c r="C151" s="74" t="s">
        <v>443</v>
      </c>
      <c r="D151" s="5"/>
      <c r="E151" s="30">
        <v>105</v>
      </c>
      <c r="F151" s="5"/>
      <c r="G151" s="39"/>
      <c r="H151" s="39"/>
      <c r="I151" s="40">
        <f t="shared" si="47"/>
        <v>0</v>
      </c>
      <c r="J151" s="65"/>
      <c r="K151" s="41">
        <f t="shared" si="48"/>
        <v>105</v>
      </c>
      <c r="L151" s="40">
        <f t="shared" si="49"/>
        <v>1</v>
      </c>
    </row>
    <row r="152" spans="1:12">
      <c r="A152" s="74" t="s">
        <v>429</v>
      </c>
      <c r="B152" s="74" t="s">
        <v>444</v>
      </c>
      <c r="C152" s="74" t="s">
        <v>445</v>
      </c>
      <c r="D152" s="5"/>
      <c r="E152" s="30">
        <v>105</v>
      </c>
      <c r="F152" s="5"/>
      <c r="G152" s="39"/>
      <c r="H152" s="39"/>
      <c r="I152" s="40">
        <f t="shared" si="47"/>
        <v>0</v>
      </c>
      <c r="J152" s="65"/>
      <c r="K152" s="41">
        <f t="shared" si="48"/>
        <v>105</v>
      </c>
      <c r="L152" s="40">
        <f t="shared" si="49"/>
        <v>1</v>
      </c>
    </row>
    <row r="153" spans="1:12">
      <c r="A153" s="74" t="s">
        <v>429</v>
      </c>
      <c r="B153" s="74" t="s">
        <v>446</v>
      </c>
      <c r="C153" s="74" t="s">
        <v>447</v>
      </c>
      <c r="D153" s="5"/>
      <c r="E153" s="30">
        <v>105</v>
      </c>
      <c r="F153" s="5"/>
      <c r="G153" s="39"/>
      <c r="H153" s="39"/>
      <c r="I153" s="40">
        <f t="shared" si="47"/>
        <v>0</v>
      </c>
      <c r="J153" s="65"/>
      <c r="K153" s="41">
        <f t="shared" si="48"/>
        <v>105</v>
      </c>
      <c r="L153" s="40">
        <f t="shared" si="49"/>
        <v>1</v>
      </c>
    </row>
    <row r="154" spans="1:12">
      <c r="A154" s="74" t="s">
        <v>429</v>
      </c>
      <c r="B154" s="74" t="s">
        <v>448</v>
      </c>
      <c r="C154" s="74" t="s">
        <v>449</v>
      </c>
      <c r="D154" s="5"/>
      <c r="E154" s="30">
        <v>105</v>
      </c>
      <c r="F154" s="5"/>
      <c r="G154" s="39"/>
      <c r="H154" s="39"/>
      <c r="I154" s="40">
        <f t="shared" si="47"/>
        <v>0</v>
      </c>
      <c r="J154" s="65"/>
      <c r="K154" s="41">
        <f t="shared" si="48"/>
        <v>105</v>
      </c>
      <c r="L154" s="40">
        <f t="shared" si="49"/>
        <v>1</v>
      </c>
    </row>
    <row r="155" spans="1:12">
      <c r="A155" s="74" t="s">
        <v>429</v>
      </c>
      <c r="B155" s="74" t="s">
        <v>450</v>
      </c>
      <c r="C155" s="74" t="s">
        <v>451</v>
      </c>
      <c r="D155" s="5"/>
      <c r="E155" s="30">
        <v>105</v>
      </c>
      <c r="F155" s="5"/>
      <c r="G155" s="39"/>
      <c r="H155" s="39"/>
      <c r="I155" s="40">
        <f t="shared" si="47"/>
        <v>0</v>
      </c>
      <c r="J155" s="65"/>
      <c r="K155" s="41">
        <f t="shared" si="48"/>
        <v>105</v>
      </c>
      <c r="L155" s="40">
        <f t="shared" si="49"/>
        <v>1</v>
      </c>
    </row>
    <row r="156" spans="1:12">
      <c r="A156" s="75" t="s">
        <v>429</v>
      </c>
      <c r="B156" s="75" t="s">
        <v>452</v>
      </c>
      <c r="C156" s="75" t="s">
        <v>453</v>
      </c>
      <c r="D156" s="66"/>
      <c r="E156" s="31">
        <v>105</v>
      </c>
      <c r="F156" s="66"/>
      <c r="G156" s="68" t="s">
        <v>33</v>
      </c>
      <c r="H156" s="69">
        <v>21</v>
      </c>
      <c r="I156" s="43">
        <f t="shared" si="47"/>
        <v>0.2</v>
      </c>
      <c r="J156" s="67"/>
      <c r="K156" s="44">
        <f t="shared" si="48"/>
        <v>84</v>
      </c>
      <c r="L156" s="43">
        <f t="shared" si="49"/>
        <v>0.8</v>
      </c>
    </row>
    <row r="157" spans="1:12">
      <c r="A157" s="33"/>
      <c r="B157" s="34">
        <f>COUNTA(B145:B156)</f>
        <v>12</v>
      </c>
      <c r="C157" s="33"/>
      <c r="E157" s="38">
        <f>SUM(E145:E156)</f>
        <v>1260</v>
      </c>
      <c r="F157" s="45"/>
      <c r="G157" s="34">
        <f>COUNTA(G145:G156)</f>
        <v>2</v>
      </c>
      <c r="H157" s="38">
        <f>SUM(H145:H156)</f>
        <v>75</v>
      </c>
      <c r="I157" s="46">
        <f>H157/E157</f>
        <v>5.9523809523809521E-2</v>
      </c>
      <c r="J157" s="149"/>
      <c r="K157" s="55">
        <f>E157-H157</f>
        <v>1185</v>
      </c>
      <c r="L157" s="46">
        <f>K157/E157</f>
        <v>0.94047619047619047</v>
      </c>
    </row>
    <row r="158" spans="1:12" ht="8.25" customHeight="1">
      <c r="A158" s="33"/>
      <c r="B158" s="34"/>
      <c r="C158" s="33"/>
      <c r="E158" s="38"/>
      <c r="F158" s="45"/>
      <c r="G158" s="34"/>
      <c r="H158" s="38"/>
      <c r="I158" s="46"/>
      <c r="J158" s="149"/>
      <c r="K158" s="55"/>
      <c r="L158" s="46"/>
    </row>
    <row r="159" spans="1:12">
      <c r="A159" s="74" t="s">
        <v>454</v>
      </c>
      <c r="B159" s="74" t="s">
        <v>455</v>
      </c>
      <c r="C159" s="74" t="s">
        <v>456</v>
      </c>
      <c r="D159" s="5"/>
      <c r="E159" s="30">
        <v>105</v>
      </c>
      <c r="F159" s="5"/>
      <c r="G159" s="39"/>
      <c r="H159" s="39"/>
      <c r="I159" s="40">
        <f t="shared" ref="I159:I161" si="50">H159/E159</f>
        <v>0</v>
      </c>
      <c r="J159" s="65"/>
      <c r="K159" s="41">
        <f t="shared" ref="K159:K161" si="51">E159-H159</f>
        <v>105</v>
      </c>
      <c r="L159" s="40">
        <f t="shared" ref="L159:L161" si="52">K159/E159</f>
        <v>1</v>
      </c>
    </row>
    <row r="160" spans="1:12">
      <c r="A160" s="74" t="s">
        <v>454</v>
      </c>
      <c r="B160" s="74" t="s">
        <v>457</v>
      </c>
      <c r="C160" s="74" t="s">
        <v>458</v>
      </c>
      <c r="D160" s="5"/>
      <c r="E160" s="30">
        <v>105</v>
      </c>
      <c r="F160" s="5"/>
      <c r="G160" s="39"/>
      <c r="H160" s="39"/>
      <c r="I160" s="40">
        <f t="shared" si="50"/>
        <v>0</v>
      </c>
      <c r="J160" s="65"/>
      <c r="K160" s="41">
        <f t="shared" si="51"/>
        <v>105</v>
      </c>
      <c r="L160" s="40">
        <f t="shared" si="52"/>
        <v>1</v>
      </c>
    </row>
    <row r="161" spans="1:12">
      <c r="A161" s="75" t="s">
        <v>454</v>
      </c>
      <c r="B161" s="75" t="s">
        <v>459</v>
      </c>
      <c r="C161" s="75" t="s">
        <v>460</v>
      </c>
      <c r="D161" s="66"/>
      <c r="E161" s="31">
        <v>105</v>
      </c>
      <c r="F161" s="66"/>
      <c r="G161" s="42"/>
      <c r="H161" s="42"/>
      <c r="I161" s="43">
        <f t="shared" si="50"/>
        <v>0</v>
      </c>
      <c r="J161" s="67"/>
      <c r="K161" s="44">
        <f t="shared" si="51"/>
        <v>105</v>
      </c>
      <c r="L161" s="43">
        <f t="shared" si="52"/>
        <v>1</v>
      </c>
    </row>
    <row r="162" spans="1:12">
      <c r="A162" s="33"/>
      <c r="B162" s="34">
        <f>COUNTA(B159:B161)</f>
        <v>3</v>
      </c>
      <c r="C162" s="33"/>
      <c r="E162" s="38">
        <f>SUM(E159:E161)</f>
        <v>315</v>
      </c>
      <c r="F162" s="45"/>
      <c r="G162" s="34">
        <f>COUNTA(G159:G161)</f>
        <v>0</v>
      </c>
      <c r="H162" s="38">
        <f>SUM(H159:H161)</f>
        <v>0</v>
      </c>
      <c r="I162" s="46">
        <f>H162/E162</f>
        <v>0</v>
      </c>
      <c r="J162" s="149"/>
      <c r="K162" s="55">
        <f>E162-H162</f>
        <v>315</v>
      </c>
      <c r="L162" s="46">
        <f>K162/E162</f>
        <v>1</v>
      </c>
    </row>
    <row r="163" spans="1:12" ht="8.25" customHeight="1">
      <c r="A163" s="33"/>
      <c r="B163" s="34"/>
      <c r="C163" s="33"/>
      <c r="E163" s="38"/>
      <c r="F163" s="45"/>
      <c r="G163" s="34"/>
      <c r="H163" s="38"/>
      <c r="I163" s="46"/>
      <c r="J163" s="149"/>
      <c r="K163" s="55"/>
      <c r="L163" s="46"/>
    </row>
    <row r="164" spans="1:12">
      <c r="A164" s="74" t="s">
        <v>461</v>
      </c>
      <c r="B164" s="74" t="s">
        <v>462</v>
      </c>
      <c r="C164" s="74" t="s">
        <v>463</v>
      </c>
      <c r="D164" s="5"/>
      <c r="E164" s="30">
        <v>105</v>
      </c>
      <c r="F164" s="5"/>
      <c r="G164" s="39"/>
      <c r="H164" s="39"/>
      <c r="I164" s="40">
        <f t="shared" ref="I164:I227" si="53">H164/E164</f>
        <v>0</v>
      </c>
      <c r="J164" s="65"/>
      <c r="K164" s="41">
        <f t="shared" ref="K164:K227" si="54">E164-H164</f>
        <v>105</v>
      </c>
      <c r="L164" s="40">
        <f t="shared" ref="L164:L227" si="55">K164/E164</f>
        <v>1</v>
      </c>
    </row>
    <row r="165" spans="1:12">
      <c r="A165" s="74" t="s">
        <v>461</v>
      </c>
      <c r="B165" s="74" t="s">
        <v>464</v>
      </c>
      <c r="C165" s="74" t="s">
        <v>465</v>
      </c>
      <c r="D165" s="5"/>
      <c r="E165" s="30">
        <v>105</v>
      </c>
      <c r="F165" s="5"/>
      <c r="G165" s="39"/>
      <c r="H165" s="39"/>
      <c r="I165" s="40">
        <f t="shared" si="53"/>
        <v>0</v>
      </c>
      <c r="J165" s="65"/>
      <c r="K165" s="41">
        <f t="shared" si="54"/>
        <v>105</v>
      </c>
      <c r="L165" s="40">
        <f t="shared" si="55"/>
        <v>1</v>
      </c>
    </row>
    <row r="166" spans="1:12">
      <c r="A166" s="74" t="s">
        <v>461</v>
      </c>
      <c r="B166" s="74" t="s">
        <v>466</v>
      </c>
      <c r="C166" s="74" t="s">
        <v>467</v>
      </c>
      <c r="D166" s="5"/>
      <c r="E166" s="30">
        <v>105</v>
      </c>
      <c r="F166" s="5"/>
      <c r="G166" s="13" t="s">
        <v>33</v>
      </c>
      <c r="H166" s="150">
        <v>1</v>
      </c>
      <c r="I166" s="40">
        <f t="shared" si="53"/>
        <v>9.5238095238095247E-3</v>
      </c>
      <c r="J166" s="65"/>
      <c r="K166" s="41">
        <f t="shared" si="54"/>
        <v>104</v>
      </c>
      <c r="L166" s="40">
        <f t="shared" si="55"/>
        <v>0.99047619047619051</v>
      </c>
    </row>
    <row r="167" spans="1:12">
      <c r="A167" s="74" t="s">
        <v>461</v>
      </c>
      <c r="B167" s="74" t="s">
        <v>468</v>
      </c>
      <c r="C167" s="74" t="s">
        <v>469</v>
      </c>
      <c r="D167" s="5"/>
      <c r="E167" s="30">
        <v>105</v>
      </c>
      <c r="F167" s="5"/>
      <c r="G167" s="13" t="s">
        <v>33</v>
      </c>
      <c r="H167" s="150">
        <v>1</v>
      </c>
      <c r="I167" s="40">
        <f t="shared" si="53"/>
        <v>9.5238095238095247E-3</v>
      </c>
      <c r="J167" s="65"/>
      <c r="K167" s="41">
        <f t="shared" si="54"/>
        <v>104</v>
      </c>
      <c r="L167" s="40">
        <f t="shared" si="55"/>
        <v>0.99047619047619051</v>
      </c>
    </row>
    <row r="168" spans="1:12">
      <c r="A168" s="74" t="s">
        <v>461</v>
      </c>
      <c r="B168" s="74" t="s">
        <v>470</v>
      </c>
      <c r="C168" s="74" t="s">
        <v>471</v>
      </c>
      <c r="D168" s="5"/>
      <c r="E168" s="30">
        <v>105</v>
      </c>
      <c r="F168" s="5"/>
      <c r="G168" s="39"/>
      <c r="H168" s="39"/>
      <c r="I168" s="40">
        <f t="shared" si="53"/>
        <v>0</v>
      </c>
      <c r="J168" s="65"/>
      <c r="K168" s="41">
        <f t="shared" si="54"/>
        <v>105</v>
      </c>
      <c r="L168" s="40">
        <f t="shared" si="55"/>
        <v>1</v>
      </c>
    </row>
    <row r="169" spans="1:12">
      <c r="A169" s="74" t="s">
        <v>461</v>
      </c>
      <c r="B169" s="74" t="s">
        <v>472</v>
      </c>
      <c r="C169" s="74" t="s">
        <v>473</v>
      </c>
      <c r="D169" s="5"/>
      <c r="E169" s="30">
        <v>105</v>
      </c>
      <c r="F169" s="5"/>
      <c r="G169" s="39"/>
      <c r="H169" s="39"/>
      <c r="I169" s="40">
        <f t="shared" si="53"/>
        <v>0</v>
      </c>
      <c r="J169" s="65"/>
      <c r="K169" s="41">
        <f t="shared" si="54"/>
        <v>105</v>
      </c>
      <c r="L169" s="40">
        <f t="shared" si="55"/>
        <v>1</v>
      </c>
    </row>
    <row r="170" spans="1:12">
      <c r="A170" s="74" t="s">
        <v>461</v>
      </c>
      <c r="B170" s="74" t="s">
        <v>474</v>
      </c>
      <c r="C170" s="74" t="s">
        <v>475</v>
      </c>
      <c r="D170" s="5"/>
      <c r="E170" s="30">
        <v>105</v>
      </c>
      <c r="F170" s="5"/>
      <c r="G170" s="39"/>
      <c r="H170" s="39"/>
      <c r="I170" s="40">
        <f t="shared" si="53"/>
        <v>0</v>
      </c>
      <c r="J170" s="65"/>
      <c r="K170" s="41">
        <f t="shared" si="54"/>
        <v>105</v>
      </c>
      <c r="L170" s="40">
        <f t="shared" si="55"/>
        <v>1</v>
      </c>
    </row>
    <row r="171" spans="1:12">
      <c r="A171" s="74" t="s">
        <v>461</v>
      </c>
      <c r="B171" s="74" t="s">
        <v>476</v>
      </c>
      <c r="C171" s="74" t="s">
        <v>477</v>
      </c>
      <c r="D171" s="5"/>
      <c r="E171" s="30">
        <v>105</v>
      </c>
      <c r="F171" s="5"/>
      <c r="G171" s="39"/>
      <c r="H171" s="39"/>
      <c r="I171" s="40">
        <f t="shared" si="53"/>
        <v>0</v>
      </c>
      <c r="J171" s="65"/>
      <c r="K171" s="41">
        <f t="shared" si="54"/>
        <v>105</v>
      </c>
      <c r="L171" s="40">
        <f t="shared" si="55"/>
        <v>1</v>
      </c>
    </row>
    <row r="172" spans="1:12">
      <c r="A172" s="74" t="s">
        <v>461</v>
      </c>
      <c r="B172" s="74" t="s">
        <v>478</v>
      </c>
      <c r="C172" s="74" t="s">
        <v>479</v>
      </c>
      <c r="D172" s="5"/>
      <c r="E172" s="30">
        <v>105</v>
      </c>
      <c r="F172" s="5"/>
      <c r="G172" s="39"/>
      <c r="H172" s="39"/>
      <c r="I172" s="40">
        <f t="shared" si="53"/>
        <v>0</v>
      </c>
      <c r="J172" s="65"/>
      <c r="K172" s="41">
        <f t="shared" si="54"/>
        <v>105</v>
      </c>
      <c r="L172" s="40">
        <f t="shared" si="55"/>
        <v>1</v>
      </c>
    </row>
    <row r="173" spans="1:12">
      <c r="A173" s="74" t="s">
        <v>461</v>
      </c>
      <c r="B173" s="74" t="s">
        <v>480</v>
      </c>
      <c r="C173" s="74" t="s">
        <v>481</v>
      </c>
      <c r="D173" s="5"/>
      <c r="E173" s="30">
        <v>105</v>
      </c>
      <c r="F173" s="5"/>
      <c r="G173" s="13" t="s">
        <v>33</v>
      </c>
      <c r="H173" s="150">
        <v>1</v>
      </c>
      <c r="I173" s="40">
        <f t="shared" si="53"/>
        <v>9.5238095238095247E-3</v>
      </c>
      <c r="J173" s="65"/>
      <c r="K173" s="41">
        <f t="shared" si="54"/>
        <v>104</v>
      </c>
      <c r="L173" s="40">
        <f t="shared" si="55"/>
        <v>0.99047619047619051</v>
      </c>
    </row>
    <row r="174" spans="1:12">
      <c r="A174" s="74" t="s">
        <v>461</v>
      </c>
      <c r="B174" s="74" t="s">
        <v>482</v>
      </c>
      <c r="C174" s="74" t="s">
        <v>483</v>
      </c>
      <c r="D174" s="5"/>
      <c r="E174" s="30">
        <v>105</v>
      </c>
      <c r="F174" s="5"/>
      <c r="G174" s="13" t="s">
        <v>33</v>
      </c>
      <c r="H174" s="150">
        <v>1</v>
      </c>
      <c r="I174" s="40">
        <f t="shared" si="53"/>
        <v>9.5238095238095247E-3</v>
      </c>
      <c r="J174" s="65"/>
      <c r="K174" s="41">
        <f t="shared" si="54"/>
        <v>104</v>
      </c>
      <c r="L174" s="40">
        <f t="shared" si="55"/>
        <v>0.99047619047619051</v>
      </c>
    </row>
    <row r="175" spans="1:12">
      <c r="A175" s="74" t="s">
        <v>461</v>
      </c>
      <c r="B175" s="74" t="s">
        <v>484</v>
      </c>
      <c r="C175" s="74" t="s">
        <v>485</v>
      </c>
      <c r="D175" s="5"/>
      <c r="E175" s="30">
        <v>105</v>
      </c>
      <c r="F175" s="5"/>
      <c r="G175" s="39"/>
      <c r="H175" s="39"/>
      <c r="I175" s="40">
        <f t="shared" si="53"/>
        <v>0</v>
      </c>
      <c r="J175" s="65"/>
      <c r="K175" s="41">
        <f t="shared" si="54"/>
        <v>105</v>
      </c>
      <c r="L175" s="40">
        <f t="shared" si="55"/>
        <v>1</v>
      </c>
    </row>
    <row r="176" spans="1:12">
      <c r="A176" s="74" t="s">
        <v>461</v>
      </c>
      <c r="B176" s="74" t="s">
        <v>486</v>
      </c>
      <c r="C176" s="74" t="s">
        <v>487</v>
      </c>
      <c r="D176" s="5"/>
      <c r="E176" s="30">
        <v>105</v>
      </c>
      <c r="F176" s="5"/>
      <c r="G176" s="39"/>
      <c r="H176" s="39"/>
      <c r="I176" s="40">
        <f t="shared" si="53"/>
        <v>0</v>
      </c>
      <c r="J176" s="65"/>
      <c r="K176" s="41">
        <f t="shared" si="54"/>
        <v>105</v>
      </c>
      <c r="L176" s="40">
        <f t="shared" si="55"/>
        <v>1</v>
      </c>
    </row>
    <row r="177" spans="1:12">
      <c r="A177" s="74" t="s">
        <v>461</v>
      </c>
      <c r="B177" s="74" t="s">
        <v>488</v>
      </c>
      <c r="C177" s="74" t="s">
        <v>489</v>
      </c>
      <c r="D177" s="5"/>
      <c r="E177" s="30">
        <v>105</v>
      </c>
      <c r="F177" s="5"/>
      <c r="G177" s="13" t="s">
        <v>33</v>
      </c>
      <c r="H177" s="39">
        <v>17</v>
      </c>
      <c r="I177" s="40">
        <f t="shared" si="53"/>
        <v>0.16190476190476191</v>
      </c>
      <c r="J177" s="65"/>
      <c r="K177" s="41">
        <f t="shared" si="54"/>
        <v>88</v>
      </c>
      <c r="L177" s="40">
        <f t="shared" si="55"/>
        <v>0.83809523809523812</v>
      </c>
    </row>
    <row r="178" spans="1:12">
      <c r="A178" s="74" t="s">
        <v>461</v>
      </c>
      <c r="B178" s="74" t="s">
        <v>490</v>
      </c>
      <c r="C178" s="74" t="s">
        <v>491</v>
      </c>
      <c r="D178" s="5"/>
      <c r="E178" s="30">
        <v>105</v>
      </c>
      <c r="F178" s="5"/>
      <c r="G178" s="39"/>
      <c r="H178" s="39"/>
      <c r="I178" s="40">
        <f t="shared" si="53"/>
        <v>0</v>
      </c>
      <c r="J178" s="65"/>
      <c r="K178" s="41">
        <f t="shared" si="54"/>
        <v>105</v>
      </c>
      <c r="L178" s="40">
        <f t="shared" si="55"/>
        <v>1</v>
      </c>
    </row>
    <row r="179" spans="1:12">
      <c r="A179" s="74" t="s">
        <v>461</v>
      </c>
      <c r="B179" s="74" t="s">
        <v>492</v>
      </c>
      <c r="C179" s="74" t="s">
        <v>493</v>
      </c>
      <c r="D179" s="5"/>
      <c r="E179" s="30">
        <v>105</v>
      </c>
      <c r="F179" s="5"/>
      <c r="G179" s="39"/>
      <c r="H179" s="39"/>
      <c r="I179" s="40">
        <f t="shared" si="53"/>
        <v>0</v>
      </c>
      <c r="J179" s="65"/>
      <c r="K179" s="41">
        <f t="shared" si="54"/>
        <v>105</v>
      </c>
      <c r="L179" s="40">
        <f t="shared" si="55"/>
        <v>1</v>
      </c>
    </row>
    <row r="180" spans="1:12">
      <c r="A180" s="74" t="s">
        <v>461</v>
      </c>
      <c r="B180" s="74" t="s">
        <v>494</v>
      </c>
      <c r="C180" s="74" t="s">
        <v>495</v>
      </c>
      <c r="D180" s="5"/>
      <c r="E180" s="30">
        <v>105</v>
      </c>
      <c r="F180" s="5"/>
      <c r="G180" s="13" t="s">
        <v>33</v>
      </c>
      <c r="H180" s="150">
        <v>1</v>
      </c>
      <c r="I180" s="40">
        <f t="shared" si="53"/>
        <v>9.5238095238095247E-3</v>
      </c>
      <c r="J180" s="65"/>
      <c r="K180" s="41">
        <f t="shared" si="54"/>
        <v>104</v>
      </c>
      <c r="L180" s="40">
        <f t="shared" si="55"/>
        <v>0.99047619047619051</v>
      </c>
    </row>
    <row r="181" spans="1:12">
      <c r="A181" s="74" t="s">
        <v>461</v>
      </c>
      <c r="B181" s="74" t="s">
        <v>496</v>
      </c>
      <c r="C181" s="74" t="s">
        <v>497</v>
      </c>
      <c r="D181" s="5"/>
      <c r="E181" s="30">
        <v>105</v>
      </c>
      <c r="F181" s="5"/>
      <c r="G181" s="13" t="s">
        <v>33</v>
      </c>
      <c r="H181" s="150">
        <v>1</v>
      </c>
      <c r="I181" s="40">
        <f t="shared" si="53"/>
        <v>9.5238095238095247E-3</v>
      </c>
      <c r="J181" s="65"/>
      <c r="K181" s="41">
        <f t="shared" si="54"/>
        <v>104</v>
      </c>
      <c r="L181" s="40">
        <f t="shared" si="55"/>
        <v>0.99047619047619051</v>
      </c>
    </row>
    <row r="182" spans="1:12">
      <c r="A182" s="74" t="s">
        <v>461</v>
      </c>
      <c r="B182" s="74" t="s">
        <v>498</v>
      </c>
      <c r="C182" s="74" t="s">
        <v>499</v>
      </c>
      <c r="D182" s="5"/>
      <c r="E182" s="30">
        <v>105</v>
      </c>
      <c r="F182" s="5"/>
      <c r="G182" s="13" t="s">
        <v>33</v>
      </c>
      <c r="H182" s="150">
        <v>1</v>
      </c>
      <c r="I182" s="40">
        <f t="shared" si="53"/>
        <v>9.5238095238095247E-3</v>
      </c>
      <c r="J182" s="65"/>
      <c r="K182" s="41">
        <f t="shared" si="54"/>
        <v>104</v>
      </c>
      <c r="L182" s="40">
        <f t="shared" si="55"/>
        <v>0.99047619047619051</v>
      </c>
    </row>
    <row r="183" spans="1:12">
      <c r="A183" s="74" t="s">
        <v>461</v>
      </c>
      <c r="B183" s="74" t="s">
        <v>500</v>
      </c>
      <c r="C183" s="74" t="s">
        <v>501</v>
      </c>
      <c r="D183" s="5"/>
      <c r="E183" s="30">
        <v>105</v>
      </c>
      <c r="F183" s="5"/>
      <c r="G183" s="13" t="s">
        <v>33</v>
      </c>
      <c r="H183" s="150">
        <v>1</v>
      </c>
      <c r="I183" s="40">
        <f t="shared" si="53"/>
        <v>9.5238095238095247E-3</v>
      </c>
      <c r="J183" s="65"/>
      <c r="K183" s="41">
        <f t="shared" si="54"/>
        <v>104</v>
      </c>
      <c r="L183" s="40">
        <f t="shared" si="55"/>
        <v>0.99047619047619051</v>
      </c>
    </row>
    <row r="184" spans="1:12">
      <c r="A184" s="74" t="s">
        <v>461</v>
      </c>
      <c r="B184" s="74" t="s">
        <v>502</v>
      </c>
      <c r="C184" s="74" t="s">
        <v>503</v>
      </c>
      <c r="D184" s="5"/>
      <c r="E184" s="30">
        <v>105</v>
      </c>
      <c r="F184" s="5"/>
      <c r="G184" s="13" t="s">
        <v>33</v>
      </c>
      <c r="H184" s="150">
        <v>1</v>
      </c>
      <c r="I184" s="40">
        <f t="shared" si="53"/>
        <v>9.5238095238095247E-3</v>
      </c>
      <c r="J184" s="65"/>
      <c r="K184" s="41">
        <f t="shared" si="54"/>
        <v>104</v>
      </c>
      <c r="L184" s="40">
        <f t="shared" si="55"/>
        <v>0.99047619047619051</v>
      </c>
    </row>
    <row r="185" spans="1:12">
      <c r="A185" s="74" t="s">
        <v>461</v>
      </c>
      <c r="B185" s="74" t="s">
        <v>504</v>
      </c>
      <c r="C185" s="74" t="s">
        <v>505</v>
      </c>
      <c r="D185" s="5"/>
      <c r="E185" s="30">
        <v>105</v>
      </c>
      <c r="F185" s="5"/>
      <c r="G185" s="13" t="s">
        <v>33</v>
      </c>
      <c r="H185" s="39">
        <v>4</v>
      </c>
      <c r="I185" s="40">
        <f t="shared" si="53"/>
        <v>3.8095238095238099E-2</v>
      </c>
      <c r="J185" s="65"/>
      <c r="K185" s="41">
        <f t="shared" si="54"/>
        <v>101</v>
      </c>
      <c r="L185" s="40">
        <f t="shared" si="55"/>
        <v>0.96190476190476193</v>
      </c>
    </row>
    <row r="186" spans="1:12">
      <c r="A186" s="74" t="s">
        <v>461</v>
      </c>
      <c r="B186" s="74" t="s">
        <v>506</v>
      </c>
      <c r="C186" s="74" t="s">
        <v>507</v>
      </c>
      <c r="D186" s="5"/>
      <c r="E186" s="30">
        <v>105</v>
      </c>
      <c r="F186" s="5"/>
      <c r="G186" s="13" t="s">
        <v>33</v>
      </c>
      <c r="H186" s="150">
        <v>1</v>
      </c>
      <c r="I186" s="40">
        <f t="shared" si="53"/>
        <v>9.5238095238095247E-3</v>
      </c>
      <c r="J186" s="65"/>
      <c r="K186" s="41">
        <f t="shared" si="54"/>
        <v>104</v>
      </c>
      <c r="L186" s="40">
        <f t="shared" si="55"/>
        <v>0.99047619047619051</v>
      </c>
    </row>
    <row r="187" spans="1:12">
      <c r="A187" s="74" t="s">
        <v>461</v>
      </c>
      <c r="B187" s="74" t="s">
        <v>508</v>
      </c>
      <c r="C187" s="74" t="s">
        <v>509</v>
      </c>
      <c r="D187" s="5"/>
      <c r="E187" s="30">
        <v>105</v>
      </c>
      <c r="F187" s="5"/>
      <c r="G187" s="13" t="s">
        <v>33</v>
      </c>
      <c r="H187" s="150">
        <v>1</v>
      </c>
      <c r="I187" s="40">
        <f t="shared" si="53"/>
        <v>9.5238095238095247E-3</v>
      </c>
      <c r="J187" s="65"/>
      <c r="K187" s="41">
        <f t="shared" si="54"/>
        <v>104</v>
      </c>
      <c r="L187" s="40">
        <f t="shared" si="55"/>
        <v>0.99047619047619051</v>
      </c>
    </row>
    <row r="188" spans="1:12">
      <c r="A188" s="74" t="s">
        <v>461</v>
      </c>
      <c r="B188" s="74" t="s">
        <v>510</v>
      </c>
      <c r="C188" s="74" t="s">
        <v>511</v>
      </c>
      <c r="D188" s="5"/>
      <c r="E188" s="30">
        <v>105</v>
      </c>
      <c r="F188" s="5"/>
      <c r="G188" s="39"/>
      <c r="H188" s="39"/>
      <c r="I188" s="40">
        <f t="shared" si="53"/>
        <v>0</v>
      </c>
      <c r="J188" s="65"/>
      <c r="K188" s="41">
        <f t="shared" si="54"/>
        <v>105</v>
      </c>
      <c r="L188" s="40">
        <f t="shared" si="55"/>
        <v>1</v>
      </c>
    </row>
    <row r="189" spans="1:12">
      <c r="A189" s="74" t="s">
        <v>461</v>
      </c>
      <c r="B189" s="74" t="s">
        <v>512</v>
      </c>
      <c r="C189" s="74" t="s">
        <v>513</v>
      </c>
      <c r="D189" s="5"/>
      <c r="E189" s="30">
        <v>105</v>
      </c>
      <c r="F189" s="5"/>
      <c r="G189" s="39"/>
      <c r="H189" s="39"/>
      <c r="I189" s="40">
        <f t="shared" si="53"/>
        <v>0</v>
      </c>
      <c r="J189" s="65"/>
      <c r="K189" s="41">
        <f t="shared" si="54"/>
        <v>105</v>
      </c>
      <c r="L189" s="40">
        <f t="shared" si="55"/>
        <v>1</v>
      </c>
    </row>
    <row r="190" spans="1:12">
      <c r="A190" s="74" t="s">
        <v>461</v>
      </c>
      <c r="B190" s="74" t="s">
        <v>514</v>
      </c>
      <c r="C190" s="74" t="s">
        <v>515</v>
      </c>
      <c r="D190" s="5"/>
      <c r="E190" s="30">
        <v>105</v>
      </c>
      <c r="F190" s="5"/>
      <c r="G190" s="39"/>
      <c r="H190" s="39"/>
      <c r="I190" s="40">
        <f t="shared" si="53"/>
        <v>0</v>
      </c>
      <c r="J190" s="65"/>
      <c r="K190" s="41">
        <f t="shared" si="54"/>
        <v>105</v>
      </c>
      <c r="L190" s="40">
        <f t="shared" si="55"/>
        <v>1</v>
      </c>
    </row>
    <row r="191" spans="1:12">
      <c r="A191" s="74" t="s">
        <v>461</v>
      </c>
      <c r="B191" s="74" t="s">
        <v>516</v>
      </c>
      <c r="C191" s="74" t="s">
        <v>517</v>
      </c>
      <c r="D191" s="5"/>
      <c r="E191" s="30">
        <v>105</v>
      </c>
      <c r="F191" s="5"/>
      <c r="G191" s="39"/>
      <c r="H191" s="39"/>
      <c r="I191" s="40">
        <f t="shared" si="53"/>
        <v>0</v>
      </c>
      <c r="J191" s="65"/>
      <c r="K191" s="41">
        <f t="shared" si="54"/>
        <v>105</v>
      </c>
      <c r="L191" s="40">
        <f t="shared" si="55"/>
        <v>1</v>
      </c>
    </row>
    <row r="192" spans="1:12">
      <c r="A192" s="74" t="s">
        <v>461</v>
      </c>
      <c r="B192" s="74" t="s">
        <v>518</v>
      </c>
      <c r="C192" s="74" t="s">
        <v>519</v>
      </c>
      <c r="D192" s="5"/>
      <c r="E192" s="30">
        <v>105</v>
      </c>
      <c r="F192" s="5"/>
      <c r="G192" s="39"/>
      <c r="H192" s="39"/>
      <c r="I192" s="40">
        <f t="shared" si="53"/>
        <v>0</v>
      </c>
      <c r="J192" s="65"/>
      <c r="K192" s="41">
        <f t="shared" si="54"/>
        <v>105</v>
      </c>
      <c r="L192" s="40">
        <f t="shared" si="55"/>
        <v>1</v>
      </c>
    </row>
    <row r="193" spans="1:12">
      <c r="A193" s="74" t="s">
        <v>461</v>
      </c>
      <c r="B193" s="74" t="s">
        <v>520</v>
      </c>
      <c r="C193" s="74" t="s">
        <v>521</v>
      </c>
      <c r="D193" s="5"/>
      <c r="E193" s="30">
        <v>105</v>
      </c>
      <c r="F193" s="5"/>
      <c r="G193" s="39"/>
      <c r="H193" s="39"/>
      <c r="I193" s="40">
        <f t="shared" si="53"/>
        <v>0</v>
      </c>
      <c r="J193" s="65"/>
      <c r="K193" s="41">
        <f t="shared" si="54"/>
        <v>105</v>
      </c>
      <c r="L193" s="40">
        <f t="shared" si="55"/>
        <v>1</v>
      </c>
    </row>
    <row r="194" spans="1:12">
      <c r="A194" s="74" t="s">
        <v>461</v>
      </c>
      <c r="B194" s="74" t="s">
        <v>522</v>
      </c>
      <c r="C194" s="74" t="s">
        <v>523</v>
      </c>
      <c r="D194" s="5"/>
      <c r="E194" s="30">
        <v>105</v>
      </c>
      <c r="F194" s="5"/>
      <c r="G194" s="13" t="s">
        <v>33</v>
      </c>
      <c r="H194" s="150">
        <v>1</v>
      </c>
      <c r="I194" s="40">
        <f t="shared" si="53"/>
        <v>9.5238095238095247E-3</v>
      </c>
      <c r="J194" s="65"/>
      <c r="K194" s="41">
        <f t="shared" si="54"/>
        <v>104</v>
      </c>
      <c r="L194" s="40">
        <f t="shared" si="55"/>
        <v>0.99047619047619051</v>
      </c>
    </row>
    <row r="195" spans="1:12">
      <c r="A195" s="74" t="s">
        <v>461</v>
      </c>
      <c r="B195" s="74" t="s">
        <v>524</v>
      </c>
      <c r="C195" s="74" t="s">
        <v>525</v>
      </c>
      <c r="D195" s="5"/>
      <c r="E195" s="30">
        <v>105</v>
      </c>
      <c r="F195" s="5"/>
      <c r="G195" s="39"/>
      <c r="H195" s="39"/>
      <c r="I195" s="40">
        <f t="shared" si="53"/>
        <v>0</v>
      </c>
      <c r="J195" s="65"/>
      <c r="K195" s="41">
        <f t="shared" si="54"/>
        <v>105</v>
      </c>
      <c r="L195" s="40">
        <f t="shared" si="55"/>
        <v>1</v>
      </c>
    </row>
    <row r="196" spans="1:12">
      <c r="A196" s="74" t="s">
        <v>461</v>
      </c>
      <c r="B196" s="74" t="s">
        <v>526</v>
      </c>
      <c r="C196" s="74" t="s">
        <v>527</v>
      </c>
      <c r="D196" s="5"/>
      <c r="E196" s="30">
        <v>105</v>
      </c>
      <c r="F196" s="5"/>
      <c r="G196" s="39"/>
      <c r="H196" s="39"/>
      <c r="I196" s="40">
        <f t="shared" si="53"/>
        <v>0</v>
      </c>
      <c r="J196" s="65"/>
      <c r="K196" s="41">
        <f t="shared" si="54"/>
        <v>105</v>
      </c>
      <c r="L196" s="40">
        <f t="shared" si="55"/>
        <v>1</v>
      </c>
    </row>
    <row r="197" spans="1:12">
      <c r="A197" s="74" t="s">
        <v>461</v>
      </c>
      <c r="B197" s="74" t="s">
        <v>528</v>
      </c>
      <c r="C197" s="74" t="s">
        <v>529</v>
      </c>
      <c r="D197" s="5"/>
      <c r="E197" s="30">
        <v>105</v>
      </c>
      <c r="F197" s="5"/>
      <c r="G197" s="13" t="s">
        <v>33</v>
      </c>
      <c r="H197" s="150">
        <v>1</v>
      </c>
      <c r="I197" s="40">
        <f t="shared" si="53"/>
        <v>9.5238095238095247E-3</v>
      </c>
      <c r="J197" s="65"/>
      <c r="K197" s="41">
        <f t="shared" si="54"/>
        <v>104</v>
      </c>
      <c r="L197" s="40">
        <f t="shared" si="55"/>
        <v>0.99047619047619051</v>
      </c>
    </row>
    <row r="198" spans="1:12">
      <c r="A198" s="74" t="s">
        <v>461</v>
      </c>
      <c r="B198" s="74" t="s">
        <v>530</v>
      </c>
      <c r="C198" s="74" t="s">
        <v>531</v>
      </c>
      <c r="D198" s="5"/>
      <c r="E198" s="30">
        <v>105</v>
      </c>
      <c r="F198" s="5"/>
      <c r="G198" s="39"/>
      <c r="H198" s="39"/>
      <c r="I198" s="40">
        <f t="shared" si="53"/>
        <v>0</v>
      </c>
      <c r="J198" s="65"/>
      <c r="K198" s="41">
        <f t="shared" si="54"/>
        <v>105</v>
      </c>
      <c r="L198" s="40">
        <f t="shared" si="55"/>
        <v>1</v>
      </c>
    </row>
    <row r="199" spans="1:12">
      <c r="A199" s="74" t="s">
        <v>461</v>
      </c>
      <c r="B199" s="74" t="s">
        <v>532</v>
      </c>
      <c r="C199" s="74" t="s">
        <v>533</v>
      </c>
      <c r="D199" s="5"/>
      <c r="E199" s="30">
        <v>105</v>
      </c>
      <c r="F199" s="5"/>
      <c r="G199" s="13" t="s">
        <v>33</v>
      </c>
      <c r="H199" s="150">
        <v>1</v>
      </c>
      <c r="I199" s="40">
        <f t="shared" si="53"/>
        <v>9.5238095238095247E-3</v>
      </c>
      <c r="J199" s="65"/>
      <c r="K199" s="41">
        <f t="shared" si="54"/>
        <v>104</v>
      </c>
      <c r="L199" s="40">
        <f t="shared" si="55"/>
        <v>0.99047619047619051</v>
      </c>
    </row>
    <row r="200" spans="1:12">
      <c r="A200" s="74" t="s">
        <v>461</v>
      </c>
      <c r="B200" s="74" t="s">
        <v>534</v>
      </c>
      <c r="C200" s="74" t="s">
        <v>535</v>
      </c>
      <c r="D200" s="5"/>
      <c r="E200" s="30">
        <v>105</v>
      </c>
      <c r="F200" s="5"/>
      <c r="G200" s="13" t="s">
        <v>33</v>
      </c>
      <c r="H200" s="150">
        <v>1</v>
      </c>
      <c r="I200" s="40">
        <f t="shared" si="53"/>
        <v>9.5238095238095247E-3</v>
      </c>
      <c r="J200" s="65"/>
      <c r="K200" s="41">
        <f t="shared" si="54"/>
        <v>104</v>
      </c>
      <c r="L200" s="40">
        <f t="shared" si="55"/>
        <v>0.99047619047619051</v>
      </c>
    </row>
    <row r="201" spans="1:12">
      <c r="A201" s="74" t="s">
        <v>461</v>
      </c>
      <c r="B201" s="74" t="s">
        <v>536</v>
      </c>
      <c r="C201" s="74" t="s">
        <v>537</v>
      </c>
      <c r="D201" s="5"/>
      <c r="E201" s="30">
        <v>105</v>
      </c>
      <c r="F201" s="5"/>
      <c r="G201" s="39"/>
      <c r="H201" s="39"/>
      <c r="I201" s="40">
        <f t="shared" si="53"/>
        <v>0</v>
      </c>
      <c r="J201" s="65"/>
      <c r="K201" s="41">
        <f t="shared" si="54"/>
        <v>105</v>
      </c>
      <c r="L201" s="40">
        <f t="shared" si="55"/>
        <v>1</v>
      </c>
    </row>
    <row r="202" spans="1:12">
      <c r="A202" s="74" t="s">
        <v>461</v>
      </c>
      <c r="B202" s="74" t="s">
        <v>538</v>
      </c>
      <c r="C202" s="74" t="s">
        <v>539</v>
      </c>
      <c r="D202" s="5"/>
      <c r="E202" s="30">
        <v>105</v>
      </c>
      <c r="F202" s="5"/>
      <c r="G202" s="13" t="s">
        <v>33</v>
      </c>
      <c r="H202" s="150">
        <v>1</v>
      </c>
      <c r="I202" s="40">
        <f t="shared" si="53"/>
        <v>9.5238095238095247E-3</v>
      </c>
      <c r="J202" s="65"/>
      <c r="K202" s="41">
        <f t="shared" si="54"/>
        <v>104</v>
      </c>
      <c r="L202" s="40">
        <f t="shared" si="55"/>
        <v>0.99047619047619051</v>
      </c>
    </row>
    <row r="203" spans="1:12">
      <c r="A203" s="74" t="s">
        <v>461</v>
      </c>
      <c r="B203" s="74" t="s">
        <v>540</v>
      </c>
      <c r="C203" s="74" t="s">
        <v>541</v>
      </c>
      <c r="D203" s="5"/>
      <c r="E203" s="30">
        <v>105</v>
      </c>
      <c r="F203" s="5"/>
      <c r="G203" s="39"/>
      <c r="H203" s="39"/>
      <c r="I203" s="40">
        <f t="shared" si="53"/>
        <v>0</v>
      </c>
      <c r="J203" s="65"/>
      <c r="K203" s="41">
        <f t="shared" si="54"/>
        <v>105</v>
      </c>
      <c r="L203" s="40">
        <f t="shared" si="55"/>
        <v>1</v>
      </c>
    </row>
    <row r="204" spans="1:12">
      <c r="A204" s="74" t="s">
        <v>461</v>
      </c>
      <c r="B204" s="74" t="s">
        <v>542</v>
      </c>
      <c r="C204" s="74" t="s">
        <v>543</v>
      </c>
      <c r="D204" s="5"/>
      <c r="E204" s="30">
        <v>105</v>
      </c>
      <c r="F204" s="5"/>
      <c r="G204" s="13" t="s">
        <v>33</v>
      </c>
      <c r="H204" s="39">
        <v>4</v>
      </c>
      <c r="I204" s="40">
        <f t="shared" si="53"/>
        <v>3.8095238095238099E-2</v>
      </c>
      <c r="J204" s="65"/>
      <c r="K204" s="41">
        <f t="shared" si="54"/>
        <v>101</v>
      </c>
      <c r="L204" s="40">
        <f t="shared" si="55"/>
        <v>0.96190476190476193</v>
      </c>
    </row>
    <row r="205" spans="1:12">
      <c r="A205" s="74" t="s">
        <v>461</v>
      </c>
      <c r="B205" s="74" t="s">
        <v>544</v>
      </c>
      <c r="C205" s="74" t="s">
        <v>545</v>
      </c>
      <c r="D205" s="5"/>
      <c r="E205" s="30">
        <v>105</v>
      </c>
      <c r="F205" s="5"/>
      <c r="G205" s="39"/>
      <c r="H205" s="39"/>
      <c r="I205" s="40">
        <f t="shared" si="53"/>
        <v>0</v>
      </c>
      <c r="J205" s="65"/>
      <c r="K205" s="41">
        <f t="shared" si="54"/>
        <v>105</v>
      </c>
      <c r="L205" s="40">
        <f t="shared" si="55"/>
        <v>1</v>
      </c>
    </row>
    <row r="206" spans="1:12">
      <c r="A206" s="74" t="s">
        <v>461</v>
      </c>
      <c r="B206" s="74" t="s">
        <v>546</v>
      </c>
      <c r="C206" s="74" t="s">
        <v>547</v>
      </c>
      <c r="D206" s="5"/>
      <c r="E206" s="30">
        <v>105</v>
      </c>
      <c r="F206" s="5"/>
      <c r="G206" s="13" t="s">
        <v>33</v>
      </c>
      <c r="H206" s="39">
        <v>2</v>
      </c>
      <c r="I206" s="40">
        <f t="shared" si="53"/>
        <v>1.9047619047619049E-2</v>
      </c>
      <c r="J206" s="65"/>
      <c r="K206" s="41">
        <f t="shared" si="54"/>
        <v>103</v>
      </c>
      <c r="L206" s="40">
        <f t="shared" si="55"/>
        <v>0.98095238095238091</v>
      </c>
    </row>
    <row r="207" spans="1:12">
      <c r="A207" s="74" t="s">
        <v>461</v>
      </c>
      <c r="B207" s="74" t="s">
        <v>548</v>
      </c>
      <c r="C207" s="74" t="s">
        <v>549</v>
      </c>
      <c r="D207" s="5"/>
      <c r="E207" s="30">
        <v>105</v>
      </c>
      <c r="F207" s="5"/>
      <c r="G207" s="39"/>
      <c r="H207" s="39"/>
      <c r="I207" s="40">
        <f t="shared" si="53"/>
        <v>0</v>
      </c>
      <c r="J207" s="65"/>
      <c r="K207" s="41">
        <f t="shared" si="54"/>
        <v>105</v>
      </c>
      <c r="L207" s="40">
        <f t="shared" si="55"/>
        <v>1</v>
      </c>
    </row>
    <row r="208" spans="1:12">
      <c r="A208" s="74" t="s">
        <v>461</v>
      </c>
      <c r="B208" s="74" t="s">
        <v>550</v>
      </c>
      <c r="C208" s="74" t="s">
        <v>551</v>
      </c>
      <c r="D208" s="5"/>
      <c r="E208" s="30">
        <v>105</v>
      </c>
      <c r="F208" s="5"/>
      <c r="G208" s="39"/>
      <c r="H208" s="39"/>
      <c r="I208" s="40">
        <f t="shared" si="53"/>
        <v>0</v>
      </c>
      <c r="J208" s="65"/>
      <c r="K208" s="41">
        <f t="shared" si="54"/>
        <v>105</v>
      </c>
      <c r="L208" s="40">
        <f t="shared" si="55"/>
        <v>1</v>
      </c>
    </row>
    <row r="209" spans="1:12">
      <c r="A209" s="74" t="s">
        <v>461</v>
      </c>
      <c r="B209" s="74" t="s">
        <v>552</v>
      </c>
      <c r="C209" s="74" t="s">
        <v>553</v>
      </c>
      <c r="D209" s="5"/>
      <c r="E209" s="30">
        <v>105</v>
      </c>
      <c r="F209" s="5"/>
      <c r="G209" s="39"/>
      <c r="H209" s="39"/>
      <c r="I209" s="40">
        <f t="shared" si="53"/>
        <v>0</v>
      </c>
      <c r="J209" s="65"/>
      <c r="K209" s="41">
        <f t="shared" si="54"/>
        <v>105</v>
      </c>
      <c r="L209" s="40">
        <f t="shared" si="55"/>
        <v>1</v>
      </c>
    </row>
    <row r="210" spans="1:12">
      <c r="A210" s="74" t="s">
        <v>461</v>
      </c>
      <c r="B210" s="74" t="s">
        <v>554</v>
      </c>
      <c r="C210" s="74" t="s">
        <v>555</v>
      </c>
      <c r="D210" s="5"/>
      <c r="E210" s="30">
        <v>105</v>
      </c>
      <c r="F210" s="5"/>
      <c r="G210" s="39"/>
      <c r="H210" s="39"/>
      <c r="I210" s="40">
        <f t="shared" si="53"/>
        <v>0</v>
      </c>
      <c r="J210" s="65"/>
      <c r="K210" s="41">
        <f t="shared" si="54"/>
        <v>105</v>
      </c>
      <c r="L210" s="40">
        <f t="shared" si="55"/>
        <v>1</v>
      </c>
    </row>
    <row r="211" spans="1:12">
      <c r="A211" s="74" t="s">
        <v>461</v>
      </c>
      <c r="B211" s="74" t="s">
        <v>556</v>
      </c>
      <c r="C211" s="74" t="s">
        <v>557</v>
      </c>
      <c r="D211" s="5"/>
      <c r="E211" s="30">
        <v>105</v>
      </c>
      <c r="F211" s="5"/>
      <c r="G211" s="39"/>
      <c r="H211" s="39"/>
      <c r="I211" s="40">
        <f t="shared" si="53"/>
        <v>0</v>
      </c>
      <c r="J211" s="65"/>
      <c r="K211" s="41">
        <f t="shared" si="54"/>
        <v>105</v>
      </c>
      <c r="L211" s="40">
        <f t="shared" si="55"/>
        <v>1</v>
      </c>
    </row>
    <row r="212" spans="1:12">
      <c r="A212" s="74" t="s">
        <v>461</v>
      </c>
      <c r="B212" s="74" t="s">
        <v>558</v>
      </c>
      <c r="C212" s="74" t="s">
        <v>559</v>
      </c>
      <c r="D212" s="5"/>
      <c r="E212" s="30">
        <v>105</v>
      </c>
      <c r="F212" s="5"/>
      <c r="G212" s="39"/>
      <c r="H212" s="39"/>
      <c r="I212" s="40">
        <f t="shared" si="53"/>
        <v>0</v>
      </c>
      <c r="J212" s="65"/>
      <c r="K212" s="41">
        <f t="shared" si="54"/>
        <v>105</v>
      </c>
      <c r="L212" s="40">
        <f t="shared" si="55"/>
        <v>1</v>
      </c>
    </row>
    <row r="213" spans="1:12">
      <c r="A213" s="74" t="s">
        <v>461</v>
      </c>
      <c r="B213" s="74" t="s">
        <v>560</v>
      </c>
      <c r="C213" s="74" t="s">
        <v>561</v>
      </c>
      <c r="D213" s="5"/>
      <c r="E213" s="30">
        <v>105</v>
      </c>
      <c r="F213" s="5"/>
      <c r="G213" s="39"/>
      <c r="H213" s="39"/>
      <c r="I213" s="40">
        <f t="shared" si="53"/>
        <v>0</v>
      </c>
      <c r="J213" s="65"/>
      <c r="K213" s="41">
        <f t="shared" si="54"/>
        <v>105</v>
      </c>
      <c r="L213" s="40">
        <f t="shared" si="55"/>
        <v>1</v>
      </c>
    </row>
    <row r="214" spans="1:12">
      <c r="A214" s="74" t="s">
        <v>461</v>
      </c>
      <c r="B214" s="74" t="s">
        <v>562</v>
      </c>
      <c r="C214" s="74" t="s">
        <v>563</v>
      </c>
      <c r="D214" s="5"/>
      <c r="E214" s="30">
        <v>105</v>
      </c>
      <c r="F214" s="5"/>
      <c r="G214" s="39"/>
      <c r="H214" s="39"/>
      <c r="I214" s="40">
        <f t="shared" si="53"/>
        <v>0</v>
      </c>
      <c r="J214" s="65"/>
      <c r="K214" s="41">
        <f t="shared" si="54"/>
        <v>105</v>
      </c>
      <c r="L214" s="40">
        <f t="shared" si="55"/>
        <v>1</v>
      </c>
    </row>
    <row r="215" spans="1:12">
      <c r="A215" s="74" t="s">
        <v>461</v>
      </c>
      <c r="B215" s="74" t="s">
        <v>564</v>
      </c>
      <c r="C215" s="74" t="s">
        <v>565</v>
      </c>
      <c r="D215" s="5"/>
      <c r="E215" s="30">
        <v>105</v>
      </c>
      <c r="F215" s="5"/>
      <c r="G215" s="39"/>
      <c r="H215" s="39"/>
      <c r="I215" s="40">
        <f t="shared" si="53"/>
        <v>0</v>
      </c>
      <c r="J215" s="65"/>
      <c r="K215" s="41">
        <f t="shared" si="54"/>
        <v>105</v>
      </c>
      <c r="L215" s="40">
        <f t="shared" si="55"/>
        <v>1</v>
      </c>
    </row>
    <row r="216" spans="1:12">
      <c r="A216" s="74" t="s">
        <v>461</v>
      </c>
      <c r="B216" s="74" t="s">
        <v>566</v>
      </c>
      <c r="C216" s="74" t="s">
        <v>567</v>
      </c>
      <c r="D216" s="5"/>
      <c r="E216" s="30">
        <v>105</v>
      </c>
      <c r="F216" s="5"/>
      <c r="G216" s="13" t="s">
        <v>33</v>
      </c>
      <c r="H216" s="39">
        <v>1</v>
      </c>
      <c r="I216" s="40">
        <f t="shared" si="53"/>
        <v>9.5238095238095247E-3</v>
      </c>
      <c r="J216" s="65"/>
      <c r="K216" s="41">
        <f t="shared" si="54"/>
        <v>104</v>
      </c>
      <c r="L216" s="40">
        <f t="shared" si="55"/>
        <v>0.99047619047619051</v>
      </c>
    </row>
    <row r="217" spans="1:12">
      <c r="A217" s="74" t="s">
        <v>461</v>
      </c>
      <c r="B217" s="74" t="s">
        <v>568</v>
      </c>
      <c r="C217" s="74" t="s">
        <v>569</v>
      </c>
      <c r="D217" s="5"/>
      <c r="E217" s="30">
        <v>105</v>
      </c>
      <c r="F217" s="5"/>
      <c r="G217" s="13" t="s">
        <v>33</v>
      </c>
      <c r="H217" s="39">
        <v>3</v>
      </c>
      <c r="I217" s="40">
        <f t="shared" si="53"/>
        <v>2.8571428571428571E-2</v>
      </c>
      <c r="J217" s="65"/>
      <c r="K217" s="41">
        <f t="shared" si="54"/>
        <v>102</v>
      </c>
      <c r="L217" s="40">
        <f t="shared" si="55"/>
        <v>0.97142857142857142</v>
      </c>
    </row>
    <row r="218" spans="1:12">
      <c r="A218" s="74" t="s">
        <v>461</v>
      </c>
      <c r="B218" s="74" t="s">
        <v>570</v>
      </c>
      <c r="C218" s="74" t="s">
        <v>571</v>
      </c>
      <c r="D218" s="5"/>
      <c r="E218" s="30">
        <v>105</v>
      </c>
      <c r="F218" s="5"/>
      <c r="G218" s="39"/>
      <c r="H218" s="39"/>
      <c r="I218" s="40">
        <f t="shared" si="53"/>
        <v>0</v>
      </c>
      <c r="J218" s="65"/>
      <c r="K218" s="41">
        <f t="shared" si="54"/>
        <v>105</v>
      </c>
      <c r="L218" s="40">
        <f t="shared" si="55"/>
        <v>1</v>
      </c>
    </row>
    <row r="219" spans="1:12">
      <c r="A219" s="74" t="s">
        <v>461</v>
      </c>
      <c r="B219" s="74" t="s">
        <v>572</v>
      </c>
      <c r="C219" s="74" t="s">
        <v>573</v>
      </c>
      <c r="D219" s="5"/>
      <c r="E219" s="30">
        <v>105</v>
      </c>
      <c r="F219" s="5"/>
      <c r="G219" s="39"/>
      <c r="H219" s="39"/>
      <c r="I219" s="40">
        <f t="shared" si="53"/>
        <v>0</v>
      </c>
      <c r="J219" s="65"/>
      <c r="K219" s="41">
        <f t="shared" si="54"/>
        <v>105</v>
      </c>
      <c r="L219" s="40">
        <f t="shared" si="55"/>
        <v>1</v>
      </c>
    </row>
    <row r="220" spans="1:12">
      <c r="A220" s="74" t="s">
        <v>461</v>
      </c>
      <c r="B220" s="74" t="s">
        <v>574</v>
      </c>
      <c r="C220" s="74" t="s">
        <v>575</v>
      </c>
      <c r="D220" s="5"/>
      <c r="E220" s="30">
        <v>105</v>
      </c>
      <c r="F220" s="5"/>
      <c r="G220" s="39"/>
      <c r="H220" s="39"/>
      <c r="I220" s="40">
        <f t="shared" si="53"/>
        <v>0</v>
      </c>
      <c r="J220" s="65"/>
      <c r="K220" s="41">
        <f t="shared" si="54"/>
        <v>105</v>
      </c>
      <c r="L220" s="40">
        <f t="shared" si="55"/>
        <v>1</v>
      </c>
    </row>
    <row r="221" spans="1:12">
      <c r="A221" s="74" t="s">
        <v>461</v>
      </c>
      <c r="B221" s="74" t="s">
        <v>576</v>
      </c>
      <c r="C221" s="74" t="s">
        <v>577</v>
      </c>
      <c r="D221" s="5"/>
      <c r="E221" s="30">
        <v>105</v>
      </c>
      <c r="F221" s="5"/>
      <c r="G221" s="39"/>
      <c r="H221" s="39"/>
      <c r="I221" s="40">
        <f t="shared" si="53"/>
        <v>0</v>
      </c>
      <c r="J221" s="65"/>
      <c r="K221" s="41">
        <f t="shared" si="54"/>
        <v>105</v>
      </c>
      <c r="L221" s="40">
        <f t="shared" si="55"/>
        <v>1</v>
      </c>
    </row>
    <row r="222" spans="1:12">
      <c r="A222" s="74" t="s">
        <v>461</v>
      </c>
      <c r="B222" s="74" t="s">
        <v>578</v>
      </c>
      <c r="C222" s="74" t="s">
        <v>579</v>
      </c>
      <c r="D222" s="5"/>
      <c r="E222" s="30">
        <v>105</v>
      </c>
      <c r="F222" s="5"/>
      <c r="G222" s="39"/>
      <c r="H222" s="39"/>
      <c r="I222" s="40">
        <f t="shared" si="53"/>
        <v>0</v>
      </c>
      <c r="J222" s="65"/>
      <c r="K222" s="41">
        <f t="shared" si="54"/>
        <v>105</v>
      </c>
      <c r="L222" s="40">
        <f t="shared" si="55"/>
        <v>1</v>
      </c>
    </row>
    <row r="223" spans="1:12">
      <c r="A223" s="74" t="s">
        <v>461</v>
      </c>
      <c r="B223" s="74" t="s">
        <v>580</v>
      </c>
      <c r="C223" s="74" t="s">
        <v>581</v>
      </c>
      <c r="D223" s="5"/>
      <c r="E223" s="30">
        <v>105</v>
      </c>
      <c r="F223" s="5"/>
      <c r="G223" s="13" t="s">
        <v>33</v>
      </c>
      <c r="H223" s="39">
        <v>1</v>
      </c>
      <c r="I223" s="40">
        <f t="shared" si="53"/>
        <v>9.5238095238095247E-3</v>
      </c>
      <c r="J223" s="65"/>
      <c r="K223" s="41">
        <f t="shared" si="54"/>
        <v>104</v>
      </c>
      <c r="L223" s="40">
        <f t="shared" si="55"/>
        <v>0.99047619047619051</v>
      </c>
    </row>
    <row r="224" spans="1:12">
      <c r="A224" s="74" t="s">
        <v>461</v>
      </c>
      <c r="B224" s="74" t="s">
        <v>582</v>
      </c>
      <c r="C224" s="74" t="s">
        <v>583</v>
      </c>
      <c r="D224" s="5"/>
      <c r="E224" s="30">
        <v>105</v>
      </c>
      <c r="F224" s="5"/>
      <c r="G224" s="39"/>
      <c r="H224" s="39"/>
      <c r="I224" s="40">
        <f t="shared" si="53"/>
        <v>0</v>
      </c>
      <c r="J224" s="65"/>
      <c r="K224" s="41">
        <f t="shared" si="54"/>
        <v>105</v>
      </c>
      <c r="L224" s="40">
        <f t="shared" si="55"/>
        <v>1</v>
      </c>
    </row>
    <row r="225" spans="1:12">
      <c r="A225" s="74" t="s">
        <v>461</v>
      </c>
      <c r="B225" s="74" t="s">
        <v>584</v>
      </c>
      <c r="C225" s="74" t="s">
        <v>585</v>
      </c>
      <c r="D225" s="5"/>
      <c r="E225" s="30">
        <v>105</v>
      </c>
      <c r="F225" s="5"/>
      <c r="G225" s="39"/>
      <c r="H225" s="39"/>
      <c r="I225" s="40">
        <f t="shared" si="53"/>
        <v>0</v>
      </c>
      <c r="J225" s="65"/>
      <c r="K225" s="41">
        <f t="shared" si="54"/>
        <v>105</v>
      </c>
      <c r="L225" s="40">
        <f t="shared" si="55"/>
        <v>1</v>
      </c>
    </row>
    <row r="226" spans="1:12">
      <c r="A226" s="74" t="s">
        <v>461</v>
      </c>
      <c r="B226" s="74" t="s">
        <v>586</v>
      </c>
      <c r="C226" s="74" t="s">
        <v>587</v>
      </c>
      <c r="D226" s="5"/>
      <c r="E226" s="30">
        <v>105</v>
      </c>
      <c r="F226" s="5"/>
      <c r="G226" s="39"/>
      <c r="H226" s="39"/>
      <c r="I226" s="40">
        <f t="shared" si="53"/>
        <v>0</v>
      </c>
      <c r="J226" s="65"/>
      <c r="K226" s="41">
        <f t="shared" si="54"/>
        <v>105</v>
      </c>
      <c r="L226" s="40">
        <f t="shared" si="55"/>
        <v>1</v>
      </c>
    </row>
    <row r="227" spans="1:12">
      <c r="A227" s="74" t="s">
        <v>461</v>
      </c>
      <c r="B227" s="74" t="s">
        <v>588</v>
      </c>
      <c r="C227" s="74" t="s">
        <v>589</v>
      </c>
      <c r="D227" s="5"/>
      <c r="E227" s="30">
        <v>105</v>
      </c>
      <c r="F227" s="5"/>
      <c r="G227" s="39"/>
      <c r="H227" s="39"/>
      <c r="I227" s="40">
        <f t="shared" si="53"/>
        <v>0</v>
      </c>
      <c r="J227" s="65"/>
      <c r="K227" s="41">
        <f t="shared" si="54"/>
        <v>105</v>
      </c>
      <c r="L227" s="40">
        <f t="shared" si="55"/>
        <v>1</v>
      </c>
    </row>
    <row r="228" spans="1:12">
      <c r="A228" s="74" t="s">
        <v>461</v>
      </c>
      <c r="B228" s="74" t="s">
        <v>590</v>
      </c>
      <c r="C228" s="74" t="s">
        <v>591</v>
      </c>
      <c r="D228" s="5"/>
      <c r="E228" s="30">
        <v>105</v>
      </c>
      <c r="F228" s="5"/>
      <c r="G228" s="39"/>
      <c r="H228" s="39"/>
      <c r="I228" s="40">
        <f t="shared" ref="I228:I290" si="56">H228/E228</f>
        <v>0</v>
      </c>
      <c r="J228" s="65"/>
      <c r="K228" s="41">
        <f t="shared" ref="K228:K290" si="57">E228-H228</f>
        <v>105</v>
      </c>
      <c r="L228" s="40">
        <f t="shared" ref="L228:L290" si="58">K228/E228</f>
        <v>1</v>
      </c>
    </row>
    <row r="229" spans="1:12">
      <c r="A229" s="74" t="s">
        <v>461</v>
      </c>
      <c r="B229" s="74" t="s">
        <v>592</v>
      </c>
      <c r="C229" s="74" t="s">
        <v>593</v>
      </c>
      <c r="D229" s="5"/>
      <c r="E229" s="30">
        <v>105</v>
      </c>
      <c r="F229" s="5"/>
      <c r="G229" s="13" t="s">
        <v>33</v>
      </c>
      <c r="H229" s="39">
        <v>1</v>
      </c>
      <c r="I229" s="40">
        <f t="shared" si="56"/>
        <v>9.5238095238095247E-3</v>
      </c>
      <c r="J229" s="65"/>
      <c r="K229" s="41">
        <f t="shared" si="57"/>
        <v>104</v>
      </c>
      <c r="L229" s="40">
        <f t="shared" si="58"/>
        <v>0.99047619047619051</v>
      </c>
    </row>
    <row r="230" spans="1:12">
      <c r="A230" s="74" t="s">
        <v>461</v>
      </c>
      <c r="B230" s="74" t="s">
        <v>594</v>
      </c>
      <c r="C230" s="74" t="s">
        <v>595</v>
      </c>
      <c r="D230" s="5"/>
      <c r="E230" s="30">
        <v>105</v>
      </c>
      <c r="F230" s="5"/>
      <c r="G230" s="39"/>
      <c r="H230" s="39"/>
      <c r="I230" s="40">
        <f t="shared" si="56"/>
        <v>0</v>
      </c>
      <c r="J230" s="65"/>
      <c r="K230" s="41">
        <f t="shared" si="57"/>
        <v>105</v>
      </c>
      <c r="L230" s="40">
        <f t="shared" si="58"/>
        <v>1</v>
      </c>
    </row>
    <row r="231" spans="1:12">
      <c r="A231" s="74" t="s">
        <v>461</v>
      </c>
      <c r="B231" s="74" t="s">
        <v>596</v>
      </c>
      <c r="C231" s="74" t="s">
        <v>597</v>
      </c>
      <c r="D231" s="5"/>
      <c r="E231" s="30">
        <v>105</v>
      </c>
      <c r="F231" s="5"/>
      <c r="G231" s="39"/>
      <c r="H231" s="39"/>
      <c r="I231" s="40">
        <f t="shared" si="56"/>
        <v>0</v>
      </c>
      <c r="J231" s="65"/>
      <c r="K231" s="41">
        <f t="shared" si="57"/>
        <v>105</v>
      </c>
      <c r="L231" s="40">
        <f t="shared" si="58"/>
        <v>1</v>
      </c>
    </row>
    <row r="232" spans="1:12">
      <c r="A232" s="74" t="s">
        <v>461</v>
      </c>
      <c r="B232" s="74" t="s">
        <v>598</v>
      </c>
      <c r="C232" s="74" t="s">
        <v>599</v>
      </c>
      <c r="D232" s="5"/>
      <c r="E232" s="30">
        <v>105</v>
      </c>
      <c r="F232" s="5"/>
      <c r="G232" s="13" t="s">
        <v>33</v>
      </c>
      <c r="H232" s="39">
        <v>1</v>
      </c>
      <c r="I232" s="40">
        <f t="shared" si="56"/>
        <v>9.5238095238095247E-3</v>
      </c>
      <c r="J232" s="65"/>
      <c r="K232" s="41">
        <f t="shared" si="57"/>
        <v>104</v>
      </c>
      <c r="L232" s="40">
        <f t="shared" si="58"/>
        <v>0.99047619047619051</v>
      </c>
    </row>
    <row r="233" spans="1:12">
      <c r="A233" s="74" t="s">
        <v>461</v>
      </c>
      <c r="B233" s="74" t="s">
        <v>600</v>
      </c>
      <c r="C233" s="74" t="s">
        <v>601</v>
      </c>
      <c r="D233" s="5"/>
      <c r="E233" s="30">
        <v>105</v>
      </c>
      <c r="F233" s="5"/>
      <c r="G233" s="39"/>
      <c r="H233" s="39"/>
      <c r="I233" s="40">
        <f t="shared" si="56"/>
        <v>0</v>
      </c>
      <c r="J233" s="65"/>
      <c r="K233" s="41">
        <f t="shared" si="57"/>
        <v>105</v>
      </c>
      <c r="L233" s="40">
        <f t="shared" si="58"/>
        <v>1</v>
      </c>
    </row>
    <row r="234" spans="1:12">
      <c r="A234" s="74" t="s">
        <v>461</v>
      </c>
      <c r="B234" s="74" t="s">
        <v>602</v>
      </c>
      <c r="C234" s="74" t="s">
        <v>603</v>
      </c>
      <c r="D234" s="5"/>
      <c r="E234" s="30">
        <v>105</v>
      </c>
      <c r="F234" s="5"/>
      <c r="G234" s="39"/>
      <c r="H234" s="39"/>
      <c r="I234" s="40">
        <f t="shared" si="56"/>
        <v>0</v>
      </c>
      <c r="J234" s="65"/>
      <c r="K234" s="41">
        <f t="shared" si="57"/>
        <v>105</v>
      </c>
      <c r="L234" s="40">
        <f t="shared" si="58"/>
        <v>1</v>
      </c>
    </row>
    <row r="235" spans="1:12">
      <c r="A235" s="74" t="s">
        <v>461</v>
      </c>
      <c r="B235" s="74" t="s">
        <v>604</v>
      </c>
      <c r="C235" s="74" t="s">
        <v>605</v>
      </c>
      <c r="D235" s="5"/>
      <c r="E235" s="30">
        <v>105</v>
      </c>
      <c r="F235" s="5"/>
      <c r="G235" s="39"/>
      <c r="H235" s="39"/>
      <c r="I235" s="40">
        <f t="shared" si="56"/>
        <v>0</v>
      </c>
      <c r="J235" s="65"/>
      <c r="K235" s="41">
        <f t="shared" si="57"/>
        <v>105</v>
      </c>
      <c r="L235" s="40">
        <f t="shared" si="58"/>
        <v>1</v>
      </c>
    </row>
    <row r="236" spans="1:12">
      <c r="A236" s="74" t="s">
        <v>461</v>
      </c>
      <c r="B236" s="74" t="s">
        <v>606</v>
      </c>
      <c r="C236" s="74" t="s">
        <v>607</v>
      </c>
      <c r="D236" s="5"/>
      <c r="E236" s="30">
        <v>105</v>
      </c>
      <c r="F236" s="5"/>
      <c r="G236" s="13" t="s">
        <v>33</v>
      </c>
      <c r="H236" s="39">
        <v>1</v>
      </c>
      <c r="I236" s="40">
        <f t="shared" si="56"/>
        <v>9.5238095238095247E-3</v>
      </c>
      <c r="J236" s="65"/>
      <c r="K236" s="41">
        <f t="shared" si="57"/>
        <v>104</v>
      </c>
      <c r="L236" s="40">
        <f t="shared" si="58"/>
        <v>0.99047619047619051</v>
      </c>
    </row>
    <row r="237" spans="1:12">
      <c r="A237" s="74" t="s">
        <v>461</v>
      </c>
      <c r="B237" s="74" t="s">
        <v>608</v>
      </c>
      <c r="C237" s="74" t="s">
        <v>609</v>
      </c>
      <c r="D237" s="5"/>
      <c r="E237" s="30">
        <v>105</v>
      </c>
      <c r="F237" s="5"/>
      <c r="G237" s="13" t="s">
        <v>33</v>
      </c>
      <c r="H237" s="39">
        <v>1</v>
      </c>
      <c r="I237" s="40">
        <f t="shared" si="56"/>
        <v>9.5238095238095247E-3</v>
      </c>
      <c r="J237" s="65"/>
      <c r="K237" s="41">
        <f t="shared" si="57"/>
        <v>104</v>
      </c>
      <c r="L237" s="40">
        <f t="shared" si="58"/>
        <v>0.99047619047619051</v>
      </c>
    </row>
    <row r="238" spans="1:12">
      <c r="A238" s="74" t="s">
        <v>461</v>
      </c>
      <c r="B238" s="74" t="s">
        <v>610</v>
      </c>
      <c r="C238" s="74" t="s">
        <v>611</v>
      </c>
      <c r="D238" s="5"/>
      <c r="E238" s="30">
        <v>105</v>
      </c>
      <c r="F238" s="5"/>
      <c r="G238" s="39"/>
      <c r="H238" s="39"/>
      <c r="I238" s="40">
        <f t="shared" si="56"/>
        <v>0</v>
      </c>
      <c r="J238" s="65"/>
      <c r="K238" s="41">
        <f t="shared" si="57"/>
        <v>105</v>
      </c>
      <c r="L238" s="40">
        <f t="shared" si="58"/>
        <v>1</v>
      </c>
    </row>
    <row r="239" spans="1:12">
      <c r="A239" s="74" t="s">
        <v>461</v>
      </c>
      <c r="B239" s="74" t="s">
        <v>612</v>
      </c>
      <c r="C239" s="74" t="s">
        <v>613</v>
      </c>
      <c r="D239" s="5"/>
      <c r="E239" s="30">
        <v>105</v>
      </c>
      <c r="F239" s="5"/>
      <c r="G239" s="13" t="s">
        <v>33</v>
      </c>
      <c r="H239" s="39">
        <v>1</v>
      </c>
      <c r="I239" s="40">
        <f t="shared" si="56"/>
        <v>9.5238095238095247E-3</v>
      </c>
      <c r="J239" s="65"/>
      <c r="K239" s="41">
        <f t="shared" si="57"/>
        <v>104</v>
      </c>
      <c r="L239" s="40">
        <f t="shared" si="58"/>
        <v>0.99047619047619051</v>
      </c>
    </row>
    <row r="240" spans="1:12">
      <c r="A240" s="74" t="s">
        <v>461</v>
      </c>
      <c r="B240" s="74" t="s">
        <v>614</v>
      </c>
      <c r="C240" s="74" t="s">
        <v>615</v>
      </c>
      <c r="D240" s="5"/>
      <c r="E240" s="30">
        <v>105</v>
      </c>
      <c r="F240" s="5"/>
      <c r="G240" s="39"/>
      <c r="H240" s="39"/>
      <c r="I240" s="40">
        <f t="shared" si="56"/>
        <v>0</v>
      </c>
      <c r="J240" s="65"/>
      <c r="K240" s="41">
        <f t="shared" si="57"/>
        <v>105</v>
      </c>
      <c r="L240" s="40">
        <f t="shared" si="58"/>
        <v>1</v>
      </c>
    </row>
    <row r="241" spans="1:12">
      <c r="A241" s="74" t="s">
        <v>461</v>
      </c>
      <c r="B241" s="74" t="s">
        <v>616</v>
      </c>
      <c r="C241" s="74" t="s">
        <v>617</v>
      </c>
      <c r="D241" s="5"/>
      <c r="E241" s="30">
        <v>105</v>
      </c>
      <c r="F241" s="5"/>
      <c r="G241" s="13" t="s">
        <v>33</v>
      </c>
      <c r="H241" s="39">
        <v>3</v>
      </c>
      <c r="I241" s="40">
        <f t="shared" si="56"/>
        <v>2.8571428571428571E-2</v>
      </c>
      <c r="J241" s="65"/>
      <c r="K241" s="41">
        <f t="shared" si="57"/>
        <v>102</v>
      </c>
      <c r="L241" s="40">
        <f t="shared" si="58"/>
        <v>0.97142857142857142</v>
      </c>
    </row>
    <row r="242" spans="1:12">
      <c r="A242" s="74" t="s">
        <v>461</v>
      </c>
      <c r="B242" s="74" t="s">
        <v>618</v>
      </c>
      <c r="C242" s="74" t="s">
        <v>619</v>
      </c>
      <c r="D242" s="5"/>
      <c r="E242" s="30">
        <v>105</v>
      </c>
      <c r="F242" s="5"/>
      <c r="G242" s="39"/>
      <c r="H242" s="39"/>
      <c r="I242" s="40">
        <f t="shared" si="56"/>
        <v>0</v>
      </c>
      <c r="J242" s="65"/>
      <c r="K242" s="41">
        <f t="shared" si="57"/>
        <v>105</v>
      </c>
      <c r="L242" s="40">
        <f t="shared" si="58"/>
        <v>1</v>
      </c>
    </row>
    <row r="243" spans="1:12">
      <c r="A243" s="74" t="s">
        <v>461</v>
      </c>
      <c r="B243" s="74" t="s">
        <v>620</v>
      </c>
      <c r="C243" s="74" t="s">
        <v>621</v>
      </c>
      <c r="D243" s="5"/>
      <c r="E243" s="30">
        <v>105</v>
      </c>
      <c r="F243" s="5"/>
      <c r="G243" s="13" t="s">
        <v>33</v>
      </c>
      <c r="H243" s="39">
        <v>1</v>
      </c>
      <c r="I243" s="40">
        <f t="shared" si="56"/>
        <v>9.5238095238095247E-3</v>
      </c>
      <c r="J243" s="65"/>
      <c r="K243" s="41">
        <f t="shared" si="57"/>
        <v>104</v>
      </c>
      <c r="L243" s="40">
        <f t="shared" si="58"/>
        <v>0.99047619047619051</v>
      </c>
    </row>
    <row r="244" spans="1:12">
      <c r="A244" s="74" t="s">
        <v>461</v>
      </c>
      <c r="B244" s="74" t="s">
        <v>622</v>
      </c>
      <c r="C244" s="74" t="s">
        <v>623</v>
      </c>
      <c r="D244" s="5"/>
      <c r="E244" s="30">
        <v>105</v>
      </c>
      <c r="F244" s="5"/>
      <c r="G244" s="13" t="s">
        <v>33</v>
      </c>
      <c r="H244" s="39">
        <v>1</v>
      </c>
      <c r="I244" s="40">
        <f t="shared" si="56"/>
        <v>9.5238095238095247E-3</v>
      </c>
      <c r="J244" s="65"/>
      <c r="K244" s="41">
        <f t="shared" si="57"/>
        <v>104</v>
      </c>
      <c r="L244" s="40">
        <f t="shared" si="58"/>
        <v>0.99047619047619051</v>
      </c>
    </row>
    <row r="245" spans="1:12">
      <c r="A245" s="74" t="s">
        <v>461</v>
      </c>
      <c r="B245" s="74" t="s">
        <v>624</v>
      </c>
      <c r="C245" s="74" t="s">
        <v>625</v>
      </c>
      <c r="D245" s="5"/>
      <c r="E245" s="30">
        <v>105</v>
      </c>
      <c r="F245" s="5"/>
      <c r="G245" s="13" t="s">
        <v>33</v>
      </c>
      <c r="H245" s="39">
        <v>15</v>
      </c>
      <c r="I245" s="40">
        <f t="shared" si="56"/>
        <v>0.14285714285714285</v>
      </c>
      <c r="J245" s="65"/>
      <c r="K245" s="41">
        <f t="shared" si="57"/>
        <v>90</v>
      </c>
      <c r="L245" s="40">
        <f t="shared" si="58"/>
        <v>0.8571428571428571</v>
      </c>
    </row>
    <row r="246" spans="1:12">
      <c r="A246" s="74" t="s">
        <v>461</v>
      </c>
      <c r="B246" s="74" t="s">
        <v>626</v>
      </c>
      <c r="C246" s="74" t="s">
        <v>627</v>
      </c>
      <c r="D246" s="5"/>
      <c r="E246" s="30">
        <v>105</v>
      </c>
      <c r="F246" s="5"/>
      <c r="G246" s="39"/>
      <c r="H246" s="39"/>
      <c r="I246" s="40">
        <f t="shared" si="56"/>
        <v>0</v>
      </c>
      <c r="J246" s="65"/>
      <c r="K246" s="41">
        <f t="shared" si="57"/>
        <v>105</v>
      </c>
      <c r="L246" s="40">
        <f t="shared" si="58"/>
        <v>1</v>
      </c>
    </row>
    <row r="247" spans="1:12">
      <c r="A247" s="74" t="s">
        <v>461</v>
      </c>
      <c r="B247" s="74" t="s">
        <v>628</v>
      </c>
      <c r="C247" s="74" t="s">
        <v>629</v>
      </c>
      <c r="D247" s="5"/>
      <c r="E247" s="30">
        <v>105</v>
      </c>
      <c r="F247" s="5"/>
      <c r="G247" s="13" t="s">
        <v>33</v>
      </c>
      <c r="H247" s="39">
        <v>2</v>
      </c>
      <c r="I247" s="40">
        <f t="shared" si="56"/>
        <v>1.9047619047619049E-2</v>
      </c>
      <c r="J247" s="65"/>
      <c r="K247" s="41">
        <f t="shared" si="57"/>
        <v>103</v>
      </c>
      <c r="L247" s="40">
        <f t="shared" si="58"/>
        <v>0.98095238095238091</v>
      </c>
    </row>
    <row r="248" spans="1:12">
      <c r="A248" s="74" t="s">
        <v>461</v>
      </c>
      <c r="B248" s="74" t="s">
        <v>630</v>
      </c>
      <c r="C248" s="74" t="s">
        <v>631</v>
      </c>
      <c r="D248" s="5"/>
      <c r="E248" s="30">
        <v>105</v>
      </c>
      <c r="F248" s="5"/>
      <c r="G248" s="39"/>
      <c r="H248" s="39"/>
      <c r="I248" s="40">
        <f t="shared" si="56"/>
        <v>0</v>
      </c>
      <c r="J248" s="65"/>
      <c r="K248" s="41">
        <f t="shared" si="57"/>
        <v>105</v>
      </c>
      <c r="L248" s="40">
        <f t="shared" si="58"/>
        <v>1</v>
      </c>
    </row>
    <row r="249" spans="1:12">
      <c r="A249" s="74" t="s">
        <v>461</v>
      </c>
      <c r="B249" s="74" t="s">
        <v>632</v>
      </c>
      <c r="C249" s="74" t="s">
        <v>633</v>
      </c>
      <c r="D249" s="5"/>
      <c r="E249" s="30">
        <v>105</v>
      </c>
      <c r="F249" s="5"/>
      <c r="G249" s="13" t="s">
        <v>33</v>
      </c>
      <c r="H249" s="39">
        <v>4</v>
      </c>
      <c r="I249" s="40">
        <f t="shared" si="56"/>
        <v>3.8095238095238099E-2</v>
      </c>
      <c r="J249" s="65"/>
      <c r="K249" s="41">
        <f t="shared" si="57"/>
        <v>101</v>
      </c>
      <c r="L249" s="40">
        <f t="shared" si="58"/>
        <v>0.96190476190476193</v>
      </c>
    </row>
    <row r="250" spans="1:12">
      <c r="A250" s="74" t="s">
        <v>461</v>
      </c>
      <c r="B250" s="74" t="s">
        <v>634</v>
      </c>
      <c r="C250" s="74" t="s">
        <v>635</v>
      </c>
      <c r="D250" s="5"/>
      <c r="E250" s="30">
        <v>105</v>
      </c>
      <c r="F250" s="5"/>
      <c r="G250" s="13" t="s">
        <v>33</v>
      </c>
      <c r="H250" s="39">
        <v>1</v>
      </c>
      <c r="I250" s="40">
        <f t="shared" si="56"/>
        <v>9.5238095238095247E-3</v>
      </c>
      <c r="J250" s="65"/>
      <c r="K250" s="41">
        <f t="shared" si="57"/>
        <v>104</v>
      </c>
      <c r="L250" s="40">
        <f t="shared" si="58"/>
        <v>0.99047619047619051</v>
      </c>
    </row>
    <row r="251" spans="1:12">
      <c r="A251" s="74" t="s">
        <v>461</v>
      </c>
      <c r="B251" s="74" t="s">
        <v>636</v>
      </c>
      <c r="C251" s="74" t="s">
        <v>637</v>
      </c>
      <c r="D251" s="5"/>
      <c r="E251" s="30">
        <v>105</v>
      </c>
      <c r="F251" s="5"/>
      <c r="G251" s="39"/>
      <c r="H251" s="39"/>
      <c r="I251" s="40">
        <f t="shared" si="56"/>
        <v>0</v>
      </c>
      <c r="J251" s="65"/>
      <c r="K251" s="41">
        <f t="shared" si="57"/>
        <v>105</v>
      </c>
      <c r="L251" s="40">
        <f t="shared" si="58"/>
        <v>1</v>
      </c>
    </row>
    <row r="252" spans="1:12">
      <c r="A252" s="74" t="s">
        <v>461</v>
      </c>
      <c r="B252" s="74" t="s">
        <v>638</v>
      </c>
      <c r="C252" s="74" t="s">
        <v>639</v>
      </c>
      <c r="D252" s="5"/>
      <c r="E252" s="30">
        <v>105</v>
      </c>
      <c r="F252" s="5"/>
      <c r="G252" s="39"/>
      <c r="H252" s="39"/>
      <c r="I252" s="40">
        <f t="shared" si="56"/>
        <v>0</v>
      </c>
      <c r="J252" s="65"/>
      <c r="K252" s="41">
        <f t="shared" si="57"/>
        <v>105</v>
      </c>
      <c r="L252" s="40">
        <f t="shared" si="58"/>
        <v>1</v>
      </c>
    </row>
    <row r="253" spans="1:12">
      <c r="A253" s="74" t="s">
        <v>461</v>
      </c>
      <c r="B253" s="74" t="s">
        <v>640</v>
      </c>
      <c r="C253" s="74" t="s">
        <v>641</v>
      </c>
      <c r="D253" s="5"/>
      <c r="E253" s="30">
        <v>105</v>
      </c>
      <c r="F253" s="5"/>
      <c r="G253" s="39"/>
      <c r="H253" s="39"/>
      <c r="I253" s="40">
        <f t="shared" si="56"/>
        <v>0</v>
      </c>
      <c r="J253" s="65"/>
      <c r="K253" s="41">
        <f t="shared" si="57"/>
        <v>105</v>
      </c>
      <c r="L253" s="40">
        <f t="shared" si="58"/>
        <v>1</v>
      </c>
    </row>
    <row r="254" spans="1:12">
      <c r="A254" s="74" t="s">
        <v>461</v>
      </c>
      <c r="B254" s="74" t="s">
        <v>642</v>
      </c>
      <c r="C254" s="74" t="s">
        <v>643</v>
      </c>
      <c r="D254" s="5"/>
      <c r="E254" s="30">
        <v>105</v>
      </c>
      <c r="F254" s="5"/>
      <c r="G254" s="13" t="s">
        <v>33</v>
      </c>
      <c r="H254" s="39">
        <v>1</v>
      </c>
      <c r="I254" s="40">
        <f t="shared" si="56"/>
        <v>9.5238095238095247E-3</v>
      </c>
      <c r="J254" s="65"/>
      <c r="K254" s="41">
        <f t="shared" si="57"/>
        <v>104</v>
      </c>
      <c r="L254" s="40">
        <f t="shared" si="58"/>
        <v>0.99047619047619051</v>
      </c>
    </row>
    <row r="255" spans="1:12">
      <c r="A255" s="74" t="s">
        <v>461</v>
      </c>
      <c r="B255" s="74" t="s">
        <v>644</v>
      </c>
      <c r="C255" s="74" t="s">
        <v>645</v>
      </c>
      <c r="D255" s="5"/>
      <c r="E255" s="30">
        <v>105</v>
      </c>
      <c r="F255" s="5"/>
      <c r="G255" s="39"/>
      <c r="H255" s="39"/>
      <c r="I255" s="40">
        <f t="shared" si="56"/>
        <v>0</v>
      </c>
      <c r="J255" s="65"/>
      <c r="K255" s="41">
        <f t="shared" si="57"/>
        <v>105</v>
      </c>
      <c r="L255" s="40">
        <f t="shared" si="58"/>
        <v>1</v>
      </c>
    </row>
    <row r="256" spans="1:12">
      <c r="A256" s="74" t="s">
        <v>461</v>
      </c>
      <c r="B256" s="74" t="s">
        <v>646</v>
      </c>
      <c r="C256" s="74" t="s">
        <v>647</v>
      </c>
      <c r="D256" s="5"/>
      <c r="E256" s="30">
        <v>105</v>
      </c>
      <c r="F256" s="5"/>
      <c r="G256" s="39"/>
      <c r="H256" s="39"/>
      <c r="I256" s="40">
        <f t="shared" si="56"/>
        <v>0</v>
      </c>
      <c r="J256" s="65"/>
      <c r="K256" s="41">
        <f t="shared" si="57"/>
        <v>105</v>
      </c>
      <c r="L256" s="40">
        <f t="shared" si="58"/>
        <v>1</v>
      </c>
    </row>
    <row r="257" spans="1:12">
      <c r="A257" s="74" t="s">
        <v>461</v>
      </c>
      <c r="B257" s="74" t="s">
        <v>648</v>
      </c>
      <c r="C257" s="74" t="s">
        <v>649</v>
      </c>
      <c r="D257" s="5"/>
      <c r="E257" s="30">
        <v>105</v>
      </c>
      <c r="F257" s="5"/>
      <c r="G257" s="13" t="s">
        <v>33</v>
      </c>
      <c r="H257" s="39">
        <v>1</v>
      </c>
      <c r="I257" s="40">
        <f t="shared" si="56"/>
        <v>9.5238095238095247E-3</v>
      </c>
      <c r="J257" s="65"/>
      <c r="K257" s="41">
        <f t="shared" si="57"/>
        <v>104</v>
      </c>
      <c r="L257" s="40">
        <f t="shared" si="58"/>
        <v>0.99047619047619051</v>
      </c>
    </row>
    <row r="258" spans="1:12">
      <c r="A258" s="74" t="s">
        <v>461</v>
      </c>
      <c r="B258" s="74" t="s">
        <v>650</v>
      </c>
      <c r="C258" s="74" t="s">
        <v>651</v>
      </c>
      <c r="D258" s="5"/>
      <c r="E258" s="30">
        <v>105</v>
      </c>
      <c r="F258" s="5"/>
      <c r="G258" s="39"/>
      <c r="H258" s="39"/>
      <c r="I258" s="40">
        <f t="shared" si="56"/>
        <v>0</v>
      </c>
      <c r="J258" s="65"/>
      <c r="K258" s="41">
        <f t="shared" si="57"/>
        <v>105</v>
      </c>
      <c r="L258" s="40">
        <f t="shared" si="58"/>
        <v>1</v>
      </c>
    </row>
    <row r="259" spans="1:12">
      <c r="A259" s="74" t="s">
        <v>461</v>
      </c>
      <c r="B259" s="74" t="s">
        <v>652</v>
      </c>
      <c r="C259" s="74" t="s">
        <v>653</v>
      </c>
      <c r="D259" s="5"/>
      <c r="E259" s="30">
        <v>105</v>
      </c>
      <c r="F259" s="5"/>
      <c r="G259" s="13" t="s">
        <v>33</v>
      </c>
      <c r="H259" s="39">
        <v>1</v>
      </c>
      <c r="I259" s="40">
        <f t="shared" si="56"/>
        <v>9.5238095238095247E-3</v>
      </c>
      <c r="J259" s="65"/>
      <c r="K259" s="41">
        <f t="shared" si="57"/>
        <v>104</v>
      </c>
      <c r="L259" s="40">
        <f t="shared" si="58"/>
        <v>0.99047619047619051</v>
      </c>
    </row>
    <row r="260" spans="1:12">
      <c r="A260" s="74" t="s">
        <v>461</v>
      </c>
      <c r="B260" s="74" t="s">
        <v>654</v>
      </c>
      <c r="C260" s="74" t="s">
        <v>655</v>
      </c>
      <c r="D260" s="5"/>
      <c r="E260" s="30">
        <v>105</v>
      </c>
      <c r="F260" s="5"/>
      <c r="G260" s="13" t="s">
        <v>33</v>
      </c>
      <c r="H260" s="39">
        <v>1</v>
      </c>
      <c r="I260" s="40">
        <f t="shared" si="56"/>
        <v>9.5238095238095247E-3</v>
      </c>
      <c r="J260" s="65"/>
      <c r="K260" s="41">
        <f t="shared" si="57"/>
        <v>104</v>
      </c>
      <c r="L260" s="40">
        <f t="shared" si="58"/>
        <v>0.99047619047619051</v>
      </c>
    </row>
    <row r="261" spans="1:12">
      <c r="A261" s="74" t="s">
        <v>461</v>
      </c>
      <c r="B261" s="74" t="s">
        <v>656</v>
      </c>
      <c r="C261" s="74" t="s">
        <v>657</v>
      </c>
      <c r="D261" s="5"/>
      <c r="E261" s="30">
        <v>105</v>
      </c>
      <c r="F261" s="5"/>
      <c r="G261" s="39"/>
      <c r="H261" s="39"/>
      <c r="I261" s="40">
        <f t="shared" si="56"/>
        <v>0</v>
      </c>
      <c r="J261" s="65"/>
      <c r="K261" s="41">
        <f t="shared" si="57"/>
        <v>105</v>
      </c>
      <c r="L261" s="40">
        <f t="shared" si="58"/>
        <v>1</v>
      </c>
    </row>
    <row r="262" spans="1:12">
      <c r="A262" s="74" t="s">
        <v>461</v>
      </c>
      <c r="B262" s="74" t="s">
        <v>658</v>
      </c>
      <c r="C262" s="74" t="s">
        <v>659</v>
      </c>
      <c r="D262" s="5"/>
      <c r="E262" s="30">
        <v>105</v>
      </c>
      <c r="F262" s="5"/>
      <c r="G262" s="39"/>
      <c r="H262" s="39"/>
      <c r="I262" s="40">
        <f t="shared" si="56"/>
        <v>0</v>
      </c>
      <c r="J262" s="65"/>
      <c r="K262" s="41">
        <f t="shared" si="57"/>
        <v>105</v>
      </c>
      <c r="L262" s="40">
        <f t="shared" si="58"/>
        <v>1</v>
      </c>
    </row>
    <row r="263" spans="1:12">
      <c r="A263" s="74" t="s">
        <v>461</v>
      </c>
      <c r="B263" s="74" t="s">
        <v>660</v>
      </c>
      <c r="C263" s="74" t="s">
        <v>661</v>
      </c>
      <c r="D263" s="5"/>
      <c r="E263" s="30">
        <v>105</v>
      </c>
      <c r="F263" s="5"/>
      <c r="G263" s="39"/>
      <c r="H263" s="39"/>
      <c r="I263" s="40">
        <f t="shared" si="56"/>
        <v>0</v>
      </c>
      <c r="J263" s="65"/>
      <c r="K263" s="41">
        <f t="shared" si="57"/>
        <v>105</v>
      </c>
      <c r="L263" s="40">
        <f t="shared" si="58"/>
        <v>1</v>
      </c>
    </row>
    <row r="264" spans="1:12">
      <c r="A264" s="74" t="s">
        <v>461</v>
      </c>
      <c r="B264" s="74" t="s">
        <v>662</v>
      </c>
      <c r="C264" s="74" t="s">
        <v>663</v>
      </c>
      <c r="D264" s="5"/>
      <c r="E264" s="30">
        <v>105</v>
      </c>
      <c r="F264" s="5"/>
      <c r="G264" s="39"/>
      <c r="H264" s="39"/>
      <c r="I264" s="40">
        <f t="shared" si="56"/>
        <v>0</v>
      </c>
      <c r="J264" s="65"/>
      <c r="K264" s="41">
        <f t="shared" si="57"/>
        <v>105</v>
      </c>
      <c r="L264" s="40">
        <f t="shared" si="58"/>
        <v>1</v>
      </c>
    </row>
    <row r="265" spans="1:12">
      <c r="A265" s="74" t="s">
        <v>461</v>
      </c>
      <c r="B265" s="74" t="s">
        <v>664</v>
      </c>
      <c r="C265" s="74" t="s">
        <v>665</v>
      </c>
      <c r="D265" s="5"/>
      <c r="E265" s="30">
        <v>105</v>
      </c>
      <c r="F265" s="5"/>
      <c r="G265" s="39"/>
      <c r="H265" s="39"/>
      <c r="I265" s="40">
        <f t="shared" si="56"/>
        <v>0</v>
      </c>
      <c r="J265" s="65"/>
      <c r="K265" s="41">
        <f t="shared" si="57"/>
        <v>105</v>
      </c>
      <c r="L265" s="40">
        <f t="shared" si="58"/>
        <v>1</v>
      </c>
    </row>
    <row r="266" spans="1:12">
      <c r="A266" s="74" t="s">
        <v>461</v>
      </c>
      <c r="B266" s="74" t="s">
        <v>666</v>
      </c>
      <c r="C266" s="74" t="s">
        <v>667</v>
      </c>
      <c r="D266" s="5"/>
      <c r="E266" s="30">
        <v>105</v>
      </c>
      <c r="F266" s="5"/>
      <c r="G266" s="39"/>
      <c r="H266" s="39"/>
      <c r="I266" s="40">
        <f t="shared" si="56"/>
        <v>0</v>
      </c>
      <c r="J266" s="65"/>
      <c r="K266" s="41">
        <f t="shared" si="57"/>
        <v>105</v>
      </c>
      <c r="L266" s="40">
        <f t="shared" si="58"/>
        <v>1</v>
      </c>
    </row>
    <row r="267" spans="1:12">
      <c r="A267" s="74" t="s">
        <v>461</v>
      </c>
      <c r="B267" s="74" t="s">
        <v>668</v>
      </c>
      <c r="C267" s="74" t="s">
        <v>669</v>
      </c>
      <c r="D267" s="5"/>
      <c r="E267" s="30">
        <v>105</v>
      </c>
      <c r="F267" s="5"/>
      <c r="G267" s="39"/>
      <c r="H267" s="39"/>
      <c r="I267" s="40">
        <f t="shared" si="56"/>
        <v>0</v>
      </c>
      <c r="J267" s="65"/>
      <c r="K267" s="41">
        <f t="shared" si="57"/>
        <v>105</v>
      </c>
      <c r="L267" s="40">
        <f t="shared" si="58"/>
        <v>1</v>
      </c>
    </row>
    <row r="268" spans="1:12">
      <c r="A268" s="74" t="s">
        <v>461</v>
      </c>
      <c r="B268" s="74" t="s">
        <v>670</v>
      </c>
      <c r="C268" s="74" t="s">
        <v>671</v>
      </c>
      <c r="D268" s="5"/>
      <c r="E268" s="30">
        <v>105</v>
      </c>
      <c r="F268" s="5"/>
      <c r="G268" s="39"/>
      <c r="H268" s="39"/>
      <c r="I268" s="40">
        <f t="shared" si="56"/>
        <v>0</v>
      </c>
      <c r="J268" s="65"/>
      <c r="K268" s="41">
        <f t="shared" si="57"/>
        <v>105</v>
      </c>
      <c r="L268" s="40">
        <f t="shared" si="58"/>
        <v>1</v>
      </c>
    </row>
    <row r="269" spans="1:12">
      <c r="A269" s="74" t="s">
        <v>461</v>
      </c>
      <c r="B269" s="74" t="s">
        <v>672</v>
      </c>
      <c r="C269" s="74" t="s">
        <v>673</v>
      </c>
      <c r="D269" s="5"/>
      <c r="E269" s="30">
        <v>105</v>
      </c>
      <c r="F269" s="5"/>
      <c r="G269" s="39"/>
      <c r="H269" s="39"/>
      <c r="I269" s="40">
        <f t="shared" si="56"/>
        <v>0</v>
      </c>
      <c r="J269" s="65"/>
      <c r="K269" s="41">
        <f t="shared" si="57"/>
        <v>105</v>
      </c>
      <c r="L269" s="40">
        <f t="shared" si="58"/>
        <v>1</v>
      </c>
    </row>
    <row r="270" spans="1:12">
      <c r="A270" s="74" t="s">
        <v>461</v>
      </c>
      <c r="B270" s="74" t="s">
        <v>674</v>
      </c>
      <c r="C270" s="74" t="s">
        <v>675</v>
      </c>
      <c r="D270" s="5"/>
      <c r="E270" s="30">
        <v>105</v>
      </c>
      <c r="F270" s="5"/>
      <c r="G270" s="39"/>
      <c r="H270" s="39"/>
      <c r="I270" s="40">
        <f t="shared" si="56"/>
        <v>0</v>
      </c>
      <c r="J270" s="65"/>
      <c r="K270" s="41">
        <f t="shared" si="57"/>
        <v>105</v>
      </c>
      <c r="L270" s="40">
        <f t="shared" si="58"/>
        <v>1</v>
      </c>
    </row>
    <row r="271" spans="1:12">
      <c r="A271" s="74" t="s">
        <v>461</v>
      </c>
      <c r="B271" s="74" t="s">
        <v>676</v>
      </c>
      <c r="C271" s="74" t="s">
        <v>677</v>
      </c>
      <c r="D271" s="5"/>
      <c r="E271" s="30">
        <v>105</v>
      </c>
      <c r="F271" s="5"/>
      <c r="G271" s="39"/>
      <c r="H271" s="39"/>
      <c r="I271" s="40">
        <f t="shared" si="56"/>
        <v>0</v>
      </c>
      <c r="J271" s="65"/>
      <c r="K271" s="41">
        <f t="shared" si="57"/>
        <v>105</v>
      </c>
      <c r="L271" s="40">
        <f t="shared" si="58"/>
        <v>1</v>
      </c>
    </row>
    <row r="272" spans="1:12">
      <c r="A272" s="74" t="s">
        <v>461</v>
      </c>
      <c r="B272" s="74" t="s">
        <v>678</v>
      </c>
      <c r="C272" s="74" t="s">
        <v>679</v>
      </c>
      <c r="D272" s="5"/>
      <c r="E272" s="30">
        <v>105</v>
      </c>
      <c r="F272" s="5"/>
      <c r="G272" s="13" t="s">
        <v>33</v>
      </c>
      <c r="H272" s="39">
        <v>2</v>
      </c>
      <c r="I272" s="40">
        <f t="shared" si="56"/>
        <v>1.9047619047619049E-2</v>
      </c>
      <c r="J272" s="65"/>
      <c r="K272" s="41">
        <f t="shared" si="57"/>
        <v>103</v>
      </c>
      <c r="L272" s="40">
        <f t="shared" si="58"/>
        <v>0.98095238095238091</v>
      </c>
    </row>
    <row r="273" spans="1:12">
      <c r="A273" s="74" t="s">
        <v>461</v>
      </c>
      <c r="B273" s="74" t="s">
        <v>680</v>
      </c>
      <c r="C273" s="74" t="s">
        <v>681</v>
      </c>
      <c r="D273" s="5"/>
      <c r="E273" s="30">
        <v>105</v>
      </c>
      <c r="F273" s="5"/>
      <c r="G273" s="39"/>
      <c r="H273" s="39"/>
      <c r="I273" s="40">
        <f t="shared" si="56"/>
        <v>0</v>
      </c>
      <c r="J273" s="65"/>
      <c r="K273" s="41">
        <f t="shared" si="57"/>
        <v>105</v>
      </c>
      <c r="L273" s="40">
        <f t="shared" si="58"/>
        <v>1</v>
      </c>
    </row>
    <row r="274" spans="1:12">
      <c r="A274" s="74" t="s">
        <v>461</v>
      </c>
      <c r="B274" s="74" t="s">
        <v>682</v>
      </c>
      <c r="C274" s="74" t="s">
        <v>683</v>
      </c>
      <c r="D274" s="5"/>
      <c r="E274" s="30">
        <v>105</v>
      </c>
      <c r="F274" s="5"/>
      <c r="G274" s="13" t="s">
        <v>33</v>
      </c>
      <c r="H274" s="39">
        <v>1</v>
      </c>
      <c r="I274" s="40">
        <f t="shared" si="56"/>
        <v>9.5238095238095247E-3</v>
      </c>
      <c r="J274" s="65"/>
      <c r="K274" s="41">
        <f t="shared" si="57"/>
        <v>104</v>
      </c>
      <c r="L274" s="40">
        <f t="shared" si="58"/>
        <v>0.99047619047619051</v>
      </c>
    </row>
    <row r="275" spans="1:12">
      <c r="A275" s="74" t="s">
        <v>461</v>
      </c>
      <c r="B275" s="74" t="s">
        <v>684</v>
      </c>
      <c r="C275" s="74" t="s">
        <v>685</v>
      </c>
      <c r="D275" s="5"/>
      <c r="E275" s="30">
        <v>105</v>
      </c>
      <c r="F275" s="5"/>
      <c r="G275" s="39"/>
      <c r="H275" s="39"/>
      <c r="I275" s="40">
        <f t="shared" si="56"/>
        <v>0</v>
      </c>
      <c r="J275" s="65"/>
      <c r="K275" s="41">
        <f t="shared" si="57"/>
        <v>105</v>
      </c>
      <c r="L275" s="40">
        <f t="shared" si="58"/>
        <v>1</v>
      </c>
    </row>
    <row r="276" spans="1:12">
      <c r="A276" s="74" t="s">
        <v>461</v>
      </c>
      <c r="B276" s="74" t="s">
        <v>686</v>
      </c>
      <c r="C276" s="74" t="s">
        <v>687</v>
      </c>
      <c r="D276" s="5"/>
      <c r="E276" s="30">
        <v>105</v>
      </c>
      <c r="F276" s="5"/>
      <c r="G276" s="39"/>
      <c r="H276" s="39"/>
      <c r="I276" s="40">
        <f t="shared" si="56"/>
        <v>0</v>
      </c>
      <c r="J276" s="65"/>
      <c r="K276" s="41">
        <f t="shared" si="57"/>
        <v>105</v>
      </c>
      <c r="L276" s="40">
        <f t="shared" si="58"/>
        <v>1</v>
      </c>
    </row>
    <row r="277" spans="1:12">
      <c r="A277" s="74" t="s">
        <v>461</v>
      </c>
      <c r="B277" s="74" t="s">
        <v>688</v>
      </c>
      <c r="C277" s="74" t="s">
        <v>689</v>
      </c>
      <c r="D277" s="5"/>
      <c r="E277" s="30">
        <v>105</v>
      </c>
      <c r="F277" s="5"/>
      <c r="G277" s="39"/>
      <c r="H277" s="39"/>
      <c r="I277" s="40">
        <f t="shared" si="56"/>
        <v>0</v>
      </c>
      <c r="J277" s="65"/>
      <c r="K277" s="41">
        <f t="shared" si="57"/>
        <v>105</v>
      </c>
      <c r="L277" s="40">
        <f t="shared" si="58"/>
        <v>1</v>
      </c>
    </row>
    <row r="278" spans="1:12">
      <c r="A278" s="74" t="s">
        <v>461</v>
      </c>
      <c r="B278" s="74" t="s">
        <v>690</v>
      </c>
      <c r="C278" s="74" t="s">
        <v>691</v>
      </c>
      <c r="D278" s="5"/>
      <c r="E278" s="30">
        <v>105</v>
      </c>
      <c r="F278" s="5"/>
      <c r="G278" s="39"/>
      <c r="H278" s="39"/>
      <c r="I278" s="40">
        <f t="shared" si="56"/>
        <v>0</v>
      </c>
      <c r="J278" s="65"/>
      <c r="K278" s="41">
        <f t="shared" si="57"/>
        <v>105</v>
      </c>
      <c r="L278" s="40">
        <f t="shared" si="58"/>
        <v>1</v>
      </c>
    </row>
    <row r="279" spans="1:12">
      <c r="A279" s="74" t="s">
        <v>461</v>
      </c>
      <c r="B279" s="74" t="s">
        <v>692</v>
      </c>
      <c r="C279" s="74" t="s">
        <v>693</v>
      </c>
      <c r="D279" s="5"/>
      <c r="E279" s="30">
        <v>105</v>
      </c>
      <c r="F279" s="5"/>
      <c r="G279" s="39"/>
      <c r="H279" s="39"/>
      <c r="I279" s="40">
        <f t="shared" si="56"/>
        <v>0</v>
      </c>
      <c r="J279" s="65"/>
      <c r="K279" s="41">
        <f t="shared" si="57"/>
        <v>105</v>
      </c>
      <c r="L279" s="40">
        <f t="shared" si="58"/>
        <v>1</v>
      </c>
    </row>
    <row r="280" spans="1:12">
      <c r="A280" s="74" t="s">
        <v>461</v>
      </c>
      <c r="B280" s="74" t="s">
        <v>694</v>
      </c>
      <c r="C280" s="74" t="s">
        <v>695</v>
      </c>
      <c r="D280" s="5"/>
      <c r="E280" s="30">
        <v>105</v>
      </c>
      <c r="F280" s="5"/>
      <c r="G280" s="39"/>
      <c r="H280" s="39"/>
      <c r="I280" s="40">
        <f t="shared" si="56"/>
        <v>0</v>
      </c>
      <c r="J280" s="65"/>
      <c r="K280" s="41">
        <f t="shared" si="57"/>
        <v>105</v>
      </c>
      <c r="L280" s="40">
        <f t="shared" si="58"/>
        <v>1</v>
      </c>
    </row>
    <row r="281" spans="1:12">
      <c r="A281" s="74" t="s">
        <v>461</v>
      </c>
      <c r="B281" s="74" t="s">
        <v>696</v>
      </c>
      <c r="C281" s="74" t="s">
        <v>697</v>
      </c>
      <c r="D281" s="5"/>
      <c r="E281" s="30">
        <v>105</v>
      </c>
      <c r="F281" s="5"/>
      <c r="G281" s="13" t="s">
        <v>33</v>
      </c>
      <c r="H281" s="39">
        <v>1</v>
      </c>
      <c r="I281" s="40">
        <f t="shared" si="56"/>
        <v>9.5238095238095247E-3</v>
      </c>
      <c r="J281" s="65"/>
      <c r="K281" s="41">
        <f t="shared" si="57"/>
        <v>104</v>
      </c>
      <c r="L281" s="40">
        <f t="shared" si="58"/>
        <v>0.99047619047619051</v>
      </c>
    </row>
    <row r="282" spans="1:12">
      <c r="A282" s="74" t="s">
        <v>461</v>
      </c>
      <c r="B282" s="74" t="s">
        <v>698</v>
      </c>
      <c r="C282" s="74" t="s">
        <v>699</v>
      </c>
      <c r="D282" s="5"/>
      <c r="E282" s="30">
        <v>105</v>
      </c>
      <c r="F282" s="5"/>
      <c r="G282" s="39"/>
      <c r="H282" s="39"/>
      <c r="I282" s="40">
        <f t="shared" si="56"/>
        <v>0</v>
      </c>
      <c r="J282" s="65"/>
      <c r="K282" s="41">
        <f t="shared" si="57"/>
        <v>105</v>
      </c>
      <c r="L282" s="40">
        <f t="shared" si="58"/>
        <v>1</v>
      </c>
    </row>
    <row r="283" spans="1:12">
      <c r="A283" s="74" t="s">
        <v>461</v>
      </c>
      <c r="B283" s="74" t="s">
        <v>700</v>
      </c>
      <c r="C283" s="74" t="s">
        <v>701</v>
      </c>
      <c r="D283" s="5"/>
      <c r="E283" s="30">
        <v>105</v>
      </c>
      <c r="F283" s="5"/>
      <c r="G283" s="39"/>
      <c r="H283" s="39"/>
      <c r="I283" s="40">
        <f t="shared" si="56"/>
        <v>0</v>
      </c>
      <c r="J283" s="65"/>
      <c r="K283" s="41">
        <f t="shared" si="57"/>
        <v>105</v>
      </c>
      <c r="L283" s="40">
        <f t="shared" si="58"/>
        <v>1</v>
      </c>
    </row>
    <row r="284" spans="1:12">
      <c r="A284" s="74" t="s">
        <v>461</v>
      </c>
      <c r="B284" s="74" t="s">
        <v>702</v>
      </c>
      <c r="C284" s="74" t="s">
        <v>703</v>
      </c>
      <c r="D284" s="5"/>
      <c r="E284" s="30">
        <v>105</v>
      </c>
      <c r="F284" s="5"/>
      <c r="G284" s="39"/>
      <c r="H284" s="39"/>
      <c r="I284" s="40">
        <f t="shared" si="56"/>
        <v>0</v>
      </c>
      <c r="J284" s="65"/>
      <c r="K284" s="41">
        <f t="shared" si="57"/>
        <v>105</v>
      </c>
      <c r="L284" s="40">
        <f t="shared" si="58"/>
        <v>1</v>
      </c>
    </row>
    <row r="285" spans="1:12">
      <c r="A285" s="74" t="s">
        <v>461</v>
      </c>
      <c r="B285" s="74" t="s">
        <v>704</v>
      </c>
      <c r="C285" s="74" t="s">
        <v>705</v>
      </c>
      <c r="D285" s="5"/>
      <c r="E285" s="30">
        <v>105</v>
      </c>
      <c r="F285" s="5"/>
      <c r="G285" s="39"/>
      <c r="H285" s="39"/>
      <c r="I285" s="40">
        <f t="shared" si="56"/>
        <v>0</v>
      </c>
      <c r="J285" s="65"/>
      <c r="K285" s="41">
        <f t="shared" si="57"/>
        <v>105</v>
      </c>
      <c r="L285" s="40">
        <f t="shared" si="58"/>
        <v>1</v>
      </c>
    </row>
    <row r="286" spans="1:12">
      <c r="A286" s="74" t="s">
        <v>461</v>
      </c>
      <c r="B286" s="74" t="s">
        <v>706</v>
      </c>
      <c r="C286" s="74" t="s">
        <v>707</v>
      </c>
      <c r="D286" s="5"/>
      <c r="E286" s="30">
        <v>105</v>
      </c>
      <c r="F286" s="5"/>
      <c r="G286" s="39"/>
      <c r="H286" s="39"/>
      <c r="I286" s="40">
        <f t="shared" si="56"/>
        <v>0</v>
      </c>
      <c r="J286" s="65"/>
      <c r="K286" s="41">
        <f t="shared" si="57"/>
        <v>105</v>
      </c>
      <c r="L286" s="40">
        <f t="shared" si="58"/>
        <v>1</v>
      </c>
    </row>
    <row r="287" spans="1:12">
      <c r="A287" s="74" t="s">
        <v>461</v>
      </c>
      <c r="B287" s="74" t="s">
        <v>708</v>
      </c>
      <c r="C287" s="74" t="s">
        <v>709</v>
      </c>
      <c r="D287" s="5"/>
      <c r="E287" s="30">
        <v>105</v>
      </c>
      <c r="F287" s="5"/>
      <c r="G287" s="39"/>
      <c r="H287" s="39"/>
      <c r="I287" s="40">
        <f t="shared" si="56"/>
        <v>0</v>
      </c>
      <c r="J287" s="65"/>
      <c r="K287" s="41">
        <f t="shared" si="57"/>
        <v>105</v>
      </c>
      <c r="L287" s="40">
        <f t="shared" si="58"/>
        <v>1</v>
      </c>
    </row>
    <row r="288" spans="1:12">
      <c r="A288" s="74" t="s">
        <v>461</v>
      </c>
      <c r="B288" s="74" t="s">
        <v>710</v>
      </c>
      <c r="C288" s="74" t="s">
        <v>711</v>
      </c>
      <c r="D288" s="5"/>
      <c r="E288" s="30">
        <v>105</v>
      </c>
      <c r="F288" s="5"/>
      <c r="G288" s="39"/>
      <c r="H288" s="39"/>
      <c r="I288" s="40">
        <f t="shared" si="56"/>
        <v>0</v>
      </c>
      <c r="J288" s="65"/>
      <c r="K288" s="41">
        <f t="shared" si="57"/>
        <v>105</v>
      </c>
      <c r="L288" s="40">
        <f t="shared" si="58"/>
        <v>1</v>
      </c>
    </row>
    <row r="289" spans="1:12">
      <c r="A289" s="74" t="s">
        <v>461</v>
      </c>
      <c r="B289" s="74" t="s">
        <v>712</v>
      </c>
      <c r="C289" s="74" t="s">
        <v>713</v>
      </c>
      <c r="D289" s="5"/>
      <c r="E289" s="30">
        <v>105</v>
      </c>
      <c r="F289" s="5"/>
      <c r="G289" s="39"/>
      <c r="H289" s="39"/>
      <c r="I289" s="40">
        <f t="shared" si="56"/>
        <v>0</v>
      </c>
      <c r="J289" s="65"/>
      <c r="K289" s="41">
        <f t="shared" si="57"/>
        <v>105</v>
      </c>
      <c r="L289" s="40">
        <f t="shared" si="58"/>
        <v>1</v>
      </c>
    </row>
    <row r="290" spans="1:12">
      <c r="A290" s="74" t="s">
        <v>461</v>
      </c>
      <c r="B290" s="74" t="s">
        <v>714</v>
      </c>
      <c r="C290" s="74" t="s">
        <v>715</v>
      </c>
      <c r="D290" s="5"/>
      <c r="E290" s="30">
        <v>105</v>
      </c>
      <c r="F290" s="5"/>
      <c r="G290" s="13" t="s">
        <v>33</v>
      </c>
      <c r="H290" s="39">
        <v>2</v>
      </c>
      <c r="I290" s="40">
        <f t="shared" si="56"/>
        <v>1.9047619047619049E-2</v>
      </c>
      <c r="J290" s="65"/>
      <c r="K290" s="41">
        <f t="shared" si="57"/>
        <v>103</v>
      </c>
      <c r="L290" s="40">
        <f t="shared" si="58"/>
        <v>0.98095238095238091</v>
      </c>
    </row>
    <row r="291" spans="1:12">
      <c r="A291" s="74" t="s">
        <v>461</v>
      </c>
      <c r="B291" s="74" t="s">
        <v>716</v>
      </c>
      <c r="C291" s="74" t="s">
        <v>717</v>
      </c>
      <c r="D291" s="5"/>
      <c r="E291" s="30">
        <v>105</v>
      </c>
      <c r="F291" s="5"/>
      <c r="G291" s="39"/>
      <c r="H291" s="39"/>
      <c r="I291" s="40">
        <f t="shared" ref="I291:I346" si="59">H291/E291</f>
        <v>0</v>
      </c>
      <c r="J291" s="65"/>
      <c r="K291" s="41">
        <f t="shared" ref="K291:K346" si="60">E291-H291</f>
        <v>105</v>
      </c>
      <c r="L291" s="40">
        <f t="shared" ref="L291:L346" si="61">K291/E291</f>
        <v>1</v>
      </c>
    </row>
    <row r="292" spans="1:12">
      <c r="A292" s="74" t="s">
        <v>461</v>
      </c>
      <c r="B292" s="74" t="s">
        <v>718</v>
      </c>
      <c r="C292" s="74" t="s">
        <v>719</v>
      </c>
      <c r="D292" s="5"/>
      <c r="E292" s="30">
        <v>105</v>
      </c>
      <c r="F292" s="5"/>
      <c r="G292" s="39"/>
      <c r="H292" s="39"/>
      <c r="I292" s="40">
        <f t="shared" si="59"/>
        <v>0</v>
      </c>
      <c r="J292" s="65"/>
      <c r="K292" s="41">
        <f t="shared" si="60"/>
        <v>105</v>
      </c>
      <c r="L292" s="40">
        <f t="shared" si="61"/>
        <v>1</v>
      </c>
    </row>
    <row r="293" spans="1:12">
      <c r="A293" s="74" t="s">
        <v>461</v>
      </c>
      <c r="B293" s="74" t="s">
        <v>720</v>
      </c>
      <c r="C293" s="74" t="s">
        <v>721</v>
      </c>
      <c r="D293" s="5"/>
      <c r="E293" s="30">
        <v>105</v>
      </c>
      <c r="F293" s="5"/>
      <c r="G293" s="39"/>
      <c r="H293" s="39"/>
      <c r="I293" s="40">
        <f t="shared" si="59"/>
        <v>0</v>
      </c>
      <c r="J293" s="65"/>
      <c r="K293" s="41">
        <f t="shared" si="60"/>
        <v>105</v>
      </c>
      <c r="L293" s="40">
        <f t="shared" si="61"/>
        <v>1</v>
      </c>
    </row>
    <row r="294" spans="1:12">
      <c r="A294" s="74" t="s">
        <v>461</v>
      </c>
      <c r="B294" s="74" t="s">
        <v>722</v>
      </c>
      <c r="C294" s="74" t="s">
        <v>723</v>
      </c>
      <c r="D294" s="5"/>
      <c r="E294" s="30">
        <v>105</v>
      </c>
      <c r="F294" s="5"/>
      <c r="G294" s="39"/>
      <c r="H294" s="39"/>
      <c r="I294" s="40">
        <f t="shared" si="59"/>
        <v>0</v>
      </c>
      <c r="J294" s="65"/>
      <c r="K294" s="41">
        <f t="shared" si="60"/>
        <v>105</v>
      </c>
      <c r="L294" s="40">
        <f t="shared" si="61"/>
        <v>1</v>
      </c>
    </row>
    <row r="295" spans="1:12">
      <c r="A295" s="74" t="s">
        <v>461</v>
      </c>
      <c r="B295" s="74" t="s">
        <v>724</v>
      </c>
      <c r="C295" s="74" t="s">
        <v>725</v>
      </c>
      <c r="D295" s="5"/>
      <c r="E295" s="30">
        <v>105</v>
      </c>
      <c r="F295" s="5"/>
      <c r="G295" s="39"/>
      <c r="H295" s="39"/>
      <c r="I295" s="40">
        <f t="shared" si="59"/>
        <v>0</v>
      </c>
      <c r="J295" s="65"/>
      <c r="K295" s="41">
        <f t="shared" si="60"/>
        <v>105</v>
      </c>
      <c r="L295" s="40">
        <f t="shared" si="61"/>
        <v>1</v>
      </c>
    </row>
    <row r="296" spans="1:12">
      <c r="A296" s="74" t="s">
        <v>461</v>
      </c>
      <c r="B296" s="74" t="s">
        <v>726</v>
      </c>
      <c r="C296" s="74" t="s">
        <v>727</v>
      </c>
      <c r="D296" s="5"/>
      <c r="E296" s="30">
        <v>105</v>
      </c>
      <c r="F296" s="5"/>
      <c r="G296" s="39"/>
      <c r="H296" s="39"/>
      <c r="I296" s="40">
        <f t="shared" si="59"/>
        <v>0</v>
      </c>
      <c r="J296" s="65"/>
      <c r="K296" s="41">
        <f t="shared" si="60"/>
        <v>105</v>
      </c>
      <c r="L296" s="40">
        <f t="shared" si="61"/>
        <v>1</v>
      </c>
    </row>
    <row r="297" spans="1:12">
      <c r="A297" s="74" t="s">
        <v>461</v>
      </c>
      <c r="B297" s="74" t="s">
        <v>728</v>
      </c>
      <c r="C297" s="74" t="s">
        <v>729</v>
      </c>
      <c r="D297" s="5"/>
      <c r="E297" s="30">
        <v>105</v>
      </c>
      <c r="F297" s="5"/>
      <c r="G297" s="39"/>
      <c r="H297" s="39"/>
      <c r="I297" s="40">
        <f t="shared" si="59"/>
        <v>0</v>
      </c>
      <c r="J297" s="65"/>
      <c r="K297" s="41">
        <f t="shared" si="60"/>
        <v>105</v>
      </c>
      <c r="L297" s="40">
        <f t="shared" si="61"/>
        <v>1</v>
      </c>
    </row>
    <row r="298" spans="1:12">
      <c r="A298" s="74" t="s">
        <v>461</v>
      </c>
      <c r="B298" s="74" t="s">
        <v>730</v>
      </c>
      <c r="C298" s="74" t="s">
        <v>731</v>
      </c>
      <c r="D298" s="5"/>
      <c r="E298" s="30">
        <v>105</v>
      </c>
      <c r="F298" s="5"/>
      <c r="G298" s="39"/>
      <c r="H298" s="39"/>
      <c r="I298" s="40">
        <f t="shared" si="59"/>
        <v>0</v>
      </c>
      <c r="J298" s="65"/>
      <c r="K298" s="41">
        <f t="shared" si="60"/>
        <v>105</v>
      </c>
      <c r="L298" s="40">
        <f t="shared" si="61"/>
        <v>1</v>
      </c>
    </row>
    <row r="299" spans="1:12">
      <c r="A299" s="74" t="s">
        <v>461</v>
      </c>
      <c r="B299" s="74" t="s">
        <v>732</v>
      </c>
      <c r="C299" s="74" t="s">
        <v>733</v>
      </c>
      <c r="D299" s="5"/>
      <c r="E299" s="30">
        <v>105</v>
      </c>
      <c r="F299" s="5"/>
      <c r="G299" s="39"/>
      <c r="H299" s="39"/>
      <c r="I299" s="40">
        <f t="shared" si="59"/>
        <v>0</v>
      </c>
      <c r="J299" s="65"/>
      <c r="K299" s="41">
        <f t="shared" si="60"/>
        <v>105</v>
      </c>
      <c r="L299" s="40">
        <f t="shared" si="61"/>
        <v>1</v>
      </c>
    </row>
    <row r="300" spans="1:12">
      <c r="A300" s="74" t="s">
        <v>461</v>
      </c>
      <c r="B300" s="74" t="s">
        <v>734</v>
      </c>
      <c r="C300" s="74" t="s">
        <v>735</v>
      </c>
      <c r="D300" s="5"/>
      <c r="E300" s="30">
        <v>105</v>
      </c>
      <c r="F300" s="5"/>
      <c r="G300" s="13" t="s">
        <v>33</v>
      </c>
      <c r="H300" s="39">
        <v>1</v>
      </c>
      <c r="I300" s="40">
        <f t="shared" si="59"/>
        <v>9.5238095238095247E-3</v>
      </c>
      <c r="J300" s="65"/>
      <c r="K300" s="41">
        <f t="shared" si="60"/>
        <v>104</v>
      </c>
      <c r="L300" s="40">
        <f t="shared" si="61"/>
        <v>0.99047619047619051</v>
      </c>
    </row>
    <row r="301" spans="1:12">
      <c r="A301" s="74" t="s">
        <v>461</v>
      </c>
      <c r="B301" s="74" t="s">
        <v>736</v>
      </c>
      <c r="C301" s="74" t="s">
        <v>737</v>
      </c>
      <c r="D301" s="5"/>
      <c r="E301" s="30">
        <v>105</v>
      </c>
      <c r="F301" s="5"/>
      <c r="G301" s="13" t="s">
        <v>33</v>
      </c>
      <c r="H301" s="39">
        <v>1</v>
      </c>
      <c r="I301" s="40">
        <f t="shared" si="59"/>
        <v>9.5238095238095247E-3</v>
      </c>
      <c r="J301" s="65"/>
      <c r="K301" s="41">
        <f t="shared" si="60"/>
        <v>104</v>
      </c>
      <c r="L301" s="40">
        <f t="shared" si="61"/>
        <v>0.99047619047619051</v>
      </c>
    </row>
    <row r="302" spans="1:12">
      <c r="A302" s="74" t="s">
        <v>461</v>
      </c>
      <c r="B302" s="74" t="s">
        <v>738</v>
      </c>
      <c r="C302" s="74" t="s">
        <v>739</v>
      </c>
      <c r="D302" s="5"/>
      <c r="E302" s="30">
        <v>105</v>
      </c>
      <c r="F302" s="5"/>
      <c r="G302" s="13" t="s">
        <v>33</v>
      </c>
      <c r="H302" s="39">
        <v>1</v>
      </c>
      <c r="I302" s="40">
        <f t="shared" si="59"/>
        <v>9.5238095238095247E-3</v>
      </c>
      <c r="J302" s="65"/>
      <c r="K302" s="41">
        <f t="shared" si="60"/>
        <v>104</v>
      </c>
      <c r="L302" s="40">
        <f t="shared" si="61"/>
        <v>0.99047619047619051</v>
      </c>
    </row>
    <row r="303" spans="1:12">
      <c r="A303" s="74" t="s">
        <v>461</v>
      </c>
      <c r="B303" s="74" t="s">
        <v>740</v>
      </c>
      <c r="C303" s="74" t="s">
        <v>741</v>
      </c>
      <c r="D303" s="5"/>
      <c r="E303" s="30">
        <v>105</v>
      </c>
      <c r="F303" s="5"/>
      <c r="G303" s="39"/>
      <c r="H303" s="39"/>
      <c r="I303" s="40">
        <f t="shared" si="59"/>
        <v>0</v>
      </c>
      <c r="J303" s="65"/>
      <c r="K303" s="41">
        <f t="shared" si="60"/>
        <v>105</v>
      </c>
      <c r="L303" s="40">
        <f t="shared" si="61"/>
        <v>1</v>
      </c>
    </row>
    <row r="304" spans="1:12">
      <c r="A304" s="74" t="s">
        <v>461</v>
      </c>
      <c r="B304" s="74" t="s">
        <v>742</v>
      </c>
      <c r="C304" s="74" t="s">
        <v>743</v>
      </c>
      <c r="D304" s="5"/>
      <c r="E304" s="30">
        <v>105</v>
      </c>
      <c r="F304" s="5"/>
      <c r="G304" s="39"/>
      <c r="H304" s="39"/>
      <c r="I304" s="40">
        <f t="shared" si="59"/>
        <v>0</v>
      </c>
      <c r="J304" s="65"/>
      <c r="K304" s="41">
        <f t="shared" si="60"/>
        <v>105</v>
      </c>
      <c r="L304" s="40">
        <f t="shared" si="61"/>
        <v>1</v>
      </c>
    </row>
    <row r="305" spans="1:12">
      <c r="A305" s="74" t="s">
        <v>461</v>
      </c>
      <c r="B305" s="74" t="s">
        <v>744</v>
      </c>
      <c r="C305" s="74" t="s">
        <v>745</v>
      </c>
      <c r="D305" s="5"/>
      <c r="E305" s="30">
        <v>105</v>
      </c>
      <c r="F305" s="5"/>
      <c r="G305" s="13" t="s">
        <v>33</v>
      </c>
      <c r="H305" s="39">
        <v>1</v>
      </c>
      <c r="I305" s="40">
        <f t="shared" si="59"/>
        <v>9.5238095238095247E-3</v>
      </c>
      <c r="J305" s="65"/>
      <c r="K305" s="41">
        <f t="shared" si="60"/>
        <v>104</v>
      </c>
      <c r="L305" s="40">
        <f t="shared" si="61"/>
        <v>0.99047619047619051</v>
      </c>
    </row>
    <row r="306" spans="1:12">
      <c r="A306" s="74" t="s">
        <v>461</v>
      </c>
      <c r="B306" s="74" t="s">
        <v>746</v>
      </c>
      <c r="C306" s="74" t="s">
        <v>747</v>
      </c>
      <c r="D306" s="5"/>
      <c r="E306" s="30">
        <v>105</v>
      </c>
      <c r="F306" s="5"/>
      <c r="G306" s="13" t="s">
        <v>33</v>
      </c>
      <c r="H306" s="39">
        <v>1</v>
      </c>
      <c r="I306" s="40">
        <f t="shared" si="59"/>
        <v>9.5238095238095247E-3</v>
      </c>
      <c r="J306" s="65"/>
      <c r="K306" s="41">
        <f t="shared" si="60"/>
        <v>104</v>
      </c>
      <c r="L306" s="40">
        <f t="shared" si="61"/>
        <v>0.99047619047619051</v>
      </c>
    </row>
    <row r="307" spans="1:12">
      <c r="A307" s="74" t="s">
        <v>461</v>
      </c>
      <c r="B307" s="74" t="s">
        <v>748</v>
      </c>
      <c r="C307" s="74" t="s">
        <v>749</v>
      </c>
      <c r="D307" s="5"/>
      <c r="E307" s="30">
        <v>105</v>
      </c>
      <c r="F307" s="5"/>
      <c r="G307" s="13" t="s">
        <v>33</v>
      </c>
      <c r="H307" s="39">
        <v>1</v>
      </c>
      <c r="I307" s="40">
        <f t="shared" si="59"/>
        <v>9.5238095238095247E-3</v>
      </c>
      <c r="J307" s="65"/>
      <c r="K307" s="41">
        <f t="shared" si="60"/>
        <v>104</v>
      </c>
      <c r="L307" s="40">
        <f t="shared" si="61"/>
        <v>0.99047619047619051</v>
      </c>
    </row>
    <row r="308" spans="1:12">
      <c r="A308" s="74" t="s">
        <v>461</v>
      </c>
      <c r="B308" s="74" t="s">
        <v>750</v>
      </c>
      <c r="C308" s="74" t="s">
        <v>751</v>
      </c>
      <c r="D308" s="5"/>
      <c r="E308" s="30">
        <v>105</v>
      </c>
      <c r="F308" s="5"/>
      <c r="G308" s="13" t="s">
        <v>33</v>
      </c>
      <c r="H308" s="39">
        <v>1</v>
      </c>
      <c r="I308" s="40">
        <f t="shared" si="59"/>
        <v>9.5238095238095247E-3</v>
      </c>
      <c r="J308" s="65"/>
      <c r="K308" s="41">
        <f t="shared" si="60"/>
        <v>104</v>
      </c>
      <c r="L308" s="40">
        <f t="shared" si="61"/>
        <v>0.99047619047619051</v>
      </c>
    </row>
    <row r="309" spans="1:12">
      <c r="A309" s="74" t="s">
        <v>461</v>
      </c>
      <c r="B309" s="74" t="s">
        <v>752</v>
      </c>
      <c r="C309" s="74" t="s">
        <v>34</v>
      </c>
      <c r="D309" s="5"/>
      <c r="E309" s="30">
        <v>105</v>
      </c>
      <c r="F309" s="5"/>
      <c r="G309" s="13" t="s">
        <v>33</v>
      </c>
      <c r="H309" s="39">
        <v>1</v>
      </c>
      <c r="I309" s="40">
        <f t="shared" si="59"/>
        <v>9.5238095238095247E-3</v>
      </c>
      <c r="J309" s="65"/>
      <c r="K309" s="41">
        <f t="shared" si="60"/>
        <v>104</v>
      </c>
      <c r="L309" s="40">
        <f t="shared" si="61"/>
        <v>0.99047619047619051</v>
      </c>
    </row>
    <row r="310" spans="1:12">
      <c r="A310" s="74" t="s">
        <v>461</v>
      </c>
      <c r="B310" s="74" t="s">
        <v>753</v>
      </c>
      <c r="C310" s="74" t="s">
        <v>754</v>
      </c>
      <c r="D310" s="5"/>
      <c r="E310" s="30">
        <v>105</v>
      </c>
      <c r="F310" s="5"/>
      <c r="G310" s="39"/>
      <c r="H310" s="39"/>
      <c r="I310" s="40">
        <f t="shared" si="59"/>
        <v>0</v>
      </c>
      <c r="J310" s="65"/>
      <c r="K310" s="41">
        <f t="shared" si="60"/>
        <v>105</v>
      </c>
      <c r="L310" s="40">
        <f t="shared" si="61"/>
        <v>1</v>
      </c>
    </row>
    <row r="311" spans="1:12">
      <c r="A311" s="74" t="s">
        <v>461</v>
      </c>
      <c r="B311" s="74" t="s">
        <v>755</v>
      </c>
      <c r="C311" s="74" t="s">
        <v>756</v>
      </c>
      <c r="D311" s="5"/>
      <c r="E311" s="30">
        <v>105</v>
      </c>
      <c r="F311" s="5"/>
      <c r="G311" s="39"/>
      <c r="H311" s="39"/>
      <c r="I311" s="40">
        <f t="shared" si="59"/>
        <v>0</v>
      </c>
      <c r="J311" s="65"/>
      <c r="K311" s="41">
        <f t="shared" si="60"/>
        <v>105</v>
      </c>
      <c r="L311" s="40">
        <f t="shared" si="61"/>
        <v>1</v>
      </c>
    </row>
    <row r="312" spans="1:12">
      <c r="A312" s="74" t="s">
        <v>461</v>
      </c>
      <c r="B312" s="74" t="s">
        <v>757</v>
      </c>
      <c r="C312" s="74" t="s">
        <v>758</v>
      </c>
      <c r="D312" s="5"/>
      <c r="E312" s="30">
        <v>105</v>
      </c>
      <c r="F312" s="5"/>
      <c r="G312" s="39"/>
      <c r="H312" s="39"/>
      <c r="I312" s="40">
        <f t="shared" si="59"/>
        <v>0</v>
      </c>
      <c r="J312" s="65"/>
      <c r="K312" s="41">
        <f t="shared" si="60"/>
        <v>105</v>
      </c>
      <c r="L312" s="40">
        <f t="shared" si="61"/>
        <v>1</v>
      </c>
    </row>
    <row r="313" spans="1:12">
      <c r="A313" s="74" t="s">
        <v>461</v>
      </c>
      <c r="B313" s="74" t="s">
        <v>759</v>
      </c>
      <c r="C313" s="74" t="s">
        <v>760</v>
      </c>
      <c r="D313" s="5"/>
      <c r="E313" s="30">
        <v>105</v>
      </c>
      <c r="F313" s="5"/>
      <c r="G313" s="39"/>
      <c r="H313" s="39"/>
      <c r="I313" s="40">
        <f t="shared" si="59"/>
        <v>0</v>
      </c>
      <c r="J313" s="65"/>
      <c r="K313" s="41">
        <f t="shared" si="60"/>
        <v>105</v>
      </c>
      <c r="L313" s="40">
        <f t="shared" si="61"/>
        <v>1</v>
      </c>
    </row>
    <row r="314" spans="1:12">
      <c r="A314" s="74" t="s">
        <v>461</v>
      </c>
      <c r="B314" s="74" t="s">
        <v>761</v>
      </c>
      <c r="C314" s="74" t="s">
        <v>762</v>
      </c>
      <c r="D314" s="5"/>
      <c r="E314" s="30">
        <v>105</v>
      </c>
      <c r="F314" s="5"/>
      <c r="G314" s="39"/>
      <c r="H314" s="39"/>
      <c r="I314" s="40">
        <f t="shared" si="59"/>
        <v>0</v>
      </c>
      <c r="J314" s="65"/>
      <c r="K314" s="41">
        <f t="shared" si="60"/>
        <v>105</v>
      </c>
      <c r="L314" s="40">
        <f t="shared" si="61"/>
        <v>1</v>
      </c>
    </row>
    <row r="315" spans="1:12">
      <c r="A315" s="74" t="s">
        <v>461</v>
      </c>
      <c r="B315" s="74" t="s">
        <v>763</v>
      </c>
      <c r="C315" s="74" t="s">
        <v>764</v>
      </c>
      <c r="D315" s="5"/>
      <c r="E315" s="30">
        <v>105</v>
      </c>
      <c r="F315" s="5"/>
      <c r="G315" s="13" t="s">
        <v>33</v>
      </c>
      <c r="H315" s="39">
        <v>1</v>
      </c>
      <c r="I315" s="40">
        <f t="shared" si="59"/>
        <v>9.5238095238095247E-3</v>
      </c>
      <c r="J315" s="65"/>
      <c r="K315" s="41">
        <f t="shared" si="60"/>
        <v>104</v>
      </c>
      <c r="L315" s="40">
        <f t="shared" si="61"/>
        <v>0.99047619047619051</v>
      </c>
    </row>
    <row r="316" spans="1:12">
      <c r="A316" s="74" t="s">
        <v>461</v>
      </c>
      <c r="B316" s="74" t="s">
        <v>765</v>
      </c>
      <c r="C316" s="74" t="s">
        <v>766</v>
      </c>
      <c r="D316" s="5"/>
      <c r="E316" s="30">
        <v>105</v>
      </c>
      <c r="F316" s="5"/>
      <c r="G316" s="13" t="s">
        <v>33</v>
      </c>
      <c r="H316" s="39">
        <v>1</v>
      </c>
      <c r="I316" s="40">
        <f t="shared" si="59"/>
        <v>9.5238095238095247E-3</v>
      </c>
      <c r="J316" s="65"/>
      <c r="K316" s="41">
        <f t="shared" si="60"/>
        <v>104</v>
      </c>
      <c r="L316" s="40">
        <f t="shared" si="61"/>
        <v>0.99047619047619051</v>
      </c>
    </row>
    <row r="317" spans="1:12">
      <c r="A317" s="74" t="s">
        <v>461</v>
      </c>
      <c r="B317" s="74" t="s">
        <v>767</v>
      </c>
      <c r="C317" s="74" t="s">
        <v>768</v>
      </c>
      <c r="D317" s="5"/>
      <c r="E317" s="30">
        <v>105</v>
      </c>
      <c r="F317" s="5"/>
      <c r="G317" s="39"/>
      <c r="H317" s="39"/>
      <c r="I317" s="40">
        <f t="shared" si="59"/>
        <v>0</v>
      </c>
      <c r="J317" s="65"/>
      <c r="K317" s="41">
        <f t="shared" si="60"/>
        <v>105</v>
      </c>
      <c r="L317" s="40">
        <f t="shared" si="61"/>
        <v>1</v>
      </c>
    </row>
    <row r="318" spans="1:12">
      <c r="A318" s="74" t="s">
        <v>461</v>
      </c>
      <c r="B318" s="74" t="s">
        <v>769</v>
      </c>
      <c r="C318" s="74" t="s">
        <v>770</v>
      </c>
      <c r="D318" s="5"/>
      <c r="E318" s="30">
        <v>105</v>
      </c>
      <c r="F318" s="5"/>
      <c r="G318" s="39"/>
      <c r="H318" s="39"/>
      <c r="I318" s="40">
        <f t="shared" si="59"/>
        <v>0</v>
      </c>
      <c r="J318" s="65"/>
      <c r="K318" s="41">
        <f t="shared" si="60"/>
        <v>105</v>
      </c>
      <c r="L318" s="40">
        <f t="shared" si="61"/>
        <v>1</v>
      </c>
    </row>
    <row r="319" spans="1:12">
      <c r="A319" s="74" t="s">
        <v>461</v>
      </c>
      <c r="B319" s="74" t="s">
        <v>771</v>
      </c>
      <c r="C319" s="74" t="s">
        <v>772</v>
      </c>
      <c r="D319" s="5"/>
      <c r="E319" s="30">
        <v>105</v>
      </c>
      <c r="F319" s="5"/>
      <c r="G319" s="39"/>
      <c r="H319" s="39"/>
      <c r="I319" s="40">
        <f t="shared" si="59"/>
        <v>0</v>
      </c>
      <c r="J319" s="65"/>
      <c r="K319" s="41">
        <f t="shared" si="60"/>
        <v>105</v>
      </c>
      <c r="L319" s="40">
        <f t="shared" si="61"/>
        <v>1</v>
      </c>
    </row>
    <row r="320" spans="1:12">
      <c r="A320" s="74" t="s">
        <v>461</v>
      </c>
      <c r="B320" s="74" t="s">
        <v>773</v>
      </c>
      <c r="C320" s="74" t="s">
        <v>774</v>
      </c>
      <c r="D320" s="5"/>
      <c r="E320" s="30">
        <v>105</v>
      </c>
      <c r="F320" s="5"/>
      <c r="G320" s="13" t="s">
        <v>33</v>
      </c>
      <c r="H320" s="39">
        <v>1</v>
      </c>
      <c r="I320" s="40">
        <f t="shared" si="59"/>
        <v>9.5238095238095247E-3</v>
      </c>
      <c r="J320" s="65"/>
      <c r="K320" s="41">
        <f t="shared" si="60"/>
        <v>104</v>
      </c>
      <c r="L320" s="40">
        <f t="shared" si="61"/>
        <v>0.99047619047619051</v>
      </c>
    </row>
    <row r="321" spans="1:12">
      <c r="A321" s="74" t="s">
        <v>461</v>
      </c>
      <c r="B321" s="74" t="s">
        <v>775</v>
      </c>
      <c r="C321" s="74" t="s">
        <v>776</v>
      </c>
      <c r="D321" s="5"/>
      <c r="E321" s="30">
        <v>105</v>
      </c>
      <c r="F321" s="5"/>
      <c r="G321" s="39"/>
      <c r="H321" s="39"/>
      <c r="I321" s="40">
        <f t="shared" si="59"/>
        <v>0</v>
      </c>
      <c r="J321" s="65"/>
      <c r="K321" s="41">
        <f t="shared" si="60"/>
        <v>105</v>
      </c>
      <c r="L321" s="40">
        <f t="shared" si="61"/>
        <v>1</v>
      </c>
    </row>
    <row r="322" spans="1:12">
      <c r="A322" s="74" t="s">
        <v>461</v>
      </c>
      <c r="B322" s="74" t="s">
        <v>777</v>
      </c>
      <c r="C322" s="74" t="s">
        <v>778</v>
      </c>
      <c r="D322" s="5"/>
      <c r="E322" s="30">
        <v>105</v>
      </c>
      <c r="F322" s="5"/>
      <c r="G322" s="39"/>
      <c r="H322" s="39"/>
      <c r="I322" s="40">
        <f t="shared" si="59"/>
        <v>0</v>
      </c>
      <c r="J322" s="65"/>
      <c r="K322" s="41">
        <f t="shared" si="60"/>
        <v>105</v>
      </c>
      <c r="L322" s="40">
        <f t="shared" si="61"/>
        <v>1</v>
      </c>
    </row>
    <row r="323" spans="1:12">
      <c r="A323" s="74" t="s">
        <v>461</v>
      </c>
      <c r="B323" s="74" t="s">
        <v>779</v>
      </c>
      <c r="C323" s="74" t="s">
        <v>780</v>
      </c>
      <c r="D323" s="5"/>
      <c r="E323" s="30">
        <v>105</v>
      </c>
      <c r="F323" s="5"/>
      <c r="G323" s="13" t="s">
        <v>33</v>
      </c>
      <c r="H323" s="39">
        <v>1</v>
      </c>
      <c r="I323" s="40">
        <f t="shared" si="59"/>
        <v>9.5238095238095247E-3</v>
      </c>
      <c r="J323" s="65"/>
      <c r="K323" s="41">
        <f t="shared" si="60"/>
        <v>104</v>
      </c>
      <c r="L323" s="40">
        <f t="shared" si="61"/>
        <v>0.99047619047619051</v>
      </c>
    </row>
    <row r="324" spans="1:12">
      <c r="A324" s="74" t="s">
        <v>461</v>
      </c>
      <c r="B324" s="74" t="s">
        <v>781</v>
      </c>
      <c r="C324" s="74" t="s">
        <v>782</v>
      </c>
      <c r="D324" s="5"/>
      <c r="E324" s="30">
        <v>105</v>
      </c>
      <c r="F324" s="5"/>
      <c r="G324" s="13" t="s">
        <v>33</v>
      </c>
      <c r="H324" s="39">
        <v>1</v>
      </c>
      <c r="I324" s="40">
        <f t="shared" si="59"/>
        <v>9.5238095238095247E-3</v>
      </c>
      <c r="J324" s="65"/>
      <c r="K324" s="41">
        <f t="shared" si="60"/>
        <v>104</v>
      </c>
      <c r="L324" s="40">
        <f t="shared" si="61"/>
        <v>0.99047619047619051</v>
      </c>
    </row>
    <row r="325" spans="1:12">
      <c r="A325" s="74" t="s">
        <v>461</v>
      </c>
      <c r="B325" s="74" t="s">
        <v>783</v>
      </c>
      <c r="C325" s="74" t="s">
        <v>784</v>
      </c>
      <c r="D325" s="5"/>
      <c r="E325" s="30">
        <v>105</v>
      </c>
      <c r="F325" s="5"/>
      <c r="G325" s="13" t="s">
        <v>33</v>
      </c>
      <c r="H325" s="39">
        <v>25</v>
      </c>
      <c r="I325" s="40">
        <f t="shared" si="59"/>
        <v>0.23809523809523808</v>
      </c>
      <c r="J325" s="65"/>
      <c r="K325" s="41">
        <f t="shared" si="60"/>
        <v>80</v>
      </c>
      <c r="L325" s="40">
        <f t="shared" si="61"/>
        <v>0.76190476190476186</v>
      </c>
    </row>
    <row r="326" spans="1:12">
      <c r="A326" s="74" t="s">
        <v>461</v>
      </c>
      <c r="B326" s="74" t="s">
        <v>785</v>
      </c>
      <c r="C326" s="74" t="s">
        <v>786</v>
      </c>
      <c r="D326" s="5"/>
      <c r="E326" s="30">
        <v>105</v>
      </c>
      <c r="F326" s="5"/>
      <c r="G326" s="13" t="s">
        <v>33</v>
      </c>
      <c r="H326" s="39">
        <v>1</v>
      </c>
      <c r="I326" s="40">
        <f t="shared" si="59"/>
        <v>9.5238095238095247E-3</v>
      </c>
      <c r="J326" s="65"/>
      <c r="K326" s="41">
        <f t="shared" si="60"/>
        <v>104</v>
      </c>
      <c r="L326" s="40">
        <f t="shared" si="61"/>
        <v>0.99047619047619051</v>
      </c>
    </row>
    <row r="327" spans="1:12">
      <c r="A327" s="74" t="s">
        <v>461</v>
      </c>
      <c r="B327" s="74" t="s">
        <v>787</v>
      </c>
      <c r="C327" s="74" t="s">
        <v>788</v>
      </c>
      <c r="D327" s="5"/>
      <c r="E327" s="30">
        <v>105</v>
      </c>
      <c r="F327" s="5"/>
      <c r="G327" s="39"/>
      <c r="H327" s="39"/>
      <c r="I327" s="40">
        <f t="shared" si="59"/>
        <v>0</v>
      </c>
      <c r="J327" s="65"/>
      <c r="K327" s="41">
        <f t="shared" si="60"/>
        <v>105</v>
      </c>
      <c r="L327" s="40">
        <f t="shared" si="61"/>
        <v>1</v>
      </c>
    </row>
    <row r="328" spans="1:12">
      <c r="A328" s="74" t="s">
        <v>461</v>
      </c>
      <c r="B328" s="74" t="s">
        <v>789</v>
      </c>
      <c r="C328" s="74" t="s">
        <v>790</v>
      </c>
      <c r="D328" s="5"/>
      <c r="E328" s="30">
        <v>105</v>
      </c>
      <c r="F328" s="5"/>
      <c r="G328" s="13" t="s">
        <v>33</v>
      </c>
      <c r="H328" s="39">
        <v>8</v>
      </c>
      <c r="I328" s="40">
        <f t="shared" si="59"/>
        <v>7.6190476190476197E-2</v>
      </c>
      <c r="J328" s="65"/>
      <c r="K328" s="41">
        <f t="shared" si="60"/>
        <v>97</v>
      </c>
      <c r="L328" s="40">
        <f t="shared" si="61"/>
        <v>0.92380952380952386</v>
      </c>
    </row>
    <row r="329" spans="1:12">
      <c r="A329" s="74" t="s">
        <v>461</v>
      </c>
      <c r="B329" s="74" t="s">
        <v>791</v>
      </c>
      <c r="C329" s="74" t="s">
        <v>792</v>
      </c>
      <c r="D329" s="5"/>
      <c r="E329" s="30">
        <v>105</v>
      </c>
      <c r="F329" s="5"/>
      <c r="G329" s="39"/>
      <c r="H329" s="39"/>
      <c r="I329" s="40">
        <f t="shared" si="59"/>
        <v>0</v>
      </c>
      <c r="J329" s="65"/>
      <c r="K329" s="41">
        <f t="shared" si="60"/>
        <v>105</v>
      </c>
      <c r="L329" s="40">
        <f t="shared" si="61"/>
        <v>1</v>
      </c>
    </row>
    <row r="330" spans="1:12">
      <c r="A330" s="74" t="s">
        <v>461</v>
      </c>
      <c r="B330" s="74" t="s">
        <v>793</v>
      </c>
      <c r="C330" s="74" t="s">
        <v>794</v>
      </c>
      <c r="D330" s="5"/>
      <c r="E330" s="30">
        <v>105</v>
      </c>
      <c r="F330" s="5"/>
      <c r="G330" s="39"/>
      <c r="H330" s="39"/>
      <c r="I330" s="40">
        <f t="shared" si="59"/>
        <v>0</v>
      </c>
      <c r="J330" s="65"/>
      <c r="K330" s="41">
        <f t="shared" si="60"/>
        <v>105</v>
      </c>
      <c r="L330" s="40">
        <f t="shared" si="61"/>
        <v>1</v>
      </c>
    </row>
    <row r="331" spans="1:12">
      <c r="A331" s="74" t="s">
        <v>461</v>
      </c>
      <c r="B331" s="74" t="s">
        <v>795</v>
      </c>
      <c r="C331" s="74" t="s">
        <v>796</v>
      </c>
      <c r="D331" s="5"/>
      <c r="E331" s="30">
        <v>105</v>
      </c>
      <c r="F331" s="5"/>
      <c r="G331" s="13" t="s">
        <v>33</v>
      </c>
      <c r="H331" s="39">
        <v>1</v>
      </c>
      <c r="I331" s="40">
        <f t="shared" si="59"/>
        <v>9.5238095238095247E-3</v>
      </c>
      <c r="J331" s="65"/>
      <c r="K331" s="41">
        <f t="shared" si="60"/>
        <v>104</v>
      </c>
      <c r="L331" s="40">
        <f t="shared" si="61"/>
        <v>0.99047619047619051</v>
      </c>
    </row>
    <row r="332" spans="1:12">
      <c r="A332" s="74" t="s">
        <v>461</v>
      </c>
      <c r="B332" s="74" t="s">
        <v>797</v>
      </c>
      <c r="C332" s="74" t="s">
        <v>798</v>
      </c>
      <c r="D332" s="5"/>
      <c r="E332" s="30">
        <v>105</v>
      </c>
      <c r="F332" s="5"/>
      <c r="G332" s="39"/>
      <c r="H332" s="39"/>
      <c r="I332" s="40">
        <f t="shared" si="59"/>
        <v>0</v>
      </c>
      <c r="J332" s="65"/>
      <c r="K332" s="41">
        <f t="shared" si="60"/>
        <v>105</v>
      </c>
      <c r="L332" s="40">
        <f t="shared" si="61"/>
        <v>1</v>
      </c>
    </row>
    <row r="333" spans="1:12">
      <c r="A333" s="74" t="s">
        <v>461</v>
      </c>
      <c r="B333" s="74" t="s">
        <v>799</v>
      </c>
      <c r="C333" s="74" t="s">
        <v>800</v>
      </c>
      <c r="D333" s="5"/>
      <c r="E333" s="30">
        <v>105</v>
      </c>
      <c r="F333" s="5"/>
      <c r="G333" s="13" t="s">
        <v>33</v>
      </c>
      <c r="H333" s="39">
        <v>1</v>
      </c>
      <c r="I333" s="40">
        <f t="shared" si="59"/>
        <v>9.5238095238095247E-3</v>
      </c>
      <c r="J333" s="65"/>
      <c r="K333" s="41">
        <f t="shared" si="60"/>
        <v>104</v>
      </c>
      <c r="L333" s="40">
        <f t="shared" si="61"/>
        <v>0.99047619047619051</v>
      </c>
    </row>
    <row r="334" spans="1:12">
      <c r="A334" s="74" t="s">
        <v>461</v>
      </c>
      <c r="B334" s="74" t="s">
        <v>801</v>
      </c>
      <c r="C334" s="74" t="s">
        <v>802</v>
      </c>
      <c r="D334" s="5"/>
      <c r="E334" s="30">
        <v>105</v>
      </c>
      <c r="F334" s="5"/>
      <c r="G334" s="39"/>
      <c r="H334" s="39"/>
      <c r="I334" s="40">
        <f t="shared" si="59"/>
        <v>0</v>
      </c>
      <c r="J334" s="65"/>
      <c r="K334" s="41">
        <f t="shared" si="60"/>
        <v>105</v>
      </c>
      <c r="L334" s="40">
        <f t="shared" si="61"/>
        <v>1</v>
      </c>
    </row>
    <row r="335" spans="1:12">
      <c r="A335" s="74" t="s">
        <v>461</v>
      </c>
      <c r="B335" s="74" t="s">
        <v>803</v>
      </c>
      <c r="C335" s="74" t="s">
        <v>804</v>
      </c>
      <c r="D335" s="5"/>
      <c r="E335" s="30">
        <v>105</v>
      </c>
      <c r="F335" s="5"/>
      <c r="G335" s="39"/>
      <c r="H335" s="39"/>
      <c r="I335" s="40">
        <f t="shared" si="59"/>
        <v>0</v>
      </c>
      <c r="J335" s="65"/>
      <c r="K335" s="41">
        <f t="shared" si="60"/>
        <v>105</v>
      </c>
      <c r="L335" s="40">
        <f t="shared" si="61"/>
        <v>1</v>
      </c>
    </row>
    <row r="336" spans="1:12">
      <c r="A336" s="74" t="s">
        <v>461</v>
      </c>
      <c r="B336" s="74" t="s">
        <v>805</v>
      </c>
      <c r="C336" s="74" t="s">
        <v>806</v>
      </c>
      <c r="D336" s="5"/>
      <c r="E336" s="30">
        <v>105</v>
      </c>
      <c r="F336" s="5"/>
      <c r="G336" s="39"/>
      <c r="H336" s="39"/>
      <c r="I336" s="40">
        <f t="shared" si="59"/>
        <v>0</v>
      </c>
      <c r="J336" s="65"/>
      <c r="K336" s="41">
        <f t="shared" si="60"/>
        <v>105</v>
      </c>
      <c r="L336" s="40">
        <f t="shared" si="61"/>
        <v>1</v>
      </c>
    </row>
    <row r="337" spans="1:12">
      <c r="A337" s="74" t="s">
        <v>461</v>
      </c>
      <c r="B337" s="74" t="s">
        <v>807</v>
      </c>
      <c r="C337" s="74" t="s">
        <v>808</v>
      </c>
      <c r="D337" s="5"/>
      <c r="E337" s="30">
        <v>105</v>
      </c>
      <c r="F337" s="5"/>
      <c r="G337" s="39"/>
      <c r="H337" s="39"/>
      <c r="I337" s="40">
        <f t="shared" si="59"/>
        <v>0</v>
      </c>
      <c r="J337" s="65"/>
      <c r="K337" s="41">
        <f t="shared" si="60"/>
        <v>105</v>
      </c>
      <c r="L337" s="40">
        <f t="shared" si="61"/>
        <v>1</v>
      </c>
    </row>
    <row r="338" spans="1:12">
      <c r="A338" s="74" t="s">
        <v>461</v>
      </c>
      <c r="B338" s="74" t="s">
        <v>809</v>
      </c>
      <c r="C338" s="74" t="s">
        <v>810</v>
      </c>
      <c r="D338" s="5"/>
      <c r="E338" s="30">
        <v>105</v>
      </c>
      <c r="F338" s="5"/>
      <c r="G338" s="13" t="s">
        <v>33</v>
      </c>
      <c r="H338" s="39">
        <v>1</v>
      </c>
      <c r="I338" s="40">
        <f t="shared" si="59"/>
        <v>9.5238095238095247E-3</v>
      </c>
      <c r="J338" s="65"/>
      <c r="K338" s="41">
        <f t="shared" si="60"/>
        <v>104</v>
      </c>
      <c r="L338" s="40">
        <f t="shared" si="61"/>
        <v>0.99047619047619051</v>
      </c>
    </row>
    <row r="339" spans="1:12">
      <c r="A339" s="74" t="s">
        <v>461</v>
      </c>
      <c r="B339" s="74" t="s">
        <v>811</v>
      </c>
      <c r="C339" s="74" t="s">
        <v>812</v>
      </c>
      <c r="D339" s="5"/>
      <c r="E339" s="30">
        <v>105</v>
      </c>
      <c r="F339" s="5"/>
      <c r="G339" s="39"/>
      <c r="H339" s="39"/>
      <c r="I339" s="40">
        <f t="shared" si="59"/>
        <v>0</v>
      </c>
      <c r="J339" s="65"/>
      <c r="K339" s="41">
        <f t="shared" si="60"/>
        <v>105</v>
      </c>
      <c r="L339" s="40">
        <f t="shared" si="61"/>
        <v>1</v>
      </c>
    </row>
    <row r="340" spans="1:12">
      <c r="A340" s="74" t="s">
        <v>461</v>
      </c>
      <c r="B340" s="74" t="s">
        <v>813</v>
      </c>
      <c r="C340" s="74" t="s">
        <v>814</v>
      </c>
      <c r="D340" s="5"/>
      <c r="E340" s="30">
        <v>105</v>
      </c>
      <c r="F340" s="5"/>
      <c r="G340" s="39"/>
      <c r="H340" s="39"/>
      <c r="I340" s="40">
        <f t="shared" si="59"/>
        <v>0</v>
      </c>
      <c r="J340" s="65"/>
      <c r="K340" s="41">
        <f t="shared" si="60"/>
        <v>105</v>
      </c>
      <c r="L340" s="40">
        <f t="shared" si="61"/>
        <v>1</v>
      </c>
    </row>
    <row r="341" spans="1:12">
      <c r="A341" s="74" t="s">
        <v>461</v>
      </c>
      <c r="B341" s="74" t="s">
        <v>815</v>
      </c>
      <c r="C341" s="74" t="s">
        <v>816</v>
      </c>
      <c r="D341" s="5"/>
      <c r="E341" s="30">
        <v>105</v>
      </c>
      <c r="F341" s="5"/>
      <c r="G341" s="39"/>
      <c r="H341" s="39"/>
      <c r="I341" s="40">
        <f t="shared" si="59"/>
        <v>0</v>
      </c>
      <c r="J341" s="65"/>
      <c r="K341" s="41">
        <f t="shared" si="60"/>
        <v>105</v>
      </c>
      <c r="L341" s="40">
        <f t="shared" si="61"/>
        <v>1</v>
      </c>
    </row>
    <row r="342" spans="1:12">
      <c r="A342" s="74" t="s">
        <v>461</v>
      </c>
      <c r="B342" s="74" t="s">
        <v>817</v>
      </c>
      <c r="C342" s="74" t="s">
        <v>818</v>
      </c>
      <c r="D342" s="5"/>
      <c r="E342" s="30">
        <v>105</v>
      </c>
      <c r="F342" s="5"/>
      <c r="G342" s="13" t="s">
        <v>33</v>
      </c>
      <c r="H342" s="39">
        <v>1</v>
      </c>
      <c r="I342" s="40">
        <f t="shared" si="59"/>
        <v>9.5238095238095247E-3</v>
      </c>
      <c r="J342" s="65"/>
      <c r="K342" s="41">
        <f t="shared" si="60"/>
        <v>104</v>
      </c>
      <c r="L342" s="40">
        <f t="shared" si="61"/>
        <v>0.99047619047619051</v>
      </c>
    </row>
    <row r="343" spans="1:12">
      <c r="A343" s="74" t="s">
        <v>461</v>
      </c>
      <c r="B343" s="74" t="s">
        <v>819</v>
      </c>
      <c r="C343" s="74" t="s">
        <v>820</v>
      </c>
      <c r="D343" s="5"/>
      <c r="E343" s="30">
        <v>105</v>
      </c>
      <c r="F343" s="5"/>
      <c r="G343" s="39"/>
      <c r="H343" s="39"/>
      <c r="I343" s="40">
        <f t="shared" si="59"/>
        <v>0</v>
      </c>
      <c r="J343" s="65"/>
      <c r="K343" s="41">
        <f t="shared" si="60"/>
        <v>105</v>
      </c>
      <c r="L343" s="40">
        <f t="shared" si="61"/>
        <v>1</v>
      </c>
    </row>
    <row r="344" spans="1:12">
      <c r="A344" s="74" t="s">
        <v>461</v>
      </c>
      <c r="B344" s="74" t="s">
        <v>821</v>
      </c>
      <c r="C344" s="74" t="s">
        <v>822</v>
      </c>
      <c r="D344" s="5"/>
      <c r="E344" s="30">
        <v>105</v>
      </c>
      <c r="F344" s="5"/>
      <c r="G344" s="13" t="s">
        <v>33</v>
      </c>
      <c r="H344" s="39">
        <v>1</v>
      </c>
      <c r="I344" s="40">
        <f t="shared" si="59"/>
        <v>9.5238095238095247E-3</v>
      </c>
      <c r="J344" s="65"/>
      <c r="K344" s="41">
        <f t="shared" si="60"/>
        <v>104</v>
      </c>
      <c r="L344" s="40">
        <f t="shared" si="61"/>
        <v>0.99047619047619051</v>
      </c>
    </row>
    <row r="345" spans="1:12">
      <c r="A345" s="74" t="s">
        <v>461</v>
      </c>
      <c r="B345" s="74" t="s">
        <v>823</v>
      </c>
      <c r="C345" s="74" t="s">
        <v>824</v>
      </c>
      <c r="D345" s="5"/>
      <c r="E345" s="30">
        <v>105</v>
      </c>
      <c r="F345" s="5"/>
      <c r="G345" s="39"/>
      <c r="H345" s="39"/>
      <c r="I345" s="40">
        <f t="shared" si="59"/>
        <v>0</v>
      </c>
      <c r="J345" s="65"/>
      <c r="K345" s="41">
        <f t="shared" si="60"/>
        <v>105</v>
      </c>
      <c r="L345" s="40">
        <f t="shared" si="61"/>
        <v>1</v>
      </c>
    </row>
    <row r="346" spans="1:12">
      <c r="A346" s="75" t="s">
        <v>461</v>
      </c>
      <c r="B346" s="75" t="s">
        <v>825</v>
      </c>
      <c r="C346" s="75" t="s">
        <v>826</v>
      </c>
      <c r="D346" s="66"/>
      <c r="E346" s="31">
        <v>105</v>
      </c>
      <c r="F346" s="66"/>
      <c r="G346" s="42"/>
      <c r="H346" s="42"/>
      <c r="I346" s="43">
        <f t="shared" si="59"/>
        <v>0</v>
      </c>
      <c r="J346" s="67"/>
      <c r="K346" s="44">
        <f t="shared" si="60"/>
        <v>105</v>
      </c>
      <c r="L346" s="43">
        <f t="shared" si="61"/>
        <v>1</v>
      </c>
    </row>
    <row r="347" spans="1:12">
      <c r="A347" s="33"/>
      <c r="B347" s="34">
        <f>COUNTA(B164:B346)</f>
        <v>183</v>
      </c>
      <c r="C347" s="33"/>
      <c r="E347" s="38">
        <f>SUM(E164:E346)</f>
        <v>19215</v>
      </c>
      <c r="F347" s="45"/>
      <c r="G347" s="34">
        <f>COUNTA(G164:G346)</f>
        <v>64</v>
      </c>
      <c r="H347" s="38">
        <f>SUM(H164:H346)</f>
        <v>142</v>
      </c>
      <c r="I347" s="46">
        <f>H347/E347</f>
        <v>7.3900598490762425E-3</v>
      </c>
      <c r="J347" s="149"/>
      <c r="K347" s="55">
        <f>E347-H347</f>
        <v>19073</v>
      </c>
      <c r="L347" s="46">
        <f>K347/E347</f>
        <v>0.99260994015092374</v>
      </c>
    </row>
    <row r="348" spans="1:12" ht="8.25" customHeight="1">
      <c r="A348" s="33"/>
      <c r="B348" s="34"/>
      <c r="C348" s="33"/>
      <c r="E348" s="38"/>
      <c r="F348" s="45"/>
      <c r="G348" s="34"/>
      <c r="H348" s="38"/>
      <c r="I348" s="46"/>
      <c r="J348" s="149"/>
      <c r="K348" s="55"/>
      <c r="L348" s="46"/>
    </row>
    <row r="349" spans="1:12">
      <c r="A349" s="74" t="s">
        <v>827</v>
      </c>
      <c r="B349" s="74" t="s">
        <v>828</v>
      </c>
      <c r="C349" s="74" t="s">
        <v>829</v>
      </c>
      <c r="D349" s="5"/>
      <c r="E349" s="30">
        <v>105</v>
      </c>
      <c r="F349" s="5"/>
      <c r="G349" s="13" t="s">
        <v>33</v>
      </c>
      <c r="H349" s="39">
        <v>30</v>
      </c>
      <c r="I349" s="40">
        <f t="shared" ref="I349:I351" si="62">H349/E349</f>
        <v>0.2857142857142857</v>
      </c>
      <c r="J349" s="65"/>
      <c r="K349" s="41">
        <f t="shared" ref="K349:K351" si="63">E349-H349</f>
        <v>75</v>
      </c>
      <c r="L349" s="40">
        <f t="shared" ref="L349:L351" si="64">K349/E349</f>
        <v>0.7142857142857143</v>
      </c>
    </row>
    <row r="350" spans="1:12">
      <c r="A350" s="74" t="s">
        <v>827</v>
      </c>
      <c r="B350" s="74" t="s">
        <v>830</v>
      </c>
      <c r="C350" s="74" t="s">
        <v>831</v>
      </c>
      <c r="D350" s="5"/>
      <c r="E350" s="30">
        <v>105</v>
      </c>
      <c r="F350" s="5"/>
      <c r="G350" s="13" t="s">
        <v>33</v>
      </c>
      <c r="H350" s="39">
        <v>2</v>
      </c>
      <c r="I350" s="40">
        <f t="shared" si="62"/>
        <v>1.9047619047619049E-2</v>
      </c>
      <c r="J350" s="65"/>
      <c r="K350" s="41">
        <f t="shared" si="63"/>
        <v>103</v>
      </c>
      <c r="L350" s="40">
        <f t="shared" si="64"/>
        <v>0.98095238095238091</v>
      </c>
    </row>
    <row r="351" spans="1:12">
      <c r="A351" s="75" t="s">
        <v>827</v>
      </c>
      <c r="B351" s="75" t="s">
        <v>832</v>
      </c>
      <c r="C351" s="75" t="s">
        <v>833</v>
      </c>
      <c r="D351" s="66"/>
      <c r="E351" s="31">
        <v>105</v>
      </c>
      <c r="F351" s="66"/>
      <c r="G351" s="42"/>
      <c r="H351" s="42"/>
      <c r="I351" s="43">
        <f t="shared" si="62"/>
        <v>0</v>
      </c>
      <c r="J351" s="67"/>
      <c r="K351" s="44">
        <f t="shared" si="63"/>
        <v>105</v>
      </c>
      <c r="L351" s="43">
        <f t="shared" si="64"/>
        <v>1</v>
      </c>
    </row>
    <row r="352" spans="1:12">
      <c r="A352" s="33"/>
      <c r="B352" s="34">
        <f>COUNTA(B349:B351)</f>
        <v>3</v>
      </c>
      <c r="C352" s="33"/>
      <c r="E352" s="38">
        <f>SUM(E349:E351)</f>
        <v>315</v>
      </c>
      <c r="F352" s="45"/>
      <c r="G352" s="34">
        <f>COUNTA(G349:G351)</f>
        <v>2</v>
      </c>
      <c r="H352" s="38">
        <f>SUM(H349:H351)</f>
        <v>32</v>
      </c>
      <c r="I352" s="46">
        <f>H352/E352</f>
        <v>0.10158730158730159</v>
      </c>
      <c r="J352" s="149"/>
      <c r="K352" s="55">
        <f>E352-H352</f>
        <v>283</v>
      </c>
      <c r="L352" s="46">
        <f>K352/E352</f>
        <v>0.89841269841269844</v>
      </c>
    </row>
    <row r="353" spans="1:12" ht="8.25" customHeight="1">
      <c r="A353" s="33"/>
      <c r="B353" s="34"/>
      <c r="C353" s="33"/>
      <c r="E353" s="38"/>
      <c r="F353" s="45"/>
      <c r="G353" s="34"/>
      <c r="H353" s="38"/>
      <c r="I353" s="46"/>
      <c r="J353" s="149"/>
      <c r="K353" s="55"/>
      <c r="L353" s="46"/>
    </row>
    <row r="354" spans="1:12">
      <c r="A354" s="74" t="s">
        <v>834</v>
      </c>
      <c r="B354" s="74" t="s">
        <v>835</v>
      </c>
      <c r="C354" s="74" t="s">
        <v>836</v>
      </c>
      <c r="D354" s="5"/>
      <c r="E354" s="30">
        <v>105</v>
      </c>
      <c r="F354" s="5"/>
      <c r="G354" s="39"/>
      <c r="H354" s="39"/>
      <c r="I354" s="40">
        <f t="shared" ref="I354:I376" si="65">H354/E354</f>
        <v>0</v>
      </c>
      <c r="J354" s="65"/>
      <c r="K354" s="41">
        <f t="shared" ref="K354:K376" si="66">E354-H354</f>
        <v>105</v>
      </c>
      <c r="L354" s="40">
        <f t="shared" ref="L354:L376" si="67">K354/E354</f>
        <v>1</v>
      </c>
    </row>
    <row r="355" spans="1:12">
      <c r="A355" s="74" t="s">
        <v>834</v>
      </c>
      <c r="B355" s="74" t="s">
        <v>837</v>
      </c>
      <c r="C355" s="74" t="s">
        <v>838</v>
      </c>
      <c r="D355" s="5"/>
      <c r="E355" s="30">
        <v>105</v>
      </c>
      <c r="F355" s="5"/>
      <c r="G355" s="13" t="s">
        <v>33</v>
      </c>
      <c r="H355" s="39">
        <v>9</v>
      </c>
      <c r="I355" s="40">
        <f t="shared" si="65"/>
        <v>8.5714285714285715E-2</v>
      </c>
      <c r="J355" s="65"/>
      <c r="K355" s="41">
        <f t="shared" si="66"/>
        <v>96</v>
      </c>
      <c r="L355" s="40">
        <f t="shared" si="67"/>
        <v>0.91428571428571426</v>
      </c>
    </row>
    <row r="356" spans="1:12">
      <c r="A356" s="74" t="s">
        <v>834</v>
      </c>
      <c r="B356" s="74" t="s">
        <v>839</v>
      </c>
      <c r="C356" s="74" t="s">
        <v>840</v>
      </c>
      <c r="D356" s="5"/>
      <c r="E356" s="30">
        <v>105</v>
      </c>
      <c r="F356" s="5"/>
      <c r="G356" s="39"/>
      <c r="H356" s="39"/>
      <c r="I356" s="40">
        <f t="shared" si="65"/>
        <v>0</v>
      </c>
      <c r="J356" s="65"/>
      <c r="K356" s="41">
        <f t="shared" si="66"/>
        <v>105</v>
      </c>
      <c r="L356" s="40">
        <f t="shared" si="67"/>
        <v>1</v>
      </c>
    </row>
    <row r="357" spans="1:12">
      <c r="A357" s="74" t="s">
        <v>834</v>
      </c>
      <c r="B357" s="74" t="s">
        <v>841</v>
      </c>
      <c r="C357" s="74" t="s">
        <v>842</v>
      </c>
      <c r="D357" s="5"/>
      <c r="E357" s="30">
        <v>105</v>
      </c>
      <c r="F357" s="5"/>
      <c r="G357" s="13" t="s">
        <v>33</v>
      </c>
      <c r="H357" s="39">
        <v>9</v>
      </c>
      <c r="I357" s="40">
        <f t="shared" si="65"/>
        <v>8.5714285714285715E-2</v>
      </c>
      <c r="J357" s="65"/>
      <c r="K357" s="41">
        <f t="shared" si="66"/>
        <v>96</v>
      </c>
      <c r="L357" s="40">
        <f t="shared" si="67"/>
        <v>0.91428571428571426</v>
      </c>
    </row>
    <row r="358" spans="1:12">
      <c r="A358" s="74" t="s">
        <v>834</v>
      </c>
      <c r="B358" s="74" t="s">
        <v>843</v>
      </c>
      <c r="C358" s="74" t="s">
        <v>844</v>
      </c>
      <c r="D358" s="5"/>
      <c r="E358" s="30">
        <v>105</v>
      </c>
      <c r="F358" s="5"/>
      <c r="G358" s="13" t="s">
        <v>33</v>
      </c>
      <c r="H358" s="39">
        <v>9</v>
      </c>
      <c r="I358" s="40">
        <f t="shared" si="65"/>
        <v>8.5714285714285715E-2</v>
      </c>
      <c r="J358" s="65"/>
      <c r="K358" s="41">
        <f t="shared" si="66"/>
        <v>96</v>
      </c>
      <c r="L358" s="40">
        <f t="shared" si="67"/>
        <v>0.91428571428571426</v>
      </c>
    </row>
    <row r="359" spans="1:12">
      <c r="A359" s="74" t="s">
        <v>834</v>
      </c>
      <c r="B359" s="74" t="s">
        <v>845</v>
      </c>
      <c r="C359" s="74" t="s">
        <v>846</v>
      </c>
      <c r="D359" s="5"/>
      <c r="E359" s="30">
        <v>105</v>
      </c>
      <c r="F359" s="5"/>
      <c r="G359" s="13" t="s">
        <v>33</v>
      </c>
      <c r="H359" s="39">
        <v>13</v>
      </c>
      <c r="I359" s="40">
        <f t="shared" si="65"/>
        <v>0.12380952380952381</v>
      </c>
      <c r="J359" s="65"/>
      <c r="K359" s="41">
        <f t="shared" si="66"/>
        <v>92</v>
      </c>
      <c r="L359" s="40">
        <f t="shared" si="67"/>
        <v>0.87619047619047619</v>
      </c>
    </row>
    <row r="360" spans="1:12">
      <c r="A360" s="74" t="s">
        <v>834</v>
      </c>
      <c r="B360" s="74" t="s">
        <v>847</v>
      </c>
      <c r="C360" s="74" t="s">
        <v>848</v>
      </c>
      <c r="D360" s="5"/>
      <c r="E360" s="30">
        <v>105</v>
      </c>
      <c r="F360" s="5"/>
      <c r="G360" s="39"/>
      <c r="H360" s="39"/>
      <c r="I360" s="40">
        <f t="shared" si="65"/>
        <v>0</v>
      </c>
      <c r="J360" s="65"/>
      <c r="K360" s="41">
        <f t="shared" si="66"/>
        <v>105</v>
      </c>
      <c r="L360" s="40">
        <f t="shared" si="67"/>
        <v>1</v>
      </c>
    </row>
    <row r="361" spans="1:12">
      <c r="A361" s="74" t="s">
        <v>834</v>
      </c>
      <c r="B361" s="74" t="s">
        <v>849</v>
      </c>
      <c r="C361" s="74" t="s">
        <v>850</v>
      </c>
      <c r="D361" s="5"/>
      <c r="E361" s="30">
        <v>105</v>
      </c>
      <c r="F361" s="5"/>
      <c r="G361" s="13" t="s">
        <v>33</v>
      </c>
      <c r="H361" s="39">
        <v>9</v>
      </c>
      <c r="I361" s="40">
        <f t="shared" si="65"/>
        <v>8.5714285714285715E-2</v>
      </c>
      <c r="J361" s="65"/>
      <c r="K361" s="41">
        <f t="shared" si="66"/>
        <v>96</v>
      </c>
      <c r="L361" s="40">
        <f t="shared" si="67"/>
        <v>0.91428571428571426</v>
      </c>
    </row>
    <row r="362" spans="1:12">
      <c r="A362" s="74" t="s">
        <v>834</v>
      </c>
      <c r="B362" s="74" t="s">
        <v>851</v>
      </c>
      <c r="C362" s="74" t="s">
        <v>852</v>
      </c>
      <c r="D362" s="5"/>
      <c r="E362" s="30">
        <v>105</v>
      </c>
      <c r="F362" s="5"/>
      <c r="G362" s="13" t="s">
        <v>33</v>
      </c>
      <c r="H362" s="39">
        <v>9</v>
      </c>
      <c r="I362" s="40">
        <f t="shared" si="65"/>
        <v>8.5714285714285715E-2</v>
      </c>
      <c r="J362" s="65"/>
      <c r="K362" s="41">
        <f t="shared" si="66"/>
        <v>96</v>
      </c>
      <c r="L362" s="40">
        <f t="shared" si="67"/>
        <v>0.91428571428571426</v>
      </c>
    </row>
    <row r="363" spans="1:12">
      <c r="A363" s="74" t="s">
        <v>834</v>
      </c>
      <c r="B363" s="74" t="s">
        <v>853</v>
      </c>
      <c r="C363" s="74" t="s">
        <v>854</v>
      </c>
      <c r="D363" s="5"/>
      <c r="E363" s="30">
        <v>105</v>
      </c>
      <c r="F363" s="5"/>
      <c r="G363" s="13" t="s">
        <v>33</v>
      </c>
      <c r="H363" s="39">
        <v>9</v>
      </c>
      <c r="I363" s="40">
        <f t="shared" si="65"/>
        <v>8.5714285714285715E-2</v>
      </c>
      <c r="J363" s="65"/>
      <c r="K363" s="41">
        <f t="shared" si="66"/>
        <v>96</v>
      </c>
      <c r="L363" s="40">
        <f t="shared" si="67"/>
        <v>0.91428571428571426</v>
      </c>
    </row>
    <row r="364" spans="1:12">
      <c r="A364" s="74" t="s">
        <v>834</v>
      </c>
      <c r="B364" s="74" t="s">
        <v>855</v>
      </c>
      <c r="C364" s="74" t="s">
        <v>856</v>
      </c>
      <c r="D364" s="5"/>
      <c r="E364" s="30">
        <v>105</v>
      </c>
      <c r="F364" s="5"/>
      <c r="G364" s="39"/>
      <c r="H364" s="39"/>
      <c r="I364" s="40">
        <f t="shared" si="65"/>
        <v>0</v>
      </c>
      <c r="J364" s="65"/>
      <c r="K364" s="41">
        <f t="shared" si="66"/>
        <v>105</v>
      </c>
      <c r="L364" s="40">
        <f t="shared" si="67"/>
        <v>1</v>
      </c>
    </row>
    <row r="365" spans="1:12">
      <c r="A365" s="74" t="s">
        <v>834</v>
      </c>
      <c r="B365" s="74" t="s">
        <v>857</v>
      </c>
      <c r="C365" s="74" t="s">
        <v>858</v>
      </c>
      <c r="D365" s="5"/>
      <c r="E365" s="30">
        <v>105</v>
      </c>
      <c r="F365" s="5"/>
      <c r="G365" s="39"/>
      <c r="H365" s="39"/>
      <c r="I365" s="40">
        <f t="shared" si="65"/>
        <v>0</v>
      </c>
      <c r="J365" s="65"/>
      <c r="K365" s="41">
        <f t="shared" si="66"/>
        <v>105</v>
      </c>
      <c r="L365" s="40">
        <f t="shared" si="67"/>
        <v>1</v>
      </c>
    </row>
    <row r="366" spans="1:12">
      <c r="A366" s="74" t="s">
        <v>834</v>
      </c>
      <c r="B366" s="74" t="s">
        <v>859</v>
      </c>
      <c r="C366" s="74" t="s">
        <v>860</v>
      </c>
      <c r="D366" s="5"/>
      <c r="E366" s="30">
        <v>105</v>
      </c>
      <c r="F366" s="5"/>
      <c r="G366" s="13" t="s">
        <v>33</v>
      </c>
      <c r="H366" s="39">
        <v>9</v>
      </c>
      <c r="I366" s="40">
        <f t="shared" si="65"/>
        <v>8.5714285714285715E-2</v>
      </c>
      <c r="J366" s="65"/>
      <c r="K366" s="41">
        <f t="shared" si="66"/>
        <v>96</v>
      </c>
      <c r="L366" s="40">
        <f t="shared" si="67"/>
        <v>0.91428571428571426</v>
      </c>
    </row>
    <row r="367" spans="1:12">
      <c r="A367" s="74" t="s">
        <v>834</v>
      </c>
      <c r="B367" s="74" t="s">
        <v>861</v>
      </c>
      <c r="C367" s="74" t="s">
        <v>862</v>
      </c>
      <c r="D367" s="5"/>
      <c r="E367" s="30">
        <v>105</v>
      </c>
      <c r="F367" s="5"/>
      <c r="G367" s="39"/>
      <c r="H367" s="39"/>
      <c r="I367" s="40">
        <f t="shared" si="65"/>
        <v>0</v>
      </c>
      <c r="J367" s="65"/>
      <c r="K367" s="41">
        <f t="shared" si="66"/>
        <v>105</v>
      </c>
      <c r="L367" s="40">
        <f t="shared" si="67"/>
        <v>1</v>
      </c>
    </row>
    <row r="368" spans="1:12">
      <c r="A368" s="142" t="s">
        <v>834</v>
      </c>
      <c r="B368" s="142" t="s">
        <v>863</v>
      </c>
      <c r="C368" s="142" t="s">
        <v>864</v>
      </c>
      <c r="D368" s="5"/>
      <c r="E368" s="30">
        <v>105</v>
      </c>
      <c r="F368" s="5"/>
      <c r="G368" s="39"/>
      <c r="H368" s="39"/>
      <c r="I368" s="40">
        <f t="shared" ref="I368" si="68">H368/E368</f>
        <v>0</v>
      </c>
      <c r="J368" s="65"/>
      <c r="K368" s="41">
        <f t="shared" ref="K368" si="69">E368-H368</f>
        <v>105</v>
      </c>
      <c r="L368" s="40">
        <f t="shared" ref="L368" si="70">K368/E368</f>
        <v>1</v>
      </c>
    </row>
    <row r="369" spans="1:12">
      <c r="A369" s="74" t="s">
        <v>834</v>
      </c>
      <c r="B369" s="74" t="s">
        <v>865</v>
      </c>
      <c r="C369" s="74" t="s">
        <v>866</v>
      </c>
      <c r="D369" s="5"/>
      <c r="E369" s="30">
        <v>105</v>
      </c>
      <c r="F369" s="5"/>
      <c r="G369" s="13" t="s">
        <v>33</v>
      </c>
      <c r="H369" s="39">
        <v>9</v>
      </c>
      <c r="I369" s="40">
        <f t="shared" si="65"/>
        <v>8.5714285714285715E-2</v>
      </c>
      <c r="J369" s="65"/>
      <c r="K369" s="41">
        <f t="shared" si="66"/>
        <v>96</v>
      </c>
      <c r="L369" s="40">
        <f t="shared" si="67"/>
        <v>0.91428571428571426</v>
      </c>
    </row>
    <row r="370" spans="1:12">
      <c r="A370" s="74" t="s">
        <v>834</v>
      </c>
      <c r="B370" s="74" t="s">
        <v>867</v>
      </c>
      <c r="C370" s="74" t="s">
        <v>868</v>
      </c>
      <c r="D370" s="5"/>
      <c r="E370" s="30">
        <v>105</v>
      </c>
      <c r="F370" s="5"/>
      <c r="G370" s="39"/>
      <c r="H370" s="39"/>
      <c r="I370" s="40">
        <f t="shared" si="65"/>
        <v>0</v>
      </c>
      <c r="J370" s="65"/>
      <c r="K370" s="41">
        <f t="shared" si="66"/>
        <v>105</v>
      </c>
      <c r="L370" s="40">
        <f t="shared" si="67"/>
        <v>1</v>
      </c>
    </row>
    <row r="371" spans="1:12">
      <c r="A371" s="74" t="s">
        <v>834</v>
      </c>
      <c r="B371" s="74" t="s">
        <v>869</v>
      </c>
      <c r="C371" s="74" t="s">
        <v>870</v>
      </c>
      <c r="D371" s="5"/>
      <c r="E371" s="30">
        <v>105</v>
      </c>
      <c r="F371" s="5"/>
      <c r="G371" s="39"/>
      <c r="H371" s="39"/>
      <c r="I371" s="40">
        <f t="shared" si="65"/>
        <v>0</v>
      </c>
      <c r="J371" s="65"/>
      <c r="K371" s="41">
        <f t="shared" si="66"/>
        <v>105</v>
      </c>
      <c r="L371" s="40">
        <f t="shared" si="67"/>
        <v>1</v>
      </c>
    </row>
    <row r="372" spans="1:12">
      <c r="A372" s="74" t="s">
        <v>834</v>
      </c>
      <c r="B372" s="74" t="s">
        <v>871</v>
      </c>
      <c r="C372" s="74" t="s">
        <v>872</v>
      </c>
      <c r="D372" s="5"/>
      <c r="E372" s="30">
        <v>105</v>
      </c>
      <c r="F372" s="5"/>
      <c r="G372" s="39"/>
      <c r="H372" s="39"/>
      <c r="I372" s="40">
        <f t="shared" si="65"/>
        <v>0</v>
      </c>
      <c r="J372" s="65"/>
      <c r="K372" s="41">
        <f t="shared" si="66"/>
        <v>105</v>
      </c>
      <c r="L372" s="40">
        <f t="shared" si="67"/>
        <v>1</v>
      </c>
    </row>
    <row r="373" spans="1:12">
      <c r="A373" s="74" t="s">
        <v>834</v>
      </c>
      <c r="B373" s="74" t="s">
        <v>873</v>
      </c>
      <c r="C373" s="74" t="s">
        <v>874</v>
      </c>
      <c r="D373" s="5"/>
      <c r="E373" s="30">
        <v>105</v>
      </c>
      <c r="F373" s="5"/>
      <c r="G373" s="13" t="s">
        <v>33</v>
      </c>
      <c r="H373" s="39">
        <v>9</v>
      </c>
      <c r="I373" s="40">
        <f t="shared" si="65"/>
        <v>8.5714285714285715E-2</v>
      </c>
      <c r="J373" s="65"/>
      <c r="K373" s="41">
        <f t="shared" si="66"/>
        <v>96</v>
      </c>
      <c r="L373" s="40">
        <f t="shared" si="67"/>
        <v>0.91428571428571426</v>
      </c>
    </row>
    <row r="374" spans="1:12">
      <c r="A374" s="74" t="s">
        <v>834</v>
      </c>
      <c r="B374" s="74" t="s">
        <v>875</v>
      </c>
      <c r="C374" s="74" t="s">
        <v>876</v>
      </c>
      <c r="D374" s="5"/>
      <c r="E374" s="30">
        <v>105</v>
      </c>
      <c r="F374" s="5"/>
      <c r="G374" s="39"/>
      <c r="H374" s="39"/>
      <c r="I374" s="40">
        <f t="shared" si="65"/>
        <v>0</v>
      </c>
      <c r="J374" s="65"/>
      <c r="K374" s="41">
        <f t="shared" si="66"/>
        <v>105</v>
      </c>
      <c r="L374" s="40">
        <f t="shared" si="67"/>
        <v>1</v>
      </c>
    </row>
    <row r="375" spans="1:12">
      <c r="A375" s="74" t="s">
        <v>834</v>
      </c>
      <c r="B375" s="74" t="s">
        <v>877</v>
      </c>
      <c r="C375" s="74" t="s">
        <v>878</v>
      </c>
      <c r="D375" s="5"/>
      <c r="E375" s="30">
        <v>105</v>
      </c>
      <c r="F375" s="5"/>
      <c r="G375" s="39"/>
      <c r="H375" s="39"/>
      <c r="I375" s="40">
        <f t="shared" si="65"/>
        <v>0</v>
      </c>
      <c r="J375" s="65"/>
      <c r="K375" s="41">
        <f t="shared" si="66"/>
        <v>105</v>
      </c>
      <c r="L375" s="40">
        <f t="shared" si="67"/>
        <v>1</v>
      </c>
    </row>
    <row r="376" spans="1:12">
      <c r="A376" s="75" t="s">
        <v>834</v>
      </c>
      <c r="B376" s="75" t="s">
        <v>879</v>
      </c>
      <c r="C376" s="75" t="s">
        <v>880</v>
      </c>
      <c r="D376" s="66"/>
      <c r="E376" s="31">
        <v>105</v>
      </c>
      <c r="F376" s="66"/>
      <c r="G376" s="42"/>
      <c r="H376" s="42"/>
      <c r="I376" s="43">
        <f t="shared" si="65"/>
        <v>0</v>
      </c>
      <c r="J376" s="67"/>
      <c r="K376" s="44">
        <f t="shared" si="66"/>
        <v>105</v>
      </c>
      <c r="L376" s="43">
        <f t="shared" si="67"/>
        <v>1</v>
      </c>
    </row>
    <row r="377" spans="1:12">
      <c r="A377" s="33"/>
      <c r="B377" s="34">
        <f>COUNTA(B354:B376)</f>
        <v>23</v>
      </c>
      <c r="C377" s="33"/>
      <c r="E377" s="38">
        <f>SUM(E354:E376)</f>
        <v>2415</v>
      </c>
      <c r="F377" s="45"/>
      <c r="G377" s="34">
        <f>COUNTA(G354:G376)</f>
        <v>10</v>
      </c>
      <c r="H377" s="38">
        <f>SUM(H354:H376)</f>
        <v>94</v>
      </c>
      <c r="I377" s="46">
        <f>H377/E377</f>
        <v>3.8923395445134575E-2</v>
      </c>
      <c r="J377" s="149"/>
      <c r="K377" s="55">
        <f>E377-H377</f>
        <v>2321</v>
      </c>
      <c r="L377" s="46">
        <f>K377/E377</f>
        <v>0.96107660455486543</v>
      </c>
    </row>
    <row r="378" spans="1:12">
      <c r="A378" s="33"/>
      <c r="B378" s="34"/>
      <c r="C378" s="33"/>
      <c r="E378" s="38"/>
      <c r="F378" s="45"/>
      <c r="G378" s="34"/>
      <c r="H378" s="38"/>
      <c r="I378" s="46"/>
      <c r="J378" s="149"/>
      <c r="K378" s="55"/>
      <c r="L378" s="46"/>
    </row>
    <row r="379" spans="1:12">
      <c r="A379" s="33"/>
      <c r="B379" s="34"/>
      <c r="C379" s="33"/>
      <c r="E379" s="38"/>
      <c r="F379" s="45"/>
      <c r="G379" s="34"/>
      <c r="H379" s="38"/>
      <c r="I379" s="46"/>
      <c r="J379" s="79"/>
      <c r="K379" s="55"/>
      <c r="L379" s="46"/>
    </row>
    <row r="380" spans="1:12">
      <c r="B380" s="108" t="s">
        <v>166</v>
      </c>
      <c r="C380" s="124"/>
      <c r="D380" s="125"/>
      <c r="G380" s="39"/>
      <c r="H380" s="39"/>
    </row>
    <row r="381" spans="1:12">
      <c r="B381" s="108"/>
      <c r="C381" s="127" t="s">
        <v>125</v>
      </c>
      <c r="D381" s="125"/>
      <c r="E381" s="107">
        <f>SUM(B13+B16+B27+B37+B41+B54+B60+B131+B135+B143+B157+B162+B347+B352+B377)</f>
        <v>346</v>
      </c>
      <c r="G381" s="39"/>
      <c r="H381" s="39"/>
    </row>
    <row r="382" spans="1:12">
      <c r="B382" s="108"/>
      <c r="C382" s="127" t="s">
        <v>167</v>
      </c>
      <c r="D382" s="125"/>
      <c r="E382" s="106">
        <f>SUM(E13+E16+E27+E37+E41+E54+E60+E131+E135+E143+E157+E162+E347+E352+E377)</f>
        <v>36330</v>
      </c>
      <c r="G382" s="39"/>
      <c r="H382" s="39"/>
    </row>
    <row r="383" spans="1:12">
      <c r="B383" s="126"/>
      <c r="C383" s="127" t="s">
        <v>157</v>
      </c>
      <c r="D383" s="107"/>
      <c r="E383" s="107">
        <f>SUM(G13+G16+G27+G37+G41+G54+G60+G131+G135+G143+G157+G162+G347+G352+G377)</f>
        <v>132</v>
      </c>
      <c r="G383" s="39"/>
      <c r="H383" s="39"/>
    </row>
    <row r="384" spans="1:12">
      <c r="B384" s="126"/>
      <c r="C384" s="127" t="s">
        <v>168</v>
      </c>
      <c r="D384" s="107" t="e">
        <f>SUM(D28+D33+D37+#REF!)</f>
        <v>#REF!</v>
      </c>
      <c r="E384" s="106">
        <f>SUM(H13+H16+H27+H37+H41+H54+H60+H131+H135+H143+H157+H162+H347+H352+H377)</f>
        <v>1056</v>
      </c>
      <c r="G384" s="39"/>
      <c r="H384" s="39"/>
    </row>
    <row r="385" spans="2:8">
      <c r="B385" s="126"/>
      <c r="C385" s="127" t="s">
        <v>169</v>
      </c>
      <c r="D385" s="107" t="e">
        <f>SUM(E28+E33+E37+#REF!)</f>
        <v>#REF!</v>
      </c>
      <c r="E385" s="136">
        <f>E384/E382</f>
        <v>2.906688687035508E-2</v>
      </c>
      <c r="G385" s="39"/>
      <c r="H385" s="39"/>
    </row>
    <row r="386" spans="2:8">
      <c r="C386" s="127" t="s">
        <v>170</v>
      </c>
      <c r="E386" s="106">
        <f>SUM(K13+K16+K27+K37+K41+K54+K60+K131+K135+K143+K157+K162+K347+K352+K377)</f>
        <v>35274</v>
      </c>
      <c r="G386" s="39"/>
      <c r="H386" s="39"/>
    </row>
    <row r="387" spans="2:8">
      <c r="C387" s="127" t="s">
        <v>171</v>
      </c>
      <c r="E387" s="136">
        <f>E386/E382</f>
        <v>0.97093311312964492</v>
      </c>
      <c r="G387" s="39"/>
      <c r="H387" s="39"/>
    </row>
    <row r="388" spans="2:8">
      <c r="G388" s="39"/>
      <c r="H388" s="39"/>
    </row>
    <row r="389" spans="2:8">
      <c r="G389" s="39"/>
      <c r="H389" s="39"/>
    </row>
    <row r="390" spans="2:8">
      <c r="G390" s="39"/>
      <c r="H390" s="39"/>
    </row>
    <row r="391" spans="2:8">
      <c r="G391" s="39"/>
      <c r="H391" s="39"/>
    </row>
    <row r="392" spans="2:8">
      <c r="G392" s="39"/>
      <c r="H392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York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5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6" customWidth="1"/>
    <col min="5" max="5" width="8.5703125" style="56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79</v>
      </c>
      <c r="E1" s="81" t="s">
        <v>895</v>
      </c>
      <c r="F1" s="3" t="s">
        <v>82</v>
      </c>
      <c r="G1" s="3" t="s">
        <v>80</v>
      </c>
      <c r="H1" s="3" t="s">
        <v>81</v>
      </c>
      <c r="I1" s="15" t="s">
        <v>31</v>
      </c>
      <c r="J1" s="3" t="s">
        <v>49</v>
      </c>
      <c r="K1" s="3" t="s">
        <v>18</v>
      </c>
      <c r="L1" s="3" t="s">
        <v>19</v>
      </c>
    </row>
    <row r="2" spans="1:12" ht="12.75" customHeight="1">
      <c r="A2" s="74" t="s">
        <v>182</v>
      </c>
      <c r="B2" s="74" t="s">
        <v>183</v>
      </c>
      <c r="C2" s="74" t="s">
        <v>184</v>
      </c>
      <c r="D2" s="74">
        <v>1</v>
      </c>
      <c r="E2" s="138">
        <v>0.02</v>
      </c>
      <c r="F2" s="74" t="s">
        <v>33</v>
      </c>
      <c r="G2" s="74">
        <v>1</v>
      </c>
      <c r="H2" s="74" t="s">
        <v>883</v>
      </c>
      <c r="I2" s="33">
        <v>105</v>
      </c>
      <c r="J2" s="151" t="s">
        <v>33</v>
      </c>
      <c r="K2" s="151">
        <v>15</v>
      </c>
      <c r="L2" s="154">
        <f>K2/I2</f>
        <v>0.14285714285714285</v>
      </c>
    </row>
    <row r="3" spans="1:12" ht="12.75" customHeight="1">
      <c r="A3" s="74" t="s">
        <v>182</v>
      </c>
      <c r="B3" s="74" t="s">
        <v>186</v>
      </c>
      <c r="C3" s="74" t="s">
        <v>187</v>
      </c>
      <c r="D3" s="74">
        <v>1</v>
      </c>
      <c r="E3" s="138">
        <v>1.9E-2</v>
      </c>
      <c r="F3" s="74" t="s">
        <v>33</v>
      </c>
      <c r="G3" s="74">
        <v>1</v>
      </c>
      <c r="H3" s="74" t="s">
        <v>883</v>
      </c>
      <c r="I3" s="33">
        <v>105</v>
      </c>
      <c r="J3" s="151" t="s">
        <v>33</v>
      </c>
      <c r="K3" s="151">
        <v>15</v>
      </c>
      <c r="L3" s="154">
        <f t="shared" ref="L3:L10" si="0">K3/I3</f>
        <v>0.14285714285714285</v>
      </c>
    </row>
    <row r="4" spans="1:12" ht="12.75" customHeight="1">
      <c r="A4" s="74" t="s">
        <v>182</v>
      </c>
      <c r="B4" s="74" t="s">
        <v>190</v>
      </c>
      <c r="C4" s="74" t="s">
        <v>191</v>
      </c>
      <c r="D4" s="74">
        <v>1</v>
      </c>
      <c r="E4" s="138">
        <v>1.9E-2</v>
      </c>
      <c r="F4" s="74" t="s">
        <v>33</v>
      </c>
      <c r="G4" s="74">
        <v>1</v>
      </c>
      <c r="H4" s="74" t="s">
        <v>883</v>
      </c>
      <c r="I4" s="33">
        <v>105</v>
      </c>
      <c r="J4" s="151" t="s">
        <v>33</v>
      </c>
      <c r="K4" s="151">
        <v>14</v>
      </c>
      <c r="L4" s="154">
        <f t="shared" si="0"/>
        <v>0.13333333333333333</v>
      </c>
    </row>
    <row r="5" spans="1:12" ht="12.75" customHeight="1">
      <c r="A5" s="74" t="s">
        <v>182</v>
      </c>
      <c r="B5" s="74" t="s">
        <v>192</v>
      </c>
      <c r="C5" s="74" t="s">
        <v>193</v>
      </c>
      <c r="D5" s="74">
        <v>1</v>
      </c>
      <c r="E5" s="138">
        <v>1.7999999999999999E-2</v>
      </c>
      <c r="F5" s="74" t="s">
        <v>33</v>
      </c>
      <c r="G5" s="74">
        <v>1</v>
      </c>
      <c r="H5" s="74" t="s">
        <v>883</v>
      </c>
      <c r="I5" s="33">
        <v>105</v>
      </c>
      <c r="J5" s="151" t="s">
        <v>33</v>
      </c>
      <c r="K5" s="151">
        <v>16</v>
      </c>
      <c r="L5" s="154">
        <f t="shared" si="0"/>
        <v>0.15238095238095239</v>
      </c>
    </row>
    <row r="6" spans="1:12" ht="12.75" customHeight="1">
      <c r="A6" s="74" t="s">
        <v>182</v>
      </c>
      <c r="B6" s="74" t="s">
        <v>194</v>
      </c>
      <c r="C6" s="74" t="s">
        <v>195</v>
      </c>
      <c r="D6" s="74">
        <v>1</v>
      </c>
      <c r="E6" s="138">
        <v>1</v>
      </c>
      <c r="F6" s="74" t="s">
        <v>33</v>
      </c>
      <c r="G6" s="74">
        <v>1</v>
      </c>
      <c r="H6" s="74" t="s">
        <v>883</v>
      </c>
      <c r="I6" s="33">
        <v>105</v>
      </c>
      <c r="J6" s="151"/>
      <c r="K6" s="151"/>
      <c r="L6" s="154">
        <f t="shared" si="0"/>
        <v>0</v>
      </c>
    </row>
    <row r="7" spans="1:12" ht="12.75" customHeight="1">
      <c r="A7" s="74" t="s">
        <v>182</v>
      </c>
      <c r="B7" s="74" t="s">
        <v>196</v>
      </c>
      <c r="C7" s="74" t="s">
        <v>197</v>
      </c>
      <c r="D7" s="74">
        <v>1</v>
      </c>
      <c r="E7" s="138">
        <v>2.8000000000000001E-2</v>
      </c>
      <c r="F7" s="74" t="s">
        <v>33</v>
      </c>
      <c r="G7" s="74">
        <v>1</v>
      </c>
      <c r="H7" s="74" t="s">
        <v>883</v>
      </c>
      <c r="I7" s="33">
        <v>105</v>
      </c>
      <c r="J7" s="151" t="s">
        <v>33</v>
      </c>
      <c r="K7" s="151">
        <v>12</v>
      </c>
      <c r="L7" s="154">
        <f t="shared" si="0"/>
        <v>0.11428571428571428</v>
      </c>
    </row>
    <row r="8" spans="1:12" ht="12.75" customHeight="1">
      <c r="A8" s="74" t="s">
        <v>182</v>
      </c>
      <c r="B8" s="74" t="s">
        <v>198</v>
      </c>
      <c r="C8" s="74" t="s">
        <v>199</v>
      </c>
      <c r="D8" s="74">
        <v>1</v>
      </c>
      <c r="E8" s="138">
        <v>1.7000000000000001E-2</v>
      </c>
      <c r="F8" s="74" t="s">
        <v>33</v>
      </c>
      <c r="G8" s="74">
        <v>1</v>
      </c>
      <c r="H8" s="74" t="s">
        <v>883</v>
      </c>
      <c r="I8" s="33">
        <v>105</v>
      </c>
      <c r="J8" s="151" t="s">
        <v>33</v>
      </c>
      <c r="K8" s="151">
        <v>15</v>
      </c>
      <c r="L8" s="154">
        <f t="shared" si="0"/>
        <v>0.14285714285714285</v>
      </c>
    </row>
    <row r="9" spans="1:12" ht="12.75" customHeight="1">
      <c r="A9" s="142" t="s">
        <v>182</v>
      </c>
      <c r="B9" s="142" t="s">
        <v>897</v>
      </c>
      <c r="C9" s="142" t="s">
        <v>898</v>
      </c>
      <c r="D9" s="74">
        <v>1</v>
      </c>
      <c r="E9" s="138">
        <v>1.7000000000000001E-2</v>
      </c>
      <c r="F9" s="74" t="s">
        <v>33</v>
      </c>
      <c r="G9" s="74">
        <v>1</v>
      </c>
      <c r="H9" s="74" t="s">
        <v>883</v>
      </c>
      <c r="I9" s="33">
        <v>105</v>
      </c>
      <c r="J9" s="170" t="s">
        <v>33</v>
      </c>
      <c r="K9" s="170">
        <v>8</v>
      </c>
      <c r="L9" s="154">
        <f t="shared" si="0"/>
        <v>7.6190476190476197E-2</v>
      </c>
    </row>
    <row r="10" spans="1:12" ht="12.75" customHeight="1">
      <c r="A10" s="75" t="s">
        <v>182</v>
      </c>
      <c r="B10" s="75" t="s">
        <v>200</v>
      </c>
      <c r="C10" s="75" t="s">
        <v>201</v>
      </c>
      <c r="D10" s="75">
        <v>1</v>
      </c>
      <c r="E10" s="141">
        <v>1.7999999999999999E-2</v>
      </c>
      <c r="F10" s="75" t="s">
        <v>33</v>
      </c>
      <c r="G10" s="75">
        <v>1</v>
      </c>
      <c r="H10" s="75" t="s">
        <v>883</v>
      </c>
      <c r="I10" s="36">
        <v>105</v>
      </c>
      <c r="J10" s="69" t="s">
        <v>33</v>
      </c>
      <c r="K10" s="69">
        <v>15</v>
      </c>
      <c r="L10" s="155">
        <f t="shared" si="0"/>
        <v>0.14285714285714285</v>
      </c>
    </row>
    <row r="11" spans="1:12" ht="12.75" customHeight="1">
      <c r="A11" s="33"/>
      <c r="B11" s="34">
        <f>COUNTA(B2:B10)</f>
        <v>9</v>
      </c>
      <c r="C11" s="33"/>
      <c r="D11" s="80">
        <f>COUNTIF(D2:D10, "1")</f>
        <v>9</v>
      </c>
      <c r="E11" s="153">
        <f>SUM(E2:E10)</f>
        <v>1.1559999999999999</v>
      </c>
      <c r="F11" s="85">
        <f>G11/B11</f>
        <v>1</v>
      </c>
      <c r="G11" s="34">
        <f>COUNTIF(G2:G10, "&gt;0")</f>
        <v>9</v>
      </c>
      <c r="H11" s="63"/>
      <c r="I11" s="38">
        <f>SUM(I2:I10)</f>
        <v>945</v>
      </c>
      <c r="J11" s="34">
        <f>COUNTA(J2:J10)</f>
        <v>8</v>
      </c>
      <c r="K11" s="38">
        <f>SUM(K2:K10)</f>
        <v>110</v>
      </c>
      <c r="L11" s="46">
        <f>K11/I11</f>
        <v>0.1164021164021164</v>
      </c>
    </row>
    <row r="12" spans="1:12" ht="8.25" customHeight="1">
      <c r="A12" s="33"/>
      <c r="B12" s="33"/>
      <c r="C12" s="33"/>
      <c r="D12" s="57"/>
      <c r="E12" s="57"/>
      <c r="F12" s="57"/>
      <c r="G12" s="57"/>
      <c r="H12" s="57"/>
      <c r="I12" s="38"/>
      <c r="J12" s="34"/>
      <c r="K12" s="38"/>
      <c r="L12" s="46"/>
    </row>
    <row r="13" spans="1:12" ht="12.75" customHeight="1">
      <c r="A13" s="143" t="s">
        <v>203</v>
      </c>
      <c r="B13" s="143" t="s">
        <v>204</v>
      </c>
      <c r="C13" s="143" t="s">
        <v>205</v>
      </c>
      <c r="D13" s="143">
        <v>1</v>
      </c>
      <c r="E13" s="141">
        <v>2.34</v>
      </c>
      <c r="F13" s="75" t="s">
        <v>33</v>
      </c>
      <c r="G13" s="75">
        <v>1</v>
      </c>
      <c r="H13" s="75" t="s">
        <v>883</v>
      </c>
      <c r="I13" s="36">
        <v>105</v>
      </c>
      <c r="J13" s="156"/>
      <c r="K13" s="156"/>
      <c r="L13" s="155">
        <f t="shared" ref="L13" si="1">K13/I13</f>
        <v>0</v>
      </c>
    </row>
    <row r="14" spans="1:12" ht="12.75" customHeight="1">
      <c r="A14" s="33"/>
      <c r="B14" s="34">
        <f>COUNTA(B13:B13)</f>
        <v>1</v>
      </c>
      <c r="C14" s="33"/>
      <c r="D14" s="80">
        <f>COUNTIF(D13:D13, "1")</f>
        <v>1</v>
      </c>
      <c r="E14" s="153">
        <f>SUM(E13:E13)</f>
        <v>2.34</v>
      </c>
      <c r="F14" s="85">
        <f>G14/B14</f>
        <v>1</v>
      </c>
      <c r="G14" s="34">
        <f>COUNTIF(G13:G13, "&gt;0")</f>
        <v>1</v>
      </c>
      <c r="H14" s="63"/>
      <c r="I14" s="38">
        <f>SUM(I13:I13)</f>
        <v>105</v>
      </c>
      <c r="J14" s="34">
        <f>COUNTA(J13:J13)</f>
        <v>0</v>
      </c>
      <c r="K14" s="38">
        <f>SUM(K13:K13)</f>
        <v>0</v>
      </c>
      <c r="L14" s="46">
        <f>K14/I14</f>
        <v>0</v>
      </c>
    </row>
    <row r="15" spans="1:12" ht="8.25" customHeight="1">
      <c r="A15" s="33"/>
      <c r="B15" s="33"/>
      <c r="C15" s="33"/>
      <c r="D15" s="57"/>
      <c r="E15" s="57"/>
      <c r="F15" s="57"/>
      <c r="G15" s="57"/>
      <c r="H15" s="57"/>
      <c r="I15" s="38"/>
      <c r="J15" s="34"/>
      <c r="K15" s="38"/>
      <c r="L15" s="46"/>
    </row>
    <row r="16" spans="1:12" ht="12.75" customHeight="1">
      <c r="A16" s="142" t="s">
        <v>206</v>
      </c>
      <c r="B16" s="142" t="s">
        <v>209</v>
      </c>
      <c r="C16" s="142" t="s">
        <v>210</v>
      </c>
      <c r="D16" s="142">
        <v>1</v>
      </c>
      <c r="E16" s="138">
        <v>9.0999999999999998E-2</v>
      </c>
      <c r="F16" s="74" t="s">
        <v>33</v>
      </c>
      <c r="G16" s="74">
        <v>1</v>
      </c>
      <c r="H16" s="74" t="s">
        <v>883</v>
      </c>
      <c r="I16" s="33">
        <v>105</v>
      </c>
      <c r="J16" s="151" t="s">
        <v>33</v>
      </c>
      <c r="K16" s="151">
        <v>35</v>
      </c>
      <c r="L16" s="154">
        <f t="shared" ref="L16:L18" si="2">K16/I16</f>
        <v>0.33333333333333331</v>
      </c>
    </row>
    <row r="17" spans="1:12" ht="12.75" customHeight="1">
      <c r="A17" s="142" t="s">
        <v>206</v>
      </c>
      <c r="B17" s="142" t="s">
        <v>221</v>
      </c>
      <c r="C17" s="142" t="s">
        <v>222</v>
      </c>
      <c r="D17" s="142">
        <v>1</v>
      </c>
      <c r="E17" s="138">
        <v>9.9000000000000005E-2</v>
      </c>
      <c r="F17" s="74" t="s">
        <v>33</v>
      </c>
      <c r="G17" s="74">
        <v>1</v>
      </c>
      <c r="H17" s="74" t="s">
        <v>883</v>
      </c>
      <c r="I17" s="33">
        <v>105</v>
      </c>
      <c r="J17" s="151" t="s">
        <v>33</v>
      </c>
      <c r="K17" s="151">
        <v>39</v>
      </c>
      <c r="L17" s="154">
        <f t="shared" si="2"/>
        <v>0.37142857142857144</v>
      </c>
    </row>
    <row r="18" spans="1:12" ht="12.75" customHeight="1">
      <c r="A18" s="143" t="s">
        <v>206</v>
      </c>
      <c r="B18" s="143" t="s">
        <v>223</v>
      </c>
      <c r="C18" s="143" t="s">
        <v>224</v>
      </c>
      <c r="D18" s="143">
        <v>1</v>
      </c>
      <c r="E18" s="141">
        <v>0.25</v>
      </c>
      <c r="F18" s="75" t="s">
        <v>33</v>
      </c>
      <c r="G18" s="75">
        <v>1</v>
      </c>
      <c r="H18" s="75" t="s">
        <v>883</v>
      </c>
      <c r="I18" s="36">
        <v>105</v>
      </c>
      <c r="J18" s="69" t="s">
        <v>33</v>
      </c>
      <c r="K18" s="69">
        <v>31</v>
      </c>
      <c r="L18" s="155">
        <f t="shared" si="2"/>
        <v>0.29523809523809524</v>
      </c>
    </row>
    <row r="19" spans="1:12" ht="12.75" customHeight="1">
      <c r="A19" s="33"/>
      <c r="B19" s="34">
        <f>COUNTA(B16:B18)</f>
        <v>3</v>
      </c>
      <c r="C19" s="33"/>
      <c r="D19" s="80">
        <f>COUNTIF(D16:D18, "1")</f>
        <v>3</v>
      </c>
      <c r="E19" s="153">
        <f>SUM(E16:E18)</f>
        <v>0.44</v>
      </c>
      <c r="F19" s="85">
        <f>G19/B19</f>
        <v>1</v>
      </c>
      <c r="G19" s="34">
        <f>COUNTIF(G16:G18, "&gt;0")</f>
        <v>3</v>
      </c>
      <c r="H19" s="33"/>
      <c r="I19" s="38">
        <f>SUM(I16:I18)</f>
        <v>315</v>
      </c>
      <c r="J19" s="34">
        <f>COUNTA(J16:J18)</f>
        <v>3</v>
      </c>
      <c r="K19" s="38">
        <f>SUM(K16:K18)</f>
        <v>105</v>
      </c>
      <c r="L19" s="46">
        <f>K19/I19</f>
        <v>0.33333333333333331</v>
      </c>
    </row>
    <row r="20" spans="1:12" ht="8.25" customHeight="1">
      <c r="A20" s="33"/>
      <c r="B20" s="34"/>
      <c r="C20" s="33"/>
      <c r="D20" s="58"/>
      <c r="E20" s="58"/>
      <c r="F20" s="57"/>
      <c r="G20" s="57"/>
      <c r="H20" s="57"/>
      <c r="I20" s="60"/>
      <c r="J20" s="157"/>
      <c r="K20" s="37"/>
      <c r="L20" s="37"/>
    </row>
    <row r="21" spans="1:12" ht="12.75" customHeight="1">
      <c r="A21" s="142" t="s">
        <v>225</v>
      </c>
      <c r="B21" s="142" t="s">
        <v>232</v>
      </c>
      <c r="C21" s="142" t="s">
        <v>233</v>
      </c>
      <c r="D21" s="142">
        <v>1</v>
      </c>
      <c r="E21" s="138">
        <v>0.125</v>
      </c>
      <c r="F21" s="74" t="s">
        <v>33</v>
      </c>
      <c r="G21" s="74">
        <v>2</v>
      </c>
      <c r="H21" s="74" t="s">
        <v>883</v>
      </c>
      <c r="I21" s="33">
        <v>105</v>
      </c>
      <c r="J21" s="151" t="s">
        <v>33</v>
      </c>
      <c r="K21" s="151">
        <v>12</v>
      </c>
      <c r="L21" s="154">
        <f t="shared" ref="L21:L22" si="3">K21/I21</f>
        <v>0.11428571428571428</v>
      </c>
    </row>
    <row r="22" spans="1:12" ht="12.75" customHeight="1">
      <c r="A22" s="143" t="s">
        <v>225</v>
      </c>
      <c r="B22" s="143" t="s">
        <v>234</v>
      </c>
      <c r="C22" s="143" t="s">
        <v>235</v>
      </c>
      <c r="D22" s="143">
        <v>1</v>
      </c>
      <c r="E22" s="141">
        <v>0.125</v>
      </c>
      <c r="F22" s="75" t="s">
        <v>33</v>
      </c>
      <c r="G22" s="75">
        <v>2</v>
      </c>
      <c r="H22" s="75" t="s">
        <v>883</v>
      </c>
      <c r="I22" s="36">
        <v>105</v>
      </c>
      <c r="J22" s="69" t="s">
        <v>33</v>
      </c>
      <c r="K22" s="69">
        <v>8</v>
      </c>
      <c r="L22" s="155">
        <f t="shared" si="3"/>
        <v>7.6190476190476197E-2</v>
      </c>
    </row>
    <row r="23" spans="1:12" ht="12.75" customHeight="1">
      <c r="A23" s="33"/>
      <c r="B23" s="34">
        <f>COUNTA(B21:B22)</f>
        <v>2</v>
      </c>
      <c r="C23" s="33"/>
      <c r="D23" s="80">
        <f>COUNTIF(D21:D22, "1")</f>
        <v>2</v>
      </c>
      <c r="E23" s="153">
        <f>SUM(E21:E22)</f>
        <v>0.25</v>
      </c>
      <c r="F23" s="85">
        <f>G23/B23</f>
        <v>1</v>
      </c>
      <c r="G23" s="34">
        <f>COUNTIF(G21:G22, "&gt;0")</f>
        <v>2</v>
      </c>
      <c r="H23" s="33"/>
      <c r="I23" s="38">
        <f>SUM(I21:I22)</f>
        <v>210</v>
      </c>
      <c r="J23" s="34">
        <f>COUNTA(J21:J22)</f>
        <v>2</v>
      </c>
      <c r="K23" s="38">
        <f>SUM(K21:K22)</f>
        <v>20</v>
      </c>
      <c r="L23" s="46">
        <f>K23/I23</f>
        <v>9.5238095238095233E-2</v>
      </c>
    </row>
    <row r="24" spans="1:12" ht="8.25" customHeight="1">
      <c r="A24" s="33"/>
      <c r="B24" s="34"/>
      <c r="C24" s="33"/>
      <c r="D24" s="80"/>
      <c r="E24" s="38"/>
      <c r="F24" s="85"/>
      <c r="G24" s="34"/>
      <c r="H24" s="33"/>
      <c r="I24" s="38"/>
      <c r="J24" s="34"/>
      <c r="K24" s="38"/>
      <c r="L24" s="46"/>
    </row>
    <row r="25" spans="1:12" ht="12.75" customHeight="1">
      <c r="A25" s="143" t="s">
        <v>242</v>
      </c>
      <c r="B25" s="143" t="s">
        <v>243</v>
      </c>
      <c r="C25" s="143" t="s">
        <v>244</v>
      </c>
      <c r="D25" s="143">
        <v>1</v>
      </c>
      <c r="E25" s="141">
        <v>0.71</v>
      </c>
      <c r="F25" s="75" t="s">
        <v>33</v>
      </c>
      <c r="G25" s="75">
        <v>1</v>
      </c>
      <c r="H25" s="75" t="s">
        <v>883</v>
      </c>
      <c r="I25" s="36">
        <v>105</v>
      </c>
      <c r="J25" s="156"/>
      <c r="K25" s="156"/>
      <c r="L25" s="155">
        <f t="shared" ref="L25" si="4">K25/I25</f>
        <v>0</v>
      </c>
    </row>
    <row r="26" spans="1:12" ht="12.75" customHeight="1">
      <c r="A26" s="33"/>
      <c r="B26" s="34">
        <f>COUNTA(B25:B25)</f>
        <v>1</v>
      </c>
      <c r="C26" s="33"/>
      <c r="D26" s="80">
        <f>COUNTIF(D25:D25, "1")</f>
        <v>1</v>
      </c>
      <c r="E26" s="153">
        <f>SUM(E25:E25)</f>
        <v>0.71</v>
      </c>
      <c r="F26" s="85">
        <f>G26/B26</f>
        <v>1</v>
      </c>
      <c r="G26" s="34">
        <f>COUNTIF(G25:G25, "&gt;0")</f>
        <v>1</v>
      </c>
      <c r="H26" s="33"/>
      <c r="I26" s="38">
        <f>SUM(I25:I25)</f>
        <v>105</v>
      </c>
      <c r="J26" s="34">
        <f>COUNTA(J25:J25)</f>
        <v>0</v>
      </c>
      <c r="K26" s="38">
        <f>SUM(K25:K25)</f>
        <v>0</v>
      </c>
      <c r="L26" s="46">
        <f>K26/I26</f>
        <v>0</v>
      </c>
    </row>
    <row r="27" spans="1:12" ht="8.25" customHeight="1">
      <c r="A27" s="33"/>
      <c r="B27" s="34"/>
      <c r="C27" s="33"/>
      <c r="D27" s="80"/>
      <c r="E27" s="38"/>
      <c r="F27" s="85"/>
      <c r="G27" s="34"/>
      <c r="H27" s="33"/>
      <c r="I27" s="38"/>
      <c r="J27" s="34"/>
      <c r="K27" s="38"/>
      <c r="L27" s="46"/>
    </row>
    <row r="28" spans="1:12" ht="12.75" customHeight="1">
      <c r="A28" s="142" t="s">
        <v>247</v>
      </c>
      <c r="B28" s="142" t="s">
        <v>260</v>
      </c>
      <c r="C28" s="142" t="s">
        <v>261</v>
      </c>
      <c r="D28" s="142">
        <v>1</v>
      </c>
      <c r="E28" s="138">
        <v>4.4999999999999998E-2</v>
      </c>
      <c r="F28" s="74" t="s">
        <v>33</v>
      </c>
      <c r="G28" s="74">
        <v>1</v>
      </c>
      <c r="H28" s="74" t="s">
        <v>883</v>
      </c>
      <c r="I28" s="33">
        <v>105</v>
      </c>
      <c r="J28" s="151" t="s">
        <v>33</v>
      </c>
      <c r="K28" s="151">
        <v>14</v>
      </c>
      <c r="L28" s="154">
        <f t="shared" ref="L28:L30" si="5">K28/I28</f>
        <v>0.13333333333333333</v>
      </c>
    </row>
    <row r="29" spans="1:12" ht="12.75" customHeight="1">
      <c r="A29" s="142" t="s">
        <v>247</v>
      </c>
      <c r="B29" s="142" t="s">
        <v>262</v>
      </c>
      <c r="C29" s="142" t="s">
        <v>263</v>
      </c>
      <c r="D29" s="142">
        <v>1</v>
      </c>
      <c r="E29" s="138">
        <v>7.0000000000000007E-2</v>
      </c>
      <c r="F29" s="74" t="s">
        <v>33</v>
      </c>
      <c r="G29" s="74">
        <v>1</v>
      </c>
      <c r="H29" s="74" t="s">
        <v>883</v>
      </c>
      <c r="I29" s="33">
        <v>105</v>
      </c>
      <c r="J29" s="37"/>
      <c r="K29" s="37"/>
      <c r="L29" s="154">
        <f t="shared" si="5"/>
        <v>0</v>
      </c>
    </row>
    <row r="30" spans="1:12" ht="12.75" customHeight="1">
      <c r="A30" s="143" t="s">
        <v>247</v>
      </c>
      <c r="B30" s="143" t="s">
        <v>264</v>
      </c>
      <c r="C30" s="143" t="s">
        <v>265</v>
      </c>
      <c r="D30" s="143">
        <v>1</v>
      </c>
      <c r="E30" s="141">
        <v>0.51</v>
      </c>
      <c r="F30" s="75" t="s">
        <v>33</v>
      </c>
      <c r="G30" s="75">
        <v>1</v>
      </c>
      <c r="H30" s="75" t="s">
        <v>883</v>
      </c>
      <c r="I30" s="36">
        <v>105</v>
      </c>
      <c r="J30" s="69"/>
      <c r="K30" s="156"/>
      <c r="L30" s="155">
        <f t="shared" si="5"/>
        <v>0</v>
      </c>
    </row>
    <row r="31" spans="1:12" ht="12.75" customHeight="1">
      <c r="A31" s="33"/>
      <c r="B31" s="34">
        <f>COUNTA(B28:B30)</f>
        <v>3</v>
      </c>
      <c r="C31" s="33"/>
      <c r="D31" s="80">
        <f>COUNTIF(D28:D30, "1")</f>
        <v>3</v>
      </c>
      <c r="E31" s="153">
        <f>SUM(E28:E30)</f>
        <v>0.625</v>
      </c>
      <c r="F31" s="85">
        <f>G31/B31</f>
        <v>1</v>
      </c>
      <c r="G31" s="34">
        <f>COUNTIF(G28:G30, "&gt;0")</f>
        <v>3</v>
      </c>
      <c r="H31" s="33"/>
      <c r="I31" s="38">
        <f>SUM(I28:I30)</f>
        <v>315</v>
      </c>
      <c r="J31" s="34">
        <f>COUNTA(J28:J30)</f>
        <v>1</v>
      </c>
      <c r="K31" s="38">
        <f>SUM(K28:K30)</f>
        <v>14</v>
      </c>
      <c r="L31" s="46">
        <f>K31/I31</f>
        <v>4.4444444444444446E-2</v>
      </c>
    </row>
    <row r="32" spans="1:12" ht="8.25" customHeight="1">
      <c r="A32" s="33"/>
      <c r="B32" s="34"/>
      <c r="C32" s="33"/>
      <c r="D32" s="80"/>
      <c r="E32" s="38"/>
      <c r="F32" s="85"/>
      <c r="G32" s="34"/>
      <c r="H32" s="33"/>
      <c r="I32" s="38"/>
      <c r="J32" s="34"/>
      <c r="K32" s="38"/>
      <c r="L32" s="46"/>
    </row>
    <row r="33" spans="1:12" ht="12.75" customHeight="1">
      <c r="A33" s="142" t="s">
        <v>270</v>
      </c>
      <c r="B33" s="142" t="s">
        <v>271</v>
      </c>
      <c r="C33" s="142" t="s">
        <v>272</v>
      </c>
      <c r="D33" s="142">
        <v>1</v>
      </c>
      <c r="E33" s="138">
        <v>1.1299999999999999</v>
      </c>
      <c r="F33" s="74" t="s">
        <v>33</v>
      </c>
      <c r="G33" s="74">
        <v>7</v>
      </c>
      <c r="H33" s="74" t="s">
        <v>883</v>
      </c>
      <c r="I33" s="33">
        <v>105</v>
      </c>
      <c r="J33" s="151" t="s">
        <v>33</v>
      </c>
      <c r="K33" s="151">
        <v>28</v>
      </c>
      <c r="L33" s="154">
        <f t="shared" ref="L33:L36" si="6">K33/I33</f>
        <v>0.26666666666666666</v>
      </c>
    </row>
    <row r="34" spans="1:12" ht="12.75" customHeight="1">
      <c r="A34" s="142" t="s">
        <v>270</v>
      </c>
      <c r="B34" s="142" t="s">
        <v>273</v>
      </c>
      <c r="C34" s="142" t="s">
        <v>274</v>
      </c>
      <c r="D34" s="142">
        <v>1</v>
      </c>
      <c r="E34" s="138">
        <v>1.65</v>
      </c>
      <c r="F34" s="74" t="s">
        <v>33</v>
      </c>
      <c r="G34" s="74">
        <v>1</v>
      </c>
      <c r="H34" s="74" t="s">
        <v>883</v>
      </c>
      <c r="I34" s="33">
        <v>105</v>
      </c>
      <c r="J34" s="151" t="s">
        <v>33</v>
      </c>
      <c r="K34" s="151">
        <v>4</v>
      </c>
      <c r="L34" s="154">
        <f t="shared" si="6"/>
        <v>3.8095238095238099E-2</v>
      </c>
    </row>
    <row r="35" spans="1:12" ht="12.75" customHeight="1">
      <c r="A35" s="142" t="s">
        <v>270</v>
      </c>
      <c r="B35" s="142" t="s">
        <v>275</v>
      </c>
      <c r="C35" s="142" t="s">
        <v>276</v>
      </c>
      <c r="D35" s="142">
        <v>1</v>
      </c>
      <c r="E35" s="138">
        <v>2.02</v>
      </c>
      <c r="F35" s="74" t="s">
        <v>33</v>
      </c>
      <c r="G35" s="74">
        <v>1</v>
      </c>
      <c r="H35" s="74" t="s">
        <v>883</v>
      </c>
      <c r="I35" s="33">
        <v>105</v>
      </c>
      <c r="J35" s="151" t="s">
        <v>33</v>
      </c>
      <c r="K35" s="151">
        <v>3</v>
      </c>
      <c r="L35" s="154">
        <f t="shared" si="6"/>
        <v>2.8571428571428571E-2</v>
      </c>
    </row>
    <row r="36" spans="1:12" ht="12.75" customHeight="1">
      <c r="A36" s="143" t="s">
        <v>270</v>
      </c>
      <c r="B36" s="143" t="s">
        <v>277</v>
      </c>
      <c r="C36" s="143" t="s">
        <v>278</v>
      </c>
      <c r="D36" s="143">
        <v>1</v>
      </c>
      <c r="E36" s="141">
        <v>0.25</v>
      </c>
      <c r="F36" s="75" t="s">
        <v>33</v>
      </c>
      <c r="G36" s="75">
        <v>7</v>
      </c>
      <c r="H36" s="75" t="s">
        <v>883</v>
      </c>
      <c r="I36" s="36">
        <v>105</v>
      </c>
      <c r="J36" s="69" t="s">
        <v>33</v>
      </c>
      <c r="K36" s="69">
        <v>39</v>
      </c>
      <c r="L36" s="155">
        <f t="shared" si="6"/>
        <v>0.37142857142857144</v>
      </c>
    </row>
    <row r="37" spans="1:12" ht="12.75" customHeight="1">
      <c r="A37" s="33"/>
      <c r="B37" s="34">
        <f>COUNTA(B33:B36)</f>
        <v>4</v>
      </c>
      <c r="C37" s="33"/>
      <c r="D37" s="80">
        <f>COUNTIF(D33:D36, "1")</f>
        <v>4</v>
      </c>
      <c r="E37" s="153">
        <f>SUM(E33:E36)</f>
        <v>5.05</v>
      </c>
      <c r="F37" s="85">
        <f>G37/B37</f>
        <v>1</v>
      </c>
      <c r="G37" s="34">
        <f>COUNTIF(G33:G36, "&gt;0")</f>
        <v>4</v>
      </c>
      <c r="H37" s="33"/>
      <c r="I37" s="38">
        <f>SUM(I33:I36)</f>
        <v>420</v>
      </c>
      <c r="J37" s="34">
        <f>COUNTA(J33:J36)</f>
        <v>4</v>
      </c>
      <c r="K37" s="38">
        <f>SUM(K33:K36)</f>
        <v>74</v>
      </c>
      <c r="L37" s="46">
        <f>K37/I37</f>
        <v>0.1761904761904762</v>
      </c>
    </row>
    <row r="38" spans="1:12" ht="8.25" customHeight="1">
      <c r="A38" s="33"/>
      <c r="B38" s="34"/>
      <c r="C38" s="33"/>
      <c r="D38" s="80"/>
      <c r="E38" s="38"/>
      <c r="F38" s="85"/>
      <c r="G38" s="34"/>
      <c r="H38" s="33"/>
      <c r="I38" s="38"/>
      <c r="J38" s="34"/>
      <c r="K38" s="38"/>
      <c r="L38" s="46"/>
    </row>
    <row r="39" spans="1:12" ht="12.75" customHeight="1">
      <c r="A39" s="142" t="s">
        <v>279</v>
      </c>
      <c r="B39" s="142" t="s">
        <v>284</v>
      </c>
      <c r="C39" s="142" t="s">
        <v>285</v>
      </c>
      <c r="D39" s="142">
        <v>1</v>
      </c>
      <c r="E39" s="138">
        <v>0.34300000000000003</v>
      </c>
      <c r="F39" s="74" t="s">
        <v>33</v>
      </c>
      <c r="G39" s="74">
        <v>6</v>
      </c>
      <c r="H39" s="74" t="s">
        <v>37</v>
      </c>
      <c r="I39" s="33">
        <v>105</v>
      </c>
      <c r="J39" s="151" t="s">
        <v>33</v>
      </c>
      <c r="K39" s="151">
        <v>4</v>
      </c>
      <c r="L39" s="154">
        <f t="shared" ref="L39:L49" si="7">K39/I39</f>
        <v>3.8095238095238099E-2</v>
      </c>
    </row>
    <row r="40" spans="1:12" ht="12.75" customHeight="1">
      <c r="A40" s="142" t="s">
        <v>279</v>
      </c>
      <c r="B40" s="142" t="s">
        <v>286</v>
      </c>
      <c r="C40" s="142" t="s">
        <v>287</v>
      </c>
      <c r="D40" s="142">
        <v>1</v>
      </c>
      <c r="E40" s="138">
        <v>5.5E-2</v>
      </c>
      <c r="F40" s="74" t="s">
        <v>33</v>
      </c>
      <c r="G40" s="74">
        <v>6</v>
      </c>
      <c r="H40" s="74" t="s">
        <v>37</v>
      </c>
      <c r="I40" s="33">
        <v>105</v>
      </c>
      <c r="J40" s="151" t="s">
        <v>33</v>
      </c>
      <c r="K40" s="151">
        <v>3</v>
      </c>
      <c r="L40" s="154">
        <f t="shared" si="7"/>
        <v>2.8571428571428571E-2</v>
      </c>
    </row>
    <row r="41" spans="1:12" ht="12.75" customHeight="1">
      <c r="A41" s="142" t="s">
        <v>279</v>
      </c>
      <c r="B41" s="142" t="s">
        <v>308</v>
      </c>
      <c r="C41" s="142" t="s">
        <v>309</v>
      </c>
      <c r="D41" s="142">
        <v>1</v>
      </c>
      <c r="E41" s="138">
        <v>0.41199999999999998</v>
      </c>
      <c r="F41" s="74" t="s">
        <v>33</v>
      </c>
      <c r="G41" s="74">
        <v>6</v>
      </c>
      <c r="H41" s="74" t="s">
        <v>37</v>
      </c>
      <c r="I41" s="33">
        <v>105</v>
      </c>
      <c r="J41" s="151"/>
      <c r="K41" s="37"/>
      <c r="L41" s="154">
        <f t="shared" si="7"/>
        <v>0</v>
      </c>
    </row>
    <row r="42" spans="1:12" ht="12.75" customHeight="1">
      <c r="A42" s="142" t="s">
        <v>279</v>
      </c>
      <c r="B42" s="142" t="s">
        <v>310</v>
      </c>
      <c r="C42" s="142" t="s">
        <v>311</v>
      </c>
      <c r="D42" s="142">
        <v>1</v>
      </c>
      <c r="E42" s="138">
        <v>0.21099999999999999</v>
      </c>
      <c r="F42" s="74" t="s">
        <v>33</v>
      </c>
      <c r="G42" s="74">
        <v>6</v>
      </c>
      <c r="H42" s="74" t="s">
        <v>37</v>
      </c>
      <c r="I42" s="33">
        <v>105</v>
      </c>
      <c r="J42" s="151" t="s">
        <v>33</v>
      </c>
      <c r="K42" s="151">
        <v>4</v>
      </c>
      <c r="L42" s="154">
        <f t="shared" si="7"/>
        <v>3.8095238095238099E-2</v>
      </c>
    </row>
    <row r="43" spans="1:12" ht="12.75" customHeight="1">
      <c r="A43" s="142" t="s">
        <v>279</v>
      </c>
      <c r="B43" s="142" t="s">
        <v>312</v>
      </c>
      <c r="C43" s="142" t="s">
        <v>313</v>
      </c>
      <c r="D43" s="142">
        <v>1</v>
      </c>
      <c r="E43" s="138">
        <v>0.08</v>
      </c>
      <c r="F43" s="74" t="s">
        <v>33</v>
      </c>
      <c r="G43" s="74">
        <v>6</v>
      </c>
      <c r="H43" s="74" t="s">
        <v>37</v>
      </c>
      <c r="I43" s="33">
        <v>105</v>
      </c>
      <c r="J43" s="151" t="s">
        <v>33</v>
      </c>
      <c r="K43" s="151">
        <v>27</v>
      </c>
      <c r="L43" s="154">
        <f t="shared" si="7"/>
        <v>0.25714285714285712</v>
      </c>
    </row>
    <row r="44" spans="1:12" ht="12.75" customHeight="1">
      <c r="A44" s="142" t="s">
        <v>279</v>
      </c>
      <c r="B44" s="142" t="s">
        <v>316</v>
      </c>
      <c r="C44" s="142" t="s">
        <v>317</v>
      </c>
      <c r="D44" s="142">
        <v>1</v>
      </c>
      <c r="E44" s="138">
        <v>0.11600000000000001</v>
      </c>
      <c r="F44" s="74" t="s">
        <v>33</v>
      </c>
      <c r="G44" s="74">
        <v>6</v>
      </c>
      <c r="H44" s="74" t="s">
        <v>37</v>
      </c>
      <c r="I44" s="33">
        <v>105</v>
      </c>
      <c r="J44" s="151" t="s">
        <v>33</v>
      </c>
      <c r="K44" s="151">
        <v>4</v>
      </c>
      <c r="L44" s="154">
        <f t="shared" si="7"/>
        <v>3.8095238095238099E-2</v>
      </c>
    </row>
    <row r="45" spans="1:12" ht="12.75" customHeight="1">
      <c r="A45" s="142" t="s">
        <v>279</v>
      </c>
      <c r="B45" s="142" t="s">
        <v>322</v>
      </c>
      <c r="C45" s="142" t="s">
        <v>323</v>
      </c>
      <c r="D45" s="142">
        <v>1</v>
      </c>
      <c r="E45" s="138">
        <v>9.51</v>
      </c>
      <c r="F45" s="74" t="s">
        <v>33</v>
      </c>
      <c r="G45" s="74">
        <v>6</v>
      </c>
      <c r="H45" s="74" t="s">
        <v>37</v>
      </c>
      <c r="I45" s="33">
        <v>105</v>
      </c>
      <c r="J45" s="151" t="s">
        <v>33</v>
      </c>
      <c r="K45" s="151">
        <v>1</v>
      </c>
      <c r="L45" s="154">
        <f t="shared" si="7"/>
        <v>9.5238095238095247E-3</v>
      </c>
    </row>
    <row r="46" spans="1:12" ht="12.75" customHeight="1">
      <c r="A46" s="142" t="s">
        <v>279</v>
      </c>
      <c r="B46" s="142" t="s">
        <v>340</v>
      </c>
      <c r="C46" s="142" t="s">
        <v>341</v>
      </c>
      <c r="D46" s="142">
        <v>1</v>
      </c>
      <c r="E46" s="138">
        <v>0.23899999999999999</v>
      </c>
      <c r="F46" s="74" t="s">
        <v>33</v>
      </c>
      <c r="G46" s="74">
        <v>6</v>
      </c>
      <c r="H46" s="74" t="s">
        <v>37</v>
      </c>
      <c r="I46" s="33">
        <v>105</v>
      </c>
      <c r="J46" s="151" t="s">
        <v>33</v>
      </c>
      <c r="K46" s="151">
        <v>3</v>
      </c>
      <c r="L46" s="154">
        <f t="shared" si="7"/>
        <v>2.8571428571428571E-2</v>
      </c>
    </row>
    <row r="47" spans="1:12" ht="12.75" customHeight="1">
      <c r="A47" s="142" t="s">
        <v>279</v>
      </c>
      <c r="B47" s="142" t="s">
        <v>354</v>
      </c>
      <c r="C47" s="142" t="s">
        <v>355</v>
      </c>
      <c r="D47" s="142">
        <v>1</v>
      </c>
      <c r="E47" s="138">
        <v>8.8999999999999996E-2</v>
      </c>
      <c r="F47" s="74" t="s">
        <v>33</v>
      </c>
      <c r="G47" s="74">
        <v>6</v>
      </c>
      <c r="H47" s="74" t="s">
        <v>37</v>
      </c>
      <c r="I47" s="33">
        <v>105</v>
      </c>
      <c r="J47" s="151" t="s">
        <v>33</v>
      </c>
      <c r="K47" s="151">
        <v>3</v>
      </c>
      <c r="L47" s="154">
        <f t="shared" si="7"/>
        <v>2.8571428571428571E-2</v>
      </c>
    </row>
    <row r="48" spans="1:12" ht="12.75" customHeight="1">
      <c r="A48" s="142" t="s">
        <v>279</v>
      </c>
      <c r="B48" s="142" t="s">
        <v>372</v>
      </c>
      <c r="C48" s="142" t="s">
        <v>373</v>
      </c>
      <c r="D48" s="142">
        <v>1</v>
      </c>
      <c r="E48" s="138">
        <v>0.223</v>
      </c>
      <c r="F48" s="74" t="s">
        <v>33</v>
      </c>
      <c r="G48" s="74">
        <v>6</v>
      </c>
      <c r="H48" s="74" t="s">
        <v>37</v>
      </c>
      <c r="I48" s="33">
        <v>105</v>
      </c>
      <c r="J48" s="151" t="s">
        <v>33</v>
      </c>
      <c r="K48" s="151">
        <v>3</v>
      </c>
      <c r="L48" s="154">
        <f t="shared" si="7"/>
        <v>2.8571428571428571E-2</v>
      </c>
    </row>
    <row r="49" spans="1:12" ht="12.75" customHeight="1">
      <c r="A49" s="142" t="s">
        <v>279</v>
      </c>
      <c r="B49" s="142" t="s">
        <v>384</v>
      </c>
      <c r="C49" s="142" t="s">
        <v>385</v>
      </c>
      <c r="D49" s="142">
        <v>1</v>
      </c>
      <c r="E49" s="138">
        <v>0.20300000000000001</v>
      </c>
      <c r="F49" s="74" t="s">
        <v>33</v>
      </c>
      <c r="G49" s="74">
        <v>6</v>
      </c>
      <c r="H49" s="74" t="s">
        <v>37</v>
      </c>
      <c r="I49" s="33">
        <v>105</v>
      </c>
      <c r="J49" s="151" t="s">
        <v>33</v>
      </c>
      <c r="K49" s="151">
        <v>3</v>
      </c>
      <c r="L49" s="154">
        <f t="shared" si="7"/>
        <v>2.8571428571428571E-2</v>
      </c>
    </row>
    <row r="50" spans="1:12" ht="12.75" customHeight="1">
      <c r="A50" s="142" t="s">
        <v>279</v>
      </c>
      <c r="B50" s="142" t="s">
        <v>388</v>
      </c>
      <c r="C50" s="142" t="s">
        <v>389</v>
      </c>
      <c r="D50" s="142">
        <v>1</v>
      </c>
      <c r="E50" s="138">
        <v>0.42099999999999999</v>
      </c>
      <c r="F50" s="74" t="s">
        <v>33</v>
      </c>
      <c r="G50" s="74">
        <v>6</v>
      </c>
      <c r="H50" s="74" t="s">
        <v>37</v>
      </c>
      <c r="I50" s="33">
        <v>105</v>
      </c>
      <c r="J50" s="151" t="s">
        <v>33</v>
      </c>
      <c r="K50" s="151">
        <v>3</v>
      </c>
      <c r="L50" s="154"/>
    </row>
    <row r="51" spans="1:12" ht="12.75" customHeight="1">
      <c r="A51" s="143" t="s">
        <v>279</v>
      </c>
      <c r="B51" s="143" t="s">
        <v>390</v>
      </c>
      <c r="C51" s="143" t="s">
        <v>391</v>
      </c>
      <c r="D51" s="143">
        <v>1</v>
      </c>
      <c r="E51" s="141">
        <v>0.42099999999999999</v>
      </c>
      <c r="F51" s="75" t="s">
        <v>33</v>
      </c>
      <c r="G51" s="75">
        <v>1</v>
      </c>
      <c r="H51" s="75" t="s">
        <v>883</v>
      </c>
      <c r="I51" s="36">
        <v>105</v>
      </c>
      <c r="J51" s="156"/>
      <c r="K51" s="156"/>
      <c r="L51" s="155"/>
    </row>
    <row r="52" spans="1:12" ht="12.75" customHeight="1">
      <c r="A52" s="33"/>
      <c r="B52" s="34">
        <f>COUNTA(B39:B51)</f>
        <v>13</v>
      </c>
      <c r="C52" s="33"/>
      <c r="D52" s="80">
        <f>COUNTIF(D39:D51, "1")</f>
        <v>13</v>
      </c>
      <c r="E52" s="153">
        <f>SUM(E39:E51)</f>
        <v>12.323</v>
      </c>
      <c r="F52" s="85">
        <f>G52/B52</f>
        <v>1</v>
      </c>
      <c r="G52" s="34">
        <f>COUNTIF(G39:G51, "&gt;0")</f>
        <v>13</v>
      </c>
      <c r="H52" s="33"/>
      <c r="I52" s="38">
        <f>SUM(I39:I51)</f>
        <v>1365</v>
      </c>
      <c r="J52" s="34">
        <f>COUNTA(J39:J51)</f>
        <v>11</v>
      </c>
      <c r="K52" s="38">
        <f>SUM(K39:K51)</f>
        <v>58</v>
      </c>
      <c r="L52" s="46">
        <f>K52/I52</f>
        <v>4.2490842490842493E-2</v>
      </c>
    </row>
    <row r="53" spans="1:12" ht="8.25" customHeight="1">
      <c r="A53" s="33"/>
      <c r="B53" s="34"/>
      <c r="C53" s="33"/>
      <c r="D53" s="80"/>
      <c r="E53" s="38"/>
      <c r="F53" s="85"/>
      <c r="G53" s="34"/>
      <c r="H53" s="33"/>
      <c r="I53" s="38"/>
      <c r="J53" s="34"/>
      <c r="K53" s="38"/>
      <c r="L53" s="46"/>
    </row>
    <row r="54" spans="1:12" ht="12.75" customHeight="1">
      <c r="A54" s="143" t="s">
        <v>410</v>
      </c>
      <c r="B54" s="143" t="s">
        <v>413</v>
      </c>
      <c r="C54" s="143" t="s">
        <v>414</v>
      </c>
      <c r="D54" s="143">
        <v>1</v>
      </c>
      <c r="E54" s="141">
        <v>0.28000000000000003</v>
      </c>
      <c r="F54" s="75" t="s">
        <v>33</v>
      </c>
      <c r="G54" s="75">
        <v>5</v>
      </c>
      <c r="H54" s="75" t="s">
        <v>37</v>
      </c>
      <c r="I54" s="36">
        <v>105</v>
      </c>
      <c r="J54" s="69" t="s">
        <v>33</v>
      </c>
      <c r="K54" s="69">
        <v>4</v>
      </c>
      <c r="L54" s="155">
        <f t="shared" ref="L54" si="8">K54/I54</f>
        <v>3.8095238095238099E-2</v>
      </c>
    </row>
    <row r="55" spans="1:12" ht="12.75" customHeight="1">
      <c r="A55" s="33"/>
      <c r="B55" s="34">
        <f>COUNTA(B54:B54)</f>
        <v>1</v>
      </c>
      <c r="C55" s="33"/>
      <c r="D55" s="80">
        <f>COUNTIF(D54:D54, "1")</f>
        <v>1</v>
      </c>
      <c r="E55" s="153">
        <f>SUM(E54:E54)</f>
        <v>0.28000000000000003</v>
      </c>
      <c r="F55" s="85">
        <f>G55/B55</f>
        <v>1</v>
      </c>
      <c r="G55" s="34">
        <f>COUNTIF(G54:G54, "&gt;0")</f>
        <v>1</v>
      </c>
      <c r="H55" s="33"/>
      <c r="I55" s="38">
        <f>SUM(I54:I54)</f>
        <v>105</v>
      </c>
      <c r="J55" s="34">
        <f>COUNTA(J54:J54)</f>
        <v>1</v>
      </c>
      <c r="K55" s="38">
        <f>SUM(K54:K54)</f>
        <v>4</v>
      </c>
      <c r="L55" s="46">
        <f>K55/I55</f>
        <v>3.8095238095238099E-2</v>
      </c>
    </row>
    <row r="56" spans="1:12" ht="8.25" customHeight="1">
      <c r="A56" s="33"/>
      <c r="B56" s="34"/>
      <c r="C56" s="33"/>
      <c r="D56" s="80"/>
      <c r="E56" s="38"/>
      <c r="F56" s="85"/>
      <c r="G56" s="34"/>
      <c r="H56" s="33"/>
      <c r="I56" s="38"/>
      <c r="J56" s="34"/>
      <c r="K56" s="38"/>
      <c r="L56" s="46"/>
    </row>
    <row r="57" spans="1:12" ht="12.75" customHeight="1">
      <c r="A57" s="142" t="s">
        <v>415</v>
      </c>
      <c r="B57" s="142" t="s">
        <v>416</v>
      </c>
      <c r="C57" s="142" t="s">
        <v>417</v>
      </c>
      <c r="D57" s="142">
        <v>1</v>
      </c>
      <c r="E57" s="138">
        <v>5.5E-2</v>
      </c>
      <c r="F57" s="74" t="s">
        <v>33</v>
      </c>
      <c r="G57" s="74">
        <v>1</v>
      </c>
      <c r="H57" s="74" t="s">
        <v>883</v>
      </c>
      <c r="I57" s="33">
        <v>105</v>
      </c>
      <c r="J57" s="151" t="s">
        <v>33</v>
      </c>
      <c r="K57" s="151">
        <v>3</v>
      </c>
      <c r="L57" s="154">
        <f t="shared" ref="L57:L62" si="9">K57/I57</f>
        <v>2.8571428571428571E-2</v>
      </c>
    </row>
    <row r="58" spans="1:12" ht="12.75" customHeight="1">
      <c r="A58" s="142" t="s">
        <v>415</v>
      </c>
      <c r="B58" s="142" t="s">
        <v>419</v>
      </c>
      <c r="C58" s="142" t="s">
        <v>420</v>
      </c>
      <c r="D58" s="142">
        <v>1</v>
      </c>
      <c r="E58" s="138">
        <v>0.75</v>
      </c>
      <c r="F58" s="74" t="s">
        <v>33</v>
      </c>
      <c r="G58" s="74">
        <v>1</v>
      </c>
      <c r="H58" s="74" t="s">
        <v>883</v>
      </c>
      <c r="I58" s="33">
        <v>105</v>
      </c>
      <c r="J58" s="37"/>
      <c r="K58" s="37"/>
      <c r="L58" s="154">
        <f t="shared" si="9"/>
        <v>0</v>
      </c>
    </row>
    <row r="59" spans="1:12" ht="12.75" customHeight="1">
      <c r="A59" s="142" t="s">
        <v>415</v>
      </c>
      <c r="B59" s="142" t="s">
        <v>421</v>
      </c>
      <c r="C59" s="142" t="s">
        <v>422</v>
      </c>
      <c r="D59" s="142">
        <v>1</v>
      </c>
      <c r="E59" s="138">
        <v>3.3000000000000002E-2</v>
      </c>
      <c r="F59" s="74" t="s">
        <v>33</v>
      </c>
      <c r="G59" s="74">
        <v>1</v>
      </c>
      <c r="H59" s="74" t="s">
        <v>883</v>
      </c>
      <c r="I59" s="33">
        <v>105</v>
      </c>
      <c r="J59" s="151"/>
      <c r="K59" s="37"/>
      <c r="L59" s="154">
        <f t="shared" si="9"/>
        <v>0</v>
      </c>
    </row>
    <row r="60" spans="1:12" ht="12.75" customHeight="1">
      <c r="A60" s="142" t="s">
        <v>415</v>
      </c>
      <c r="B60" s="142" t="s">
        <v>423</v>
      </c>
      <c r="C60" s="142" t="s">
        <v>424</v>
      </c>
      <c r="D60" s="142">
        <v>1</v>
      </c>
      <c r="E60" s="138">
        <v>1.6E-2</v>
      </c>
      <c r="F60" s="74" t="s">
        <v>33</v>
      </c>
      <c r="G60" s="74">
        <v>1</v>
      </c>
      <c r="H60" s="74" t="s">
        <v>883</v>
      </c>
      <c r="I60" s="33">
        <v>105</v>
      </c>
      <c r="J60" s="151" t="s">
        <v>33</v>
      </c>
      <c r="K60" s="58">
        <v>1</v>
      </c>
      <c r="L60" s="154">
        <f t="shared" si="9"/>
        <v>9.5238095238095247E-3</v>
      </c>
    </row>
    <row r="61" spans="1:12" ht="12.75" customHeight="1">
      <c r="A61" s="142" t="s">
        <v>415</v>
      </c>
      <c r="B61" s="142" t="s">
        <v>425</v>
      </c>
      <c r="C61" s="142" t="s">
        <v>426</v>
      </c>
      <c r="D61" s="142">
        <v>1</v>
      </c>
      <c r="E61" s="138">
        <v>4.3999999999999997E-2</v>
      </c>
      <c r="F61" s="74" t="s">
        <v>33</v>
      </c>
      <c r="G61" s="74">
        <v>1</v>
      </c>
      <c r="H61" s="74" t="s">
        <v>883</v>
      </c>
      <c r="I61" s="33">
        <v>105</v>
      </c>
      <c r="J61" s="37"/>
      <c r="K61" s="37"/>
      <c r="L61" s="154">
        <f t="shared" si="9"/>
        <v>0</v>
      </c>
    </row>
    <row r="62" spans="1:12" ht="12.75" customHeight="1">
      <c r="A62" s="143" t="s">
        <v>415</v>
      </c>
      <c r="B62" s="143" t="s">
        <v>427</v>
      </c>
      <c r="C62" s="143" t="s">
        <v>428</v>
      </c>
      <c r="D62" s="143">
        <v>1</v>
      </c>
      <c r="E62" s="141">
        <v>0.26</v>
      </c>
      <c r="F62" s="75" t="s">
        <v>33</v>
      </c>
      <c r="G62" s="75">
        <v>1</v>
      </c>
      <c r="H62" s="75" t="s">
        <v>883</v>
      </c>
      <c r="I62" s="36">
        <v>105</v>
      </c>
      <c r="J62" s="156"/>
      <c r="K62" s="156"/>
      <c r="L62" s="155">
        <f t="shared" si="9"/>
        <v>0</v>
      </c>
    </row>
    <row r="63" spans="1:12" ht="12.75" customHeight="1">
      <c r="A63" s="33"/>
      <c r="B63" s="34">
        <f>COUNTA(B57:B62)</f>
        <v>6</v>
      </c>
      <c r="C63" s="33"/>
      <c r="D63" s="80">
        <f>COUNTIF(D57:D62, "1")</f>
        <v>6</v>
      </c>
      <c r="E63" s="153">
        <f>SUM(E57:E62)</f>
        <v>1.1580000000000001</v>
      </c>
      <c r="F63" s="85">
        <f>G63/B63</f>
        <v>1</v>
      </c>
      <c r="G63" s="34">
        <f>COUNTIF(G57:G62, "&gt;0")</f>
        <v>6</v>
      </c>
      <c r="H63" s="33"/>
      <c r="I63" s="38">
        <f>SUM(I57:I62)</f>
        <v>630</v>
      </c>
      <c r="J63" s="34">
        <f>COUNTA(J57:J62)</f>
        <v>2</v>
      </c>
      <c r="K63" s="38">
        <f>SUM(K57:K62)</f>
        <v>4</v>
      </c>
      <c r="L63" s="46">
        <f>K63/I63</f>
        <v>6.3492063492063492E-3</v>
      </c>
    </row>
    <row r="64" spans="1:12" ht="8.25" customHeight="1">
      <c r="A64" s="33"/>
      <c r="B64" s="34"/>
      <c r="C64" s="33"/>
      <c r="D64" s="80"/>
      <c r="E64" s="38"/>
      <c r="F64" s="85"/>
      <c r="G64" s="34"/>
      <c r="H64" s="33"/>
      <c r="I64" s="38"/>
      <c r="J64" s="34"/>
      <c r="K64" s="38"/>
      <c r="L64" s="46"/>
    </row>
    <row r="65" spans="1:12" ht="12.75" customHeight="1">
      <c r="A65" s="142" t="s">
        <v>429</v>
      </c>
      <c r="B65" s="142" t="s">
        <v>434</v>
      </c>
      <c r="C65" s="142" t="s">
        <v>435</v>
      </c>
      <c r="D65" s="142">
        <v>1</v>
      </c>
      <c r="E65" s="138">
        <v>2.4E-2</v>
      </c>
      <c r="F65" s="74" t="s">
        <v>33</v>
      </c>
      <c r="G65" s="74">
        <v>1</v>
      </c>
      <c r="H65" s="74" t="s">
        <v>883</v>
      </c>
      <c r="I65" s="33">
        <v>105</v>
      </c>
      <c r="J65" s="151" t="s">
        <v>33</v>
      </c>
      <c r="K65" s="151">
        <v>54</v>
      </c>
      <c r="L65" s="154">
        <f t="shared" ref="L65:L66" si="10">K65/I65</f>
        <v>0.51428571428571423</v>
      </c>
    </row>
    <row r="66" spans="1:12" ht="12.75" customHeight="1">
      <c r="A66" s="143" t="s">
        <v>429</v>
      </c>
      <c r="B66" s="143" t="s">
        <v>452</v>
      </c>
      <c r="C66" s="143" t="s">
        <v>453</v>
      </c>
      <c r="D66" s="143">
        <v>1</v>
      </c>
      <c r="E66" s="141">
        <v>2.8000000000000001E-2</v>
      </c>
      <c r="F66" s="75" t="s">
        <v>33</v>
      </c>
      <c r="G66" s="75">
        <v>1</v>
      </c>
      <c r="H66" s="75" t="s">
        <v>883</v>
      </c>
      <c r="I66" s="36">
        <v>105</v>
      </c>
      <c r="J66" s="69" t="s">
        <v>33</v>
      </c>
      <c r="K66" s="69">
        <v>21</v>
      </c>
      <c r="L66" s="155">
        <f t="shared" si="10"/>
        <v>0.2</v>
      </c>
    </row>
    <row r="67" spans="1:12" ht="12.75" customHeight="1">
      <c r="A67" s="33"/>
      <c r="B67" s="34">
        <f>COUNTA(B65:B66)</f>
        <v>2</v>
      </c>
      <c r="C67" s="33"/>
      <c r="D67" s="80">
        <f>COUNTIF(D65:D66, "1")</f>
        <v>2</v>
      </c>
      <c r="E67" s="153">
        <f>SUM(E65:E66)</f>
        <v>5.2000000000000005E-2</v>
      </c>
      <c r="F67" s="85">
        <f>G67/B67</f>
        <v>1</v>
      </c>
      <c r="G67" s="34">
        <f>COUNTIF(G65:G66, "&gt;0")</f>
        <v>2</v>
      </c>
      <c r="H67" s="33"/>
      <c r="I67" s="38">
        <f>SUM(I65:I66)</f>
        <v>210</v>
      </c>
      <c r="J67" s="34">
        <f>COUNTA(J65:J66)</f>
        <v>2</v>
      </c>
      <c r="K67" s="38">
        <f>SUM(K65:K66)</f>
        <v>75</v>
      </c>
      <c r="L67" s="46">
        <f>K67/I67</f>
        <v>0.35714285714285715</v>
      </c>
    </row>
    <row r="68" spans="1:12" ht="8.25" customHeight="1">
      <c r="A68" s="33"/>
      <c r="B68" s="34"/>
      <c r="C68" s="33"/>
      <c r="D68" s="80"/>
      <c r="E68" s="38"/>
      <c r="F68" s="85"/>
      <c r="G68" s="34"/>
      <c r="H68" s="33"/>
      <c r="I68" s="38"/>
      <c r="J68" s="34"/>
      <c r="K68" s="38"/>
      <c r="L68" s="46"/>
    </row>
    <row r="69" spans="1:12" ht="12.75" customHeight="1">
      <c r="A69" s="143" t="s">
        <v>454</v>
      </c>
      <c r="B69" s="143" t="s">
        <v>459</v>
      </c>
      <c r="C69" s="143" t="s">
        <v>460</v>
      </c>
      <c r="D69" s="143">
        <v>1</v>
      </c>
      <c r="E69" s="141">
        <v>5.7000000000000002E-2</v>
      </c>
      <c r="F69" s="75" t="s">
        <v>33</v>
      </c>
      <c r="G69" s="75">
        <v>1</v>
      </c>
      <c r="H69" s="75" t="s">
        <v>883</v>
      </c>
      <c r="I69" s="36">
        <v>105</v>
      </c>
      <c r="J69" s="156"/>
      <c r="K69" s="156"/>
      <c r="L69" s="155">
        <f t="shared" ref="L69" si="11">K69/I69</f>
        <v>0</v>
      </c>
    </row>
    <row r="70" spans="1:12" ht="12.75" customHeight="1">
      <c r="A70" s="33"/>
      <c r="B70" s="34">
        <f>COUNTA(B69:B69)</f>
        <v>1</v>
      </c>
      <c r="C70" s="33"/>
      <c r="D70" s="80">
        <f>COUNTIF(D69:D69, "1")</f>
        <v>1</v>
      </c>
      <c r="E70" s="153">
        <f>SUM(E69:E69)</f>
        <v>5.7000000000000002E-2</v>
      </c>
      <c r="F70" s="85">
        <f>G70/B70</f>
        <v>1</v>
      </c>
      <c r="G70" s="34">
        <f>COUNTIF(G69:G69, "&gt;0")</f>
        <v>1</v>
      </c>
      <c r="H70" s="33"/>
      <c r="I70" s="38">
        <f>SUM(I69:I69)</f>
        <v>105</v>
      </c>
      <c r="J70" s="34">
        <f>COUNTA(J69:J69)</f>
        <v>0</v>
      </c>
      <c r="K70" s="38">
        <f>SUM(K69:K69)</f>
        <v>0</v>
      </c>
      <c r="L70" s="46">
        <f>K70/I70</f>
        <v>0</v>
      </c>
    </row>
    <row r="71" spans="1:12" ht="8.25" customHeight="1">
      <c r="A71" s="33"/>
      <c r="B71" s="34"/>
      <c r="C71" s="33"/>
      <c r="D71" s="80"/>
      <c r="E71" s="38"/>
      <c r="F71" s="85"/>
      <c r="G71" s="34"/>
      <c r="H71" s="33"/>
      <c r="I71" s="38"/>
      <c r="J71" s="34"/>
      <c r="K71" s="38"/>
      <c r="L71" s="46"/>
    </row>
    <row r="72" spans="1:12" ht="12.75" customHeight="1">
      <c r="A72" s="142" t="s">
        <v>461</v>
      </c>
      <c r="B72" s="142" t="s">
        <v>466</v>
      </c>
      <c r="C72" s="142" t="s">
        <v>467</v>
      </c>
      <c r="D72" s="142">
        <v>1</v>
      </c>
      <c r="E72" s="138">
        <v>2.8000000000000001E-2</v>
      </c>
      <c r="F72" s="74" t="s">
        <v>33</v>
      </c>
      <c r="G72" s="74">
        <v>3</v>
      </c>
      <c r="H72" s="74" t="s">
        <v>883</v>
      </c>
      <c r="I72" s="33">
        <v>105</v>
      </c>
      <c r="J72" s="151" t="s">
        <v>33</v>
      </c>
      <c r="K72" s="151">
        <v>1</v>
      </c>
      <c r="L72" s="154">
        <f t="shared" ref="L72:L82" si="12">K72/I72</f>
        <v>9.5238095238095247E-3</v>
      </c>
    </row>
    <row r="73" spans="1:12" ht="12.75" customHeight="1">
      <c r="A73" s="142" t="s">
        <v>461</v>
      </c>
      <c r="B73" s="142" t="s">
        <v>482</v>
      </c>
      <c r="C73" s="142" t="s">
        <v>483</v>
      </c>
      <c r="D73" s="142">
        <v>1</v>
      </c>
      <c r="E73" s="138">
        <v>2.8000000000000001E-2</v>
      </c>
      <c r="F73" s="74" t="s">
        <v>33</v>
      </c>
      <c r="G73" s="74">
        <v>3</v>
      </c>
      <c r="H73" s="74" t="s">
        <v>883</v>
      </c>
      <c r="I73" s="33">
        <v>105</v>
      </c>
      <c r="J73" s="151" t="s">
        <v>33</v>
      </c>
      <c r="K73" s="151">
        <v>1</v>
      </c>
      <c r="L73" s="154">
        <f t="shared" si="12"/>
        <v>9.5238095238095247E-3</v>
      </c>
    </row>
    <row r="74" spans="1:12" ht="12.75" customHeight="1">
      <c r="A74" s="142" t="s">
        <v>461</v>
      </c>
      <c r="B74" s="142" t="s">
        <v>488</v>
      </c>
      <c r="C74" s="142" t="s">
        <v>489</v>
      </c>
      <c r="D74" s="142">
        <v>1</v>
      </c>
      <c r="E74" s="138">
        <v>2.8000000000000001E-2</v>
      </c>
      <c r="F74" s="74" t="s">
        <v>33</v>
      </c>
      <c r="G74" s="74">
        <v>3</v>
      </c>
      <c r="H74" s="74" t="s">
        <v>883</v>
      </c>
      <c r="I74" s="33">
        <v>105</v>
      </c>
      <c r="J74" s="151" t="s">
        <v>33</v>
      </c>
      <c r="K74" s="151">
        <v>17</v>
      </c>
      <c r="L74" s="154">
        <f t="shared" si="12"/>
        <v>0.16190476190476191</v>
      </c>
    </row>
    <row r="75" spans="1:12" ht="12.75" customHeight="1">
      <c r="A75" s="142" t="s">
        <v>461</v>
      </c>
      <c r="B75" s="142" t="s">
        <v>504</v>
      </c>
      <c r="C75" s="142" t="s">
        <v>505</v>
      </c>
      <c r="D75" s="142">
        <v>1</v>
      </c>
      <c r="E75" s="138">
        <v>2.8000000000000001E-2</v>
      </c>
      <c r="F75" s="74" t="s">
        <v>33</v>
      </c>
      <c r="G75" s="74">
        <v>2</v>
      </c>
      <c r="H75" s="74" t="s">
        <v>883</v>
      </c>
      <c r="I75" s="33">
        <v>105</v>
      </c>
      <c r="J75" s="151" t="s">
        <v>33</v>
      </c>
      <c r="K75" s="151">
        <v>4</v>
      </c>
      <c r="L75" s="154">
        <f t="shared" si="12"/>
        <v>3.8095238095238099E-2</v>
      </c>
    </row>
    <row r="76" spans="1:12" ht="12.75" customHeight="1">
      <c r="A76" s="142" t="s">
        <v>461</v>
      </c>
      <c r="B76" s="142" t="s">
        <v>506</v>
      </c>
      <c r="C76" s="142" t="s">
        <v>507</v>
      </c>
      <c r="D76" s="142">
        <v>1</v>
      </c>
      <c r="E76" s="138">
        <v>1.9E-2</v>
      </c>
      <c r="F76" s="74" t="s">
        <v>33</v>
      </c>
      <c r="G76" s="74">
        <v>2</v>
      </c>
      <c r="H76" s="74" t="s">
        <v>883</v>
      </c>
      <c r="I76" s="33">
        <v>105</v>
      </c>
      <c r="J76" s="151" t="s">
        <v>33</v>
      </c>
      <c r="K76" s="151">
        <v>1</v>
      </c>
      <c r="L76" s="154">
        <f t="shared" si="12"/>
        <v>9.5238095238095247E-3</v>
      </c>
    </row>
    <row r="77" spans="1:12" ht="12.75" customHeight="1">
      <c r="A77" s="142" t="s">
        <v>461</v>
      </c>
      <c r="B77" s="142" t="s">
        <v>524</v>
      </c>
      <c r="C77" s="142" t="s">
        <v>525</v>
      </c>
      <c r="D77" s="142">
        <v>1</v>
      </c>
      <c r="E77" s="138">
        <v>2.8000000000000001E-2</v>
      </c>
      <c r="F77" s="74" t="s">
        <v>33</v>
      </c>
      <c r="G77" s="74">
        <v>3</v>
      </c>
      <c r="H77" s="74" t="s">
        <v>883</v>
      </c>
      <c r="I77" s="33">
        <v>105</v>
      </c>
      <c r="J77" s="37"/>
      <c r="K77" s="37"/>
      <c r="L77" s="154">
        <f t="shared" si="12"/>
        <v>0</v>
      </c>
    </row>
    <row r="78" spans="1:12" ht="12.75" customHeight="1">
      <c r="A78" s="142" t="s">
        <v>461</v>
      </c>
      <c r="B78" s="142" t="s">
        <v>528</v>
      </c>
      <c r="C78" s="142" t="s">
        <v>529</v>
      </c>
      <c r="D78" s="142">
        <v>1</v>
      </c>
      <c r="E78" s="138">
        <v>2.8000000000000001E-2</v>
      </c>
      <c r="F78" s="74" t="s">
        <v>33</v>
      </c>
      <c r="G78" s="74">
        <v>3</v>
      </c>
      <c r="H78" s="74" t="s">
        <v>883</v>
      </c>
      <c r="I78" s="33">
        <v>105</v>
      </c>
      <c r="J78" s="151" t="s">
        <v>33</v>
      </c>
      <c r="K78" s="151">
        <v>1</v>
      </c>
      <c r="L78" s="154">
        <f t="shared" si="12"/>
        <v>9.5238095238095247E-3</v>
      </c>
    </row>
    <row r="79" spans="1:12" ht="12.75" customHeight="1">
      <c r="A79" s="142" t="s">
        <v>461</v>
      </c>
      <c r="B79" s="142" t="s">
        <v>566</v>
      </c>
      <c r="C79" s="142" t="s">
        <v>567</v>
      </c>
      <c r="D79" s="142">
        <v>1</v>
      </c>
      <c r="E79" s="138">
        <v>2.8000000000000001E-2</v>
      </c>
      <c r="F79" s="74" t="s">
        <v>33</v>
      </c>
      <c r="G79" s="74">
        <v>3</v>
      </c>
      <c r="H79" s="74" t="s">
        <v>883</v>
      </c>
      <c r="I79" s="33">
        <v>105</v>
      </c>
      <c r="J79" s="151" t="s">
        <v>33</v>
      </c>
      <c r="K79" s="151">
        <v>1</v>
      </c>
      <c r="L79" s="154">
        <f t="shared" si="12"/>
        <v>9.5238095238095247E-3</v>
      </c>
    </row>
    <row r="80" spans="1:12" ht="12.75" customHeight="1">
      <c r="A80" s="142" t="s">
        <v>461</v>
      </c>
      <c r="B80" s="142" t="s">
        <v>580</v>
      </c>
      <c r="C80" s="142" t="s">
        <v>581</v>
      </c>
      <c r="D80" s="142">
        <v>1</v>
      </c>
      <c r="E80" s="138">
        <v>2.8000000000000001E-2</v>
      </c>
      <c r="F80" s="74" t="s">
        <v>33</v>
      </c>
      <c r="G80" s="74">
        <v>3</v>
      </c>
      <c r="H80" s="74" t="s">
        <v>883</v>
      </c>
      <c r="I80" s="33">
        <v>105</v>
      </c>
      <c r="J80" s="151" t="s">
        <v>33</v>
      </c>
      <c r="K80" s="151">
        <v>1</v>
      </c>
      <c r="L80" s="154">
        <f t="shared" si="12"/>
        <v>9.5238095238095247E-3</v>
      </c>
    </row>
    <row r="81" spans="1:12" ht="12.75" customHeight="1">
      <c r="A81" s="142" t="s">
        <v>461</v>
      </c>
      <c r="B81" s="142" t="s">
        <v>598</v>
      </c>
      <c r="C81" s="142" t="s">
        <v>599</v>
      </c>
      <c r="D81" s="142">
        <v>1</v>
      </c>
      <c r="E81" s="138">
        <v>2.8000000000000001E-2</v>
      </c>
      <c r="F81" s="74" t="s">
        <v>33</v>
      </c>
      <c r="G81" s="74">
        <v>3</v>
      </c>
      <c r="H81" s="74" t="s">
        <v>883</v>
      </c>
      <c r="I81" s="33">
        <v>105</v>
      </c>
      <c r="J81" s="151" t="s">
        <v>33</v>
      </c>
      <c r="K81" s="151">
        <v>1</v>
      </c>
      <c r="L81" s="154">
        <f t="shared" si="12"/>
        <v>9.5238095238095247E-3</v>
      </c>
    </row>
    <row r="82" spans="1:12" ht="12.75" customHeight="1">
      <c r="A82" s="142" t="s">
        <v>461</v>
      </c>
      <c r="B82" s="142" t="s">
        <v>606</v>
      </c>
      <c r="C82" s="142" t="s">
        <v>607</v>
      </c>
      <c r="D82" s="142">
        <v>1</v>
      </c>
      <c r="E82" s="138">
        <v>2.8000000000000001E-2</v>
      </c>
      <c r="F82" s="74" t="s">
        <v>33</v>
      </c>
      <c r="G82" s="74">
        <v>2</v>
      </c>
      <c r="H82" s="74" t="s">
        <v>883</v>
      </c>
      <c r="I82" s="33">
        <v>105</v>
      </c>
      <c r="J82" s="151" t="s">
        <v>33</v>
      </c>
      <c r="K82" s="151">
        <v>1</v>
      </c>
      <c r="L82" s="154">
        <f t="shared" si="12"/>
        <v>9.5238095238095247E-3</v>
      </c>
    </row>
    <row r="83" spans="1:12" ht="12.75" customHeight="1">
      <c r="A83" s="142" t="s">
        <v>461</v>
      </c>
      <c r="B83" s="142" t="s">
        <v>624</v>
      </c>
      <c r="C83" s="142" t="s">
        <v>625</v>
      </c>
      <c r="D83" s="142">
        <v>1</v>
      </c>
      <c r="E83" s="138">
        <v>3.7999999999999999E-2</v>
      </c>
      <c r="F83" s="74" t="s">
        <v>33</v>
      </c>
      <c r="G83" s="74">
        <v>3</v>
      </c>
      <c r="H83" s="74" t="s">
        <v>883</v>
      </c>
      <c r="I83" s="33">
        <v>105</v>
      </c>
      <c r="J83" s="151" t="s">
        <v>33</v>
      </c>
      <c r="K83" s="151">
        <v>15</v>
      </c>
      <c r="L83" s="154">
        <f t="shared" ref="L83:L94" si="13">K83/I83</f>
        <v>0.14285714285714285</v>
      </c>
    </row>
    <row r="84" spans="1:12" ht="12.75" customHeight="1">
      <c r="A84" s="142" t="s">
        <v>461</v>
      </c>
      <c r="B84" s="142" t="s">
        <v>642</v>
      </c>
      <c r="C84" s="142" t="s">
        <v>643</v>
      </c>
      <c r="D84" s="142">
        <v>1</v>
      </c>
      <c r="E84" s="138">
        <v>2.8000000000000001E-2</v>
      </c>
      <c r="F84" s="74" t="s">
        <v>33</v>
      </c>
      <c r="G84" s="74">
        <v>3</v>
      </c>
      <c r="H84" s="74" t="s">
        <v>883</v>
      </c>
      <c r="I84" s="33">
        <v>105</v>
      </c>
      <c r="J84" s="151" t="s">
        <v>33</v>
      </c>
      <c r="K84" s="151">
        <v>1</v>
      </c>
      <c r="L84" s="154">
        <f t="shared" si="13"/>
        <v>9.5238095238095247E-3</v>
      </c>
    </row>
    <row r="85" spans="1:12" ht="12.75" customHeight="1">
      <c r="A85" s="142" t="s">
        <v>461</v>
      </c>
      <c r="B85" s="142" t="s">
        <v>734</v>
      </c>
      <c r="C85" s="142" t="s">
        <v>735</v>
      </c>
      <c r="D85" s="142">
        <v>1</v>
      </c>
      <c r="E85" s="138">
        <v>2.8000000000000001E-2</v>
      </c>
      <c r="F85" s="74" t="s">
        <v>33</v>
      </c>
      <c r="G85" s="74">
        <v>3</v>
      </c>
      <c r="H85" s="74" t="s">
        <v>883</v>
      </c>
      <c r="I85" s="33">
        <v>105</v>
      </c>
      <c r="J85" s="151" t="s">
        <v>33</v>
      </c>
      <c r="K85" s="151">
        <v>1</v>
      </c>
      <c r="L85" s="154">
        <f t="shared" si="13"/>
        <v>9.5238095238095247E-3</v>
      </c>
    </row>
    <row r="86" spans="1:12" ht="12.75" customHeight="1">
      <c r="A86" s="142" t="s">
        <v>461</v>
      </c>
      <c r="B86" s="142" t="s">
        <v>736</v>
      </c>
      <c r="C86" s="142" t="s">
        <v>737</v>
      </c>
      <c r="D86" s="142">
        <v>1</v>
      </c>
      <c r="E86" s="138">
        <v>2.8000000000000001E-2</v>
      </c>
      <c r="F86" s="74" t="s">
        <v>33</v>
      </c>
      <c r="G86" s="74">
        <v>3</v>
      </c>
      <c r="H86" s="74" t="s">
        <v>883</v>
      </c>
      <c r="I86" s="33">
        <v>105</v>
      </c>
      <c r="J86" s="151" t="s">
        <v>33</v>
      </c>
      <c r="K86" s="151">
        <v>1</v>
      </c>
      <c r="L86" s="154">
        <f t="shared" si="13"/>
        <v>9.5238095238095247E-3</v>
      </c>
    </row>
    <row r="87" spans="1:12" ht="12.75" customHeight="1">
      <c r="A87" s="142" t="s">
        <v>461</v>
      </c>
      <c r="B87" s="142" t="s">
        <v>765</v>
      </c>
      <c r="C87" s="142" t="s">
        <v>766</v>
      </c>
      <c r="D87" s="142">
        <v>1</v>
      </c>
      <c r="E87" s="138">
        <v>2.8000000000000001E-2</v>
      </c>
      <c r="F87" s="74" t="s">
        <v>33</v>
      </c>
      <c r="G87" s="74">
        <v>3</v>
      </c>
      <c r="H87" s="74" t="s">
        <v>883</v>
      </c>
      <c r="I87" s="33">
        <v>105</v>
      </c>
      <c r="J87" s="151" t="s">
        <v>33</v>
      </c>
      <c r="K87" s="151">
        <v>1</v>
      </c>
      <c r="L87" s="154">
        <f t="shared" si="13"/>
        <v>9.5238095238095247E-3</v>
      </c>
    </row>
    <row r="88" spans="1:12" ht="12.75" customHeight="1">
      <c r="A88" s="142" t="s">
        <v>461</v>
      </c>
      <c r="B88" s="142" t="s">
        <v>779</v>
      </c>
      <c r="C88" s="142" t="s">
        <v>780</v>
      </c>
      <c r="D88" s="142">
        <v>1</v>
      </c>
      <c r="E88" s="138">
        <v>1.9E-2</v>
      </c>
      <c r="F88" s="74" t="s">
        <v>33</v>
      </c>
      <c r="G88" s="74">
        <v>2</v>
      </c>
      <c r="H88" s="74" t="s">
        <v>883</v>
      </c>
      <c r="I88" s="33">
        <v>105</v>
      </c>
      <c r="J88" s="151" t="s">
        <v>33</v>
      </c>
      <c r="K88" s="151">
        <v>1</v>
      </c>
      <c r="L88" s="154">
        <f t="shared" si="13"/>
        <v>9.5238095238095247E-3</v>
      </c>
    </row>
    <row r="89" spans="1:12" ht="12.75" customHeight="1">
      <c r="A89" s="142" t="s">
        <v>461</v>
      </c>
      <c r="B89" s="142" t="s">
        <v>783</v>
      </c>
      <c r="C89" s="142" t="s">
        <v>784</v>
      </c>
      <c r="D89" s="142">
        <v>1</v>
      </c>
      <c r="E89" s="138">
        <v>2.8000000000000001E-2</v>
      </c>
      <c r="F89" s="74" t="s">
        <v>33</v>
      </c>
      <c r="G89" s="74">
        <v>3</v>
      </c>
      <c r="H89" s="74" t="s">
        <v>883</v>
      </c>
      <c r="I89" s="33">
        <v>105</v>
      </c>
      <c r="J89" s="151" t="s">
        <v>33</v>
      </c>
      <c r="K89" s="151">
        <v>25</v>
      </c>
      <c r="L89" s="154">
        <f t="shared" si="13"/>
        <v>0.23809523809523808</v>
      </c>
    </row>
    <row r="90" spans="1:12" ht="12.75" customHeight="1">
      <c r="A90" s="142" t="s">
        <v>461</v>
      </c>
      <c r="B90" s="142" t="s">
        <v>785</v>
      </c>
      <c r="C90" s="142" t="s">
        <v>786</v>
      </c>
      <c r="D90" s="142">
        <v>1</v>
      </c>
      <c r="E90" s="138">
        <v>2.8000000000000001E-2</v>
      </c>
      <c r="F90" s="74" t="s">
        <v>33</v>
      </c>
      <c r="G90" s="74">
        <v>3</v>
      </c>
      <c r="H90" s="74" t="s">
        <v>883</v>
      </c>
      <c r="I90" s="33">
        <v>105</v>
      </c>
      <c r="J90" s="151" t="s">
        <v>33</v>
      </c>
      <c r="K90" s="151">
        <v>1</v>
      </c>
      <c r="L90" s="154">
        <f t="shared" si="13"/>
        <v>9.5238095238095247E-3</v>
      </c>
    </row>
    <row r="91" spans="1:12" ht="12.75" customHeight="1">
      <c r="A91" s="142" t="s">
        <v>461</v>
      </c>
      <c r="B91" s="142" t="s">
        <v>789</v>
      </c>
      <c r="C91" s="142" t="s">
        <v>790</v>
      </c>
      <c r="D91" s="142">
        <v>1</v>
      </c>
      <c r="E91" s="138">
        <v>3.5000000000000003E-2</v>
      </c>
      <c r="F91" s="74" t="s">
        <v>33</v>
      </c>
      <c r="G91" s="74">
        <v>3</v>
      </c>
      <c r="H91" s="74" t="s">
        <v>883</v>
      </c>
      <c r="I91" s="33">
        <v>105</v>
      </c>
      <c r="J91" s="151" t="s">
        <v>33</v>
      </c>
      <c r="K91" s="151">
        <v>8</v>
      </c>
      <c r="L91" s="154">
        <f t="shared" si="13"/>
        <v>7.6190476190476197E-2</v>
      </c>
    </row>
    <row r="92" spans="1:12" ht="12.75" customHeight="1">
      <c r="A92" s="142" t="s">
        <v>461</v>
      </c>
      <c r="B92" s="142" t="s">
        <v>795</v>
      </c>
      <c r="C92" s="142" t="s">
        <v>796</v>
      </c>
      <c r="D92" s="142">
        <v>1</v>
      </c>
      <c r="E92" s="138">
        <v>2.8000000000000001E-2</v>
      </c>
      <c r="F92" s="74" t="s">
        <v>33</v>
      </c>
      <c r="G92" s="74">
        <v>3</v>
      </c>
      <c r="H92" s="74" t="s">
        <v>883</v>
      </c>
      <c r="I92" s="33">
        <v>105</v>
      </c>
      <c r="J92" s="151" t="s">
        <v>33</v>
      </c>
      <c r="K92" s="151">
        <v>1</v>
      </c>
      <c r="L92" s="154">
        <f t="shared" si="13"/>
        <v>9.5238095238095247E-3</v>
      </c>
    </row>
    <row r="93" spans="1:12" ht="12.75" customHeight="1">
      <c r="A93" s="142" t="s">
        <v>461</v>
      </c>
      <c r="B93" s="142" t="s">
        <v>799</v>
      </c>
      <c r="C93" s="142" t="s">
        <v>800</v>
      </c>
      <c r="D93" s="142">
        <v>1</v>
      </c>
      <c r="E93" s="138">
        <v>1.9E-2</v>
      </c>
      <c r="F93" s="74" t="s">
        <v>33</v>
      </c>
      <c r="G93" s="74">
        <v>3</v>
      </c>
      <c r="H93" s="74" t="s">
        <v>883</v>
      </c>
      <c r="I93" s="33">
        <v>105</v>
      </c>
      <c r="J93" s="151" t="s">
        <v>33</v>
      </c>
      <c r="K93" s="151">
        <v>1</v>
      </c>
      <c r="L93" s="154">
        <f t="shared" si="13"/>
        <v>9.5238095238095247E-3</v>
      </c>
    </row>
    <row r="94" spans="1:12" ht="12.75" customHeight="1">
      <c r="A94" s="143" t="s">
        <v>461</v>
      </c>
      <c r="B94" s="143" t="s">
        <v>809</v>
      </c>
      <c r="C94" s="143" t="s">
        <v>810</v>
      </c>
      <c r="D94" s="143">
        <v>1</v>
      </c>
      <c r="E94" s="141">
        <v>2.8000000000000001E-2</v>
      </c>
      <c r="F94" s="75" t="s">
        <v>33</v>
      </c>
      <c r="G94" s="75">
        <v>3</v>
      </c>
      <c r="H94" s="75" t="s">
        <v>883</v>
      </c>
      <c r="I94" s="36">
        <v>105</v>
      </c>
      <c r="J94" s="69" t="s">
        <v>33</v>
      </c>
      <c r="K94" s="69">
        <v>1</v>
      </c>
      <c r="L94" s="155">
        <f t="shared" si="13"/>
        <v>9.5238095238095247E-3</v>
      </c>
    </row>
    <row r="95" spans="1:12" ht="12.75" customHeight="1">
      <c r="A95" s="33"/>
      <c r="B95" s="34">
        <f>COUNTA(B72:B94)</f>
        <v>23</v>
      </c>
      <c r="C95" s="33"/>
      <c r="D95" s="80">
        <f>COUNTIF(D72:D94, "1")</f>
        <v>23</v>
      </c>
      <c r="E95" s="153">
        <f>SUM(E72:E94)</f>
        <v>0.63400000000000023</v>
      </c>
      <c r="F95" s="85">
        <f>G95/B95</f>
        <v>1</v>
      </c>
      <c r="G95" s="34">
        <f>COUNTIF(G72:G94, "&gt;0")</f>
        <v>23</v>
      </c>
      <c r="H95" s="33"/>
      <c r="I95" s="38">
        <f>SUM(I72:I94)</f>
        <v>2415</v>
      </c>
      <c r="J95" s="34">
        <f>COUNTA(J72:J94)</f>
        <v>22</v>
      </c>
      <c r="K95" s="38">
        <f>SUM(K72:K94)</f>
        <v>86</v>
      </c>
      <c r="L95" s="46">
        <f>K95/I95</f>
        <v>3.5610766045548657E-2</v>
      </c>
    </row>
    <row r="96" spans="1:12" ht="8.25" customHeight="1">
      <c r="A96" s="33"/>
      <c r="B96" s="34"/>
      <c r="C96" s="33"/>
      <c r="D96" s="80"/>
      <c r="E96" s="38"/>
      <c r="F96" s="85"/>
      <c r="G96" s="34"/>
      <c r="H96" s="33"/>
      <c r="I96" s="38"/>
      <c r="J96" s="34"/>
      <c r="K96" s="38"/>
      <c r="L96" s="46"/>
    </row>
    <row r="97" spans="1:12" ht="12.75" customHeight="1">
      <c r="A97" s="142" t="s">
        <v>834</v>
      </c>
      <c r="B97" s="142" t="s">
        <v>837</v>
      </c>
      <c r="C97" s="142" t="s">
        <v>838</v>
      </c>
      <c r="D97" s="142">
        <v>1</v>
      </c>
      <c r="E97" s="138">
        <v>0.33700000000000002</v>
      </c>
      <c r="F97" s="74" t="s">
        <v>33</v>
      </c>
      <c r="G97" s="74">
        <v>1</v>
      </c>
      <c r="H97" s="74" t="s">
        <v>883</v>
      </c>
      <c r="I97" s="33">
        <v>105</v>
      </c>
      <c r="J97" s="151" t="s">
        <v>33</v>
      </c>
      <c r="K97" s="151">
        <v>9</v>
      </c>
      <c r="L97" s="154">
        <f t="shared" ref="L97:L112" si="14">K97/I97</f>
        <v>8.5714285714285715E-2</v>
      </c>
    </row>
    <row r="98" spans="1:12" ht="12.75" customHeight="1">
      <c r="A98" s="142" t="s">
        <v>834</v>
      </c>
      <c r="B98" s="142" t="s">
        <v>839</v>
      </c>
      <c r="C98" s="142" t="s">
        <v>840</v>
      </c>
      <c r="D98" s="142">
        <v>1</v>
      </c>
      <c r="E98" s="138">
        <v>0.40400000000000003</v>
      </c>
      <c r="F98" s="74" t="s">
        <v>33</v>
      </c>
      <c r="G98" s="74">
        <v>1</v>
      </c>
      <c r="H98" s="74" t="s">
        <v>883</v>
      </c>
      <c r="I98" s="33">
        <v>105</v>
      </c>
      <c r="J98" s="37"/>
      <c r="K98" s="37"/>
      <c r="L98" s="154">
        <f t="shared" si="14"/>
        <v>0</v>
      </c>
    </row>
    <row r="99" spans="1:12" ht="12.75" customHeight="1">
      <c r="A99" s="142" t="s">
        <v>834</v>
      </c>
      <c r="B99" s="142" t="s">
        <v>845</v>
      </c>
      <c r="C99" s="142" t="s">
        <v>846</v>
      </c>
      <c r="D99" s="142">
        <v>1</v>
      </c>
      <c r="E99" s="138">
        <v>0.377</v>
      </c>
      <c r="F99" s="74" t="s">
        <v>33</v>
      </c>
      <c r="G99" s="74">
        <v>1</v>
      </c>
      <c r="H99" s="74" t="s">
        <v>883</v>
      </c>
      <c r="I99" s="33">
        <v>105</v>
      </c>
      <c r="J99" s="151" t="s">
        <v>33</v>
      </c>
      <c r="K99" s="151">
        <v>13</v>
      </c>
      <c r="L99" s="154">
        <f t="shared" si="14"/>
        <v>0.12380952380952381</v>
      </c>
    </row>
    <row r="100" spans="1:12" ht="12.75" customHeight="1">
      <c r="A100" s="142" t="s">
        <v>834</v>
      </c>
      <c r="B100" s="142" t="s">
        <v>847</v>
      </c>
      <c r="C100" s="142" t="s">
        <v>848</v>
      </c>
      <c r="D100" s="142">
        <v>1</v>
      </c>
      <c r="E100" s="138">
        <v>1.88</v>
      </c>
      <c r="F100" s="74" t="s">
        <v>33</v>
      </c>
      <c r="G100" s="74">
        <v>1</v>
      </c>
      <c r="H100" s="74" t="s">
        <v>883</v>
      </c>
      <c r="I100" s="33">
        <v>105</v>
      </c>
      <c r="J100" s="37"/>
      <c r="K100" s="37"/>
      <c r="L100" s="154">
        <f t="shared" si="14"/>
        <v>0</v>
      </c>
    </row>
    <row r="101" spans="1:12" ht="12.75" customHeight="1">
      <c r="A101" s="142" t="s">
        <v>834</v>
      </c>
      <c r="B101" s="142" t="s">
        <v>849</v>
      </c>
      <c r="C101" s="142" t="s">
        <v>850</v>
      </c>
      <c r="D101" s="142">
        <v>1</v>
      </c>
      <c r="E101" s="138">
        <v>1.7000000000000001E-2</v>
      </c>
      <c r="F101" s="74" t="s">
        <v>33</v>
      </c>
      <c r="G101" s="74">
        <v>1</v>
      </c>
      <c r="H101" s="74" t="s">
        <v>883</v>
      </c>
      <c r="I101" s="33">
        <v>105</v>
      </c>
      <c r="J101" s="151" t="s">
        <v>33</v>
      </c>
      <c r="K101" s="151">
        <v>9</v>
      </c>
      <c r="L101" s="154">
        <f t="shared" si="14"/>
        <v>8.5714285714285715E-2</v>
      </c>
    </row>
    <row r="102" spans="1:12" ht="12.75" customHeight="1">
      <c r="A102" s="142" t="s">
        <v>834</v>
      </c>
      <c r="B102" s="142" t="s">
        <v>851</v>
      </c>
      <c r="C102" s="142" t="s">
        <v>852</v>
      </c>
      <c r="D102" s="142">
        <v>1</v>
      </c>
      <c r="E102" s="138">
        <v>0.88700000000000001</v>
      </c>
      <c r="F102" s="74" t="s">
        <v>33</v>
      </c>
      <c r="G102" s="74">
        <v>1</v>
      </c>
      <c r="H102" s="74" t="s">
        <v>883</v>
      </c>
      <c r="I102" s="33">
        <v>105</v>
      </c>
      <c r="J102" s="151" t="s">
        <v>33</v>
      </c>
      <c r="K102" s="151">
        <v>9</v>
      </c>
      <c r="L102" s="154">
        <f t="shared" si="14"/>
        <v>8.5714285714285715E-2</v>
      </c>
    </row>
    <row r="103" spans="1:12" ht="12.75" customHeight="1">
      <c r="A103" s="142" t="s">
        <v>834</v>
      </c>
      <c r="B103" s="142" t="s">
        <v>853</v>
      </c>
      <c r="C103" s="142" t="s">
        <v>854</v>
      </c>
      <c r="D103" s="142">
        <v>1</v>
      </c>
      <c r="E103" s="138">
        <v>0.45800000000000002</v>
      </c>
      <c r="F103" s="74" t="s">
        <v>33</v>
      </c>
      <c r="G103" s="74">
        <v>1</v>
      </c>
      <c r="H103" s="74" t="s">
        <v>883</v>
      </c>
      <c r="I103" s="33">
        <v>105</v>
      </c>
      <c r="J103" s="151" t="s">
        <v>33</v>
      </c>
      <c r="K103" s="151">
        <v>9</v>
      </c>
      <c r="L103" s="154">
        <f t="shared" si="14"/>
        <v>8.5714285714285715E-2</v>
      </c>
    </row>
    <row r="104" spans="1:12" ht="12.75" customHeight="1">
      <c r="A104" s="142" t="s">
        <v>834</v>
      </c>
      <c r="B104" s="142" t="s">
        <v>855</v>
      </c>
      <c r="C104" s="142" t="s">
        <v>856</v>
      </c>
      <c r="D104" s="142">
        <v>1</v>
      </c>
      <c r="E104" s="138">
        <v>2.8000000000000001E-2</v>
      </c>
      <c r="F104" s="74" t="s">
        <v>33</v>
      </c>
      <c r="G104" s="74">
        <v>1</v>
      </c>
      <c r="H104" s="74" t="s">
        <v>883</v>
      </c>
      <c r="I104" s="33">
        <v>105</v>
      </c>
      <c r="J104" s="37"/>
      <c r="K104" s="37"/>
      <c r="L104" s="154">
        <f t="shared" si="14"/>
        <v>0</v>
      </c>
    </row>
    <row r="105" spans="1:12" ht="12.75" customHeight="1">
      <c r="A105" s="142" t="s">
        <v>834</v>
      </c>
      <c r="B105" s="142" t="s">
        <v>857</v>
      </c>
      <c r="C105" s="142" t="s">
        <v>858</v>
      </c>
      <c r="D105" s="142">
        <v>1</v>
      </c>
      <c r="E105" s="138">
        <v>3.4000000000000002E-2</v>
      </c>
      <c r="F105" s="74" t="s">
        <v>33</v>
      </c>
      <c r="G105" s="74">
        <v>1</v>
      </c>
      <c r="H105" s="74" t="s">
        <v>883</v>
      </c>
      <c r="I105" s="33">
        <v>105</v>
      </c>
      <c r="J105" s="37"/>
      <c r="K105" s="37"/>
      <c r="L105" s="154">
        <f t="shared" si="14"/>
        <v>0</v>
      </c>
    </row>
    <row r="106" spans="1:12" ht="12.75" customHeight="1">
      <c r="A106" s="142" t="s">
        <v>834</v>
      </c>
      <c r="B106" s="142" t="s">
        <v>859</v>
      </c>
      <c r="C106" s="142" t="s">
        <v>860</v>
      </c>
      <c r="D106" s="142">
        <v>1</v>
      </c>
      <c r="E106" s="138">
        <v>0.50900000000000001</v>
      </c>
      <c r="F106" s="74" t="s">
        <v>33</v>
      </c>
      <c r="G106" s="74">
        <v>1</v>
      </c>
      <c r="H106" s="74" t="s">
        <v>883</v>
      </c>
      <c r="I106" s="33">
        <v>105</v>
      </c>
      <c r="J106" s="151" t="s">
        <v>33</v>
      </c>
      <c r="K106" s="151">
        <v>9</v>
      </c>
      <c r="L106" s="154">
        <f t="shared" si="14"/>
        <v>8.5714285714285715E-2</v>
      </c>
    </row>
    <row r="107" spans="1:12" ht="12.75" customHeight="1">
      <c r="A107" s="142" t="s">
        <v>834</v>
      </c>
      <c r="B107" s="142" t="s">
        <v>865</v>
      </c>
      <c r="C107" s="142" t="s">
        <v>866</v>
      </c>
      <c r="D107" s="142">
        <v>1</v>
      </c>
      <c r="E107" s="138">
        <v>2.8000000000000001E-2</v>
      </c>
      <c r="F107" s="74" t="s">
        <v>33</v>
      </c>
      <c r="G107" s="74">
        <v>1</v>
      </c>
      <c r="H107" s="74" t="s">
        <v>883</v>
      </c>
      <c r="I107" s="33">
        <v>105</v>
      </c>
      <c r="J107" s="151" t="s">
        <v>33</v>
      </c>
      <c r="K107" s="151">
        <v>9</v>
      </c>
      <c r="L107" s="154">
        <f t="shared" si="14"/>
        <v>8.5714285714285715E-2</v>
      </c>
    </row>
    <row r="108" spans="1:12" ht="12.75" customHeight="1">
      <c r="A108" s="142" t="s">
        <v>834</v>
      </c>
      <c r="B108" s="142" t="s">
        <v>867</v>
      </c>
      <c r="C108" s="142" t="s">
        <v>868</v>
      </c>
      <c r="D108" s="142">
        <v>1</v>
      </c>
      <c r="E108" s="138">
        <v>1.212</v>
      </c>
      <c r="F108" s="74" t="s">
        <v>33</v>
      </c>
      <c r="G108" s="74">
        <v>1</v>
      </c>
      <c r="H108" s="74" t="s">
        <v>883</v>
      </c>
      <c r="I108" s="33">
        <v>105</v>
      </c>
      <c r="J108" s="37"/>
      <c r="K108" s="37"/>
      <c r="L108" s="154">
        <f t="shared" si="14"/>
        <v>0</v>
      </c>
    </row>
    <row r="109" spans="1:12" ht="12.75" customHeight="1">
      <c r="A109" s="142" t="s">
        <v>834</v>
      </c>
      <c r="B109" s="142" t="s">
        <v>869</v>
      </c>
      <c r="C109" s="142" t="s">
        <v>870</v>
      </c>
      <c r="D109" s="142">
        <v>1</v>
      </c>
      <c r="E109" s="138">
        <v>0.28399999999999997</v>
      </c>
      <c r="F109" s="74" t="s">
        <v>33</v>
      </c>
      <c r="G109" s="74">
        <v>1</v>
      </c>
      <c r="H109" s="74" t="s">
        <v>883</v>
      </c>
      <c r="I109" s="33">
        <v>105</v>
      </c>
      <c r="J109" s="37"/>
      <c r="K109" s="37"/>
      <c r="L109" s="154">
        <f t="shared" si="14"/>
        <v>0</v>
      </c>
    </row>
    <row r="110" spans="1:12" ht="12.75" customHeight="1">
      <c r="A110" s="142" t="s">
        <v>834</v>
      </c>
      <c r="B110" s="142" t="s">
        <v>873</v>
      </c>
      <c r="C110" s="142" t="s">
        <v>874</v>
      </c>
      <c r="D110" s="142">
        <v>1</v>
      </c>
      <c r="E110" s="138">
        <v>0.16900000000000001</v>
      </c>
      <c r="F110" s="74" t="s">
        <v>33</v>
      </c>
      <c r="G110" s="74">
        <v>1</v>
      </c>
      <c r="H110" s="74" t="s">
        <v>883</v>
      </c>
      <c r="I110" s="33">
        <v>105</v>
      </c>
      <c r="J110" s="151" t="s">
        <v>33</v>
      </c>
      <c r="K110" s="151">
        <v>9</v>
      </c>
      <c r="L110" s="154">
        <f t="shared" si="14"/>
        <v>8.5714285714285715E-2</v>
      </c>
    </row>
    <row r="111" spans="1:12" ht="12.75" customHeight="1">
      <c r="A111" s="142" t="s">
        <v>834</v>
      </c>
      <c r="B111" s="142" t="s">
        <v>875</v>
      </c>
      <c r="C111" s="142" t="s">
        <v>876</v>
      </c>
      <c r="D111" s="142">
        <v>1</v>
      </c>
      <c r="E111" s="138">
        <v>2.3E-2</v>
      </c>
      <c r="F111" s="74" t="s">
        <v>33</v>
      </c>
      <c r="G111" s="74">
        <v>1</v>
      </c>
      <c r="H111" s="74" t="s">
        <v>883</v>
      </c>
      <c r="I111" s="33">
        <v>105</v>
      </c>
      <c r="J111" s="37"/>
      <c r="K111" s="37"/>
      <c r="L111" s="154">
        <f t="shared" si="14"/>
        <v>0</v>
      </c>
    </row>
    <row r="112" spans="1:12" ht="12.75" customHeight="1">
      <c r="A112" s="143" t="s">
        <v>834</v>
      </c>
      <c r="B112" s="143" t="s">
        <v>879</v>
      </c>
      <c r="C112" s="143" t="s">
        <v>880</v>
      </c>
      <c r="D112" s="143">
        <v>1</v>
      </c>
      <c r="E112" s="141">
        <v>5.7000000000000002E-2</v>
      </c>
      <c r="F112" s="75" t="s">
        <v>33</v>
      </c>
      <c r="G112" s="75">
        <v>1</v>
      </c>
      <c r="H112" s="75" t="s">
        <v>883</v>
      </c>
      <c r="I112" s="36">
        <v>105</v>
      </c>
      <c r="J112" s="156"/>
      <c r="K112" s="156"/>
      <c r="L112" s="155">
        <f t="shared" si="14"/>
        <v>0</v>
      </c>
    </row>
    <row r="113" spans="1:12" ht="12.75" customHeight="1">
      <c r="A113" s="33"/>
      <c r="B113" s="34">
        <f>COUNTA(B97:B112)</f>
        <v>16</v>
      </c>
      <c r="C113" s="33"/>
      <c r="D113" s="80">
        <f>COUNTIF(D97:D112, "1")</f>
        <v>16</v>
      </c>
      <c r="E113" s="153">
        <f>SUM(E97:E112)</f>
        <v>6.7039999999999988</v>
      </c>
      <c r="F113" s="85">
        <f>G113/B113</f>
        <v>1</v>
      </c>
      <c r="G113" s="34">
        <f>COUNTIF(G97:G112, "&gt;0")</f>
        <v>16</v>
      </c>
      <c r="H113" s="33"/>
      <c r="I113" s="38">
        <f>SUM(I97:I112)</f>
        <v>1680</v>
      </c>
      <c r="J113" s="34">
        <f>COUNTA(J97:J112)</f>
        <v>8</v>
      </c>
      <c r="K113" s="38">
        <f>SUM(K97:K112)</f>
        <v>76</v>
      </c>
      <c r="L113" s="46">
        <f>K113/I113</f>
        <v>4.5238095238095237E-2</v>
      </c>
    </row>
    <row r="114" spans="1:12" ht="12.75" customHeight="1">
      <c r="A114" s="33"/>
      <c r="B114" s="34"/>
      <c r="C114" s="33"/>
      <c r="D114" s="80"/>
      <c r="E114" s="38"/>
      <c r="F114" s="85"/>
      <c r="G114" s="34"/>
      <c r="H114" s="33"/>
      <c r="I114" s="38"/>
      <c r="J114" s="34"/>
      <c r="K114" s="38"/>
      <c r="L114" s="46"/>
    </row>
    <row r="115" spans="1:12" ht="12.75" customHeight="1">
      <c r="A115" s="48"/>
      <c r="B115" s="48"/>
      <c r="C115" s="48"/>
      <c r="D115" s="58"/>
      <c r="E115" s="58"/>
      <c r="F115" s="157"/>
      <c r="G115" s="157"/>
      <c r="H115" s="157"/>
      <c r="I115" s="48"/>
      <c r="J115" s="48"/>
      <c r="K115" s="48"/>
      <c r="L115" s="48"/>
    </row>
    <row r="116" spans="1:12" s="6" customFormat="1" ht="12.75" customHeight="1">
      <c r="A116" s="157"/>
      <c r="B116" s="157"/>
      <c r="C116" s="111" t="s">
        <v>85</v>
      </c>
      <c r="D116" s="124"/>
      <c r="E116" s="124"/>
      <c r="F116" s="60"/>
      <c r="G116" s="37"/>
      <c r="H116" s="37"/>
      <c r="I116" s="157"/>
      <c r="J116" s="157"/>
      <c r="K116" s="157"/>
      <c r="L116" s="157"/>
    </row>
    <row r="117" spans="1:12" s="6" customFormat="1" ht="12.75" customHeight="1">
      <c r="A117" s="157"/>
      <c r="B117" s="157"/>
      <c r="C117" s="111"/>
      <c r="D117" s="127" t="s">
        <v>172</v>
      </c>
      <c r="E117" s="107">
        <f>SUM(B11+B14+B19+B23+B26+B31+B37+B52+B55+B63+B67+B70+B95+B113)</f>
        <v>85</v>
      </c>
      <c r="F117" s="157"/>
      <c r="G117" s="37"/>
      <c r="H117" s="37"/>
      <c r="I117" s="157"/>
      <c r="J117" s="157"/>
      <c r="K117" s="157"/>
      <c r="L117" s="157"/>
    </row>
    <row r="118" spans="1:12" s="6" customFormat="1" ht="12.75" customHeight="1">
      <c r="A118" s="157"/>
      <c r="B118" s="157"/>
      <c r="C118" s="111"/>
      <c r="D118" s="116" t="s">
        <v>173</v>
      </c>
      <c r="E118" s="165">
        <f>SUM(E11+E14+E19+E23+E26+E31+E37+E52+E55+E63+E67+E70+E95+E113)</f>
        <v>31.778999999999996</v>
      </c>
      <c r="F118" s="158" t="s">
        <v>881</v>
      </c>
      <c r="G118" s="37"/>
      <c r="H118" s="37"/>
      <c r="I118" s="157"/>
      <c r="J118" s="157"/>
      <c r="K118" s="157"/>
      <c r="L118" s="157"/>
    </row>
    <row r="119" spans="1:12" s="6" customFormat="1" ht="12.75" customHeight="1">
      <c r="A119" s="157"/>
      <c r="B119" s="157"/>
      <c r="C119" s="159"/>
      <c r="D119" s="116" t="s">
        <v>176</v>
      </c>
      <c r="E119" s="107">
        <f>SUM(G11+G14+G19+G23+G26+G31+G37+G52+G55+G63+G67+G70+G95+G113)</f>
        <v>85</v>
      </c>
      <c r="F119" s="157"/>
      <c r="G119" s="37"/>
      <c r="H119" s="37"/>
      <c r="I119" s="157"/>
      <c r="J119" s="157"/>
      <c r="K119" s="157"/>
      <c r="L119" s="157"/>
    </row>
    <row r="120" spans="1:12" s="6" customFormat="1" ht="12.75" customHeight="1">
      <c r="A120" s="157"/>
      <c r="B120" s="157"/>
      <c r="C120" s="159"/>
      <c r="D120" s="116" t="s">
        <v>174</v>
      </c>
      <c r="E120" s="136">
        <f>E119/E117</f>
        <v>1</v>
      </c>
      <c r="F120" s="157"/>
      <c r="G120" s="37"/>
      <c r="H120" s="37"/>
      <c r="I120" s="157"/>
      <c r="J120" s="157"/>
      <c r="K120" s="157"/>
      <c r="L120" s="157"/>
    </row>
    <row r="121" spans="1:12" s="6" customFormat="1" ht="12.75" customHeight="1">
      <c r="A121" s="157"/>
      <c r="B121" s="157"/>
      <c r="C121" s="159"/>
      <c r="D121" s="116" t="s">
        <v>177</v>
      </c>
      <c r="E121" s="106">
        <f>SUM(I11+I14+I19+I23+I26+I31+I37+I52+I55+I63+I67+I70+I95+I113)</f>
        <v>8925</v>
      </c>
      <c r="F121" s="157"/>
      <c r="G121" s="37"/>
      <c r="H121" s="37"/>
      <c r="I121" s="157"/>
      <c r="J121" s="157"/>
      <c r="K121" s="157"/>
      <c r="L121" s="157"/>
    </row>
    <row r="122" spans="1:12" s="6" customFormat="1" ht="12.75" customHeight="1">
      <c r="A122" s="157"/>
      <c r="B122" s="157"/>
      <c r="C122" s="157"/>
      <c r="D122" s="127" t="s">
        <v>178</v>
      </c>
      <c r="E122" s="106">
        <f>SUM(J11+J14+J19+J23+J26+J31+J37+J52+J55+J63+J67+J70+J95+J113)</f>
        <v>64</v>
      </c>
      <c r="F122" s="157"/>
      <c r="G122" s="37"/>
      <c r="H122" s="37"/>
      <c r="I122" s="157"/>
      <c r="J122" s="157"/>
      <c r="K122" s="157"/>
      <c r="L122" s="157"/>
    </row>
    <row r="123" spans="1:12" s="6" customFormat="1" ht="12.75" customHeight="1">
      <c r="A123" s="157"/>
      <c r="B123" s="157"/>
      <c r="C123" s="157"/>
      <c r="D123" s="127" t="s">
        <v>179</v>
      </c>
      <c r="E123" s="106">
        <f>SUM(K11+K14+K19+K23+K26+K31+K37+K52+K55+K63+K67+K70+K95+K113)</f>
        <v>626</v>
      </c>
      <c r="F123" s="157"/>
      <c r="G123" s="37"/>
      <c r="H123" s="37"/>
      <c r="I123" s="157"/>
      <c r="J123" s="157"/>
      <c r="K123" s="157"/>
      <c r="L123" s="157"/>
    </row>
    <row r="124" spans="1:12" ht="12.75" customHeight="1">
      <c r="A124" s="48"/>
      <c r="B124" s="48"/>
      <c r="C124" s="48"/>
      <c r="D124" s="116" t="s">
        <v>180</v>
      </c>
      <c r="E124" s="136">
        <f>E123/E121</f>
        <v>7.014005602240897E-2</v>
      </c>
      <c r="F124" s="157"/>
      <c r="G124" s="157"/>
      <c r="H124" s="157"/>
      <c r="I124" s="48"/>
      <c r="J124" s="48"/>
      <c r="K124" s="48"/>
      <c r="L124" s="48"/>
    </row>
    <row r="125" spans="1:12">
      <c r="D125" s="127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New York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2011-06-27T14:53:57Z</cp:lastPrinted>
  <dcterms:created xsi:type="dcterms:W3CDTF">2006-12-12T20:37:17Z</dcterms:created>
  <dcterms:modified xsi:type="dcterms:W3CDTF">2011-06-27T14:54:21Z</dcterms:modified>
</cp:coreProperties>
</file>