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0" yWindow="2595" windowWidth="18390" windowHeight="6375"/>
  </bookViews>
  <sheets>
    <sheet name="Summary" sheetId="8" r:id="rId1"/>
    <sheet name="Attributes" sheetId="2" r:id="rId2"/>
    <sheet name="Monitoring" sheetId="10" r:id="rId3"/>
    <sheet name="Pollution Sources" sheetId="11" r:id="rId4"/>
    <sheet name="Beach Days" sheetId="7" r:id="rId5"/>
  </sheets>
  <definedNames>
    <definedName name="_xlnm.Print_Area" localSheetId="1">Attributes!$A$1:$J$20</definedName>
    <definedName name="_xlnm.Print_Area" localSheetId="4">'Beach Days'!$A$1:$L$17</definedName>
    <definedName name="_xlnm.Print_Area" localSheetId="2">Monitoring!$A$1:$J$23</definedName>
    <definedName name="_xlnm.Print_Area" localSheetId="3">'Pollution Sources'!$A$1:$R$30</definedName>
    <definedName name="_xlnm.Print_Area" localSheetId="0">Summary!$A$1:$W$18</definedName>
    <definedName name="_xlnm.Print_Titles" localSheetId="1">Attributes!$1:$1</definedName>
    <definedName name="_xlnm.Print_Titles" localSheetId="4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J15" i="10" l="1"/>
  <c r="D23" i="10" s="1"/>
  <c r="K7" i="7" l="1"/>
  <c r="L7" i="7" s="1"/>
  <c r="I7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D14" i="7" l="1"/>
  <c r="F3" i="8" l="1"/>
  <c r="F15" i="2"/>
  <c r="D20" i="2" s="1"/>
  <c r="F15" i="10"/>
  <c r="D21" i="10" s="1"/>
  <c r="E8" i="7"/>
  <c r="E12" i="7" s="1"/>
  <c r="E8" i="11"/>
  <c r="G14" i="11" s="1"/>
  <c r="R8" i="11"/>
  <c r="G29" i="11" s="1"/>
  <c r="Q8" i="11"/>
  <c r="G28" i="11" s="1"/>
  <c r="D8" i="11"/>
  <c r="G13" i="11" s="1"/>
  <c r="P8" i="11"/>
  <c r="G27" i="11" s="1"/>
  <c r="O8" i="11"/>
  <c r="N8" i="11"/>
  <c r="M8" i="11"/>
  <c r="L8" i="11"/>
  <c r="K8" i="11"/>
  <c r="J8" i="11"/>
  <c r="I8" i="11"/>
  <c r="H8" i="11"/>
  <c r="G8" i="11"/>
  <c r="F8" i="11"/>
  <c r="B8" i="11"/>
  <c r="G12" i="11" s="1"/>
  <c r="H8" i="7"/>
  <c r="E14" i="7" s="1"/>
  <c r="G8" i="7"/>
  <c r="E13" i="7" s="1"/>
  <c r="B8" i="7"/>
  <c r="E11" i="7" s="1"/>
  <c r="B15" i="10"/>
  <c r="D20" i="10" s="1"/>
  <c r="B15" i="2"/>
  <c r="D19" i="2" s="1"/>
  <c r="G20" i="11" l="1"/>
  <c r="G22" i="11"/>
  <c r="G24" i="11"/>
  <c r="G26" i="11"/>
  <c r="G18" i="11"/>
  <c r="G17" i="11"/>
  <c r="G19" i="11"/>
  <c r="G21" i="11"/>
  <c r="G23" i="11"/>
  <c r="G25" i="11"/>
  <c r="D15" i="7"/>
  <c r="U3" i="8"/>
  <c r="U4" i="8" s="1"/>
  <c r="I8" i="7"/>
  <c r="V3" i="8"/>
  <c r="V4" i="8" s="1"/>
  <c r="C3" i="8"/>
  <c r="S4" i="8"/>
  <c r="O4" i="8"/>
  <c r="P4" i="8"/>
  <c r="G4" i="8"/>
  <c r="F4" i="8"/>
  <c r="Q4" i="8"/>
  <c r="K8" i="7"/>
  <c r="E16" i="7" s="1"/>
  <c r="D3" i="8"/>
  <c r="R4" i="8"/>
  <c r="L3" i="8" l="1"/>
  <c r="D22" i="10"/>
  <c r="E3" i="8"/>
  <c r="W3" i="8"/>
  <c r="N4" i="8"/>
  <c r="C4" i="8"/>
  <c r="E15" i="7"/>
  <c r="L8" i="7"/>
  <c r="G30" i="11"/>
  <c r="W4" i="8"/>
  <c r="D4" i="8"/>
  <c r="J4" i="8"/>
  <c r="K3" i="8"/>
  <c r="E17" i="7" l="1"/>
  <c r="E4" i="8"/>
  <c r="H22" i="11"/>
  <c r="H23" i="11"/>
  <c r="H17" i="11"/>
  <c r="H18" i="11"/>
  <c r="H19" i="11"/>
  <c r="H29" i="11"/>
  <c r="H26" i="11"/>
  <c r="H27" i="11"/>
  <c r="H21" i="11"/>
  <c r="H24" i="11"/>
  <c r="H25" i="11"/>
  <c r="H28" i="11"/>
  <c r="H20" i="11"/>
  <c r="L4" i="8"/>
  <c r="K4" i="8"/>
  <c r="H30" i="11" l="1"/>
</calcChain>
</file>

<file path=xl/sharedStrings.xml><?xml version="1.0" encoding="utf-8"?>
<sst xmlns="http://schemas.openxmlformats.org/spreadsheetml/2006/main" count="310" uniqueCount="153">
  <si>
    <t>No. of monitored beaches with actions</t>
  </si>
  <si>
    <t>No. of monitored beaches without actions</t>
  </si>
  <si>
    <t>Percent of monitored beaches affected by a beach action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</si>
  <si>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</si>
  <si>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</si>
  <si>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</si>
  <si>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</si>
  <si>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</si>
  <si>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</si>
  <si>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</si>
  <si>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</si>
  <si>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</si>
  <si>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</si>
  <si>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</si>
  <si>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</si>
  <si>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</si>
  <si>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CSO</t>
  </si>
  <si>
    <t>SSO</t>
  </si>
  <si>
    <t>CAFO</t>
  </si>
  <si>
    <t>POTW</t>
  </si>
  <si>
    <t>Monitored Beaches</t>
  </si>
  <si>
    <t>No. of beach days</t>
  </si>
  <si>
    <t>Under a Beach Action</t>
  </si>
  <si>
    <t>Yes</t>
  </si>
  <si>
    <t>Private/Public</t>
  </si>
  <si>
    <t>Not Under an Action</t>
  </si>
  <si>
    <t>No</t>
  </si>
  <si>
    <t>BEACH Act Beaches</t>
  </si>
  <si>
    <t>MONITORED BEACHES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</si>
  <si>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</si>
  <si>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</si>
  <si>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</si>
  <si>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</si>
  <si>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</si>
  <si>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</si>
  <si>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</si>
  <si>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</si>
  <si>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</si>
  <si>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</si>
  <si>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</si>
  <si>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</si>
  <si>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</si>
  <si>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</si>
  <si>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</si>
  <si>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</si>
  <si>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</si>
  <si>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</si>
  <si>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</si>
  <si>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</si>
  <si>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</si>
  <si>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</si>
  <si>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</si>
  <si>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</si>
  <si>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</si>
  <si>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</si>
  <si>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</si>
  <si>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</si>
  <si>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</si>
  <si>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</si>
  <si>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</si>
  <si>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</si>
  <si>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</si>
  <si>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</si>
  <si>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</si>
  <si>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</si>
  <si>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</si>
  <si>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</si>
  <si>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</si>
  <si>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</si>
  <si>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</si>
  <si>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</si>
  <si>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</si>
  <si>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</si>
  <si>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</si>
  <si>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</si>
  <si>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</si>
  <si>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</si>
  <si>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</si>
  <si>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</si>
  <si>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</si>
  <si>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</si>
  <si>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</si>
  <si>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</si>
  <si>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</si>
  <si>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>Totals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</si>
  <si>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</si>
  <si>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</si>
  <si>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</si>
  <si>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</si>
  <si>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</si>
  <si>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</si>
  <si>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</si>
  <si>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</si>
  <si>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N/A</t>
  </si>
  <si>
    <t>POLLUTION SOURCE TALLY</t>
  </si>
  <si>
    <t>Percent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</si>
  <si>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</si>
  <si>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</si>
  <si>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</si>
  <si>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</si>
  <si>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</si>
  <si>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</si>
  <si>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</si>
  <si>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</si>
  <si>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</si>
  <si>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</si>
  <si>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</si>
  <si>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</si>
  <si>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</si>
  <si>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No. of monitored beaches with actions during swim season: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</si>
  <si>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</si>
  <si>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</si>
  <si>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</si>
  <si>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</si>
  <si>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</si>
  <si>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</si>
  <si>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</si>
  <si>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</si>
  <si>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PER_WEEK</t>
  </si>
  <si>
    <t xml:space="preserve"> = Beach is not monitored. It is not included in EPA's monitored beach summary statistics.</t>
  </si>
  <si>
    <t>WA169004</t>
  </si>
  <si>
    <t>Cape Flattery</t>
  </si>
  <si>
    <t>WA230086</t>
  </si>
  <si>
    <t>Cape Flattery Trail Lookout</t>
  </si>
  <si>
    <t>WA369836</t>
  </si>
  <si>
    <t>Dakwas Park Beach</t>
  </si>
  <si>
    <t>WA304130</t>
  </si>
  <si>
    <t>First Beach, Neah Bay</t>
  </si>
  <si>
    <t>WA283864</t>
  </si>
  <si>
    <t>Front Street Beach, East</t>
  </si>
  <si>
    <t>WA515050</t>
  </si>
  <si>
    <t>Hobuck Beach</t>
  </si>
  <si>
    <t>WA394351</t>
  </si>
  <si>
    <t>Makah Marina</t>
  </si>
  <si>
    <t>WA519274</t>
  </si>
  <si>
    <t>Ozette Indian Reservation</t>
  </si>
  <si>
    <t>WA689090</t>
  </si>
  <si>
    <t>Second Beach, Neah Bay</t>
  </si>
  <si>
    <t>WA878755</t>
  </si>
  <si>
    <t>Sooes Beach</t>
  </si>
  <si>
    <t>WA853688</t>
  </si>
  <si>
    <t>South Sooes</t>
  </si>
  <si>
    <t>WA726026</t>
  </si>
  <si>
    <t>Third Beach, Neah Bay</t>
  </si>
  <si>
    <t>WA259301</t>
  </si>
  <si>
    <t>Waadah Island</t>
  </si>
  <si>
    <t>Meters</t>
  </si>
  <si>
    <t>Beach length (M)</t>
  </si>
  <si>
    <t>DAYS</t>
  </si>
  <si>
    <t>Total length of monitored beaches (M)</t>
  </si>
  <si>
    <t>Tribe</t>
  </si>
  <si>
    <t>Makah</t>
  </si>
  <si>
    <t>Beach action in 2011?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</si>
</sst>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2" fillId="0" borderId="0" xfId="0" applyFont="1"/>
    <xf numFmtId="0" fontId="13" fillId="0" borderId="3" xfId="0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5" fillId="0" borderId="0" xfId="0" applyFont="1" applyBorder="1"/>
    <xf numFmtId="0" fontId="14" fillId="0" borderId="0" xfId="0" applyFont="1" applyFill="1" applyBorder="1" applyAlignment="1">
      <alignment horizontal="right" vertical="center"/>
    </xf>
    <xf numFmtId="0" fontId="14" fillId="0" borderId="0" xfId="0" quotePrefix="1" applyFont="1" applyFill="1" applyBorder="1" applyAlignment="1">
      <alignment horizontal="right"/>
    </xf>
    <xf numFmtId="0" fontId="15" fillId="0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right"/>
    </xf>
    <xf numFmtId="164" fontId="14" fillId="0" borderId="0" xfId="0" applyNumberFormat="1" applyFont="1" applyAlignment="1">
      <alignment horizontal="center" vertical="center"/>
    </xf>
    <xf numFmtId="164" fontId="14" fillId="0" borderId="0" xfId="0" applyNumberFormat="1" applyFont="1" applyAlignment="1">
      <alignment horizontal="center"/>
    </xf>
    <xf numFmtId="164" fontId="14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4" fillId="0" borderId="0" xfId="0" quotePrefix="1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3" fontId="5" fillId="0" borderId="0" xfId="0" applyNumberFormat="1" applyFont="1" applyFill="1" applyBorder="1"/>
    <xf numFmtId="3" fontId="10" fillId="0" borderId="1" xfId="0" applyNumberFormat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4" xfId="0" quotePrefix="1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18"/>
  <sheetViews>
    <sheetView tabSelected="1" workbookViewId="0"/>
  </sheetViews>
  <sheetFormatPr defaultRowHeight="12.75" x14ac:dyDescent="0.2"/>
  <cols>
    <col min="1" max="1" width="11.5703125" style="4" customWidth="1"/>
    <col min="2" max="2" width="0.5703125" style="4" customWidth="1"/>
    <col min="3" max="8" width="8.28515625" style="4" customWidth="1"/>
    <col min="9" max="9" width="0.5703125" style="4" customWidth="1"/>
    <col min="10" max="12" width="8.28515625" style="4" customWidth="1"/>
    <col min="13" max="13" width="0.5703125" style="4" customWidth="1"/>
    <col min="14" max="19" width="8.28515625" style="4" customWidth="1"/>
    <col min="20" max="20" width="0.5703125" style="4" customWidth="1"/>
    <col min="21" max="16384" width="9.140625" style="4"/>
  </cols>
  <sheetData>
    <row r="1" spans="1:23" x14ac:dyDescent="0.2">
      <c r="A1" s="7"/>
      <c r="B1" s="7"/>
      <c r="C1" s="118" t="s">
        <v>27</v>
      </c>
      <c r="D1" s="120"/>
      <c r="E1" s="120"/>
      <c r="F1" s="119"/>
      <c r="G1" s="119"/>
      <c r="H1" s="42"/>
      <c r="I1" s="55"/>
      <c r="J1" s="118" t="s">
        <v>29</v>
      </c>
      <c r="K1" s="118"/>
      <c r="L1" s="118"/>
      <c r="M1" s="42"/>
      <c r="N1" s="118" t="s">
        <v>34</v>
      </c>
      <c r="O1" s="119"/>
      <c r="P1" s="119"/>
      <c r="Q1" s="119"/>
      <c r="R1" s="119"/>
      <c r="S1" s="119"/>
      <c r="T1" s="42"/>
      <c r="U1" s="118" t="s">
        <v>33</v>
      </c>
      <c r="V1" s="119"/>
      <c r="W1" s="119"/>
    </row>
    <row r="2" spans="1:23" ht="88.5" customHeight="1" x14ac:dyDescent="0.2">
      <c r="A2" s="3" t="s">
        <v>150</v>
      </c>
      <c r="B2" s="3"/>
      <c r="C2" s="2" t="s">
        <v>31</v>
      </c>
      <c r="D2" s="2" t="s">
        <v>36</v>
      </c>
      <c r="E2" s="2" t="s">
        <v>37</v>
      </c>
      <c r="F2" s="2" t="s">
        <v>149</v>
      </c>
      <c r="G2" s="2" t="s">
        <v>32</v>
      </c>
      <c r="H2" s="2" t="s">
        <v>46</v>
      </c>
      <c r="I2" s="2"/>
      <c r="J2" s="2" t="s">
        <v>0</v>
      </c>
      <c r="K2" s="2" t="s">
        <v>1</v>
      </c>
      <c r="L2" s="2" t="s">
        <v>2</v>
      </c>
      <c r="M2" s="2"/>
      <c r="N2" s="10" t="s">
        <v>35</v>
      </c>
      <c r="O2" s="2" t="s">
        <v>3</v>
      </c>
      <c r="P2" s="2" t="s">
        <v>4</v>
      </c>
      <c r="Q2" s="2" t="s">
        <v>5</v>
      </c>
      <c r="R2" s="2" t="s">
        <v>6</v>
      </c>
      <c r="S2" s="2" t="s">
        <v>7</v>
      </c>
      <c r="T2" s="2"/>
      <c r="U2" s="10" t="s">
        <v>8</v>
      </c>
      <c r="V2" s="11" t="s">
        <v>9</v>
      </c>
      <c r="W2" s="2" t="s">
        <v>13</v>
      </c>
    </row>
    <row r="3" spans="1:23" x14ac:dyDescent="0.2">
      <c r="A3" s="53" t="s">
        <v>151</v>
      </c>
      <c r="B3" s="110"/>
      <c r="C3" s="111">
        <f>Monitoring!$B$15</f>
        <v>13</v>
      </c>
      <c r="D3" s="111">
        <f>Monitoring!$F$15</f>
        <v>5</v>
      </c>
      <c r="E3" s="112">
        <f>D3/C3</f>
        <v>0.38461538461538464</v>
      </c>
      <c r="F3" s="113">
        <f>Monitoring!$J$15</f>
        <v>9692.24</v>
      </c>
      <c r="G3" s="114">
        <v>5</v>
      </c>
      <c r="H3" s="112">
        <v>0.38500000000000001</v>
      </c>
      <c r="I3" s="114"/>
      <c r="J3" s="115">
        <v>0</v>
      </c>
      <c r="K3" s="115">
        <f>D3-J3</f>
        <v>5</v>
      </c>
      <c r="L3" s="112">
        <f t="shared" ref="L3" si="0">J3/D3</f>
        <v>0</v>
      </c>
      <c r="M3" s="114"/>
      <c r="N3" s="114">
        <v>0</v>
      </c>
      <c r="O3" s="116" t="s">
        <v>30</v>
      </c>
      <c r="P3" s="116" t="s">
        <v>30</v>
      </c>
      <c r="Q3" s="116" t="s">
        <v>30</v>
      </c>
      <c r="R3" s="116" t="s">
        <v>30</v>
      </c>
      <c r="S3" s="116" t="s">
        <v>30</v>
      </c>
      <c r="T3" s="114"/>
      <c r="U3" s="117">
        <f>'Beach Days'!E8</f>
        <v>460</v>
      </c>
      <c r="V3" s="117">
        <f>'Beach Days'!H8</f>
        <v>0</v>
      </c>
      <c r="W3" s="112">
        <f>V3/U3</f>
        <v>0</v>
      </c>
    </row>
    <row r="4" spans="1:23" x14ac:dyDescent="0.2">
      <c r="A4" s="98"/>
      <c r="B4" s="98"/>
      <c r="C4" s="107">
        <f>SUM(C3:C3)</f>
        <v>13</v>
      </c>
      <c r="D4" s="106">
        <f>SUM(D3:D3)</f>
        <v>5</v>
      </c>
      <c r="E4" s="108">
        <f>D4/C4</f>
        <v>0.38461538461538464</v>
      </c>
      <c r="F4" s="107">
        <f>SUM(F3:F3)</f>
        <v>9692.24</v>
      </c>
      <c r="G4" s="107">
        <f>SUM(G3:G3)</f>
        <v>5</v>
      </c>
      <c r="H4" s="108">
        <v>0.38500000000000001</v>
      </c>
      <c r="I4" s="106"/>
      <c r="J4" s="106">
        <f>SUM(J3:J3)</f>
        <v>0</v>
      </c>
      <c r="K4" s="109">
        <f>D4-J4</f>
        <v>5</v>
      </c>
      <c r="L4" s="108">
        <f>J4/D4</f>
        <v>0</v>
      </c>
      <c r="M4" s="106"/>
      <c r="N4" s="106">
        <f t="shared" ref="N4:S4" si="1">SUM(N3:N3)</f>
        <v>0</v>
      </c>
      <c r="O4" s="106">
        <f t="shared" si="1"/>
        <v>0</v>
      </c>
      <c r="P4" s="106">
        <f t="shared" si="1"/>
        <v>0</v>
      </c>
      <c r="Q4" s="106">
        <f t="shared" si="1"/>
        <v>0</v>
      </c>
      <c r="R4" s="106">
        <f t="shared" si="1"/>
        <v>0</v>
      </c>
      <c r="S4" s="106">
        <f t="shared" si="1"/>
        <v>0</v>
      </c>
      <c r="T4" s="106"/>
      <c r="U4" s="107">
        <f>SUM(U3:U3)</f>
        <v>460</v>
      </c>
      <c r="V4" s="107">
        <f>SUM(V3:V3)</f>
        <v>0</v>
      </c>
      <c r="W4" s="32">
        <f>V4/U4</f>
        <v>0</v>
      </c>
    </row>
    <row r="5" spans="1:23" x14ac:dyDescent="0.2">
      <c r="C5" s="8"/>
      <c r="D5" s="8"/>
      <c r="E5" s="13"/>
      <c r="F5" s="6"/>
      <c r="G5" s="6"/>
      <c r="H5" s="61"/>
      <c r="I5" s="8"/>
      <c r="J5" s="8"/>
      <c r="K5" s="12"/>
      <c r="L5" s="13"/>
      <c r="M5" s="8"/>
      <c r="N5" s="8"/>
      <c r="O5" s="8"/>
      <c r="P5" s="8"/>
      <c r="Q5" s="8"/>
      <c r="R5" s="8"/>
      <c r="S5" s="8"/>
      <c r="T5" s="8"/>
      <c r="U5" s="6"/>
      <c r="V5" s="6"/>
      <c r="W5" s="37"/>
    </row>
    <row r="6" spans="1:23" x14ac:dyDescent="0.2">
      <c r="V6" s="14"/>
    </row>
    <row r="7" spans="1:23" x14ac:dyDescent="0.2">
      <c r="A7" s="60" t="s">
        <v>41</v>
      </c>
      <c r="V7" s="14"/>
    </row>
    <row r="8" spans="1:23" x14ac:dyDescent="0.2">
      <c r="C8" s="62" t="s">
        <v>38</v>
      </c>
      <c r="D8" s="59" t="s">
        <v>50</v>
      </c>
    </row>
    <row r="9" spans="1:23" x14ac:dyDescent="0.2">
      <c r="C9" s="62"/>
      <c r="D9" s="59" t="s">
        <v>51</v>
      </c>
    </row>
    <row r="10" spans="1:23" x14ac:dyDescent="0.2">
      <c r="C10" s="62" t="s">
        <v>42</v>
      </c>
      <c r="D10" s="58" t="s">
        <v>49</v>
      </c>
    </row>
    <row r="11" spans="1:23" x14ac:dyDescent="0.2">
      <c r="C11" s="62" t="s">
        <v>39</v>
      </c>
      <c r="D11" s="59" t="s">
        <v>52</v>
      </c>
    </row>
    <row r="12" spans="1:23" x14ac:dyDescent="0.2">
      <c r="C12" s="62"/>
      <c r="D12" s="59" t="s">
        <v>53</v>
      </c>
    </row>
    <row r="13" spans="1:23" x14ac:dyDescent="0.2">
      <c r="C13" s="62" t="s">
        <v>40</v>
      </c>
      <c r="D13" s="58" t="s">
        <v>54</v>
      </c>
    </row>
    <row r="14" spans="1:23" x14ac:dyDescent="0.2">
      <c r="C14" s="62"/>
      <c r="D14" s="58" t="s">
        <v>55</v>
      </c>
    </row>
    <row r="15" spans="1:23" x14ac:dyDescent="0.2">
      <c r="C15" s="62" t="s">
        <v>44</v>
      </c>
      <c r="D15" s="58" t="s">
        <v>56</v>
      </c>
    </row>
    <row r="16" spans="1:23" x14ac:dyDescent="0.2">
      <c r="C16" s="63"/>
      <c r="D16" s="58" t="s">
        <v>57</v>
      </c>
    </row>
    <row r="17" spans="3:4" x14ac:dyDescent="0.2">
      <c r="C17" s="62" t="s">
        <v>43</v>
      </c>
      <c r="D17" s="58" t="s">
        <v>47</v>
      </c>
    </row>
    <row r="18" spans="3:4" x14ac:dyDescent="0.2">
      <c r="C18" s="62" t="s">
        <v>45</v>
      </c>
      <c r="D18" s="58" t="s">
        <v>48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Makah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"/>
  <sheetViews>
    <sheetView zoomScaleNormal="100" workbookViewId="0"/>
  </sheetViews>
  <sheetFormatPr defaultRowHeight="12.75" x14ac:dyDescent="0.2"/>
  <cols>
    <col min="1" max="1" width="12.5703125" style="18" customWidth="1"/>
    <col min="2" max="2" width="7.7109375" style="18" customWidth="1"/>
    <col min="3" max="3" width="33" style="18" customWidth="1"/>
    <col min="4" max="4" width="12.5703125" style="18" customWidth="1"/>
    <col min="5" max="5" width="8.28515625" style="39" customWidth="1"/>
    <col min="6" max="6" width="9.140625" style="102"/>
    <col min="7" max="10" width="9.7109375" style="18" customWidth="1"/>
    <col min="12" max="16384" width="9.140625" style="16"/>
  </cols>
  <sheetData>
    <row r="1" spans="1:10" ht="33.75" customHeight="1" x14ac:dyDescent="0.2">
      <c r="A1" s="17" t="s">
        <v>150</v>
      </c>
      <c r="B1" s="17" t="s">
        <v>11</v>
      </c>
      <c r="C1" s="17" t="s">
        <v>66</v>
      </c>
      <c r="D1" s="17" t="s">
        <v>67</v>
      </c>
      <c r="E1" s="2" t="s">
        <v>68</v>
      </c>
      <c r="F1" s="11" t="s">
        <v>147</v>
      </c>
      <c r="G1" s="17" t="s">
        <v>69</v>
      </c>
      <c r="H1" s="17" t="s">
        <v>70</v>
      </c>
      <c r="I1" s="17" t="s">
        <v>71</v>
      </c>
      <c r="J1" s="17" t="s">
        <v>72</v>
      </c>
    </row>
    <row r="2" spans="1:10" ht="12.75" customHeight="1" x14ac:dyDescent="0.2">
      <c r="A2" s="53" t="s">
        <v>151</v>
      </c>
      <c r="B2" s="53" t="s">
        <v>120</v>
      </c>
      <c r="C2" s="53" t="s">
        <v>121</v>
      </c>
      <c r="D2" s="53" t="s">
        <v>24</v>
      </c>
      <c r="E2" s="53">
        <v>3</v>
      </c>
      <c r="F2" s="101">
        <v>28504.86</v>
      </c>
      <c r="G2" s="53">
        <v>48.364764000000001</v>
      </c>
      <c r="H2" s="53">
        <v>-124.71473</v>
      </c>
      <c r="I2" s="53">
        <v>48.393177000000001</v>
      </c>
      <c r="J2" s="53">
        <v>-124.67578</v>
      </c>
    </row>
    <row r="3" spans="1:10" ht="12.75" customHeight="1" x14ac:dyDescent="0.2">
      <c r="A3" s="53" t="s">
        <v>151</v>
      </c>
      <c r="B3" s="53" t="s">
        <v>122</v>
      </c>
      <c r="C3" s="53" t="s">
        <v>123</v>
      </c>
      <c r="D3" s="53" t="s">
        <v>24</v>
      </c>
      <c r="E3" s="53">
        <v>3</v>
      </c>
      <c r="F3" s="101">
        <v>274.37</v>
      </c>
      <c r="G3" s="53">
        <v>48.385855999999997</v>
      </c>
      <c r="H3" s="53">
        <v>-124.72534</v>
      </c>
      <c r="I3" s="53">
        <v>48.384878</v>
      </c>
      <c r="J3" s="53">
        <v>-124.72664</v>
      </c>
    </row>
    <row r="4" spans="1:10" ht="12.75" customHeight="1" x14ac:dyDescent="0.2">
      <c r="A4" s="53" t="s">
        <v>151</v>
      </c>
      <c r="B4" s="53" t="s">
        <v>124</v>
      </c>
      <c r="C4" s="53" t="s">
        <v>125</v>
      </c>
      <c r="D4" s="53" t="s">
        <v>24</v>
      </c>
      <c r="E4" s="53">
        <v>1</v>
      </c>
      <c r="F4" s="101">
        <v>432.48</v>
      </c>
      <c r="G4" s="53">
        <v>48.366912999999997</v>
      </c>
      <c r="H4" s="53">
        <v>-124.61879</v>
      </c>
      <c r="I4" s="53">
        <v>48.368467000000003</v>
      </c>
      <c r="J4" s="53">
        <v>-124.62363000000001</v>
      </c>
    </row>
    <row r="5" spans="1:10" ht="12.75" customHeight="1" x14ac:dyDescent="0.2">
      <c r="A5" s="53" t="s">
        <v>151</v>
      </c>
      <c r="B5" s="53" t="s">
        <v>126</v>
      </c>
      <c r="C5" s="53" t="s">
        <v>127</v>
      </c>
      <c r="D5" s="53" t="s">
        <v>24</v>
      </c>
      <c r="E5" s="53">
        <v>3</v>
      </c>
      <c r="F5" s="101">
        <v>271.75</v>
      </c>
      <c r="G5" s="53">
        <v>48.372059</v>
      </c>
      <c r="H5" s="53">
        <v>-124.58405</v>
      </c>
      <c r="I5" s="53">
        <v>48.371381</v>
      </c>
      <c r="J5" s="53">
        <v>-124.58731</v>
      </c>
    </row>
    <row r="6" spans="1:10" ht="12.75" customHeight="1" x14ac:dyDescent="0.2">
      <c r="A6" s="53" t="s">
        <v>151</v>
      </c>
      <c r="B6" s="53" t="s">
        <v>128</v>
      </c>
      <c r="C6" s="53" t="s">
        <v>129</v>
      </c>
      <c r="D6" s="53" t="s">
        <v>24</v>
      </c>
      <c r="E6" s="53">
        <v>1</v>
      </c>
      <c r="F6" s="101">
        <v>947.09</v>
      </c>
      <c r="G6" s="53">
        <v>48.369391</v>
      </c>
      <c r="H6" s="53">
        <v>-124.60065</v>
      </c>
      <c r="I6" s="53">
        <v>48.366666000000002</v>
      </c>
      <c r="J6" s="53">
        <v>-124.61011999999999</v>
      </c>
    </row>
    <row r="7" spans="1:10" ht="12.75" customHeight="1" x14ac:dyDescent="0.2">
      <c r="A7" s="53" t="s">
        <v>151</v>
      </c>
      <c r="B7" s="53" t="s">
        <v>130</v>
      </c>
      <c r="C7" s="53" t="s">
        <v>131</v>
      </c>
      <c r="D7" s="53" t="s">
        <v>24</v>
      </c>
      <c r="E7" s="53">
        <v>1</v>
      </c>
      <c r="F7" s="101">
        <v>2919.52</v>
      </c>
      <c r="G7" s="53">
        <v>48.342764000000003</v>
      </c>
      <c r="H7" s="53">
        <v>-124.67033000000001</v>
      </c>
      <c r="I7" s="53">
        <v>48.328190999999997</v>
      </c>
      <c r="J7" s="53">
        <v>-124.66001</v>
      </c>
    </row>
    <row r="8" spans="1:10" ht="12.75" customHeight="1" x14ac:dyDescent="0.2">
      <c r="A8" s="53" t="s">
        <v>151</v>
      </c>
      <c r="B8" s="53" t="s">
        <v>132</v>
      </c>
      <c r="C8" s="53" t="s">
        <v>133</v>
      </c>
      <c r="D8" s="53" t="s">
        <v>24</v>
      </c>
      <c r="E8" s="53">
        <v>3</v>
      </c>
      <c r="F8" s="101">
        <v>285.48</v>
      </c>
      <c r="G8" s="53">
        <v>48.366666000000002</v>
      </c>
      <c r="H8" s="53">
        <v>-124.61011999999999</v>
      </c>
      <c r="I8" s="53">
        <v>48.366196000000002</v>
      </c>
      <c r="J8" s="53">
        <v>-124.61365000000001</v>
      </c>
    </row>
    <row r="9" spans="1:10" ht="12.75" customHeight="1" x14ac:dyDescent="0.2">
      <c r="A9" s="53" t="s">
        <v>151</v>
      </c>
      <c r="B9" s="53" t="s">
        <v>134</v>
      </c>
      <c r="C9" s="53" t="s">
        <v>135</v>
      </c>
      <c r="D9" s="53" t="s">
        <v>24</v>
      </c>
      <c r="E9" s="53">
        <v>3</v>
      </c>
      <c r="F9" s="101">
        <v>4114.95</v>
      </c>
      <c r="G9" s="53">
        <v>48.177408999999997</v>
      </c>
      <c r="H9" s="53">
        <v>-124.71948999999999</v>
      </c>
      <c r="I9" s="53">
        <v>48.171165000000002</v>
      </c>
      <c r="J9" s="53">
        <v>-124.73616</v>
      </c>
    </row>
    <row r="10" spans="1:10" ht="12.75" customHeight="1" x14ac:dyDescent="0.2">
      <c r="A10" s="53" t="s">
        <v>151</v>
      </c>
      <c r="B10" s="53" t="s">
        <v>136</v>
      </c>
      <c r="C10" s="53" t="s">
        <v>137</v>
      </c>
      <c r="D10" s="53" t="s">
        <v>24</v>
      </c>
      <c r="E10" s="53">
        <v>3</v>
      </c>
      <c r="F10" s="101">
        <v>693.93</v>
      </c>
      <c r="G10" s="53">
        <v>48.369852000000002</v>
      </c>
      <c r="H10" s="53">
        <v>-124.57644999999999</v>
      </c>
      <c r="I10" s="53">
        <v>48.372059</v>
      </c>
      <c r="J10" s="53">
        <v>-124.58405</v>
      </c>
    </row>
    <row r="11" spans="1:10" ht="12.75" customHeight="1" x14ac:dyDescent="0.2">
      <c r="A11" s="53" t="s">
        <v>151</v>
      </c>
      <c r="B11" s="53" t="s">
        <v>138</v>
      </c>
      <c r="C11" s="53" t="s">
        <v>139</v>
      </c>
      <c r="D11" s="53" t="s">
        <v>24</v>
      </c>
      <c r="E11" s="53">
        <v>1</v>
      </c>
      <c r="F11" s="101">
        <v>4593.53</v>
      </c>
      <c r="G11" s="53">
        <v>48.324047999999998</v>
      </c>
      <c r="H11" s="53">
        <v>-124.65808</v>
      </c>
      <c r="I11" s="53">
        <v>48.317656999999997</v>
      </c>
      <c r="J11" s="53">
        <v>-124.66853</v>
      </c>
    </row>
    <row r="12" spans="1:10" ht="12.75" customHeight="1" x14ac:dyDescent="0.2">
      <c r="A12" s="53" t="s">
        <v>151</v>
      </c>
      <c r="B12" s="53" t="s">
        <v>140</v>
      </c>
      <c r="C12" s="53" t="s">
        <v>141</v>
      </c>
      <c r="D12" s="53" t="s">
        <v>24</v>
      </c>
      <c r="E12" s="53">
        <v>3</v>
      </c>
      <c r="F12" s="101">
        <v>7164.33</v>
      </c>
      <c r="G12" s="53">
        <v>48.278851000000003</v>
      </c>
      <c r="H12" s="53">
        <v>-124.6846</v>
      </c>
      <c r="I12" s="53">
        <v>48.278632999999999</v>
      </c>
      <c r="J12" s="53">
        <v>-124.68302</v>
      </c>
    </row>
    <row r="13" spans="1:10" ht="12.75" customHeight="1" x14ac:dyDescent="0.2">
      <c r="A13" s="53" t="s">
        <v>151</v>
      </c>
      <c r="B13" s="53" t="s">
        <v>142</v>
      </c>
      <c r="C13" s="53" t="s">
        <v>143</v>
      </c>
      <c r="D13" s="53" t="s">
        <v>24</v>
      </c>
      <c r="E13" s="53">
        <v>1</v>
      </c>
      <c r="F13" s="101">
        <v>799.62</v>
      </c>
      <c r="G13" s="53">
        <v>48.367610999999997</v>
      </c>
      <c r="H13" s="53">
        <v>-124.56457</v>
      </c>
      <c r="I13" s="53">
        <v>48.367199999999997</v>
      </c>
      <c r="J13" s="53">
        <v>-124.57395</v>
      </c>
    </row>
    <row r="14" spans="1:10" ht="12.75" customHeight="1" x14ac:dyDescent="0.2">
      <c r="A14" s="54" t="s">
        <v>151</v>
      </c>
      <c r="B14" s="54" t="s">
        <v>144</v>
      </c>
      <c r="C14" s="54" t="s">
        <v>145</v>
      </c>
      <c r="D14" s="54" t="s">
        <v>24</v>
      </c>
      <c r="E14" s="54">
        <v>3</v>
      </c>
      <c r="F14" s="104">
        <v>2514.54</v>
      </c>
      <c r="G14" s="54">
        <v>48.380817</v>
      </c>
      <c r="H14" s="54">
        <v>-124.59884</v>
      </c>
      <c r="I14" s="54">
        <v>48.381968000000001</v>
      </c>
      <c r="J14" s="54">
        <v>-124.59305000000001</v>
      </c>
    </row>
    <row r="15" spans="1:10" ht="12.75" customHeight="1" x14ac:dyDescent="0.2">
      <c r="A15" s="23"/>
      <c r="B15" s="24">
        <f>COUNTA(B2:B14)</f>
        <v>13</v>
      </c>
      <c r="C15" s="23"/>
      <c r="D15" s="23"/>
      <c r="E15" s="56"/>
      <c r="F15" s="38">
        <f>SUM(F2:F14)</f>
        <v>53516.450000000004</v>
      </c>
      <c r="G15" s="23"/>
      <c r="H15" s="23"/>
      <c r="I15" s="23"/>
      <c r="J15" s="23"/>
    </row>
    <row r="16" spans="1:10" ht="12.75" customHeight="1" x14ac:dyDescent="0.2">
      <c r="A16" s="23"/>
      <c r="B16" s="24"/>
      <c r="C16" s="23"/>
      <c r="D16" s="23"/>
      <c r="E16" s="56"/>
      <c r="F16" s="38"/>
      <c r="G16" s="23"/>
      <c r="H16" s="23"/>
      <c r="I16" s="23"/>
      <c r="J16" s="23"/>
    </row>
    <row r="17" spans="1:10" ht="12.75" customHeight="1" x14ac:dyDescent="0.2">
      <c r="A17" s="23"/>
      <c r="B17" s="24"/>
      <c r="C17" s="23"/>
      <c r="D17" s="23"/>
      <c r="E17" s="56"/>
      <c r="F17" s="38"/>
      <c r="G17" s="23"/>
      <c r="H17" s="23"/>
      <c r="I17" s="23"/>
      <c r="J17" s="23"/>
    </row>
    <row r="18" spans="1:10" ht="12.75" customHeight="1" x14ac:dyDescent="0.2">
      <c r="A18" s="23"/>
      <c r="C18" s="73" t="s">
        <v>87</v>
      </c>
      <c r="D18" s="74"/>
      <c r="E18" s="75"/>
      <c r="G18" s="23"/>
      <c r="H18" s="23"/>
      <c r="I18" s="23"/>
      <c r="J18" s="23"/>
    </row>
    <row r="19" spans="1:10" s="1" customFormat="1" ht="12.75" customHeight="1" x14ac:dyDescent="0.15">
      <c r="C19" s="69" t="s">
        <v>85</v>
      </c>
      <c r="D19" s="71">
        <f>SUM(B15)</f>
        <v>13</v>
      </c>
      <c r="E19" s="75"/>
      <c r="F19" s="103"/>
      <c r="G19" s="39"/>
      <c r="H19" s="39"/>
      <c r="I19" s="39"/>
      <c r="J19" s="39"/>
    </row>
    <row r="20" spans="1:10" ht="12.75" customHeight="1" x14ac:dyDescent="0.2">
      <c r="A20" s="35"/>
      <c r="B20" s="35"/>
      <c r="C20" s="69" t="s">
        <v>86</v>
      </c>
      <c r="D20" s="71">
        <f>SUM(F15)</f>
        <v>53516.450000000004</v>
      </c>
      <c r="E20" s="72" t="s">
        <v>146</v>
      </c>
      <c r="F20" s="64"/>
      <c r="G20" s="34"/>
      <c r="H20" s="34"/>
      <c r="I20" s="34"/>
      <c r="J20" s="3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Makah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3"/>
  <sheetViews>
    <sheetView zoomScaleNormal="100" workbookViewId="0">
      <selection activeCell="C40" sqref="C40"/>
    </sheetView>
  </sheetViews>
  <sheetFormatPr defaultRowHeight="12.75" x14ac:dyDescent="0.2"/>
  <cols>
    <col min="1" max="1" width="13.5703125" style="4" customWidth="1"/>
    <col min="2" max="2" width="7.7109375" style="4" customWidth="1"/>
    <col min="3" max="3" width="41" style="4" customWidth="1"/>
    <col min="4" max="6" width="9.28515625" style="4" customWidth="1"/>
    <col min="7" max="7" width="11" style="4" customWidth="1"/>
    <col min="8" max="8" width="9.28515625" style="4" customWidth="1"/>
    <col min="9" max="9" width="11" style="4" customWidth="1"/>
    <col min="10" max="10" width="9.140625" style="16"/>
    <col min="11" max="16384" width="9.140625" style="4"/>
  </cols>
  <sheetData>
    <row r="1" spans="1:10" s="1" customFormat="1" ht="40.5" customHeight="1" x14ac:dyDescent="0.15">
      <c r="A1" s="17" t="s">
        <v>150</v>
      </c>
      <c r="B1" s="17" t="s">
        <v>11</v>
      </c>
      <c r="C1" s="17" t="s">
        <v>59</v>
      </c>
      <c r="D1" s="2" t="s">
        <v>60</v>
      </c>
      <c r="E1" s="2" t="s">
        <v>61</v>
      </c>
      <c r="F1" s="2" t="s">
        <v>62</v>
      </c>
      <c r="G1" s="2" t="s">
        <v>63</v>
      </c>
      <c r="H1" s="2" t="s">
        <v>64</v>
      </c>
      <c r="I1" s="2" t="s">
        <v>65</v>
      </c>
      <c r="J1" s="57" t="s">
        <v>147</v>
      </c>
    </row>
    <row r="2" spans="1:10" ht="12.75" customHeight="1" x14ac:dyDescent="0.2">
      <c r="A2" s="53" t="s">
        <v>151</v>
      </c>
      <c r="B2" s="97" t="s">
        <v>120</v>
      </c>
      <c r="C2" s="97" t="s">
        <v>121</v>
      </c>
      <c r="D2" s="97">
        <v>90</v>
      </c>
      <c r="E2" s="97" t="s">
        <v>148</v>
      </c>
      <c r="F2" s="97">
        <v>0</v>
      </c>
      <c r="G2" s="97" t="s">
        <v>118</v>
      </c>
      <c r="H2" s="53">
        <v>0</v>
      </c>
      <c r="I2" s="53" t="s">
        <v>118</v>
      </c>
      <c r="J2" s="101"/>
    </row>
    <row r="3" spans="1:10" ht="12.75" customHeight="1" x14ac:dyDescent="0.2">
      <c r="A3" s="53" t="s">
        <v>151</v>
      </c>
      <c r="B3" s="97" t="s">
        <v>122</v>
      </c>
      <c r="C3" s="97" t="s">
        <v>123</v>
      </c>
      <c r="D3" s="97">
        <v>90</v>
      </c>
      <c r="E3" s="97" t="s">
        <v>148</v>
      </c>
      <c r="F3" s="97">
        <v>0</v>
      </c>
      <c r="G3" s="97" t="s">
        <v>118</v>
      </c>
      <c r="H3" s="53">
        <v>0</v>
      </c>
      <c r="I3" s="53" t="s">
        <v>118</v>
      </c>
      <c r="J3" s="101"/>
    </row>
    <row r="4" spans="1:10" ht="12.75" customHeight="1" x14ac:dyDescent="0.2">
      <c r="A4" s="53" t="s">
        <v>151</v>
      </c>
      <c r="B4" s="53" t="s">
        <v>124</v>
      </c>
      <c r="C4" s="53" t="s">
        <v>125</v>
      </c>
      <c r="D4" s="53">
        <v>360</v>
      </c>
      <c r="E4" s="53" t="s">
        <v>148</v>
      </c>
      <c r="F4" s="53">
        <v>1</v>
      </c>
      <c r="G4" s="53" t="s">
        <v>118</v>
      </c>
      <c r="H4" s="53">
        <v>0</v>
      </c>
      <c r="I4" s="53" t="s">
        <v>118</v>
      </c>
      <c r="J4" s="101">
        <v>432.48</v>
      </c>
    </row>
    <row r="5" spans="1:10" ht="12.75" customHeight="1" x14ac:dyDescent="0.2">
      <c r="A5" s="53" t="s">
        <v>151</v>
      </c>
      <c r="B5" s="97" t="s">
        <v>126</v>
      </c>
      <c r="C5" s="97" t="s">
        <v>127</v>
      </c>
      <c r="D5" s="97">
        <v>90</v>
      </c>
      <c r="E5" s="97" t="s">
        <v>148</v>
      </c>
      <c r="F5" s="97">
        <v>0</v>
      </c>
      <c r="G5" s="97" t="s">
        <v>118</v>
      </c>
      <c r="H5" s="53">
        <v>0</v>
      </c>
      <c r="I5" s="53" t="s">
        <v>118</v>
      </c>
      <c r="J5" s="101"/>
    </row>
    <row r="6" spans="1:10" ht="12.75" customHeight="1" x14ac:dyDescent="0.2">
      <c r="A6" s="53" t="s">
        <v>151</v>
      </c>
      <c r="B6" s="53" t="s">
        <v>128</v>
      </c>
      <c r="C6" s="53" t="s">
        <v>129</v>
      </c>
      <c r="D6" s="53">
        <v>90</v>
      </c>
      <c r="E6" s="53" t="s">
        <v>148</v>
      </c>
      <c r="F6" s="53">
        <v>1</v>
      </c>
      <c r="G6" s="53" t="s">
        <v>118</v>
      </c>
      <c r="H6" s="53">
        <v>0</v>
      </c>
      <c r="I6" s="53" t="s">
        <v>118</v>
      </c>
      <c r="J6" s="101">
        <v>947.09</v>
      </c>
    </row>
    <row r="7" spans="1:10" ht="12.75" customHeight="1" x14ac:dyDescent="0.2">
      <c r="A7" s="53" t="s">
        <v>151</v>
      </c>
      <c r="B7" s="53" t="s">
        <v>130</v>
      </c>
      <c r="C7" s="53" t="s">
        <v>131</v>
      </c>
      <c r="D7" s="53">
        <v>360</v>
      </c>
      <c r="E7" s="53" t="s">
        <v>148</v>
      </c>
      <c r="F7" s="53">
        <v>1</v>
      </c>
      <c r="G7" s="53" t="s">
        <v>118</v>
      </c>
      <c r="H7" s="53">
        <v>0</v>
      </c>
      <c r="I7" s="53" t="s">
        <v>118</v>
      </c>
      <c r="J7" s="101">
        <v>2919.52</v>
      </c>
    </row>
    <row r="8" spans="1:10" ht="12.75" customHeight="1" x14ac:dyDescent="0.2">
      <c r="A8" s="53" t="s">
        <v>151</v>
      </c>
      <c r="B8" s="97" t="s">
        <v>132</v>
      </c>
      <c r="C8" s="97" t="s">
        <v>133</v>
      </c>
      <c r="D8" s="97">
        <v>90</v>
      </c>
      <c r="E8" s="97" t="s">
        <v>148</v>
      </c>
      <c r="F8" s="97">
        <v>0</v>
      </c>
      <c r="G8" s="97" t="s">
        <v>118</v>
      </c>
      <c r="H8" s="53">
        <v>0</v>
      </c>
      <c r="I8" s="53" t="s">
        <v>118</v>
      </c>
      <c r="J8" s="101"/>
    </row>
    <row r="9" spans="1:10" ht="12.75" customHeight="1" x14ac:dyDescent="0.2">
      <c r="A9" s="53" t="s">
        <v>151</v>
      </c>
      <c r="B9" s="97" t="s">
        <v>134</v>
      </c>
      <c r="C9" s="97" t="s">
        <v>135</v>
      </c>
      <c r="D9" s="97">
        <v>90</v>
      </c>
      <c r="E9" s="97" t="s">
        <v>148</v>
      </c>
      <c r="F9" s="97">
        <v>0</v>
      </c>
      <c r="G9" s="97" t="s">
        <v>118</v>
      </c>
      <c r="H9" s="53">
        <v>0</v>
      </c>
      <c r="I9" s="53" t="s">
        <v>118</v>
      </c>
      <c r="J9" s="101"/>
    </row>
    <row r="10" spans="1:10" ht="12.75" customHeight="1" x14ac:dyDescent="0.2">
      <c r="A10" s="53" t="s">
        <v>151</v>
      </c>
      <c r="B10" s="97" t="s">
        <v>136</v>
      </c>
      <c r="C10" s="97" t="s">
        <v>137</v>
      </c>
      <c r="D10" s="97">
        <v>90</v>
      </c>
      <c r="E10" s="97" t="s">
        <v>148</v>
      </c>
      <c r="F10" s="97">
        <v>0</v>
      </c>
      <c r="G10" s="97" t="s">
        <v>118</v>
      </c>
      <c r="H10" s="53">
        <v>0</v>
      </c>
      <c r="I10" s="53" t="s">
        <v>118</v>
      </c>
      <c r="J10" s="101"/>
    </row>
    <row r="11" spans="1:10" ht="12.75" customHeight="1" x14ac:dyDescent="0.2">
      <c r="A11" s="53" t="s">
        <v>151</v>
      </c>
      <c r="B11" s="53" t="s">
        <v>138</v>
      </c>
      <c r="C11" s="53" t="s">
        <v>139</v>
      </c>
      <c r="D11" s="53">
        <v>360</v>
      </c>
      <c r="E11" s="53" t="s">
        <v>148</v>
      </c>
      <c r="F11" s="53">
        <v>1</v>
      </c>
      <c r="G11" s="53" t="s">
        <v>118</v>
      </c>
      <c r="H11" s="53">
        <v>0</v>
      </c>
      <c r="I11" s="53" t="s">
        <v>118</v>
      </c>
      <c r="J11" s="101">
        <v>4593.53</v>
      </c>
    </row>
    <row r="12" spans="1:10" ht="12.75" customHeight="1" x14ac:dyDescent="0.2">
      <c r="A12" s="53" t="s">
        <v>151</v>
      </c>
      <c r="B12" s="97" t="s">
        <v>140</v>
      </c>
      <c r="C12" s="97" t="s">
        <v>141</v>
      </c>
      <c r="D12" s="97">
        <v>90</v>
      </c>
      <c r="E12" s="97" t="s">
        <v>148</v>
      </c>
      <c r="F12" s="97">
        <v>0</v>
      </c>
      <c r="G12" s="97" t="s">
        <v>118</v>
      </c>
      <c r="H12" s="53">
        <v>0</v>
      </c>
      <c r="I12" s="53" t="s">
        <v>118</v>
      </c>
      <c r="J12" s="101"/>
    </row>
    <row r="13" spans="1:10" ht="12.75" customHeight="1" x14ac:dyDescent="0.2">
      <c r="A13" s="53" t="s">
        <v>151</v>
      </c>
      <c r="B13" s="53" t="s">
        <v>142</v>
      </c>
      <c r="C13" s="53" t="s">
        <v>143</v>
      </c>
      <c r="D13" s="53">
        <v>360</v>
      </c>
      <c r="E13" s="53" t="s">
        <v>148</v>
      </c>
      <c r="F13" s="53">
        <v>1</v>
      </c>
      <c r="G13" s="53" t="s">
        <v>118</v>
      </c>
      <c r="H13" s="53">
        <v>0</v>
      </c>
      <c r="I13" s="53" t="s">
        <v>118</v>
      </c>
      <c r="J13" s="101">
        <v>799.62</v>
      </c>
    </row>
    <row r="14" spans="1:10" ht="12.75" customHeight="1" x14ac:dyDescent="0.2">
      <c r="A14" s="54" t="s">
        <v>151</v>
      </c>
      <c r="B14" s="105" t="s">
        <v>144</v>
      </c>
      <c r="C14" s="105" t="s">
        <v>145</v>
      </c>
      <c r="D14" s="105">
        <v>90</v>
      </c>
      <c r="E14" s="105" t="s">
        <v>148</v>
      </c>
      <c r="F14" s="105">
        <v>0</v>
      </c>
      <c r="G14" s="105" t="s">
        <v>118</v>
      </c>
      <c r="H14" s="54">
        <v>0</v>
      </c>
      <c r="I14" s="54" t="s">
        <v>118</v>
      </c>
      <c r="J14" s="104"/>
    </row>
    <row r="15" spans="1:10" ht="12.75" customHeight="1" x14ac:dyDescent="0.2">
      <c r="A15" s="22"/>
      <c r="B15" s="44">
        <f>COUNTA(B2:B14)</f>
        <v>13</v>
      </c>
      <c r="C15" s="15"/>
      <c r="D15" s="15"/>
      <c r="E15" s="15"/>
      <c r="F15" s="19">
        <f>COUNTIF(F2:F14, "&gt;0")</f>
        <v>5</v>
      </c>
      <c r="G15" s="15"/>
      <c r="H15" s="19"/>
      <c r="I15" s="22"/>
      <c r="J15" s="38">
        <f>SUM(J2:J14)</f>
        <v>9692.24</v>
      </c>
    </row>
    <row r="16" spans="1:10" x14ac:dyDescent="0.2">
      <c r="A16" s="20"/>
      <c r="B16" s="19"/>
      <c r="C16" s="19"/>
      <c r="D16" s="20"/>
      <c r="E16" s="20"/>
      <c r="F16" s="19"/>
      <c r="G16" s="20"/>
      <c r="H16" s="19"/>
      <c r="I16" s="20"/>
      <c r="J16" s="38"/>
    </row>
    <row r="17" spans="1:10" x14ac:dyDescent="0.2">
      <c r="A17" s="20"/>
      <c r="B17" s="99"/>
      <c r="C17" s="100" t="s">
        <v>119</v>
      </c>
      <c r="D17" s="20"/>
      <c r="E17" s="20"/>
      <c r="F17" s="19"/>
      <c r="G17" s="20"/>
      <c r="H17" s="19"/>
      <c r="I17" s="20"/>
      <c r="J17" s="38"/>
    </row>
    <row r="18" spans="1:10" x14ac:dyDescent="0.2">
      <c r="A18" s="20"/>
      <c r="B18" s="19"/>
      <c r="C18" s="19"/>
      <c r="D18" s="20"/>
      <c r="E18" s="20"/>
      <c r="F18" s="19"/>
      <c r="G18" s="20"/>
      <c r="H18" s="19"/>
      <c r="I18" s="20"/>
      <c r="J18" s="38"/>
    </row>
    <row r="19" spans="1:10" x14ac:dyDescent="0.2">
      <c r="A19" s="50"/>
      <c r="B19" s="50"/>
      <c r="C19" s="67" t="s">
        <v>90</v>
      </c>
      <c r="D19" s="68"/>
      <c r="E19" s="68"/>
      <c r="F19" s="50"/>
      <c r="G19" s="50"/>
      <c r="H19" s="50"/>
      <c r="I19" s="50"/>
    </row>
    <row r="20" spans="1:10" x14ac:dyDescent="0.2">
      <c r="A20" s="50"/>
      <c r="B20" s="50"/>
      <c r="C20" s="69" t="s">
        <v>85</v>
      </c>
      <c r="D20" s="71">
        <f>SUM(B15)</f>
        <v>13</v>
      </c>
      <c r="E20" s="68"/>
      <c r="F20" s="50"/>
      <c r="G20" s="50"/>
      <c r="H20" s="50"/>
      <c r="I20" s="50"/>
      <c r="J20" s="1"/>
    </row>
    <row r="21" spans="1:10" x14ac:dyDescent="0.2">
      <c r="C21" s="69" t="s">
        <v>88</v>
      </c>
      <c r="D21" s="70">
        <f>SUM(F15)</f>
        <v>5</v>
      </c>
      <c r="E21" s="68"/>
      <c r="J21" s="64"/>
    </row>
    <row r="22" spans="1:10" x14ac:dyDescent="0.2">
      <c r="C22" s="81" t="s">
        <v>116</v>
      </c>
      <c r="D22" s="94">
        <f>D21/D20</f>
        <v>0.38461538461538464</v>
      </c>
      <c r="E22" s="68"/>
    </row>
    <row r="23" spans="1:10" x14ac:dyDescent="0.2">
      <c r="C23" s="69" t="s">
        <v>89</v>
      </c>
      <c r="D23" s="71">
        <f>SUM(J15)</f>
        <v>9692.24</v>
      </c>
      <c r="E23" s="72" t="s">
        <v>146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Makah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0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 x14ac:dyDescent="0.2">
      <c r="A1" s="43"/>
      <c r="B1" s="121" t="s">
        <v>28</v>
      </c>
      <c r="C1" s="121"/>
      <c r="D1" s="43"/>
      <c r="E1" s="43"/>
      <c r="F1" s="122" t="s">
        <v>117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33" s="16" customFormat="1" ht="39" customHeight="1" x14ac:dyDescent="0.15">
      <c r="A2" s="17" t="s">
        <v>150</v>
      </c>
      <c r="B2" s="17" t="s">
        <v>11</v>
      </c>
      <c r="C2" s="17" t="s">
        <v>59</v>
      </c>
      <c r="D2" s="17" t="s">
        <v>73</v>
      </c>
      <c r="E2" s="17" t="s">
        <v>74</v>
      </c>
      <c r="F2" s="17" t="s">
        <v>75</v>
      </c>
      <c r="G2" s="17" t="s">
        <v>76</v>
      </c>
      <c r="H2" s="2" t="s">
        <v>77</v>
      </c>
      <c r="I2" s="17" t="s">
        <v>78</v>
      </c>
      <c r="J2" s="17" t="s">
        <v>18</v>
      </c>
      <c r="K2" s="17" t="s">
        <v>16</v>
      </c>
      <c r="L2" s="17" t="s">
        <v>17</v>
      </c>
      <c r="M2" s="17" t="s">
        <v>19</v>
      </c>
      <c r="N2" s="17" t="s">
        <v>79</v>
      </c>
      <c r="O2" s="17" t="s">
        <v>80</v>
      </c>
      <c r="P2" s="17" t="s">
        <v>81</v>
      </c>
      <c r="Q2" s="17" t="s">
        <v>82</v>
      </c>
      <c r="R2" s="17" t="s">
        <v>83</v>
      </c>
    </row>
    <row r="3" spans="1:33" ht="12.75" customHeight="1" x14ac:dyDescent="0.2">
      <c r="A3" s="53" t="s">
        <v>151</v>
      </c>
      <c r="B3" s="53" t="s">
        <v>124</v>
      </c>
      <c r="C3" s="53" t="s">
        <v>125</v>
      </c>
      <c r="D3" s="53" t="s">
        <v>23</v>
      </c>
      <c r="E3" s="53" t="s">
        <v>23</v>
      </c>
      <c r="F3" s="53"/>
      <c r="G3" s="53"/>
      <c r="H3" s="53"/>
      <c r="I3" s="53"/>
      <c r="J3" s="53"/>
      <c r="K3" s="53"/>
      <c r="L3" s="53"/>
      <c r="M3" s="53"/>
      <c r="N3" s="53" t="s">
        <v>23</v>
      </c>
      <c r="O3" s="53"/>
      <c r="P3" s="53"/>
      <c r="Q3" s="53"/>
      <c r="R3" s="53"/>
      <c r="S3" s="20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</row>
    <row r="4" spans="1:33" ht="12.75" customHeight="1" x14ac:dyDescent="0.2">
      <c r="A4" s="53" t="s">
        <v>151</v>
      </c>
      <c r="B4" s="53" t="s">
        <v>128</v>
      </c>
      <c r="C4" s="53" t="s">
        <v>129</v>
      </c>
      <c r="D4" s="53" t="s">
        <v>26</v>
      </c>
      <c r="E4" s="53" t="s">
        <v>93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20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</row>
    <row r="5" spans="1:33" ht="12.75" customHeight="1" x14ac:dyDescent="0.2">
      <c r="A5" s="53" t="s">
        <v>151</v>
      </c>
      <c r="B5" s="53" t="s">
        <v>130</v>
      </c>
      <c r="C5" s="53" t="s">
        <v>131</v>
      </c>
      <c r="D5" s="53" t="s">
        <v>26</v>
      </c>
      <c r="E5" s="53" t="s">
        <v>93</v>
      </c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20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</row>
    <row r="6" spans="1:33" ht="12.75" customHeight="1" x14ac:dyDescent="0.2">
      <c r="A6" s="53" t="s">
        <v>151</v>
      </c>
      <c r="B6" s="53" t="s">
        <v>138</v>
      </c>
      <c r="C6" s="53" t="s">
        <v>139</v>
      </c>
      <c r="D6" s="53" t="s">
        <v>26</v>
      </c>
      <c r="E6" s="53" t="s">
        <v>93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20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</row>
    <row r="7" spans="1:33" ht="12.75" customHeight="1" x14ac:dyDescent="0.2">
      <c r="A7" s="54" t="s">
        <v>151</v>
      </c>
      <c r="B7" s="54" t="s">
        <v>142</v>
      </c>
      <c r="C7" s="54" t="s">
        <v>143</v>
      </c>
      <c r="D7" s="54" t="s">
        <v>26</v>
      </c>
      <c r="E7" s="54" t="s">
        <v>93</v>
      </c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20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</row>
    <row r="8" spans="1:33" x14ac:dyDescent="0.2">
      <c r="A8" s="23"/>
      <c r="B8" s="24">
        <f>COUNTA(B3:B7)</f>
        <v>5</v>
      </c>
      <c r="C8" s="43"/>
      <c r="D8" s="24">
        <f t="shared" ref="D8:R8" si="0">COUNTIF(D3:D7,"Yes")</f>
        <v>1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1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</row>
    <row r="9" spans="1:33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</row>
    <row r="10" spans="1:33" x14ac:dyDescent="0.2">
      <c r="A10" s="36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</row>
    <row r="11" spans="1:33" x14ac:dyDescent="0.2">
      <c r="A11" s="36"/>
      <c r="C11" s="76" t="s">
        <v>58</v>
      </c>
      <c r="D11" s="77"/>
      <c r="E11" s="77"/>
      <c r="F11" s="77"/>
      <c r="G11" s="77"/>
      <c r="H11" s="77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1:33" x14ac:dyDescent="0.2">
      <c r="A12" s="36"/>
      <c r="B12" s="66"/>
      <c r="C12" s="78"/>
      <c r="D12" s="79"/>
      <c r="E12" s="80"/>
      <c r="F12" s="81" t="s">
        <v>88</v>
      </c>
      <c r="G12" s="72">
        <f>SUM(B8)</f>
        <v>5</v>
      </c>
      <c r="H12" s="77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33" x14ac:dyDescent="0.2">
      <c r="B13" s="65"/>
      <c r="C13" s="78"/>
      <c r="D13" s="79"/>
      <c r="E13" s="79"/>
      <c r="F13" s="82" t="s">
        <v>91</v>
      </c>
      <c r="G13" s="72">
        <f>SUM(D8)</f>
        <v>1</v>
      </c>
      <c r="H13" s="78"/>
    </row>
    <row r="14" spans="1:33" x14ac:dyDescent="0.2">
      <c r="B14" s="65"/>
      <c r="C14" s="78"/>
      <c r="D14" s="79"/>
      <c r="E14" s="79"/>
      <c r="F14" s="82" t="s">
        <v>92</v>
      </c>
      <c r="G14" s="72">
        <f>SUM(E8)</f>
        <v>1</v>
      </c>
      <c r="H14" s="78"/>
    </row>
    <row r="15" spans="1:33" x14ac:dyDescent="0.2">
      <c r="B15" s="65"/>
      <c r="C15" s="78"/>
      <c r="D15" s="78"/>
      <c r="E15" s="78"/>
      <c r="F15" s="78"/>
      <c r="G15" s="78"/>
      <c r="H15" s="78"/>
    </row>
    <row r="16" spans="1:33" x14ac:dyDescent="0.2">
      <c r="B16" s="65"/>
      <c r="C16" s="76" t="s">
        <v>94</v>
      </c>
      <c r="D16" s="78"/>
      <c r="E16" s="78"/>
      <c r="F16" s="78"/>
      <c r="G16" s="83" t="s">
        <v>84</v>
      </c>
      <c r="H16" s="83" t="s">
        <v>95</v>
      </c>
    </row>
    <row r="17" spans="2:8" x14ac:dyDescent="0.2">
      <c r="B17" s="65"/>
      <c r="C17" s="78"/>
      <c r="D17" s="78"/>
      <c r="E17" s="78"/>
      <c r="F17" s="84" t="s">
        <v>96</v>
      </c>
      <c r="G17" s="72">
        <f>SUM(F8)</f>
        <v>0</v>
      </c>
      <c r="H17" s="85">
        <f>G17/(G30)</f>
        <v>0</v>
      </c>
    </row>
    <row r="18" spans="2:8" x14ac:dyDescent="0.2">
      <c r="B18" s="65"/>
      <c r="C18" s="78"/>
      <c r="D18" s="78"/>
      <c r="E18" s="78"/>
      <c r="F18" s="84" t="s">
        <v>97</v>
      </c>
      <c r="G18" s="72">
        <f>SUM(G8)</f>
        <v>0</v>
      </c>
      <c r="H18" s="85">
        <f>G18/G30</f>
        <v>0</v>
      </c>
    </row>
    <row r="19" spans="2:8" x14ac:dyDescent="0.2">
      <c r="B19" s="65"/>
      <c r="C19" s="78"/>
      <c r="D19" s="78"/>
      <c r="E19" s="78"/>
      <c r="F19" s="84" t="s">
        <v>98</v>
      </c>
      <c r="G19" s="72">
        <f>SUM(H8)</f>
        <v>0</v>
      </c>
      <c r="H19" s="85">
        <f>G19/G30</f>
        <v>0</v>
      </c>
    </row>
    <row r="20" spans="2:8" x14ac:dyDescent="0.2">
      <c r="B20" s="65"/>
      <c r="C20" s="78"/>
      <c r="D20" s="78"/>
      <c r="E20" s="78"/>
      <c r="F20" s="84" t="s">
        <v>99</v>
      </c>
      <c r="G20" s="72">
        <f>SUM(I8)</f>
        <v>0</v>
      </c>
      <c r="H20" s="85">
        <f>G20/G30</f>
        <v>0</v>
      </c>
    </row>
    <row r="21" spans="2:8" x14ac:dyDescent="0.2">
      <c r="B21" s="65"/>
      <c r="C21" s="78"/>
      <c r="D21" s="78"/>
      <c r="E21" s="78"/>
      <c r="F21" s="84" t="s">
        <v>100</v>
      </c>
      <c r="G21" s="72">
        <f>SUM(J8)</f>
        <v>0</v>
      </c>
      <c r="H21" s="85">
        <f>G21/G30</f>
        <v>0</v>
      </c>
    </row>
    <row r="22" spans="2:8" x14ac:dyDescent="0.2">
      <c r="B22" s="65"/>
      <c r="C22" s="78"/>
      <c r="D22" s="78"/>
      <c r="E22" s="78"/>
      <c r="F22" s="84" t="s">
        <v>101</v>
      </c>
      <c r="G22" s="72">
        <f>SUM(K8)</f>
        <v>0</v>
      </c>
      <c r="H22" s="85">
        <f>G22/G30</f>
        <v>0</v>
      </c>
    </row>
    <row r="23" spans="2:8" x14ac:dyDescent="0.2">
      <c r="B23" s="65"/>
      <c r="C23" s="78"/>
      <c r="D23" s="78"/>
      <c r="E23" s="78"/>
      <c r="F23" s="84" t="s">
        <v>102</v>
      </c>
      <c r="G23" s="72">
        <f>SUM(L8)</f>
        <v>0</v>
      </c>
      <c r="H23" s="85">
        <f>G23/G30</f>
        <v>0</v>
      </c>
    </row>
    <row r="24" spans="2:8" x14ac:dyDescent="0.2">
      <c r="B24" s="65"/>
      <c r="C24" s="78"/>
      <c r="D24" s="78"/>
      <c r="E24" s="78"/>
      <c r="F24" s="84" t="s">
        <v>103</v>
      </c>
      <c r="G24" s="72">
        <f>SUM(M8)</f>
        <v>0</v>
      </c>
      <c r="H24" s="85">
        <f>G24/G30</f>
        <v>0</v>
      </c>
    </row>
    <row r="25" spans="2:8" x14ac:dyDescent="0.2">
      <c r="B25" s="65"/>
      <c r="C25" s="78"/>
      <c r="D25" s="78"/>
      <c r="E25" s="78"/>
      <c r="F25" s="84" t="s">
        <v>104</v>
      </c>
      <c r="G25" s="72">
        <f>SUM(N8)</f>
        <v>1</v>
      </c>
      <c r="H25" s="85">
        <f>G25/G30</f>
        <v>1</v>
      </c>
    </row>
    <row r="26" spans="2:8" x14ac:dyDescent="0.2">
      <c r="B26" s="65"/>
      <c r="C26" s="78"/>
      <c r="D26" s="78"/>
      <c r="E26" s="78"/>
      <c r="F26" s="84" t="s">
        <v>105</v>
      </c>
      <c r="G26" s="72">
        <f>SUM(O8)</f>
        <v>0</v>
      </c>
      <c r="H26" s="85">
        <f>G26/G30</f>
        <v>0</v>
      </c>
    </row>
    <row r="27" spans="2:8" x14ac:dyDescent="0.2">
      <c r="B27" s="65"/>
      <c r="C27" s="78"/>
      <c r="D27" s="78"/>
      <c r="E27" s="78"/>
      <c r="F27" s="84" t="s">
        <v>106</v>
      </c>
      <c r="G27" s="72">
        <f>SUM(P8)</f>
        <v>0</v>
      </c>
      <c r="H27" s="85">
        <f>G27/G30</f>
        <v>0</v>
      </c>
    </row>
    <row r="28" spans="2:8" x14ac:dyDescent="0.2">
      <c r="B28" s="65"/>
      <c r="C28" s="78"/>
      <c r="D28" s="78"/>
      <c r="E28" s="78"/>
      <c r="F28" s="84" t="s">
        <v>107</v>
      </c>
      <c r="G28" s="72">
        <f>SUM(Q8)</f>
        <v>0</v>
      </c>
      <c r="H28" s="85">
        <f>G28/G30</f>
        <v>0</v>
      </c>
    </row>
    <row r="29" spans="2:8" x14ac:dyDescent="0.2">
      <c r="B29" s="65"/>
      <c r="C29" s="78"/>
      <c r="D29" s="78"/>
      <c r="E29" s="78"/>
      <c r="F29" s="84" t="s">
        <v>108</v>
      </c>
      <c r="G29" s="93">
        <f>SUM(R8)</f>
        <v>0</v>
      </c>
      <c r="H29" s="87">
        <f>G29/G30</f>
        <v>0</v>
      </c>
    </row>
    <row r="30" spans="2:8" x14ac:dyDescent="0.2">
      <c r="B30" s="65"/>
      <c r="C30" s="78"/>
      <c r="D30" s="78"/>
      <c r="E30" s="78"/>
      <c r="F30" s="84"/>
      <c r="G30" s="92">
        <f>SUM(G17:G29)</f>
        <v>1</v>
      </c>
      <c r="H30" s="86">
        <f>SUM(H17:H29)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2011 Swimming Season
Possible Pollution Sources for Monitored Makah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2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3.28515625" style="5" customWidth="1"/>
    <col min="2" max="2" width="9" style="5" customWidth="1"/>
    <col min="3" max="3" width="41" style="5" customWidth="1"/>
    <col min="4" max="4" width="0.85546875" style="5" customWidth="1"/>
    <col min="5" max="5" width="9.140625" style="41"/>
    <col min="6" max="6" width="0.85546875" style="5" customWidth="1"/>
    <col min="7" max="9" width="9.140625" style="5"/>
    <col min="10" max="10" width="0.85546875" style="5" customWidth="1"/>
    <col min="11" max="16384" width="9.140625" style="5"/>
  </cols>
  <sheetData>
    <row r="1" spans="1:12" s="39" customFormat="1" ht="12" customHeight="1" x14ac:dyDescent="0.2">
      <c r="B1" s="125" t="s">
        <v>20</v>
      </c>
      <c r="C1" s="125"/>
      <c r="D1" s="51"/>
      <c r="E1" s="52"/>
      <c r="F1" s="51"/>
      <c r="G1" s="124" t="s">
        <v>22</v>
      </c>
      <c r="H1" s="124"/>
      <c r="I1" s="124"/>
      <c r="J1" s="51"/>
      <c r="K1" s="125" t="s">
        <v>25</v>
      </c>
      <c r="L1" s="125"/>
    </row>
    <row r="2" spans="1:12" s="40" customFormat="1" ht="48.75" customHeight="1" x14ac:dyDescent="0.15">
      <c r="A2" s="17" t="s">
        <v>150</v>
      </c>
      <c r="B2" s="2" t="s">
        <v>11</v>
      </c>
      <c r="C2" s="2" t="s">
        <v>10</v>
      </c>
      <c r="D2" s="2"/>
      <c r="E2" s="11" t="s">
        <v>21</v>
      </c>
      <c r="F2" s="2"/>
      <c r="G2" s="2" t="s">
        <v>152</v>
      </c>
      <c r="H2" s="2" t="s">
        <v>12</v>
      </c>
      <c r="I2" s="2" t="s">
        <v>13</v>
      </c>
      <c r="J2" s="2"/>
      <c r="K2" s="2" t="s">
        <v>14</v>
      </c>
      <c r="L2" s="2" t="s">
        <v>15</v>
      </c>
    </row>
    <row r="3" spans="1:12" x14ac:dyDescent="0.2">
      <c r="A3" s="53" t="s">
        <v>151</v>
      </c>
      <c r="B3" s="53" t="s">
        <v>124</v>
      </c>
      <c r="C3" s="53" t="s">
        <v>125</v>
      </c>
      <c r="D3" s="4"/>
      <c r="E3" s="20">
        <v>92</v>
      </c>
      <c r="F3" s="4"/>
      <c r="G3" s="9"/>
      <c r="H3" s="96"/>
      <c r="I3" s="27">
        <f t="shared" ref="I3:I7" si="0">H3/E3</f>
        <v>0</v>
      </c>
      <c r="J3" s="45"/>
      <c r="K3" s="28">
        <f t="shared" ref="K3:K7" si="1">E3-H3</f>
        <v>92</v>
      </c>
      <c r="L3" s="27">
        <f t="shared" ref="L3:L7" si="2">K3/E3</f>
        <v>1</v>
      </c>
    </row>
    <row r="4" spans="1:12" x14ac:dyDescent="0.2">
      <c r="A4" s="53" t="s">
        <v>151</v>
      </c>
      <c r="B4" s="53" t="s">
        <v>128</v>
      </c>
      <c r="C4" s="53" t="s">
        <v>129</v>
      </c>
      <c r="D4" s="4"/>
      <c r="E4" s="20">
        <v>92</v>
      </c>
      <c r="F4" s="4"/>
      <c r="G4" s="9"/>
      <c r="H4" s="96"/>
      <c r="I4" s="27">
        <f t="shared" si="0"/>
        <v>0</v>
      </c>
      <c r="J4" s="45"/>
      <c r="K4" s="28">
        <f t="shared" si="1"/>
        <v>92</v>
      </c>
      <c r="L4" s="27">
        <f t="shared" si="2"/>
        <v>1</v>
      </c>
    </row>
    <row r="5" spans="1:12" x14ac:dyDescent="0.2">
      <c r="A5" s="53" t="s">
        <v>151</v>
      </c>
      <c r="B5" s="53" t="s">
        <v>130</v>
      </c>
      <c r="C5" s="53" t="s">
        <v>131</v>
      </c>
      <c r="D5" s="4"/>
      <c r="E5" s="20">
        <v>92</v>
      </c>
      <c r="F5" s="4"/>
      <c r="G5" s="9"/>
      <c r="H5" s="96"/>
      <c r="I5" s="27">
        <f t="shared" si="0"/>
        <v>0</v>
      </c>
      <c r="J5" s="45"/>
      <c r="K5" s="28">
        <f t="shared" si="1"/>
        <v>92</v>
      </c>
      <c r="L5" s="27">
        <f t="shared" si="2"/>
        <v>1</v>
      </c>
    </row>
    <row r="6" spans="1:12" x14ac:dyDescent="0.2">
      <c r="A6" s="53" t="s">
        <v>151</v>
      </c>
      <c r="B6" s="53" t="s">
        <v>138</v>
      </c>
      <c r="C6" s="53" t="s">
        <v>139</v>
      </c>
      <c r="D6" s="4"/>
      <c r="E6" s="20">
        <v>92</v>
      </c>
      <c r="F6" s="4"/>
      <c r="G6" s="9"/>
      <c r="H6" s="96"/>
      <c r="I6" s="27">
        <f t="shared" si="0"/>
        <v>0</v>
      </c>
      <c r="J6" s="45"/>
      <c r="K6" s="28">
        <f t="shared" si="1"/>
        <v>92</v>
      </c>
      <c r="L6" s="27">
        <f t="shared" si="2"/>
        <v>1</v>
      </c>
    </row>
    <row r="7" spans="1:12" x14ac:dyDescent="0.2">
      <c r="A7" s="54" t="s">
        <v>151</v>
      </c>
      <c r="B7" s="54" t="s">
        <v>142</v>
      </c>
      <c r="C7" s="54" t="s">
        <v>143</v>
      </c>
      <c r="D7" s="46"/>
      <c r="E7" s="21">
        <v>92</v>
      </c>
      <c r="F7" s="46"/>
      <c r="G7" s="48"/>
      <c r="H7" s="49"/>
      <c r="I7" s="29">
        <f t="shared" si="0"/>
        <v>0</v>
      </c>
      <c r="J7" s="47"/>
      <c r="K7" s="30">
        <f t="shared" si="1"/>
        <v>92</v>
      </c>
      <c r="L7" s="29">
        <f t="shared" si="2"/>
        <v>1</v>
      </c>
    </row>
    <row r="8" spans="1:12" x14ac:dyDescent="0.2">
      <c r="A8" s="23"/>
      <c r="B8" s="24">
        <f>COUNTA(B3:B7)</f>
        <v>5</v>
      </c>
      <c r="C8" s="23"/>
      <c r="E8" s="25">
        <f>SUM(E3:E7)</f>
        <v>460</v>
      </c>
      <c r="F8" s="31"/>
      <c r="G8" s="24">
        <f>COUNTA(G3:G7)</f>
        <v>0</v>
      </c>
      <c r="H8" s="25">
        <f>SUM(H3:H7)</f>
        <v>0</v>
      </c>
      <c r="I8" s="32">
        <f>H8/E8</f>
        <v>0</v>
      </c>
      <c r="J8" s="33"/>
      <c r="K8" s="25">
        <f>SUM(K3:K7)</f>
        <v>460</v>
      </c>
      <c r="L8" s="32">
        <f>K8/E8</f>
        <v>1</v>
      </c>
    </row>
    <row r="9" spans="1:12" x14ac:dyDescent="0.2">
      <c r="A9" s="23"/>
      <c r="B9" s="24"/>
      <c r="C9" s="23"/>
      <c r="E9" s="25"/>
      <c r="F9" s="31"/>
      <c r="G9" s="24"/>
      <c r="H9" s="25"/>
      <c r="I9" s="32"/>
      <c r="J9" s="95"/>
      <c r="K9" s="38"/>
      <c r="L9" s="32"/>
    </row>
    <row r="10" spans="1:12" x14ac:dyDescent="0.2">
      <c r="B10" s="73" t="s">
        <v>110</v>
      </c>
      <c r="C10" s="88"/>
      <c r="D10" s="89"/>
      <c r="G10" s="26"/>
      <c r="H10" s="26"/>
    </row>
    <row r="11" spans="1:12" x14ac:dyDescent="0.2">
      <c r="B11" s="73"/>
      <c r="C11" s="91" t="s">
        <v>88</v>
      </c>
      <c r="D11" s="89"/>
      <c r="E11" s="72">
        <f>SUM(B8)</f>
        <v>5</v>
      </c>
      <c r="G11" s="26"/>
      <c r="H11" s="26"/>
    </row>
    <row r="12" spans="1:12" x14ac:dyDescent="0.2">
      <c r="B12" s="73"/>
      <c r="C12" s="91" t="s">
        <v>111</v>
      </c>
      <c r="D12" s="89"/>
      <c r="E12" s="71">
        <f>SUM(E8)</f>
        <v>460</v>
      </c>
      <c r="G12" s="26"/>
      <c r="H12" s="26"/>
    </row>
    <row r="13" spans="1:12" x14ac:dyDescent="0.2">
      <c r="B13" s="90"/>
      <c r="C13" s="91" t="s">
        <v>109</v>
      </c>
      <c r="D13" s="72"/>
      <c r="E13" s="72">
        <f>SUM(G8)</f>
        <v>0</v>
      </c>
      <c r="G13" s="26"/>
      <c r="H13" s="26"/>
    </row>
    <row r="14" spans="1:12" x14ac:dyDescent="0.2">
      <c r="B14" s="90"/>
      <c r="C14" s="91" t="s">
        <v>112</v>
      </c>
      <c r="D14" s="72" t="e">
        <f>SUM(#REF!+#REF!+#REF!+#REF!)</f>
        <v>#REF!</v>
      </c>
      <c r="E14" s="71">
        <f>SUM(H8)</f>
        <v>0</v>
      </c>
      <c r="G14" s="26"/>
      <c r="H14" s="26"/>
    </row>
    <row r="15" spans="1:12" x14ac:dyDescent="0.2">
      <c r="B15" s="90"/>
      <c r="C15" s="91" t="s">
        <v>113</v>
      </c>
      <c r="D15" s="72" t="e">
        <f>SUM(#REF!+#REF!+#REF!+#REF!)</f>
        <v>#REF!</v>
      </c>
      <c r="E15" s="94">
        <f>E14/E12</f>
        <v>0</v>
      </c>
      <c r="G15" s="26"/>
      <c r="H15" s="26"/>
    </row>
    <row r="16" spans="1:12" x14ac:dyDescent="0.2">
      <c r="C16" s="91" t="s">
        <v>114</v>
      </c>
      <c r="E16" s="71">
        <f>SUM(K8)</f>
        <v>460</v>
      </c>
      <c r="G16" s="26"/>
      <c r="H16" s="26"/>
    </row>
    <row r="17" spans="3:8" x14ac:dyDescent="0.2">
      <c r="C17" s="91" t="s">
        <v>115</v>
      </c>
      <c r="E17" s="94">
        <f>E16/E12</f>
        <v>1</v>
      </c>
      <c r="G17" s="26"/>
      <c r="H17" s="26"/>
    </row>
    <row r="18" spans="3:8" x14ac:dyDescent="0.2">
      <c r="G18" s="26"/>
      <c r="H18" s="26"/>
    </row>
    <row r="19" spans="3:8" x14ac:dyDescent="0.2">
      <c r="G19" s="26"/>
      <c r="H19" s="26"/>
    </row>
    <row r="20" spans="3:8" x14ac:dyDescent="0.2">
      <c r="G20" s="26"/>
      <c r="H20" s="26"/>
    </row>
    <row r="21" spans="3:8" x14ac:dyDescent="0.2">
      <c r="G21" s="26"/>
      <c r="H21" s="26"/>
    </row>
    <row r="22" spans="3:8" x14ac:dyDescent="0.2">
      <c r="G22" s="26"/>
      <c r="H22" s="26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Makah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Attributes</vt:lpstr>
      <vt:lpstr>Monitoring</vt:lpstr>
      <vt:lpstr>Pollution Sources</vt:lpstr>
      <vt:lpstr>Beach Days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2012-09-27T18:23:14Z</cp:lastPrinted>
  <dcterms:created xsi:type="dcterms:W3CDTF">2006-12-12T20:37:17Z</dcterms:created>
  <dcterms:modified xsi:type="dcterms:W3CDTF">2012-09-27T18:23:50Z</dcterms:modified>
</cp:coreProperties>
</file>