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5" yWindow="255" windowWidth="18075" windowHeight="5460"/>
  </bookViews>
  <sheets>
    <sheet name="Summary" sheetId="8" r:id="rId1"/>
    <sheet name="Attributes" sheetId="2" r:id="rId2"/>
    <sheet name="Monitoring" sheetId="10" r:id="rId3"/>
    <sheet name="Pollution Sources" sheetId="11" r:id="rId4"/>
    <sheet name="2011 Actions" sheetId="4" r:id="rId5"/>
    <sheet name="Action Durations" sheetId="9" r:id="rId6"/>
    <sheet name="Beach Days" sheetId="7" r:id="rId7"/>
  </sheets>
  <definedNames>
    <definedName name="_xlnm.Print_Area" localSheetId="4">'2011 Actions'!$A$1:$K$522</definedName>
    <definedName name="_xlnm.Print_Area" localSheetId="5">'Action Durations'!$A$1:$L$244</definedName>
    <definedName name="_xlnm.Print_Area" localSheetId="1">Attributes!$A$1:$J$620</definedName>
    <definedName name="_xlnm.Print_Area" localSheetId="6">'Beach Days'!$A$1:$L$625</definedName>
    <definedName name="_xlnm.Print_Area" localSheetId="2">Monitoring!$A$1:$J$622</definedName>
    <definedName name="_xlnm.Print_Area" localSheetId="3">'Pollution Sources'!$A$1:$S$637</definedName>
    <definedName name="_xlnm.Print_Area" localSheetId="0">Summary!$A$1:$U$25</definedName>
    <definedName name="_xlnm.Print_Titles" localSheetId="4">'2011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Sources'!$1:$1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H619" i="11" l="1"/>
  <c r="I361" i="7" l="1"/>
  <c r="K361" i="7"/>
  <c r="L361" i="7"/>
  <c r="H87" i="9" l="1"/>
  <c r="H239" i="9" s="1"/>
  <c r="H499" i="4" l="1"/>
  <c r="E499" i="4"/>
  <c r="B499" i="4"/>
  <c r="H411" i="4"/>
  <c r="E411" i="4"/>
  <c r="B411" i="4"/>
  <c r="H372" i="4"/>
  <c r="E372" i="4"/>
  <c r="B372" i="4"/>
  <c r="H280" i="4"/>
  <c r="E280" i="4"/>
  <c r="B280" i="4"/>
  <c r="H273" i="4"/>
  <c r="E273" i="4"/>
  <c r="B273" i="4"/>
  <c r="H172" i="4"/>
  <c r="E172" i="4"/>
  <c r="B172" i="4"/>
  <c r="H142" i="4"/>
  <c r="E142" i="4"/>
  <c r="B142" i="4"/>
  <c r="H93" i="4"/>
  <c r="E93" i="4"/>
  <c r="B93" i="4"/>
  <c r="E518" i="4" l="1"/>
  <c r="E515" i="4"/>
  <c r="E516" i="4"/>
  <c r="E517" i="4"/>
  <c r="E635" i="10" l="1"/>
  <c r="E634" i="10"/>
  <c r="E633" i="10"/>
  <c r="E632" i="10"/>
  <c r="E631" i="10"/>
  <c r="E630" i="10"/>
  <c r="E629" i="10"/>
  <c r="E628" i="10"/>
  <c r="E627" i="10"/>
  <c r="E626" i="10"/>
  <c r="E625" i="10"/>
  <c r="E615" i="10"/>
  <c r="D10" i="8" s="1"/>
  <c r="E589" i="10"/>
  <c r="D9" i="8" s="1"/>
  <c r="E500" i="10"/>
  <c r="D8" i="8" s="1"/>
  <c r="E474" i="10"/>
  <c r="D7" i="8" s="1"/>
  <c r="E454" i="10"/>
  <c r="D6" i="8" s="1"/>
  <c r="E363" i="10"/>
  <c r="D5" i="8" s="1"/>
  <c r="E313" i="10"/>
  <c r="D4" i="8" s="1"/>
  <c r="E267" i="10"/>
  <c r="D3" i="8" s="1"/>
  <c r="K366" i="7"/>
  <c r="L366" i="7" s="1"/>
  <c r="I366" i="7"/>
  <c r="E620" i="10" l="1"/>
  <c r="F625" i="10" s="1"/>
  <c r="K542" i="7"/>
  <c r="L542" i="7" s="1"/>
  <c r="I542" i="7"/>
  <c r="K540" i="7"/>
  <c r="L540" i="7" s="1"/>
  <c r="I540" i="7"/>
  <c r="I413" i="7"/>
  <c r="K413" i="7"/>
  <c r="L413" i="7" s="1"/>
  <c r="K244" i="7"/>
  <c r="L244" i="7" s="1"/>
  <c r="I244" i="7"/>
  <c r="B267" i="11"/>
  <c r="B454" i="10"/>
  <c r="F630" i="10" l="1"/>
  <c r="F633" i="10"/>
  <c r="F634" i="10"/>
  <c r="F626" i="10"/>
  <c r="F629" i="10"/>
  <c r="F632" i="10"/>
  <c r="F628" i="10"/>
  <c r="F635" i="10"/>
  <c r="F631" i="10"/>
  <c r="F627" i="10"/>
  <c r="K577" i="7"/>
  <c r="L577" i="7" s="1"/>
  <c r="I577" i="7"/>
  <c r="K544" i="7"/>
  <c r="L544" i="7" s="1"/>
  <c r="I544" i="7"/>
  <c r="K541" i="7"/>
  <c r="L541" i="7" s="1"/>
  <c r="I541" i="7"/>
  <c r="I416" i="7"/>
  <c r="K416" i="7"/>
  <c r="L416" i="7" s="1"/>
  <c r="K412" i="7"/>
  <c r="L412" i="7" s="1"/>
  <c r="I412" i="7"/>
  <c r="K356" i="7"/>
  <c r="L356" i="7" s="1"/>
  <c r="I356" i="7"/>
  <c r="K333" i="7"/>
  <c r="L333" i="7" s="1"/>
  <c r="I333" i="7"/>
  <c r="I141" i="7"/>
  <c r="K141" i="7"/>
  <c r="L141" i="7" s="1"/>
  <c r="K24" i="7"/>
  <c r="L24" i="7" s="1"/>
  <c r="I24" i="7"/>
  <c r="G268" i="7"/>
  <c r="B153" i="9" l="1"/>
  <c r="E153" i="9"/>
  <c r="F153" i="9"/>
  <c r="H153" i="9"/>
  <c r="I153" i="9"/>
  <c r="J153" i="9"/>
  <c r="K153" i="9"/>
  <c r="L153" i="9"/>
  <c r="B66" i="9"/>
  <c r="E66" i="9"/>
  <c r="F66" i="9"/>
  <c r="H66" i="9"/>
  <c r="I66" i="9"/>
  <c r="J66" i="9"/>
  <c r="K66" i="9"/>
  <c r="L66" i="9"/>
  <c r="K552" i="7" l="1"/>
  <c r="L552" i="7" s="1"/>
  <c r="I552" i="7"/>
  <c r="K559" i="7"/>
  <c r="L559" i="7" s="1"/>
  <c r="I559" i="7"/>
  <c r="K461" i="7"/>
  <c r="L461" i="7" s="1"/>
  <c r="I461" i="7"/>
  <c r="K332" i="7"/>
  <c r="L332" i="7" s="1"/>
  <c r="I332" i="7"/>
  <c r="K325" i="7"/>
  <c r="L325" i="7" s="1"/>
  <c r="I325" i="7"/>
  <c r="K291" i="7"/>
  <c r="L291" i="7" s="1"/>
  <c r="I291" i="7"/>
  <c r="K285" i="7"/>
  <c r="L285" i="7" s="1"/>
  <c r="I285" i="7"/>
  <c r="K238" i="7"/>
  <c r="L238" i="7" s="1"/>
  <c r="I238" i="7"/>
  <c r="K236" i="7"/>
  <c r="L236" i="7" s="1"/>
  <c r="I236" i="7"/>
  <c r="K128" i="7"/>
  <c r="L128" i="7" s="1"/>
  <c r="I128" i="7"/>
  <c r="K70" i="7"/>
  <c r="L70" i="7" s="1"/>
  <c r="I70" i="7"/>
  <c r="K60" i="7"/>
  <c r="L60" i="7" s="1"/>
  <c r="I60" i="7"/>
  <c r="J615" i="10" l="1"/>
  <c r="J589" i="10"/>
  <c r="J500" i="10"/>
  <c r="J474" i="10"/>
  <c r="J454" i="10"/>
  <c r="J363" i="10"/>
  <c r="J313" i="10"/>
  <c r="J267" i="10"/>
  <c r="E622" i="10" s="1"/>
  <c r="K602" i="7" l="1"/>
  <c r="L602" i="7" s="1"/>
  <c r="I602" i="7"/>
  <c r="K609" i="7"/>
  <c r="L609" i="7" s="1"/>
  <c r="I609" i="7"/>
  <c r="K597" i="7"/>
  <c r="L597" i="7" s="1"/>
  <c r="I597" i="7"/>
  <c r="K604" i="7"/>
  <c r="L604" i="7" s="1"/>
  <c r="I604" i="7"/>
  <c r="K596" i="7"/>
  <c r="L596" i="7" s="1"/>
  <c r="I596" i="7"/>
  <c r="K610" i="7"/>
  <c r="L610" i="7" s="1"/>
  <c r="I610" i="7"/>
  <c r="K612" i="7"/>
  <c r="L612" i="7" s="1"/>
  <c r="I612" i="7"/>
  <c r="K594" i="7"/>
  <c r="L594" i="7" s="1"/>
  <c r="I594" i="7"/>
  <c r="K611" i="7"/>
  <c r="L611" i="7" s="1"/>
  <c r="I611" i="7"/>
  <c r="K593" i="7"/>
  <c r="L593" i="7" s="1"/>
  <c r="I593" i="7"/>
  <c r="K614" i="7"/>
  <c r="L614" i="7" s="1"/>
  <c r="I614" i="7"/>
  <c r="K600" i="7"/>
  <c r="L600" i="7" s="1"/>
  <c r="I600" i="7"/>
  <c r="K615" i="7"/>
  <c r="L615" i="7" s="1"/>
  <c r="I615" i="7"/>
  <c r="K592" i="7"/>
  <c r="L592" i="7" s="1"/>
  <c r="I592" i="7"/>
  <c r="K603" i="7"/>
  <c r="L603" i="7" s="1"/>
  <c r="I603" i="7"/>
  <c r="K599" i="7"/>
  <c r="L599" i="7" s="1"/>
  <c r="I599" i="7"/>
  <c r="K608" i="7"/>
  <c r="L608" i="7" s="1"/>
  <c r="I608" i="7"/>
  <c r="K607" i="7"/>
  <c r="L607" i="7" s="1"/>
  <c r="I607" i="7"/>
  <c r="K595" i="7"/>
  <c r="L595" i="7" s="1"/>
  <c r="I595" i="7"/>
  <c r="K606" i="7"/>
  <c r="L606" i="7" s="1"/>
  <c r="I606" i="7"/>
  <c r="K605" i="7"/>
  <c r="L605" i="7" s="1"/>
  <c r="I605" i="7"/>
  <c r="K601" i="7"/>
  <c r="L601" i="7" s="1"/>
  <c r="I601" i="7"/>
  <c r="K613" i="7"/>
  <c r="L613" i="7" s="1"/>
  <c r="I613" i="7"/>
  <c r="K598" i="7"/>
  <c r="L598" i="7" s="1"/>
  <c r="I598" i="7"/>
  <c r="K523" i="7"/>
  <c r="L523" i="7" s="1"/>
  <c r="I523" i="7"/>
  <c r="K539" i="7"/>
  <c r="L539" i="7" s="1"/>
  <c r="I539" i="7"/>
  <c r="K538" i="7"/>
  <c r="L538" i="7" s="1"/>
  <c r="I538" i="7"/>
  <c r="K582" i="7"/>
  <c r="L582" i="7" s="1"/>
  <c r="I582" i="7"/>
  <c r="K555" i="7"/>
  <c r="L555" i="7" s="1"/>
  <c r="I555" i="7"/>
  <c r="K574" i="7"/>
  <c r="L574" i="7" s="1"/>
  <c r="I574" i="7"/>
  <c r="K529" i="7"/>
  <c r="L529" i="7" s="1"/>
  <c r="I529" i="7"/>
  <c r="K567" i="7"/>
  <c r="L567" i="7" s="1"/>
  <c r="I567" i="7"/>
  <c r="K522" i="7"/>
  <c r="L522" i="7" s="1"/>
  <c r="I522" i="7"/>
  <c r="K562" i="7"/>
  <c r="L562" i="7" s="1"/>
  <c r="I562" i="7"/>
  <c r="K534" i="7"/>
  <c r="L534" i="7" s="1"/>
  <c r="I534" i="7"/>
  <c r="K573" i="7"/>
  <c r="L573" i="7" s="1"/>
  <c r="I573" i="7"/>
  <c r="K549" i="7"/>
  <c r="L549" i="7" s="1"/>
  <c r="I549" i="7"/>
  <c r="K566" i="7"/>
  <c r="L566" i="7" s="1"/>
  <c r="I566" i="7"/>
  <c r="K576" i="7"/>
  <c r="L576" i="7" s="1"/>
  <c r="I576" i="7"/>
  <c r="K507" i="7"/>
  <c r="L507" i="7" s="1"/>
  <c r="I507" i="7"/>
  <c r="K565" i="7"/>
  <c r="L565" i="7" s="1"/>
  <c r="I565" i="7"/>
  <c r="K561" i="7"/>
  <c r="L561" i="7" s="1"/>
  <c r="I561" i="7"/>
  <c r="K545" i="7"/>
  <c r="L545" i="7" s="1"/>
  <c r="I545" i="7"/>
  <c r="K526" i="7"/>
  <c r="L526" i="7" s="1"/>
  <c r="I526" i="7"/>
  <c r="K511" i="7"/>
  <c r="L511" i="7" s="1"/>
  <c r="I511" i="7"/>
  <c r="K587" i="7"/>
  <c r="L587" i="7" s="1"/>
  <c r="I587" i="7"/>
  <c r="K508" i="7"/>
  <c r="L508" i="7" s="1"/>
  <c r="I508" i="7"/>
  <c r="K588" i="7"/>
  <c r="L588" i="7" s="1"/>
  <c r="I588" i="7"/>
  <c r="K584" i="7"/>
  <c r="L584" i="7" s="1"/>
  <c r="I584" i="7"/>
  <c r="K556" i="7"/>
  <c r="L556" i="7" s="1"/>
  <c r="I556" i="7"/>
  <c r="K519" i="7"/>
  <c r="L519" i="7" s="1"/>
  <c r="I519" i="7"/>
  <c r="K518" i="7"/>
  <c r="L518" i="7" s="1"/>
  <c r="I518" i="7"/>
  <c r="K557" i="7"/>
  <c r="L557" i="7" s="1"/>
  <c r="I557" i="7"/>
  <c r="K569" i="7"/>
  <c r="L569" i="7" s="1"/>
  <c r="I569" i="7"/>
  <c r="K521" i="7"/>
  <c r="L521" i="7" s="1"/>
  <c r="I521" i="7"/>
  <c r="K583" i="7"/>
  <c r="L583" i="7" s="1"/>
  <c r="I583" i="7"/>
  <c r="K516" i="7"/>
  <c r="L516" i="7" s="1"/>
  <c r="I516" i="7"/>
  <c r="K536" i="7"/>
  <c r="L536" i="7" s="1"/>
  <c r="I536" i="7"/>
  <c r="K524" i="7"/>
  <c r="L524" i="7" s="1"/>
  <c r="I524" i="7"/>
  <c r="K564" i="7"/>
  <c r="L564" i="7" s="1"/>
  <c r="I564" i="7"/>
  <c r="K525" i="7"/>
  <c r="L525" i="7" s="1"/>
  <c r="I525" i="7"/>
  <c r="K505" i="7"/>
  <c r="L505" i="7" s="1"/>
  <c r="I505" i="7"/>
  <c r="K535" i="7"/>
  <c r="L535" i="7" s="1"/>
  <c r="I535" i="7"/>
  <c r="K533" i="7"/>
  <c r="L533" i="7" s="1"/>
  <c r="I533" i="7"/>
  <c r="K589" i="7"/>
  <c r="L589" i="7" s="1"/>
  <c r="I589" i="7"/>
  <c r="K504" i="7"/>
  <c r="L504" i="7" s="1"/>
  <c r="I504" i="7"/>
  <c r="K530" i="7"/>
  <c r="L530" i="7" s="1"/>
  <c r="I530" i="7"/>
  <c r="K513" i="7"/>
  <c r="L513" i="7" s="1"/>
  <c r="I513" i="7"/>
  <c r="K586" i="7"/>
  <c r="L586" i="7" s="1"/>
  <c r="I586" i="7"/>
  <c r="K510" i="7"/>
  <c r="L510" i="7" s="1"/>
  <c r="I510" i="7"/>
  <c r="K560" i="7"/>
  <c r="L560" i="7" s="1"/>
  <c r="I560" i="7"/>
  <c r="K581" i="7"/>
  <c r="L581" i="7" s="1"/>
  <c r="I581" i="7"/>
  <c r="K568" i="7"/>
  <c r="L568" i="7" s="1"/>
  <c r="I568" i="7"/>
  <c r="K543" i="7"/>
  <c r="L543" i="7" s="1"/>
  <c r="I543" i="7"/>
  <c r="K550" i="7"/>
  <c r="L550" i="7" s="1"/>
  <c r="I550" i="7"/>
  <c r="K578" i="7"/>
  <c r="L578" i="7" s="1"/>
  <c r="I578" i="7"/>
  <c r="K514" i="7"/>
  <c r="L514" i="7" s="1"/>
  <c r="I514" i="7"/>
  <c r="K517" i="7"/>
  <c r="L517" i="7" s="1"/>
  <c r="I517" i="7"/>
  <c r="K512" i="7"/>
  <c r="L512" i="7" s="1"/>
  <c r="I512" i="7"/>
  <c r="K558" i="7"/>
  <c r="L558" i="7" s="1"/>
  <c r="I558" i="7"/>
  <c r="K531" i="7"/>
  <c r="L531" i="7" s="1"/>
  <c r="I531" i="7"/>
  <c r="K520" i="7"/>
  <c r="L520" i="7" s="1"/>
  <c r="I520" i="7"/>
  <c r="K528" i="7"/>
  <c r="L528" i="7" s="1"/>
  <c r="I528" i="7"/>
  <c r="K527" i="7"/>
  <c r="L527" i="7" s="1"/>
  <c r="I527" i="7"/>
  <c r="K570" i="7"/>
  <c r="L570" i="7" s="1"/>
  <c r="I570" i="7"/>
  <c r="K580" i="7"/>
  <c r="L580" i="7" s="1"/>
  <c r="I580" i="7"/>
  <c r="K572" i="7"/>
  <c r="L572" i="7" s="1"/>
  <c r="I572" i="7"/>
  <c r="K575" i="7"/>
  <c r="L575" i="7" s="1"/>
  <c r="I575" i="7"/>
  <c r="K571" i="7"/>
  <c r="L571" i="7" s="1"/>
  <c r="I571" i="7"/>
  <c r="K537" i="7"/>
  <c r="L537" i="7" s="1"/>
  <c r="I537" i="7"/>
  <c r="K532" i="7"/>
  <c r="L532" i="7" s="1"/>
  <c r="I532" i="7"/>
  <c r="K551" i="7"/>
  <c r="L551" i="7" s="1"/>
  <c r="I551" i="7"/>
  <c r="K579" i="7"/>
  <c r="L579" i="7" s="1"/>
  <c r="I579" i="7"/>
  <c r="K515" i="7"/>
  <c r="L515" i="7" s="1"/>
  <c r="I515" i="7"/>
  <c r="K509" i="7"/>
  <c r="L509" i="7" s="1"/>
  <c r="I509" i="7"/>
  <c r="K585" i="7"/>
  <c r="L585" i="7" s="1"/>
  <c r="I585" i="7"/>
  <c r="K554" i="7"/>
  <c r="L554" i="7" s="1"/>
  <c r="I554" i="7"/>
  <c r="K563" i="7"/>
  <c r="L563" i="7" s="1"/>
  <c r="I563" i="7"/>
  <c r="K553" i="7"/>
  <c r="L553" i="7" s="1"/>
  <c r="I553" i="7"/>
  <c r="K546" i="7"/>
  <c r="L546" i="7" s="1"/>
  <c r="I546" i="7"/>
  <c r="K503" i="7"/>
  <c r="L503" i="7" s="1"/>
  <c r="I503" i="7"/>
  <c r="K548" i="7"/>
  <c r="L548" i="7" s="1"/>
  <c r="I548" i="7"/>
  <c r="K506" i="7"/>
  <c r="L506" i="7" s="1"/>
  <c r="I506" i="7"/>
  <c r="K547" i="7"/>
  <c r="L547" i="7" s="1"/>
  <c r="I547" i="7"/>
  <c r="K499" i="7"/>
  <c r="L499" i="7" s="1"/>
  <c r="I499" i="7"/>
  <c r="K490" i="7"/>
  <c r="L490" i="7" s="1"/>
  <c r="I490" i="7"/>
  <c r="K495" i="7"/>
  <c r="L495" i="7" s="1"/>
  <c r="I495" i="7"/>
  <c r="K482" i="7"/>
  <c r="L482" i="7" s="1"/>
  <c r="I482" i="7"/>
  <c r="K478" i="7"/>
  <c r="L478" i="7" s="1"/>
  <c r="I478" i="7"/>
  <c r="K488" i="7"/>
  <c r="L488" i="7" s="1"/>
  <c r="I488" i="7"/>
  <c r="K498" i="7"/>
  <c r="L498" i="7" s="1"/>
  <c r="I498" i="7"/>
  <c r="K485" i="7"/>
  <c r="L485" i="7" s="1"/>
  <c r="I485" i="7"/>
  <c r="K484" i="7"/>
  <c r="L484" i="7" s="1"/>
  <c r="I484" i="7"/>
  <c r="K500" i="7"/>
  <c r="L500" i="7" s="1"/>
  <c r="I500" i="7"/>
  <c r="K487" i="7"/>
  <c r="L487" i="7" s="1"/>
  <c r="I487" i="7"/>
  <c r="K497" i="7"/>
  <c r="L497" i="7" s="1"/>
  <c r="I497" i="7"/>
  <c r="K491" i="7"/>
  <c r="L491" i="7" s="1"/>
  <c r="I491" i="7"/>
  <c r="K489" i="7"/>
  <c r="L489" i="7" s="1"/>
  <c r="I489" i="7"/>
  <c r="K477" i="7"/>
  <c r="L477" i="7" s="1"/>
  <c r="I477" i="7"/>
  <c r="K486" i="7"/>
  <c r="L486" i="7" s="1"/>
  <c r="I486" i="7"/>
  <c r="K496" i="7"/>
  <c r="L496" i="7" s="1"/>
  <c r="I496" i="7"/>
  <c r="K494" i="7"/>
  <c r="L494" i="7" s="1"/>
  <c r="I494" i="7"/>
  <c r="K483" i="7"/>
  <c r="L483" i="7" s="1"/>
  <c r="I483" i="7"/>
  <c r="K493" i="7"/>
  <c r="L493" i="7" s="1"/>
  <c r="I493" i="7"/>
  <c r="K481" i="7"/>
  <c r="L481" i="7" s="1"/>
  <c r="I481" i="7"/>
  <c r="K492" i="7"/>
  <c r="L492" i="7" s="1"/>
  <c r="I492" i="7"/>
  <c r="K480" i="7"/>
  <c r="L480" i="7" s="1"/>
  <c r="I480" i="7"/>
  <c r="K479" i="7"/>
  <c r="L479" i="7" s="1"/>
  <c r="I479" i="7"/>
  <c r="K466" i="7"/>
  <c r="L466" i="7" s="1"/>
  <c r="I466" i="7"/>
  <c r="K462" i="7"/>
  <c r="L462" i="7" s="1"/>
  <c r="I462" i="7"/>
  <c r="K469" i="7"/>
  <c r="L469" i="7" s="1"/>
  <c r="I469" i="7"/>
  <c r="K465" i="7"/>
  <c r="L465" i="7" s="1"/>
  <c r="I465" i="7"/>
  <c r="K470" i="7"/>
  <c r="L470" i="7" s="1"/>
  <c r="I470" i="7"/>
  <c r="K457" i="7"/>
  <c r="L457" i="7" s="1"/>
  <c r="I457" i="7"/>
  <c r="K464" i="7"/>
  <c r="L464" i="7" s="1"/>
  <c r="I464" i="7"/>
  <c r="K471" i="7"/>
  <c r="L471" i="7" s="1"/>
  <c r="I471" i="7"/>
  <c r="K467" i="7"/>
  <c r="L467" i="7" s="1"/>
  <c r="I467" i="7"/>
  <c r="K472" i="7"/>
  <c r="L472" i="7" s="1"/>
  <c r="I472" i="7"/>
  <c r="K460" i="7"/>
  <c r="L460" i="7" s="1"/>
  <c r="I460" i="7"/>
  <c r="K458" i="7"/>
  <c r="L458" i="7" s="1"/>
  <c r="I458" i="7"/>
  <c r="K474" i="7"/>
  <c r="L474" i="7" s="1"/>
  <c r="I474" i="7"/>
  <c r="K463" i="7"/>
  <c r="L463" i="7" s="1"/>
  <c r="I463" i="7"/>
  <c r="K473" i="7"/>
  <c r="L473" i="7" s="1"/>
  <c r="I473" i="7"/>
  <c r="K468" i="7"/>
  <c r="L468" i="7" s="1"/>
  <c r="I468" i="7"/>
  <c r="K459" i="7"/>
  <c r="L459" i="7" s="1"/>
  <c r="I459" i="7"/>
  <c r="K400" i="7"/>
  <c r="L400" i="7" s="1"/>
  <c r="I400" i="7"/>
  <c r="K403" i="7"/>
  <c r="L403" i="7" s="1"/>
  <c r="I403" i="7"/>
  <c r="K414" i="7"/>
  <c r="L414" i="7" s="1"/>
  <c r="I414" i="7"/>
  <c r="K399" i="7"/>
  <c r="L399" i="7" s="1"/>
  <c r="I399" i="7"/>
  <c r="K380" i="7"/>
  <c r="L380" i="7" s="1"/>
  <c r="I380" i="7"/>
  <c r="K383" i="7"/>
  <c r="L383" i="7" s="1"/>
  <c r="I383" i="7"/>
  <c r="K424" i="7"/>
  <c r="L424" i="7" s="1"/>
  <c r="I424" i="7"/>
  <c r="K385" i="7"/>
  <c r="L385" i="7" s="1"/>
  <c r="I385" i="7"/>
  <c r="K443" i="7"/>
  <c r="L443" i="7" s="1"/>
  <c r="I443" i="7"/>
  <c r="K441" i="7"/>
  <c r="L441" i="7" s="1"/>
  <c r="I441" i="7"/>
  <c r="K433" i="7"/>
  <c r="L433" i="7" s="1"/>
  <c r="I433" i="7"/>
  <c r="K371" i="7"/>
  <c r="L371" i="7" s="1"/>
  <c r="I371" i="7"/>
  <c r="K434" i="7"/>
  <c r="L434" i="7" s="1"/>
  <c r="I434" i="7"/>
  <c r="K417" i="7"/>
  <c r="L417" i="7" s="1"/>
  <c r="I417" i="7"/>
  <c r="K374" i="7"/>
  <c r="L374" i="7" s="1"/>
  <c r="I374" i="7"/>
  <c r="K438" i="7"/>
  <c r="L438" i="7" s="1"/>
  <c r="I438" i="7"/>
  <c r="K422" i="7"/>
  <c r="L422" i="7" s="1"/>
  <c r="I422" i="7"/>
  <c r="K428" i="7"/>
  <c r="L428" i="7" s="1"/>
  <c r="I428" i="7"/>
  <c r="K426" i="7"/>
  <c r="L426" i="7" s="1"/>
  <c r="I426" i="7"/>
  <c r="K379" i="7"/>
  <c r="L379" i="7" s="1"/>
  <c r="I379" i="7"/>
  <c r="K445" i="7"/>
  <c r="L445" i="7" s="1"/>
  <c r="I445" i="7"/>
  <c r="K446" i="7"/>
  <c r="L446" i="7" s="1"/>
  <c r="I446" i="7"/>
  <c r="K398" i="7"/>
  <c r="L398" i="7" s="1"/>
  <c r="I398" i="7"/>
  <c r="K452" i="7"/>
  <c r="L452" i="7" s="1"/>
  <c r="I452" i="7"/>
  <c r="K449" i="7"/>
  <c r="L449" i="7" s="1"/>
  <c r="I449" i="7"/>
  <c r="K439" i="7"/>
  <c r="L439" i="7" s="1"/>
  <c r="I439" i="7"/>
  <c r="K389" i="7"/>
  <c r="L389" i="7" s="1"/>
  <c r="I389" i="7"/>
  <c r="K390" i="7"/>
  <c r="L390" i="7" s="1"/>
  <c r="I390" i="7"/>
  <c r="K377" i="7"/>
  <c r="L377" i="7" s="1"/>
  <c r="I377" i="7"/>
  <c r="K376" i="7"/>
  <c r="L376" i="7" s="1"/>
  <c r="I376" i="7"/>
  <c r="K386" i="7"/>
  <c r="L386" i="7" s="1"/>
  <c r="I386" i="7"/>
  <c r="K369" i="7"/>
  <c r="L369" i="7" s="1"/>
  <c r="I369" i="7"/>
  <c r="K451" i="7"/>
  <c r="L451" i="7" s="1"/>
  <c r="I451" i="7"/>
  <c r="K421" i="7"/>
  <c r="L421" i="7" s="1"/>
  <c r="I421" i="7"/>
  <c r="K415" i="7"/>
  <c r="L415" i="7" s="1"/>
  <c r="I415" i="7"/>
  <c r="K384" i="7"/>
  <c r="L384" i="7" s="1"/>
  <c r="I384" i="7"/>
  <c r="K396" i="7"/>
  <c r="L396" i="7" s="1"/>
  <c r="I396" i="7"/>
  <c r="K448" i="7"/>
  <c r="L448" i="7" s="1"/>
  <c r="I448" i="7"/>
  <c r="K453" i="7"/>
  <c r="L453" i="7" s="1"/>
  <c r="I453" i="7"/>
  <c r="K406" i="7"/>
  <c r="L406" i="7" s="1"/>
  <c r="I406" i="7"/>
  <c r="K397" i="7"/>
  <c r="L397" i="7" s="1"/>
  <c r="I397" i="7"/>
  <c r="K444" i="7"/>
  <c r="L444" i="7" s="1"/>
  <c r="I444" i="7"/>
  <c r="K393" i="7"/>
  <c r="L393" i="7" s="1"/>
  <c r="I393" i="7"/>
  <c r="K430" i="7"/>
  <c r="L430" i="7" s="1"/>
  <c r="I430" i="7"/>
  <c r="K408" i="7"/>
  <c r="L408" i="7" s="1"/>
  <c r="I408" i="7"/>
  <c r="K388" i="7"/>
  <c r="L388" i="7" s="1"/>
  <c r="I388" i="7"/>
  <c r="K405" i="7"/>
  <c r="L405" i="7" s="1"/>
  <c r="I405" i="7"/>
  <c r="K450" i="7"/>
  <c r="L450" i="7" s="1"/>
  <c r="I450" i="7"/>
  <c r="K402" i="7"/>
  <c r="L402" i="7" s="1"/>
  <c r="I402" i="7"/>
  <c r="K447" i="7"/>
  <c r="L447" i="7" s="1"/>
  <c r="I447" i="7"/>
  <c r="K367" i="7"/>
  <c r="L367" i="7" s="1"/>
  <c r="I367" i="7"/>
  <c r="K378" i="7"/>
  <c r="L378" i="7" s="1"/>
  <c r="I378" i="7"/>
  <c r="K373" i="7"/>
  <c r="L373" i="7" s="1"/>
  <c r="I373" i="7"/>
  <c r="K381" i="7"/>
  <c r="L381" i="7" s="1"/>
  <c r="I381" i="7"/>
  <c r="K437" i="7"/>
  <c r="L437" i="7" s="1"/>
  <c r="I437" i="7"/>
  <c r="K382" i="7"/>
  <c r="L382" i="7" s="1"/>
  <c r="I382" i="7"/>
  <c r="K401" i="7"/>
  <c r="L401" i="7" s="1"/>
  <c r="I401" i="7"/>
  <c r="K394" i="7"/>
  <c r="L394" i="7" s="1"/>
  <c r="I394" i="7"/>
  <c r="K418" i="7"/>
  <c r="L418" i="7" s="1"/>
  <c r="I418" i="7"/>
  <c r="K420" i="7"/>
  <c r="L420" i="7" s="1"/>
  <c r="I420" i="7"/>
  <c r="K370" i="7"/>
  <c r="L370" i="7" s="1"/>
  <c r="I370" i="7"/>
  <c r="K375" i="7"/>
  <c r="L375" i="7" s="1"/>
  <c r="I375" i="7"/>
  <c r="K427" i="7"/>
  <c r="L427" i="7" s="1"/>
  <c r="I427" i="7"/>
  <c r="K372" i="7"/>
  <c r="L372" i="7" s="1"/>
  <c r="I372" i="7"/>
  <c r="K432" i="7"/>
  <c r="L432" i="7" s="1"/>
  <c r="I432" i="7"/>
  <c r="K411" i="7"/>
  <c r="L411" i="7" s="1"/>
  <c r="I411" i="7"/>
  <c r="K429" i="7"/>
  <c r="L429" i="7" s="1"/>
  <c r="I429" i="7"/>
  <c r="K454" i="7"/>
  <c r="L454" i="7" s="1"/>
  <c r="I454" i="7"/>
  <c r="K391" i="7"/>
  <c r="L391" i="7" s="1"/>
  <c r="I391" i="7"/>
  <c r="K431" i="7"/>
  <c r="L431" i="7" s="1"/>
  <c r="I431" i="7"/>
  <c r="K425" i="7"/>
  <c r="L425" i="7" s="1"/>
  <c r="I425" i="7"/>
  <c r="K407" i="7"/>
  <c r="L407" i="7" s="1"/>
  <c r="I407" i="7"/>
  <c r="K395" i="7"/>
  <c r="L395" i="7" s="1"/>
  <c r="I395" i="7"/>
  <c r="K410" i="7"/>
  <c r="L410" i="7" s="1"/>
  <c r="I410" i="7"/>
  <c r="K409" i="7"/>
  <c r="L409" i="7" s="1"/>
  <c r="I409" i="7"/>
  <c r="K419" i="7"/>
  <c r="L419" i="7" s="1"/>
  <c r="I419" i="7"/>
  <c r="K423" i="7"/>
  <c r="L423" i="7" s="1"/>
  <c r="I423" i="7"/>
  <c r="K368" i="7"/>
  <c r="L368" i="7" s="1"/>
  <c r="I368" i="7"/>
  <c r="K435" i="7"/>
  <c r="L435" i="7" s="1"/>
  <c r="I435" i="7"/>
  <c r="K387" i="7"/>
  <c r="L387" i="7" s="1"/>
  <c r="I387" i="7"/>
  <c r="K392" i="7"/>
  <c r="L392" i="7" s="1"/>
  <c r="I392" i="7"/>
  <c r="K442" i="7"/>
  <c r="L442" i="7" s="1"/>
  <c r="I442" i="7"/>
  <c r="K436" i="7"/>
  <c r="L436" i="7" s="1"/>
  <c r="I436" i="7"/>
  <c r="K404" i="7"/>
  <c r="L404" i="7" s="1"/>
  <c r="I404" i="7"/>
  <c r="K440" i="7"/>
  <c r="L440" i="7" s="1"/>
  <c r="I440" i="7"/>
  <c r="K330" i="7"/>
  <c r="L330" i="7" s="1"/>
  <c r="I330" i="7"/>
  <c r="K324" i="7"/>
  <c r="L324" i="7" s="1"/>
  <c r="I324" i="7"/>
  <c r="K318" i="7"/>
  <c r="L318" i="7" s="1"/>
  <c r="I318" i="7"/>
  <c r="K354" i="7"/>
  <c r="L354" i="7" s="1"/>
  <c r="I354" i="7"/>
  <c r="K352" i="7"/>
  <c r="L352" i="7" s="1"/>
  <c r="I352" i="7"/>
  <c r="K340" i="7"/>
  <c r="L340" i="7" s="1"/>
  <c r="I340" i="7"/>
  <c r="K360" i="7"/>
  <c r="L360" i="7" s="1"/>
  <c r="I360" i="7"/>
  <c r="K319" i="7"/>
  <c r="L319" i="7" s="1"/>
  <c r="I319" i="7"/>
  <c r="K327" i="7"/>
  <c r="L327" i="7" s="1"/>
  <c r="I327" i="7"/>
  <c r="K359" i="7"/>
  <c r="L359" i="7" s="1"/>
  <c r="I359" i="7"/>
  <c r="K339" i="7"/>
  <c r="L339" i="7" s="1"/>
  <c r="I339" i="7"/>
  <c r="K320" i="7"/>
  <c r="L320" i="7" s="1"/>
  <c r="I320" i="7"/>
  <c r="K336" i="7"/>
  <c r="L336" i="7" s="1"/>
  <c r="I336" i="7"/>
  <c r="K355" i="7"/>
  <c r="L355" i="7" s="1"/>
  <c r="I355" i="7"/>
  <c r="K342" i="7"/>
  <c r="L342" i="7" s="1"/>
  <c r="I342" i="7"/>
  <c r="K346" i="7"/>
  <c r="L346" i="7" s="1"/>
  <c r="I346" i="7"/>
  <c r="K317" i="7"/>
  <c r="L317" i="7" s="1"/>
  <c r="I317" i="7"/>
  <c r="K363" i="7"/>
  <c r="L363" i="7" s="1"/>
  <c r="I363" i="7"/>
  <c r="K321" i="7"/>
  <c r="L321" i="7" s="1"/>
  <c r="I321" i="7"/>
  <c r="K358" i="7"/>
  <c r="L358" i="7" s="1"/>
  <c r="I358" i="7"/>
  <c r="K334" i="7"/>
  <c r="L334" i="7" s="1"/>
  <c r="I334" i="7"/>
  <c r="K351" i="7"/>
  <c r="L351" i="7" s="1"/>
  <c r="I351" i="7"/>
  <c r="K362" i="7"/>
  <c r="L362" i="7" s="1"/>
  <c r="I362" i="7"/>
  <c r="K337" i="7"/>
  <c r="L337" i="7" s="1"/>
  <c r="I337" i="7"/>
  <c r="K344" i="7"/>
  <c r="L344" i="7" s="1"/>
  <c r="I344" i="7"/>
  <c r="K323" i="7"/>
  <c r="L323" i="7" s="1"/>
  <c r="I323" i="7"/>
  <c r="K328" i="7"/>
  <c r="L328" i="7" s="1"/>
  <c r="I328" i="7"/>
  <c r="K343" i="7"/>
  <c r="L343" i="7" s="1"/>
  <c r="I343" i="7"/>
  <c r="K350" i="7"/>
  <c r="L350" i="7" s="1"/>
  <c r="I350" i="7"/>
  <c r="K335" i="7"/>
  <c r="L335" i="7" s="1"/>
  <c r="I335" i="7"/>
  <c r="K316" i="7"/>
  <c r="L316" i="7" s="1"/>
  <c r="I316" i="7"/>
  <c r="K331" i="7"/>
  <c r="L331" i="7" s="1"/>
  <c r="I331" i="7"/>
  <c r="K326" i="7"/>
  <c r="L326" i="7" s="1"/>
  <c r="I326" i="7"/>
  <c r="K347" i="7"/>
  <c r="L347" i="7" s="1"/>
  <c r="I347" i="7"/>
  <c r="K338" i="7"/>
  <c r="L338" i="7" s="1"/>
  <c r="I338" i="7"/>
  <c r="K348" i="7"/>
  <c r="L348" i="7" s="1"/>
  <c r="I348" i="7"/>
  <c r="K329" i="7"/>
  <c r="L329" i="7" s="1"/>
  <c r="I329" i="7"/>
  <c r="K357" i="7"/>
  <c r="L357" i="7" s="1"/>
  <c r="I357" i="7"/>
  <c r="K345" i="7"/>
  <c r="L345" i="7" s="1"/>
  <c r="I345" i="7"/>
  <c r="K322" i="7"/>
  <c r="L322" i="7" s="1"/>
  <c r="I322" i="7"/>
  <c r="K353" i="7"/>
  <c r="L353" i="7" s="1"/>
  <c r="I353" i="7"/>
  <c r="K349" i="7"/>
  <c r="L349" i="7" s="1"/>
  <c r="I349" i="7"/>
  <c r="K341" i="7"/>
  <c r="L341" i="7" s="1"/>
  <c r="I341" i="7"/>
  <c r="K290" i="7"/>
  <c r="L290" i="7" s="1"/>
  <c r="I290" i="7"/>
  <c r="K270" i="7"/>
  <c r="L270" i="7" s="1"/>
  <c r="I270" i="7"/>
  <c r="K283" i="7"/>
  <c r="L283" i="7" s="1"/>
  <c r="I283" i="7"/>
  <c r="K277" i="7"/>
  <c r="L277" i="7" s="1"/>
  <c r="I277" i="7"/>
  <c r="K299" i="7"/>
  <c r="L299" i="7" s="1"/>
  <c r="I299" i="7"/>
  <c r="K289" i="7"/>
  <c r="L289" i="7" s="1"/>
  <c r="I289" i="7"/>
  <c r="K273" i="7"/>
  <c r="L273" i="7" s="1"/>
  <c r="I273" i="7"/>
  <c r="K308" i="7"/>
  <c r="L308" i="7" s="1"/>
  <c r="I308" i="7"/>
  <c r="K304" i="7"/>
  <c r="L304" i="7" s="1"/>
  <c r="I304" i="7"/>
  <c r="K281" i="7"/>
  <c r="L281" i="7" s="1"/>
  <c r="I281" i="7"/>
  <c r="K272" i="7"/>
  <c r="L272" i="7" s="1"/>
  <c r="I272" i="7"/>
  <c r="K294" i="7"/>
  <c r="L294" i="7" s="1"/>
  <c r="I294" i="7"/>
  <c r="K271" i="7"/>
  <c r="L271" i="7" s="1"/>
  <c r="I271" i="7"/>
  <c r="K278" i="7"/>
  <c r="L278" i="7" s="1"/>
  <c r="I278" i="7"/>
  <c r="K309" i="7"/>
  <c r="L309" i="7" s="1"/>
  <c r="I309" i="7"/>
  <c r="K287" i="7"/>
  <c r="L287" i="7" s="1"/>
  <c r="I287" i="7"/>
  <c r="K303" i="7"/>
  <c r="L303" i="7" s="1"/>
  <c r="I303" i="7"/>
  <c r="K292" i="7"/>
  <c r="L292" i="7" s="1"/>
  <c r="I292" i="7"/>
  <c r="K284" i="7"/>
  <c r="L284" i="7" s="1"/>
  <c r="I284" i="7"/>
  <c r="K275" i="7"/>
  <c r="L275" i="7" s="1"/>
  <c r="I275" i="7"/>
  <c r="K298" i="7"/>
  <c r="L298" i="7" s="1"/>
  <c r="I298" i="7"/>
  <c r="K293" i="7"/>
  <c r="L293" i="7" s="1"/>
  <c r="I293" i="7"/>
  <c r="K310" i="7"/>
  <c r="L310" i="7" s="1"/>
  <c r="I310" i="7"/>
  <c r="K279" i="7"/>
  <c r="L279" i="7" s="1"/>
  <c r="I279" i="7"/>
  <c r="K297" i="7"/>
  <c r="L297" i="7" s="1"/>
  <c r="I297" i="7"/>
  <c r="K306" i="7"/>
  <c r="L306" i="7" s="1"/>
  <c r="I306" i="7"/>
  <c r="K296" i="7"/>
  <c r="L296" i="7" s="1"/>
  <c r="I296" i="7"/>
  <c r="K280" i="7"/>
  <c r="L280" i="7" s="1"/>
  <c r="I280" i="7"/>
  <c r="K307" i="7"/>
  <c r="L307" i="7" s="1"/>
  <c r="I307" i="7"/>
  <c r="K288" i="7"/>
  <c r="L288" i="7" s="1"/>
  <c r="I288" i="7"/>
  <c r="K286" i="7"/>
  <c r="L286" i="7" s="1"/>
  <c r="I286" i="7"/>
  <c r="K312" i="7"/>
  <c r="L312" i="7" s="1"/>
  <c r="I312" i="7"/>
  <c r="K276" i="7"/>
  <c r="L276" i="7" s="1"/>
  <c r="I276" i="7"/>
  <c r="K311" i="7"/>
  <c r="L311" i="7" s="1"/>
  <c r="I311" i="7"/>
  <c r="K300" i="7"/>
  <c r="L300" i="7" s="1"/>
  <c r="I300" i="7"/>
  <c r="K282" i="7"/>
  <c r="L282" i="7" s="1"/>
  <c r="I282" i="7"/>
  <c r="K305" i="7"/>
  <c r="L305" i="7" s="1"/>
  <c r="I305" i="7"/>
  <c r="K274" i="7"/>
  <c r="L274" i="7" s="1"/>
  <c r="I274" i="7"/>
  <c r="K313" i="7"/>
  <c r="L313" i="7" s="1"/>
  <c r="I313" i="7"/>
  <c r="K295" i="7"/>
  <c r="L295" i="7" s="1"/>
  <c r="I295" i="7"/>
  <c r="K302" i="7"/>
  <c r="L302" i="7" s="1"/>
  <c r="I302" i="7"/>
  <c r="K301" i="7"/>
  <c r="L301" i="7" s="1"/>
  <c r="I301" i="7"/>
  <c r="K187" i="7"/>
  <c r="L187" i="7" s="1"/>
  <c r="I187" i="7"/>
  <c r="K133" i="7"/>
  <c r="L133" i="7" s="1"/>
  <c r="I133" i="7"/>
  <c r="K64" i="7"/>
  <c r="L64" i="7" s="1"/>
  <c r="I64" i="7"/>
  <c r="K15" i="7"/>
  <c r="L15" i="7" s="1"/>
  <c r="I15" i="7"/>
  <c r="K183" i="7"/>
  <c r="L183" i="7" s="1"/>
  <c r="I183" i="7"/>
  <c r="K228" i="7"/>
  <c r="L228" i="7" s="1"/>
  <c r="I228" i="7"/>
  <c r="K76" i="7"/>
  <c r="L76" i="7" s="1"/>
  <c r="I76" i="7"/>
  <c r="K250" i="7"/>
  <c r="L250" i="7" s="1"/>
  <c r="I250" i="7"/>
  <c r="K26" i="7"/>
  <c r="L26" i="7" s="1"/>
  <c r="I26" i="7"/>
  <c r="K107" i="7"/>
  <c r="L107" i="7" s="1"/>
  <c r="I107" i="7"/>
  <c r="K195" i="7"/>
  <c r="L195" i="7" s="1"/>
  <c r="I195" i="7"/>
  <c r="K253" i="7"/>
  <c r="L253" i="7" s="1"/>
  <c r="I253" i="7"/>
  <c r="K184" i="7"/>
  <c r="L184" i="7" s="1"/>
  <c r="I184" i="7"/>
  <c r="K192" i="7"/>
  <c r="L192" i="7" s="1"/>
  <c r="I192" i="7"/>
  <c r="K215" i="7"/>
  <c r="L215" i="7" s="1"/>
  <c r="I215" i="7"/>
  <c r="K54" i="7"/>
  <c r="L54" i="7" s="1"/>
  <c r="I54" i="7"/>
  <c r="K61" i="7"/>
  <c r="L61" i="7" s="1"/>
  <c r="I61" i="7"/>
  <c r="K165" i="7"/>
  <c r="L165" i="7" s="1"/>
  <c r="I165" i="7"/>
  <c r="K13" i="7"/>
  <c r="L13" i="7" s="1"/>
  <c r="I13" i="7"/>
  <c r="K47" i="7"/>
  <c r="L47" i="7" s="1"/>
  <c r="I47" i="7"/>
  <c r="K25" i="7"/>
  <c r="L25" i="7" s="1"/>
  <c r="I25" i="7"/>
  <c r="K66" i="7"/>
  <c r="L66" i="7" s="1"/>
  <c r="I66" i="7"/>
  <c r="K131" i="7"/>
  <c r="L131" i="7" s="1"/>
  <c r="I131" i="7"/>
  <c r="K202" i="7"/>
  <c r="L202" i="7" s="1"/>
  <c r="I202" i="7"/>
  <c r="K32" i="7"/>
  <c r="L32" i="7" s="1"/>
  <c r="I32" i="7"/>
  <c r="K245" i="7"/>
  <c r="L245" i="7" s="1"/>
  <c r="I245" i="7"/>
  <c r="K9" i="7"/>
  <c r="L9" i="7" s="1"/>
  <c r="I9" i="7"/>
  <c r="K169" i="7"/>
  <c r="L169" i="7" s="1"/>
  <c r="I169" i="7"/>
  <c r="K211" i="7"/>
  <c r="L211" i="7" s="1"/>
  <c r="I211" i="7"/>
  <c r="K209" i="7"/>
  <c r="L209" i="7" s="1"/>
  <c r="I209" i="7"/>
  <c r="K42" i="7"/>
  <c r="L42" i="7" s="1"/>
  <c r="I42" i="7"/>
  <c r="K234" i="7"/>
  <c r="L234" i="7" s="1"/>
  <c r="I234" i="7"/>
  <c r="K185" i="7"/>
  <c r="L185" i="7" s="1"/>
  <c r="I185" i="7"/>
  <c r="K72" i="7"/>
  <c r="L72" i="7" s="1"/>
  <c r="I72" i="7"/>
  <c r="K56" i="7"/>
  <c r="L56" i="7" s="1"/>
  <c r="I56" i="7"/>
  <c r="K99" i="7"/>
  <c r="L99" i="7" s="1"/>
  <c r="I99" i="7"/>
  <c r="K237" i="7"/>
  <c r="L237" i="7" s="1"/>
  <c r="I237" i="7"/>
  <c r="K233" i="7"/>
  <c r="L233" i="7" s="1"/>
  <c r="I233" i="7"/>
  <c r="K101" i="7"/>
  <c r="L101" i="7" s="1"/>
  <c r="I101" i="7"/>
  <c r="K29" i="7"/>
  <c r="L29" i="7" s="1"/>
  <c r="I29" i="7"/>
  <c r="K37" i="7"/>
  <c r="L37" i="7" s="1"/>
  <c r="I37" i="7"/>
  <c r="K114" i="7"/>
  <c r="L114" i="7" s="1"/>
  <c r="I114" i="7"/>
  <c r="K264" i="7"/>
  <c r="L264" i="7" s="1"/>
  <c r="I264" i="7"/>
  <c r="K33" i="7"/>
  <c r="L33" i="7" s="1"/>
  <c r="I33" i="7"/>
  <c r="K189" i="7"/>
  <c r="L189" i="7" s="1"/>
  <c r="I189" i="7"/>
  <c r="K170" i="7"/>
  <c r="L170" i="7" s="1"/>
  <c r="I170" i="7"/>
  <c r="K84" i="7"/>
  <c r="L84" i="7" s="1"/>
  <c r="I84" i="7"/>
  <c r="K174" i="7"/>
  <c r="L174" i="7" s="1"/>
  <c r="I174" i="7"/>
  <c r="K27" i="7"/>
  <c r="L27" i="7" s="1"/>
  <c r="I27" i="7"/>
  <c r="K119" i="7"/>
  <c r="L119" i="7" s="1"/>
  <c r="I119" i="7"/>
  <c r="K196" i="7"/>
  <c r="L196" i="7" s="1"/>
  <c r="I196" i="7"/>
  <c r="K156" i="7"/>
  <c r="L156" i="7" s="1"/>
  <c r="I156" i="7"/>
  <c r="K106" i="7"/>
  <c r="L106" i="7" s="1"/>
  <c r="I106" i="7"/>
  <c r="K50" i="7"/>
  <c r="L50" i="7" s="1"/>
  <c r="I50" i="7"/>
  <c r="K121" i="7"/>
  <c r="L121" i="7" s="1"/>
  <c r="I121" i="7"/>
  <c r="K108" i="7"/>
  <c r="L108" i="7" s="1"/>
  <c r="I108" i="7"/>
  <c r="K247" i="7"/>
  <c r="L247" i="7" s="1"/>
  <c r="I247" i="7"/>
  <c r="K81" i="7"/>
  <c r="L81" i="7" s="1"/>
  <c r="I81" i="7"/>
  <c r="K226" i="7"/>
  <c r="L226" i="7" s="1"/>
  <c r="I226" i="7"/>
  <c r="K19" i="7"/>
  <c r="L19" i="7" s="1"/>
  <c r="I19" i="7"/>
  <c r="K51" i="7"/>
  <c r="L51" i="7" s="1"/>
  <c r="I51" i="7"/>
  <c r="K135" i="7"/>
  <c r="L135" i="7" s="1"/>
  <c r="I135" i="7"/>
  <c r="K12" i="7"/>
  <c r="L12" i="7" s="1"/>
  <c r="I12" i="7"/>
  <c r="K129" i="7"/>
  <c r="L129" i="7" s="1"/>
  <c r="I129" i="7"/>
  <c r="K218" i="7"/>
  <c r="L218" i="7" s="1"/>
  <c r="I218" i="7"/>
  <c r="K160" i="7"/>
  <c r="L160" i="7" s="1"/>
  <c r="I160" i="7"/>
  <c r="K163" i="7"/>
  <c r="L163" i="7" s="1"/>
  <c r="I163" i="7"/>
  <c r="K21" i="7"/>
  <c r="L21" i="7" s="1"/>
  <c r="I21" i="7"/>
  <c r="K182" i="7"/>
  <c r="L182" i="7" s="1"/>
  <c r="I182" i="7"/>
  <c r="K251" i="7"/>
  <c r="L251" i="7" s="1"/>
  <c r="I251" i="7"/>
  <c r="K181" i="7"/>
  <c r="L181" i="7" s="1"/>
  <c r="I181" i="7"/>
  <c r="K85" i="7"/>
  <c r="L85" i="7" s="1"/>
  <c r="I85" i="7"/>
  <c r="K5" i="7"/>
  <c r="L5" i="7" s="1"/>
  <c r="I5" i="7"/>
  <c r="K18" i="7"/>
  <c r="L18" i="7" s="1"/>
  <c r="I18" i="7"/>
  <c r="K216" i="7"/>
  <c r="L216" i="7" s="1"/>
  <c r="I216" i="7"/>
  <c r="K31" i="7"/>
  <c r="L31" i="7" s="1"/>
  <c r="I31" i="7"/>
  <c r="K118" i="7"/>
  <c r="L118" i="7" s="1"/>
  <c r="I118" i="7"/>
  <c r="K28" i="7"/>
  <c r="L28" i="7" s="1"/>
  <c r="I28" i="7"/>
  <c r="K4" i="7"/>
  <c r="L4" i="7" s="1"/>
  <c r="I4" i="7"/>
  <c r="K88" i="7"/>
  <c r="L88" i="7" s="1"/>
  <c r="I88" i="7"/>
  <c r="K126" i="7"/>
  <c r="L126" i="7" s="1"/>
  <c r="I126" i="7"/>
  <c r="K172" i="7"/>
  <c r="L172" i="7" s="1"/>
  <c r="I172" i="7"/>
  <c r="K224" i="7"/>
  <c r="L224" i="7" s="1"/>
  <c r="I224" i="7"/>
  <c r="K194" i="7"/>
  <c r="L194" i="7" s="1"/>
  <c r="I194" i="7"/>
  <c r="K158" i="7"/>
  <c r="L158" i="7" s="1"/>
  <c r="I158" i="7"/>
  <c r="K199" i="7"/>
  <c r="L199" i="7" s="1"/>
  <c r="I199" i="7"/>
  <c r="K94" i="7"/>
  <c r="L94" i="7" s="1"/>
  <c r="I94" i="7"/>
  <c r="K262" i="7"/>
  <c r="L262" i="7" s="1"/>
  <c r="I262" i="7"/>
  <c r="K105" i="7"/>
  <c r="L105" i="7" s="1"/>
  <c r="I105" i="7"/>
  <c r="K137" i="7"/>
  <c r="L137" i="7" s="1"/>
  <c r="I137" i="7"/>
  <c r="K255" i="7"/>
  <c r="L255" i="7" s="1"/>
  <c r="I255" i="7"/>
  <c r="K100" i="7"/>
  <c r="L100" i="7" s="1"/>
  <c r="I100" i="7"/>
  <c r="K109" i="7"/>
  <c r="L109" i="7" s="1"/>
  <c r="I109" i="7"/>
  <c r="K198" i="7"/>
  <c r="L198" i="7" s="1"/>
  <c r="I198" i="7"/>
  <c r="K73" i="7"/>
  <c r="L73" i="7" s="1"/>
  <c r="I73" i="7"/>
  <c r="K52" i="7"/>
  <c r="L52" i="7" s="1"/>
  <c r="I52" i="7"/>
  <c r="K223" i="7"/>
  <c r="L223" i="7" s="1"/>
  <c r="I223" i="7"/>
  <c r="K104" i="7"/>
  <c r="L104" i="7" s="1"/>
  <c r="I104" i="7"/>
  <c r="K43" i="7"/>
  <c r="L43" i="7" s="1"/>
  <c r="I43" i="7"/>
  <c r="K258" i="7"/>
  <c r="L258" i="7" s="1"/>
  <c r="I258" i="7"/>
  <c r="K220" i="7"/>
  <c r="L220" i="7" s="1"/>
  <c r="I220" i="7"/>
  <c r="K243" i="7"/>
  <c r="L243" i="7" s="1"/>
  <c r="I243" i="7"/>
  <c r="K193" i="7"/>
  <c r="L193" i="7" s="1"/>
  <c r="I193" i="7"/>
  <c r="K68" i="7"/>
  <c r="L68" i="7" s="1"/>
  <c r="I68" i="7"/>
  <c r="K71" i="7"/>
  <c r="L71" i="7" s="1"/>
  <c r="I71" i="7"/>
  <c r="K206" i="7"/>
  <c r="L206" i="7" s="1"/>
  <c r="I206" i="7"/>
  <c r="K151" i="7"/>
  <c r="L151" i="7" s="1"/>
  <c r="I151" i="7"/>
  <c r="K231" i="7"/>
  <c r="L231" i="7" s="1"/>
  <c r="I231" i="7"/>
  <c r="K180" i="7"/>
  <c r="L180" i="7" s="1"/>
  <c r="I180" i="7"/>
  <c r="K92" i="7"/>
  <c r="L92" i="7" s="1"/>
  <c r="I92" i="7"/>
  <c r="K117" i="7"/>
  <c r="L117" i="7" s="1"/>
  <c r="I117" i="7"/>
  <c r="K210" i="7"/>
  <c r="L210" i="7" s="1"/>
  <c r="I210" i="7"/>
  <c r="K229" i="7"/>
  <c r="L229" i="7" s="1"/>
  <c r="I229" i="7"/>
  <c r="K173" i="7"/>
  <c r="L173" i="7" s="1"/>
  <c r="I173" i="7"/>
  <c r="K219" i="7"/>
  <c r="L219" i="7" s="1"/>
  <c r="I219" i="7"/>
  <c r="K127" i="7"/>
  <c r="L127" i="7" s="1"/>
  <c r="I127" i="7"/>
  <c r="K6" i="7"/>
  <c r="L6" i="7" s="1"/>
  <c r="I6" i="7"/>
  <c r="K110" i="7"/>
  <c r="L110" i="7" s="1"/>
  <c r="I110" i="7"/>
  <c r="K214" i="7"/>
  <c r="L214" i="7" s="1"/>
  <c r="I214" i="7"/>
  <c r="K125" i="7"/>
  <c r="L125" i="7" s="1"/>
  <c r="I125" i="7"/>
  <c r="K57" i="7"/>
  <c r="L57" i="7" s="1"/>
  <c r="I57" i="7"/>
  <c r="K267" i="7"/>
  <c r="L267" i="7" s="1"/>
  <c r="I267" i="7"/>
  <c r="K161" i="7"/>
  <c r="L161" i="7" s="1"/>
  <c r="I161" i="7"/>
  <c r="K142" i="7"/>
  <c r="L142" i="7" s="1"/>
  <c r="I142" i="7"/>
  <c r="K140" i="7"/>
  <c r="L140" i="7" s="1"/>
  <c r="I140" i="7"/>
  <c r="K259" i="7"/>
  <c r="L259" i="7" s="1"/>
  <c r="I259" i="7"/>
  <c r="K154" i="7"/>
  <c r="L154" i="7" s="1"/>
  <c r="I154" i="7"/>
  <c r="K205" i="7"/>
  <c r="L205" i="7" s="1"/>
  <c r="I205" i="7"/>
  <c r="K34" i="7"/>
  <c r="L34" i="7" s="1"/>
  <c r="I34" i="7"/>
  <c r="K252" i="7"/>
  <c r="L252" i="7" s="1"/>
  <c r="I252" i="7"/>
  <c r="K36" i="7"/>
  <c r="L36" i="7" s="1"/>
  <c r="I36" i="7"/>
  <c r="K78" i="7"/>
  <c r="L78" i="7" s="1"/>
  <c r="I78" i="7"/>
  <c r="K191" i="7"/>
  <c r="L191" i="7" s="1"/>
  <c r="I191" i="7"/>
  <c r="K55" i="7"/>
  <c r="L55" i="7" s="1"/>
  <c r="I55" i="7"/>
  <c r="K204" i="7"/>
  <c r="L204" i="7" s="1"/>
  <c r="I204" i="7"/>
  <c r="K41" i="7"/>
  <c r="L41" i="7" s="1"/>
  <c r="I41" i="7"/>
  <c r="K227" i="7"/>
  <c r="L227" i="7" s="1"/>
  <c r="I227" i="7"/>
  <c r="K164" i="7"/>
  <c r="L164" i="7" s="1"/>
  <c r="I164" i="7"/>
  <c r="K254" i="7"/>
  <c r="L254" i="7" s="1"/>
  <c r="I254" i="7"/>
  <c r="K77" i="7"/>
  <c r="L77" i="7" s="1"/>
  <c r="I77" i="7"/>
  <c r="K190" i="7"/>
  <c r="L190" i="7" s="1"/>
  <c r="I190" i="7"/>
  <c r="K134" i="7"/>
  <c r="L134" i="7" s="1"/>
  <c r="I134" i="7"/>
  <c r="K44" i="7"/>
  <c r="L44" i="7" s="1"/>
  <c r="I44" i="7"/>
  <c r="K166" i="7"/>
  <c r="L166" i="7" s="1"/>
  <c r="I166" i="7"/>
  <c r="K132" i="7"/>
  <c r="L132" i="7" s="1"/>
  <c r="I132" i="7"/>
  <c r="K139" i="7"/>
  <c r="L139" i="7" s="1"/>
  <c r="I139" i="7"/>
  <c r="K49" i="7"/>
  <c r="L49" i="7" s="1"/>
  <c r="I49" i="7"/>
  <c r="K59" i="7"/>
  <c r="L59" i="7" s="1"/>
  <c r="I59" i="7"/>
  <c r="K207" i="7"/>
  <c r="L207" i="7" s="1"/>
  <c r="I207" i="7"/>
  <c r="K98" i="7"/>
  <c r="L98" i="7" s="1"/>
  <c r="I98" i="7"/>
  <c r="K256" i="7"/>
  <c r="L256" i="7" s="1"/>
  <c r="I256" i="7"/>
  <c r="K197" i="7"/>
  <c r="L197" i="7" s="1"/>
  <c r="I197" i="7"/>
  <c r="K152" i="7"/>
  <c r="L152" i="7" s="1"/>
  <c r="I152" i="7"/>
  <c r="K69" i="7"/>
  <c r="L69" i="7" s="1"/>
  <c r="I69" i="7"/>
  <c r="K122" i="7"/>
  <c r="L122" i="7" s="1"/>
  <c r="I122" i="7"/>
  <c r="K86" i="7"/>
  <c r="L86" i="7" s="1"/>
  <c r="I86" i="7"/>
  <c r="K235" i="7"/>
  <c r="L235" i="7" s="1"/>
  <c r="I235" i="7"/>
  <c r="K155" i="7"/>
  <c r="L155" i="7" s="1"/>
  <c r="I155" i="7"/>
  <c r="K62" i="7"/>
  <c r="L62" i="7" s="1"/>
  <c r="I62" i="7"/>
  <c r="K232" i="7"/>
  <c r="L232" i="7" s="1"/>
  <c r="I232" i="7"/>
  <c r="K159" i="7"/>
  <c r="L159" i="7" s="1"/>
  <c r="I159" i="7"/>
  <c r="K208" i="7"/>
  <c r="L208" i="7" s="1"/>
  <c r="I208" i="7"/>
  <c r="K35" i="7"/>
  <c r="L35" i="7" s="1"/>
  <c r="I35" i="7"/>
  <c r="K177" i="7"/>
  <c r="L177" i="7" s="1"/>
  <c r="I177" i="7"/>
  <c r="K89" i="7"/>
  <c r="L89" i="7" s="1"/>
  <c r="I89" i="7"/>
  <c r="K130" i="7"/>
  <c r="L130" i="7" s="1"/>
  <c r="I130" i="7"/>
  <c r="K257" i="7"/>
  <c r="L257" i="7" s="1"/>
  <c r="I257" i="7"/>
  <c r="K136" i="7"/>
  <c r="L136" i="7" s="1"/>
  <c r="I136" i="7"/>
  <c r="K17" i="7"/>
  <c r="L17" i="7" s="1"/>
  <c r="I17" i="7"/>
  <c r="K249" i="7"/>
  <c r="L249" i="7" s="1"/>
  <c r="I249" i="7"/>
  <c r="K111" i="7"/>
  <c r="L111" i="7" s="1"/>
  <c r="I111" i="7"/>
  <c r="K102" i="7"/>
  <c r="L102" i="7" s="1"/>
  <c r="I102" i="7"/>
  <c r="K10" i="7"/>
  <c r="L10" i="7" s="1"/>
  <c r="I10" i="7"/>
  <c r="K217" i="7"/>
  <c r="L217" i="7" s="1"/>
  <c r="I217" i="7"/>
  <c r="K123" i="7"/>
  <c r="L123" i="7" s="1"/>
  <c r="I123" i="7"/>
  <c r="K103" i="7"/>
  <c r="L103" i="7" s="1"/>
  <c r="I103" i="7"/>
  <c r="K14" i="7"/>
  <c r="L14" i="7" s="1"/>
  <c r="I14" i="7"/>
  <c r="K188" i="7"/>
  <c r="L188" i="7" s="1"/>
  <c r="I188" i="7"/>
  <c r="K67" i="7"/>
  <c r="L67" i="7" s="1"/>
  <c r="I67" i="7"/>
  <c r="K168" i="7"/>
  <c r="L168" i="7" s="1"/>
  <c r="I168" i="7"/>
  <c r="K48" i="7"/>
  <c r="L48" i="7" s="1"/>
  <c r="I48" i="7"/>
  <c r="K22" i="7"/>
  <c r="L22" i="7" s="1"/>
  <c r="I22" i="7"/>
  <c r="K74" i="7"/>
  <c r="L74" i="7" s="1"/>
  <c r="I74" i="7"/>
  <c r="K7" i="7"/>
  <c r="L7" i="7" s="1"/>
  <c r="I7" i="7"/>
  <c r="K138" i="7"/>
  <c r="L138" i="7" s="1"/>
  <c r="I138" i="7"/>
  <c r="K116" i="7"/>
  <c r="L116" i="7" s="1"/>
  <c r="I116" i="7"/>
  <c r="K149" i="7"/>
  <c r="L149" i="7" s="1"/>
  <c r="I149" i="7"/>
  <c r="K146" i="7"/>
  <c r="L146" i="7" s="1"/>
  <c r="I146" i="7"/>
  <c r="K175" i="7"/>
  <c r="L175" i="7" s="1"/>
  <c r="I175" i="7"/>
  <c r="K58" i="7"/>
  <c r="L58" i="7" s="1"/>
  <c r="I58" i="7"/>
  <c r="K45" i="7"/>
  <c r="L45" i="7" s="1"/>
  <c r="I45" i="7"/>
  <c r="K242" i="7"/>
  <c r="L242" i="7" s="1"/>
  <c r="I242" i="7"/>
  <c r="K266" i="7"/>
  <c r="L266" i="7" s="1"/>
  <c r="I266" i="7"/>
  <c r="K162" i="7"/>
  <c r="L162" i="7" s="1"/>
  <c r="I162" i="7"/>
  <c r="K63" i="7"/>
  <c r="L63" i="7" s="1"/>
  <c r="I63" i="7"/>
  <c r="K260" i="7"/>
  <c r="L260" i="7" s="1"/>
  <c r="I260" i="7"/>
  <c r="K248" i="7"/>
  <c r="L248" i="7" s="1"/>
  <c r="I248" i="7"/>
  <c r="K212" i="7"/>
  <c r="L212" i="7" s="1"/>
  <c r="I212" i="7"/>
  <c r="K82" i="7"/>
  <c r="L82" i="7" s="1"/>
  <c r="I82" i="7"/>
  <c r="K8" i="7"/>
  <c r="L8" i="7" s="1"/>
  <c r="I8" i="7"/>
  <c r="K87" i="7"/>
  <c r="L87" i="7" s="1"/>
  <c r="I87" i="7"/>
  <c r="K178" i="7"/>
  <c r="L178" i="7" s="1"/>
  <c r="I178" i="7"/>
  <c r="K241" i="7"/>
  <c r="L241" i="7" s="1"/>
  <c r="I241" i="7"/>
  <c r="K213" i="7"/>
  <c r="L213" i="7" s="1"/>
  <c r="I213" i="7"/>
  <c r="K186" i="7"/>
  <c r="L186" i="7" s="1"/>
  <c r="I186" i="7"/>
  <c r="K265" i="7"/>
  <c r="L265" i="7" s="1"/>
  <c r="I265" i="7"/>
  <c r="K30" i="7"/>
  <c r="L30" i="7" s="1"/>
  <c r="I30" i="7"/>
  <c r="K95" i="7"/>
  <c r="L95" i="7" s="1"/>
  <c r="I95" i="7"/>
  <c r="K120" i="7"/>
  <c r="L120" i="7" s="1"/>
  <c r="I120" i="7"/>
  <c r="K153" i="7"/>
  <c r="L153" i="7" s="1"/>
  <c r="I153" i="7"/>
  <c r="K150" i="7"/>
  <c r="L150" i="7" s="1"/>
  <c r="I150" i="7"/>
  <c r="K261" i="7"/>
  <c r="L261" i="7" s="1"/>
  <c r="I261" i="7"/>
  <c r="K246" i="7"/>
  <c r="L246" i="7" s="1"/>
  <c r="I246" i="7"/>
  <c r="K79" i="7"/>
  <c r="L79" i="7" s="1"/>
  <c r="I79" i="7"/>
  <c r="K11" i="7"/>
  <c r="L11" i="7" s="1"/>
  <c r="I11" i="7"/>
  <c r="K221" i="7"/>
  <c r="L221" i="7" s="1"/>
  <c r="I221" i="7"/>
  <c r="K201" i="7"/>
  <c r="L201" i="7" s="1"/>
  <c r="I201" i="7"/>
  <c r="K113" i="7"/>
  <c r="L113" i="7" s="1"/>
  <c r="I113" i="7"/>
  <c r="K96" i="7"/>
  <c r="L96" i="7" s="1"/>
  <c r="I96" i="7"/>
  <c r="K80" i="7"/>
  <c r="L80" i="7" s="1"/>
  <c r="I80" i="7"/>
  <c r="K97" i="7"/>
  <c r="L97" i="7" s="1"/>
  <c r="I97" i="7"/>
  <c r="K40" i="7"/>
  <c r="L40" i="7" s="1"/>
  <c r="I40" i="7"/>
  <c r="K222" i="7"/>
  <c r="L222" i="7" s="1"/>
  <c r="I222" i="7"/>
  <c r="K65" i="7"/>
  <c r="L65" i="7" s="1"/>
  <c r="I65" i="7"/>
  <c r="K46" i="7"/>
  <c r="L46" i="7" s="1"/>
  <c r="I46" i="7"/>
  <c r="K124" i="7"/>
  <c r="L124" i="7" s="1"/>
  <c r="I124" i="7"/>
  <c r="K148" i="7"/>
  <c r="L148" i="7" s="1"/>
  <c r="I148" i="7"/>
  <c r="K263" i="7"/>
  <c r="L263" i="7" s="1"/>
  <c r="I263" i="7"/>
  <c r="K90" i="7"/>
  <c r="L90" i="7" s="1"/>
  <c r="I90" i="7"/>
  <c r="K112" i="7"/>
  <c r="L112" i="7" s="1"/>
  <c r="I112" i="7"/>
  <c r="K230" i="7"/>
  <c r="L230" i="7" s="1"/>
  <c r="I230" i="7"/>
  <c r="K167" i="7"/>
  <c r="L167" i="7" s="1"/>
  <c r="I167" i="7"/>
  <c r="K93" i="7"/>
  <c r="L93" i="7" s="1"/>
  <c r="I93" i="7"/>
  <c r="K225" i="7"/>
  <c r="L225" i="7" s="1"/>
  <c r="I225" i="7"/>
  <c r="K75" i="7"/>
  <c r="L75" i="7" s="1"/>
  <c r="I75" i="7"/>
  <c r="K145" i="7"/>
  <c r="L145" i="7" s="1"/>
  <c r="I145" i="7"/>
  <c r="K179" i="7"/>
  <c r="L179" i="7" s="1"/>
  <c r="I179" i="7"/>
  <c r="K240" i="7"/>
  <c r="L240" i="7" s="1"/>
  <c r="I240" i="7"/>
  <c r="K200" i="7"/>
  <c r="L200" i="7" s="1"/>
  <c r="I200" i="7"/>
  <c r="K83" i="7"/>
  <c r="L83" i="7" s="1"/>
  <c r="I83" i="7"/>
  <c r="K38" i="7"/>
  <c r="L38" i="7" s="1"/>
  <c r="I38" i="7"/>
  <c r="K39" i="7"/>
  <c r="L39" i="7" s="1"/>
  <c r="I39" i="7"/>
  <c r="K171" i="7"/>
  <c r="L171" i="7" s="1"/>
  <c r="I171" i="7"/>
  <c r="K20" i="7"/>
  <c r="L20" i="7" s="1"/>
  <c r="I20" i="7"/>
  <c r="K144" i="7"/>
  <c r="L144" i="7" s="1"/>
  <c r="I144" i="7"/>
  <c r="K239" i="7"/>
  <c r="L239" i="7" s="1"/>
  <c r="I239" i="7"/>
  <c r="K147" i="7"/>
  <c r="L147" i="7" s="1"/>
  <c r="I147" i="7"/>
  <c r="K91" i="7"/>
  <c r="L91" i="7" s="1"/>
  <c r="I91" i="7"/>
  <c r="K157" i="7"/>
  <c r="L157" i="7" s="1"/>
  <c r="I157" i="7"/>
  <c r="K143" i="7"/>
  <c r="L143" i="7" s="1"/>
  <c r="I143" i="7"/>
  <c r="K3" i="7"/>
  <c r="L3" i="7" s="1"/>
  <c r="I3" i="7"/>
  <c r="K203" i="7"/>
  <c r="L203" i="7" s="1"/>
  <c r="I203" i="7"/>
  <c r="K115" i="7"/>
  <c r="L115" i="7" s="1"/>
  <c r="I115" i="7"/>
  <c r="K16" i="7"/>
  <c r="L16" i="7" s="1"/>
  <c r="I16" i="7"/>
  <c r="K53" i="7"/>
  <c r="L53" i="7" s="1"/>
  <c r="I53" i="7"/>
  <c r="K176" i="7"/>
  <c r="L176" i="7" s="1"/>
  <c r="I176" i="7"/>
  <c r="B589" i="2"/>
  <c r="F589" i="2"/>
  <c r="B615" i="2"/>
  <c r="F615" i="2"/>
  <c r="H616" i="7"/>
  <c r="H590" i="7"/>
  <c r="H501" i="7"/>
  <c r="H475" i="7"/>
  <c r="H455" i="7"/>
  <c r="H364" i="7"/>
  <c r="H314" i="7"/>
  <c r="H268" i="7"/>
  <c r="B590" i="7"/>
  <c r="E590" i="7"/>
  <c r="G590" i="7"/>
  <c r="B616" i="7"/>
  <c r="E616" i="7"/>
  <c r="G616" i="7"/>
  <c r="D622" i="7" l="1"/>
  <c r="I590" i="7"/>
  <c r="I616" i="7"/>
  <c r="K616" i="7"/>
  <c r="L616" i="7" s="1"/>
  <c r="K590" i="7"/>
  <c r="L590" i="7" s="1"/>
  <c r="T10" i="8" l="1"/>
  <c r="S10" i="8"/>
  <c r="T9" i="8"/>
  <c r="S9" i="8"/>
  <c r="T8" i="8"/>
  <c r="G501" i="7"/>
  <c r="E501" i="7"/>
  <c r="S8" i="8" s="1"/>
  <c r="B501" i="7"/>
  <c r="T7" i="8"/>
  <c r="G475" i="7"/>
  <c r="E475" i="7"/>
  <c r="S7" i="8" s="1"/>
  <c r="B475" i="7"/>
  <c r="T6" i="8"/>
  <c r="G455" i="7"/>
  <c r="E455" i="7"/>
  <c r="S6" i="8" s="1"/>
  <c r="B455" i="7"/>
  <c r="U7" i="8" l="1"/>
  <c r="U6" i="8"/>
  <c r="U8" i="8"/>
  <c r="U9" i="8"/>
  <c r="U10" i="8"/>
  <c r="I455" i="7"/>
  <c r="I475" i="7"/>
  <c r="I501" i="7"/>
  <c r="K501" i="7"/>
  <c r="L501" i="7" s="1"/>
  <c r="K475" i="7"/>
  <c r="L475" i="7" s="1"/>
  <c r="K455" i="7"/>
  <c r="L455" i="7" s="1"/>
  <c r="L230" i="9"/>
  <c r="Q10" i="8" s="1"/>
  <c r="K230" i="9"/>
  <c r="P10" i="8" s="1"/>
  <c r="J230" i="9"/>
  <c r="O10" i="8" s="1"/>
  <c r="I230" i="9"/>
  <c r="N10" i="8" s="1"/>
  <c r="H230" i="9"/>
  <c r="M10" i="8" s="1"/>
  <c r="F230" i="9"/>
  <c r="E230" i="9"/>
  <c r="L10" i="8" s="1"/>
  <c r="B230" i="9"/>
  <c r="L205" i="9"/>
  <c r="Q9" i="8" s="1"/>
  <c r="K205" i="9"/>
  <c r="P9" i="8" s="1"/>
  <c r="J205" i="9"/>
  <c r="O9" i="8" s="1"/>
  <c r="I205" i="9"/>
  <c r="N9" i="8" s="1"/>
  <c r="H205" i="9"/>
  <c r="M9" i="8" s="1"/>
  <c r="F205" i="9"/>
  <c r="E205" i="9"/>
  <c r="L9" i="8" s="1"/>
  <c r="B205" i="9"/>
  <c r="L178" i="9"/>
  <c r="Q8" i="8" s="1"/>
  <c r="K178" i="9"/>
  <c r="P8" i="8" s="1"/>
  <c r="J178" i="9"/>
  <c r="O8" i="8" s="1"/>
  <c r="I178" i="9"/>
  <c r="N8" i="8" s="1"/>
  <c r="H178" i="9"/>
  <c r="M8" i="8" s="1"/>
  <c r="F178" i="9"/>
  <c r="E178" i="9"/>
  <c r="L8" i="8" s="1"/>
  <c r="B178" i="9"/>
  <c r="L158" i="9"/>
  <c r="Q7" i="8" s="1"/>
  <c r="K158" i="9"/>
  <c r="P7" i="8" s="1"/>
  <c r="J158" i="9"/>
  <c r="O7" i="8" s="1"/>
  <c r="I158" i="9"/>
  <c r="N7" i="8" s="1"/>
  <c r="H158" i="9"/>
  <c r="M7" i="8" s="1"/>
  <c r="F158" i="9"/>
  <c r="E158" i="9"/>
  <c r="L7" i="8" s="1"/>
  <c r="B158" i="9"/>
  <c r="Q6" i="8"/>
  <c r="P6" i="8"/>
  <c r="N6" i="8"/>
  <c r="M6" i="8"/>
  <c r="E521" i="4"/>
  <c r="O6" i="8" l="1"/>
  <c r="L6" i="8"/>
  <c r="H10" i="8"/>
  <c r="H9" i="8"/>
  <c r="H8" i="8"/>
  <c r="H7" i="8"/>
  <c r="S615" i="11" l="1"/>
  <c r="R615" i="11"/>
  <c r="Q615" i="11"/>
  <c r="P615" i="11"/>
  <c r="O615" i="11"/>
  <c r="N615" i="11"/>
  <c r="M615" i="11"/>
  <c r="L615" i="11"/>
  <c r="K615" i="11"/>
  <c r="J615" i="11"/>
  <c r="I615" i="11"/>
  <c r="H615" i="11"/>
  <c r="G615" i="11"/>
  <c r="F615" i="11"/>
  <c r="E615" i="11"/>
  <c r="B615" i="11"/>
  <c r="S589" i="11"/>
  <c r="R589" i="11"/>
  <c r="Q589" i="11"/>
  <c r="P589" i="11"/>
  <c r="O589" i="11"/>
  <c r="N589" i="11"/>
  <c r="M589" i="11"/>
  <c r="L589" i="11"/>
  <c r="K589" i="11"/>
  <c r="J589" i="11"/>
  <c r="I589" i="11"/>
  <c r="H589" i="11"/>
  <c r="G589" i="11"/>
  <c r="F589" i="11"/>
  <c r="E589" i="11"/>
  <c r="B589" i="11"/>
  <c r="S500" i="11"/>
  <c r="R500" i="11"/>
  <c r="Q500" i="11"/>
  <c r="P500" i="11"/>
  <c r="O500" i="11"/>
  <c r="N500" i="11"/>
  <c r="M500" i="11"/>
  <c r="L500" i="11"/>
  <c r="K500" i="11"/>
  <c r="J500" i="11"/>
  <c r="I500" i="11"/>
  <c r="H500" i="11"/>
  <c r="G500" i="11"/>
  <c r="F500" i="11"/>
  <c r="E500" i="11"/>
  <c r="B500" i="11"/>
  <c r="S474" i="11"/>
  <c r="R474" i="11"/>
  <c r="Q474" i="11"/>
  <c r="P474" i="11"/>
  <c r="O474" i="11"/>
  <c r="N474" i="11"/>
  <c r="M474" i="11"/>
  <c r="L474" i="11"/>
  <c r="K474" i="11"/>
  <c r="J474" i="11"/>
  <c r="I474" i="11"/>
  <c r="H474" i="11"/>
  <c r="G474" i="11"/>
  <c r="F474" i="11"/>
  <c r="E474" i="11"/>
  <c r="B474" i="11"/>
  <c r="S454" i="11"/>
  <c r="R454" i="11"/>
  <c r="Q454" i="11"/>
  <c r="P454" i="11"/>
  <c r="O454" i="11"/>
  <c r="N454" i="11"/>
  <c r="M454" i="11"/>
  <c r="L454" i="11"/>
  <c r="K454" i="11"/>
  <c r="J454" i="11"/>
  <c r="I454" i="11"/>
  <c r="H454" i="11"/>
  <c r="G454" i="11"/>
  <c r="F454" i="11"/>
  <c r="E454" i="11"/>
  <c r="B454" i="11"/>
  <c r="F10" i="8"/>
  <c r="F9" i="8"/>
  <c r="F8" i="8"/>
  <c r="F7" i="8"/>
  <c r="F6" i="8"/>
  <c r="F5" i="8"/>
  <c r="F4" i="8"/>
  <c r="B615" i="10"/>
  <c r="C10" i="8" s="1"/>
  <c r="B589" i="10"/>
  <c r="C9" i="8" s="1"/>
  <c r="B500" i="10"/>
  <c r="C8" i="8" s="1"/>
  <c r="B474" i="10"/>
  <c r="C7" i="8" s="1"/>
  <c r="C6" i="8"/>
  <c r="F500" i="2"/>
  <c r="B500" i="2"/>
  <c r="F474" i="2"/>
  <c r="B474" i="2"/>
  <c r="F454" i="2"/>
  <c r="B454" i="2"/>
  <c r="E7" i="8" l="1"/>
  <c r="J9" i="8"/>
  <c r="E9" i="8"/>
  <c r="I9" i="8"/>
  <c r="I10" i="8"/>
  <c r="J10" i="8"/>
  <c r="E10" i="8"/>
  <c r="E6" i="8"/>
  <c r="J8" i="8"/>
  <c r="I8" i="8"/>
  <c r="E8" i="8"/>
  <c r="E519" i="4"/>
  <c r="E522" i="4"/>
  <c r="F3" i="8"/>
  <c r="F363" i="2"/>
  <c r="F313" i="2"/>
  <c r="F267" i="2"/>
  <c r="B363" i="11"/>
  <c r="E363" i="11"/>
  <c r="F363" i="11"/>
  <c r="G363" i="11"/>
  <c r="H363" i="11"/>
  <c r="I363" i="11"/>
  <c r="J363" i="11"/>
  <c r="K363" i="11"/>
  <c r="L363" i="11"/>
  <c r="M363" i="11"/>
  <c r="N363" i="11"/>
  <c r="O363" i="11"/>
  <c r="P363" i="11"/>
  <c r="Q363" i="11"/>
  <c r="R363" i="11"/>
  <c r="S363" i="11"/>
  <c r="E268" i="7"/>
  <c r="E314" i="7"/>
  <c r="S4" i="8" s="1"/>
  <c r="F313" i="11"/>
  <c r="F267" i="11"/>
  <c r="H5" i="8"/>
  <c r="S267" i="11"/>
  <c r="S313" i="11"/>
  <c r="R267" i="11"/>
  <c r="R313" i="11"/>
  <c r="E267" i="11"/>
  <c r="E313" i="11"/>
  <c r="Q267" i="11"/>
  <c r="Q313" i="11"/>
  <c r="P267" i="11"/>
  <c r="P313" i="11"/>
  <c r="O267" i="11"/>
  <c r="O313" i="11"/>
  <c r="N267" i="11"/>
  <c r="N313" i="11"/>
  <c r="M267" i="11"/>
  <c r="M313" i="11"/>
  <c r="L267" i="11"/>
  <c r="L313" i="11"/>
  <c r="K267" i="11"/>
  <c r="K313" i="11"/>
  <c r="J267" i="11"/>
  <c r="J313" i="11"/>
  <c r="I267" i="11"/>
  <c r="I313" i="11"/>
  <c r="H267" i="11"/>
  <c r="H313" i="11"/>
  <c r="G267" i="11"/>
  <c r="G313" i="11"/>
  <c r="B313" i="11"/>
  <c r="T4" i="8"/>
  <c r="T5" i="8"/>
  <c r="E364" i="7"/>
  <c r="G314" i="7"/>
  <c r="G364" i="7"/>
  <c r="B268" i="7"/>
  <c r="B314" i="7"/>
  <c r="B364" i="7"/>
  <c r="B103" i="9"/>
  <c r="B87" i="9"/>
  <c r="B363" i="10"/>
  <c r="C5" i="8" s="1"/>
  <c r="B313" i="10"/>
  <c r="C4" i="8" s="1"/>
  <c r="L103" i="9"/>
  <c r="Q5" i="8" s="1"/>
  <c r="K103" i="9"/>
  <c r="P5" i="8" s="1"/>
  <c r="J103" i="9"/>
  <c r="O5" i="8" s="1"/>
  <c r="I103" i="9"/>
  <c r="N5" i="8" s="1"/>
  <c r="H103" i="9"/>
  <c r="M5" i="8" s="1"/>
  <c r="E103" i="9"/>
  <c r="L5" i="8" s="1"/>
  <c r="L87" i="9"/>
  <c r="Q4" i="8" s="1"/>
  <c r="K87" i="9"/>
  <c r="P4" i="8" s="1"/>
  <c r="J87" i="9"/>
  <c r="O4" i="8" s="1"/>
  <c r="I87" i="9"/>
  <c r="N4" i="8" s="1"/>
  <c r="M4" i="8"/>
  <c r="E87" i="9"/>
  <c r="L4" i="8" s="1"/>
  <c r="B267" i="10"/>
  <c r="F87" i="9"/>
  <c r="F103" i="9"/>
  <c r="B267" i="2"/>
  <c r="B313" i="2"/>
  <c r="B363" i="2"/>
  <c r="F516" i="4" l="1"/>
  <c r="F517" i="4"/>
  <c r="E503" i="4"/>
  <c r="H242" i="9"/>
  <c r="H240" i="9"/>
  <c r="E504" i="4"/>
  <c r="E511" i="4"/>
  <c r="E510" i="4"/>
  <c r="E512" i="4"/>
  <c r="H243" i="9"/>
  <c r="H241" i="9"/>
  <c r="E235" i="9"/>
  <c r="E234" i="9"/>
  <c r="E236" i="9"/>
  <c r="J7" i="8"/>
  <c r="H6" i="8"/>
  <c r="D620" i="2"/>
  <c r="D619" i="7"/>
  <c r="D620" i="7"/>
  <c r="H621" i="11"/>
  <c r="H624" i="11"/>
  <c r="H625" i="11"/>
  <c r="H626" i="11"/>
  <c r="H627" i="11"/>
  <c r="H628" i="11"/>
  <c r="H629" i="11"/>
  <c r="H630" i="11"/>
  <c r="H631" i="11"/>
  <c r="H632" i="11"/>
  <c r="H633" i="11"/>
  <c r="H634" i="11"/>
  <c r="H620" i="11"/>
  <c r="H635" i="11"/>
  <c r="H636" i="11"/>
  <c r="E619" i="10"/>
  <c r="D619" i="2"/>
  <c r="D621" i="7"/>
  <c r="U4" i="8"/>
  <c r="S5" i="8"/>
  <c r="U5" i="8" s="1"/>
  <c r="T3" i="8"/>
  <c r="T11" i="8" s="1"/>
  <c r="I268" i="7"/>
  <c r="S3" i="8"/>
  <c r="L3" i="8"/>
  <c r="H4" i="8"/>
  <c r="J4" i="8" s="1"/>
  <c r="E505" i="4"/>
  <c r="I7" i="8"/>
  <c r="F515" i="4"/>
  <c r="F518" i="4"/>
  <c r="J5" i="8"/>
  <c r="E5" i="8"/>
  <c r="I5" i="8"/>
  <c r="E4" i="8"/>
  <c r="C3" i="8"/>
  <c r="K364" i="7"/>
  <c r="L364" i="7" s="1"/>
  <c r="I314" i="7"/>
  <c r="Q3" i="8"/>
  <c r="Q11" i="8" s="1"/>
  <c r="M3" i="8"/>
  <c r="M11" i="8" s="1"/>
  <c r="N3" i="8"/>
  <c r="N11" i="8" s="1"/>
  <c r="F521" i="4"/>
  <c r="F11" i="8"/>
  <c r="I364" i="7"/>
  <c r="O3" i="8"/>
  <c r="O11" i="8" s="1"/>
  <c r="K268" i="7"/>
  <c r="H3" i="8"/>
  <c r="P3" i="8"/>
  <c r="P11" i="8" s="1"/>
  <c r="K314" i="7"/>
  <c r="L314" i="7" s="1"/>
  <c r="S11" i="8" l="1"/>
  <c r="U11" i="8" s="1"/>
  <c r="E513" i="4"/>
  <c r="F512" i="4" s="1"/>
  <c r="I4" i="8"/>
  <c r="I6" i="8"/>
  <c r="J6" i="8"/>
  <c r="E3" i="8"/>
  <c r="E621" i="10"/>
  <c r="D624" i="7"/>
  <c r="F519" i="4"/>
  <c r="U3" i="8"/>
  <c r="L11" i="8"/>
  <c r="F522" i="4"/>
  <c r="C11" i="8"/>
  <c r="D623" i="7"/>
  <c r="L268" i="7"/>
  <c r="H637" i="11"/>
  <c r="H244" i="9"/>
  <c r="I243" i="9" s="1"/>
  <c r="D11" i="8"/>
  <c r="H11" i="8"/>
  <c r="J3" i="8"/>
  <c r="I3" i="8"/>
  <c r="F510" i="4" l="1"/>
  <c r="F511" i="4"/>
  <c r="D625" i="7"/>
  <c r="E11" i="8"/>
  <c r="I629" i="11"/>
  <c r="I630" i="11"/>
  <c r="I624" i="11"/>
  <c r="I625" i="11"/>
  <c r="I626" i="11"/>
  <c r="I636" i="11"/>
  <c r="I633" i="11"/>
  <c r="I634" i="11"/>
  <c r="I628" i="11"/>
  <c r="I631" i="11"/>
  <c r="I632" i="11"/>
  <c r="I635" i="11"/>
  <c r="I627" i="11"/>
  <c r="I240" i="9"/>
  <c r="I242" i="9"/>
  <c r="I241" i="9"/>
  <c r="I239" i="9"/>
  <c r="J11" i="8"/>
  <c r="I11" i="8"/>
  <c r="F513" i="4" l="1"/>
  <c r="I637" i="11"/>
  <c r="I244" i="9"/>
</calcChain>
</file>

<file path=xl/sharedStrings.xml><?xml version="1.0" encoding="utf-8"?>
<sst xmlns="http://schemas.openxmlformats.org/spreadsheetml/2006/main" count="15357" uniqueCount="1366">
  <si>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</si>
  <si>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</si>
  <si>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</si>
  <si>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</si>
  <si>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</si>
  <si>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</si>
  <si>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</si>
  <si>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</si>
  <si>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</si>
  <si>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</si>
  <si>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</si>
  <si>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</si>
  <si>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</si>
  <si>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</si>
  <si>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</si>
  <si>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</si>
  <si>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</si>
  <si>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</si>
  <si>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</si>
  <si>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</si>
  <si>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</si>
  <si>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</si>
  <si>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</si>
  <si>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</si>
  <si>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</si>
  <si>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</si>
  <si>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</si>
  <si>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</si>
  <si>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</si>
  <si>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</si>
  <si>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</si>
  <si>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</si>
  <si>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Private/Public</t>
  </si>
  <si>
    <t>PER_MONTH</t>
  </si>
  <si>
    <t>Closure</t>
  </si>
  <si>
    <t>RAINFALL</t>
  </si>
  <si>
    <t>PREEMPT</t>
  </si>
  <si>
    <t>ELEV_BACT</t>
  </si>
  <si>
    <t>ENTERO</t>
  </si>
  <si>
    <t>Contamination Advisory</t>
  </si>
  <si>
    <t>Not Under an Action</t>
  </si>
  <si>
    <t>No</t>
  </si>
  <si>
    <t>BEACH Act Beaches</t>
  </si>
  <si>
    <t>Actions During Swim Season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</si>
  <si>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</si>
  <si>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</si>
  <si>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</si>
  <si>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</si>
  <si>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</si>
  <si>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</si>
  <si>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</si>
  <si>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</si>
  <si>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</si>
  <si>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</si>
  <si>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</si>
  <si>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</si>
  <si>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</si>
  <si>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</si>
  <si>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</si>
  <si>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</si>
  <si>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</si>
  <si>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</si>
  <si>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</si>
  <si>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</si>
  <si>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</si>
  <si>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</si>
  <si>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</si>
  <si>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</si>
  <si>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</si>
  <si>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</si>
  <si>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</si>
  <si>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>Swim Season Monitoring Frequency Units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</si>
  <si>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</si>
  <si>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</si>
  <si>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</si>
  <si>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</si>
  <si>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</si>
  <si>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</si>
  <si>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</si>
  <si>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</si>
  <si>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</si>
  <si>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</si>
  <si>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</si>
  <si>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</si>
  <si>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</si>
  <si>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</si>
  <si>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</si>
  <si>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</si>
  <si>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</si>
  <si>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</si>
  <si>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</si>
  <si>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</si>
  <si>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</si>
  <si>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</si>
  <si>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</si>
  <si>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</si>
  <si>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RAINFALL:</t>
  </si>
  <si>
    <t>PREEMPT: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</si>
  <si>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</si>
  <si>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</si>
  <si>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</si>
  <si>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</si>
  <si>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</si>
  <si>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</si>
  <si>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</si>
  <si>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</si>
  <si>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</si>
  <si>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</si>
  <si>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</si>
  <si>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N/A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</si>
  <si>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</si>
  <si>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</si>
  <si>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</si>
  <si>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</si>
  <si>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</si>
  <si>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</si>
  <si>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</si>
  <si>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</si>
  <si>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</si>
  <si>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</si>
  <si>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</si>
  <si>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</si>
  <si>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</si>
  <si>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</si>
  <si>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</si>
  <si>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</si>
  <si>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</si>
  <si>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</si>
  <si>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</si>
  <si>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</si>
  <si>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</si>
  <si>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</si>
  <si>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</si>
  <si>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</si>
  <si>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</si>
  <si>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</si>
  <si>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</si>
  <si>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</si>
  <si>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</si>
  <si>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</si>
  <si>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</si>
  <si>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</si>
  <si>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</si>
  <si>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</si>
  <si>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</si>
  <si>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</si>
  <si>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</si>
  <si>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</si>
  <si>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Private/Private</t>
  </si>
  <si>
    <t>Beach length (MI)</t>
  </si>
  <si>
    <t>SUFFOLK</t>
  </si>
  <si>
    <t>Miles</t>
  </si>
  <si>
    <t>PER_WEEK</t>
  </si>
  <si>
    <t>Rain Advisory</t>
  </si>
  <si>
    <t>Total length of monitored beaches (MI)</t>
  </si>
  <si>
    <t>BARNSTABLE</t>
  </si>
  <si>
    <t>MA100431</t>
  </si>
  <si>
    <t>29 Commercial Street</t>
  </si>
  <si>
    <t>MA690649</t>
  </si>
  <si>
    <t>333 Commercial Street</t>
  </si>
  <si>
    <t>MA720593</t>
  </si>
  <si>
    <t>451 Commerical Street</t>
  </si>
  <si>
    <t>MA356010</t>
  </si>
  <si>
    <t>Andrew Harding Lane Beach</t>
  </si>
  <si>
    <t>MA244219</t>
  </si>
  <si>
    <t>Atkins Lane</t>
  </si>
  <si>
    <t>MA751175</t>
  </si>
  <si>
    <t>Atlantic Avenue</t>
  </si>
  <si>
    <t>MA909064</t>
  </si>
  <si>
    <t>Bikepath Beach (Trunk River)</t>
  </si>
  <si>
    <t>MA532575</t>
  </si>
  <si>
    <t>Bucks Creek</t>
  </si>
  <si>
    <t>MA028505</t>
  </si>
  <si>
    <t>Cockle Cove Creek</t>
  </si>
  <si>
    <t>MA923646</t>
  </si>
  <si>
    <t>MA833228</t>
  </si>
  <si>
    <t>Cold Storage/Pond Village</t>
  </si>
  <si>
    <t>MA562661</t>
  </si>
  <si>
    <t>Cole Road</t>
  </si>
  <si>
    <t>MA902745</t>
  </si>
  <si>
    <t>Court Street</t>
  </si>
  <si>
    <t>MA837294</t>
  </si>
  <si>
    <t>Crow's Nest (496 Shore Rd)</t>
  </si>
  <si>
    <t>MA156826</t>
  </si>
  <si>
    <t>Dune's Colony (648 Shore Rd)</t>
  </si>
  <si>
    <t>MA472170</t>
  </si>
  <si>
    <t>Earle Road</t>
  </si>
  <si>
    <t>MA514992</t>
  </si>
  <si>
    <t>East (Town) Beach</t>
  </si>
  <si>
    <t>MA245042</t>
  </si>
  <si>
    <t>East Sandwich</t>
  </si>
  <si>
    <t>MA589398</t>
  </si>
  <si>
    <t>Follins Pond</t>
  </si>
  <si>
    <t>MA823928</t>
  </si>
  <si>
    <t>Johnson Street</t>
  </si>
  <si>
    <t>MA423205</t>
  </si>
  <si>
    <t>Lighthouse</t>
  </si>
  <si>
    <t>MA464496</t>
  </si>
  <si>
    <t>Mashpee Neck Road (Town Landing)</t>
  </si>
  <si>
    <t>MA101364</t>
  </si>
  <si>
    <t>Millway</t>
  </si>
  <si>
    <t>MA247772</t>
  </si>
  <si>
    <t>Noon's Landing</t>
  </si>
  <si>
    <t>MA410157</t>
  </si>
  <si>
    <t>Old Mill Point Association</t>
  </si>
  <si>
    <t>MA165724</t>
  </si>
  <si>
    <t>Pamet Harbor</t>
  </si>
  <si>
    <t>MA584237</t>
  </si>
  <si>
    <t>Pleasant Bay</t>
  </si>
  <si>
    <t>MA815860</t>
  </si>
  <si>
    <t>MA027024</t>
  </si>
  <si>
    <t>Pleasant Street</t>
  </si>
  <si>
    <t>MA139409</t>
  </si>
  <si>
    <t>Popponesset</t>
  </si>
  <si>
    <t>MA735345</t>
  </si>
  <si>
    <t>Priscilla's Landing</t>
  </si>
  <si>
    <t>MA972896</t>
  </si>
  <si>
    <t>Provincetown Inn Rotary</t>
  </si>
  <si>
    <t>MA471736</t>
  </si>
  <si>
    <t>Red River</t>
  </si>
  <si>
    <t>MA504097</t>
  </si>
  <si>
    <t>MA926504</t>
  </si>
  <si>
    <t>MA862437</t>
  </si>
  <si>
    <t>Rock Harbor</t>
  </si>
  <si>
    <t>MA433361</t>
  </si>
  <si>
    <t>Ryder Street</t>
  </si>
  <si>
    <t>MA639914</t>
  </si>
  <si>
    <t>MA664693</t>
  </si>
  <si>
    <t>MA444621</t>
  </si>
  <si>
    <t>Scusset</t>
  </si>
  <si>
    <t>MA584598</t>
  </si>
  <si>
    <t>Sunset Village (379 Shore Rd)</t>
  </si>
  <si>
    <t>MA827016</t>
  </si>
  <si>
    <t>Thumpertown</t>
  </si>
  <si>
    <t>MA134241</t>
  </si>
  <si>
    <t>Town Cove</t>
  </si>
  <si>
    <t>MA294678</t>
  </si>
  <si>
    <t>Town Landing - Breakwater</t>
  </si>
  <si>
    <t>MA620657</t>
  </si>
  <si>
    <t>Town Landing - Snail Road</t>
  </si>
  <si>
    <t>MA640852</t>
  </si>
  <si>
    <t>Town Landing Beach Point</t>
  </si>
  <si>
    <t>MA861846</t>
  </si>
  <si>
    <t>Town Landing West of Coast Guard</t>
  </si>
  <si>
    <t>MA246390</t>
  </si>
  <si>
    <t>Town Neck</t>
  </si>
  <si>
    <t>MA487104</t>
  </si>
  <si>
    <t>Vernon St.</t>
  </si>
  <si>
    <t>MA440390</t>
  </si>
  <si>
    <t>West End Lot</t>
  </si>
  <si>
    <t>MA623621</t>
  </si>
  <si>
    <t>Wianno Avenue</t>
  </si>
  <si>
    <t>MA189268</t>
  </si>
  <si>
    <t>Wings Neck Trust Association (North Beach)</t>
  </si>
  <si>
    <t>MA262419</t>
  </si>
  <si>
    <t>Winston Ave</t>
  </si>
  <si>
    <t>MA556952</t>
  </si>
  <si>
    <t>Wood Neck River</t>
  </si>
  <si>
    <t>BRISTOL</t>
  </si>
  <si>
    <t>MA962360</t>
  </si>
  <si>
    <t>400 North</t>
  </si>
  <si>
    <t>MA622297</t>
  </si>
  <si>
    <t>400 South</t>
  </si>
  <si>
    <t>MA913781</t>
  </si>
  <si>
    <t>Cedar Cove</t>
  </si>
  <si>
    <t>MA281862</t>
  </si>
  <si>
    <t>Davy's Locker</t>
  </si>
  <si>
    <t>MA467885</t>
  </si>
  <si>
    <t>Fort Phoenix</t>
  </si>
  <si>
    <t>MA556800</t>
  </si>
  <si>
    <t>Horseneck</t>
  </si>
  <si>
    <t>MA236087</t>
  </si>
  <si>
    <t>J. Beach</t>
  </si>
  <si>
    <t>MA971441</t>
  </si>
  <si>
    <t>Kids Beach</t>
  </si>
  <si>
    <t>MA498031</t>
  </si>
  <si>
    <t>Leeside</t>
  </si>
  <si>
    <t>MA403483</t>
  </si>
  <si>
    <t>Manhattan Avenue</t>
  </si>
  <si>
    <t>MA686988</t>
  </si>
  <si>
    <t>Moses Smith Creek</t>
  </si>
  <si>
    <t>MA350664</t>
  </si>
  <si>
    <t>O'Tools</t>
  </si>
  <si>
    <t>MA430398</t>
  </si>
  <si>
    <t>Pearse</t>
  </si>
  <si>
    <t>MA536859</t>
  </si>
  <si>
    <t>Sandy Beach</t>
  </si>
  <si>
    <t>MA344492</t>
  </si>
  <si>
    <t>Squid</t>
  </si>
  <si>
    <t>MA851889</t>
  </si>
  <si>
    <t>Tabor Park South</t>
  </si>
  <si>
    <t>MA565150</t>
  </si>
  <si>
    <t>Tower 1</t>
  </si>
  <si>
    <t>MA383802</t>
  </si>
  <si>
    <t>Tower 4</t>
  </si>
  <si>
    <t>MA249263</t>
  </si>
  <si>
    <t>Town Beach</t>
  </si>
  <si>
    <t>DUKES</t>
  </si>
  <si>
    <t>MA816733</t>
  </si>
  <si>
    <t>Eastville Town Beach - Drawbridge</t>
  </si>
  <si>
    <t>MA539615</t>
  </si>
  <si>
    <t>Great Pond @ Long Point</t>
  </si>
  <si>
    <t>MA270096</t>
  </si>
  <si>
    <t>Lambert's Cove Beach</t>
  </si>
  <si>
    <t>MA984285</t>
  </si>
  <si>
    <t>MA686749</t>
  </si>
  <si>
    <t>Makonikey Roads and Beach Trust</t>
  </si>
  <si>
    <t>MA801427</t>
  </si>
  <si>
    <t>Medeiros Cove</t>
  </si>
  <si>
    <t>MA323429</t>
  </si>
  <si>
    <t>Mink Meadows</t>
  </si>
  <si>
    <t>MA486558</t>
  </si>
  <si>
    <t>Ocean @ Long Point</t>
  </si>
  <si>
    <t>MA238735</t>
  </si>
  <si>
    <t>Ocean @ Lucy Vincent Beach</t>
  </si>
  <si>
    <t>MA333119</t>
  </si>
  <si>
    <t>Owen Little Way</t>
  </si>
  <si>
    <t>MA158914</t>
  </si>
  <si>
    <t>Pay Beach</t>
  </si>
  <si>
    <t>MA448070</t>
  </si>
  <si>
    <t>MA163656</t>
  </si>
  <si>
    <t>Pond @ Lucy Vincent Beach</t>
  </si>
  <si>
    <t>MA689705</t>
  </si>
  <si>
    <t>Seven Gates Beach</t>
  </si>
  <si>
    <t>MA856169</t>
  </si>
  <si>
    <t>MA389498</t>
  </si>
  <si>
    <t>Tashmoo Cut</t>
  </si>
  <si>
    <t>MA437252</t>
  </si>
  <si>
    <t>Tisbury Great Pond</t>
  </si>
  <si>
    <t>MA484411</t>
  </si>
  <si>
    <t>Vineyard Harbor Motel</t>
  </si>
  <si>
    <t>ESSEX</t>
  </si>
  <si>
    <t>MA444171</t>
  </si>
  <si>
    <t>Black</t>
  </si>
  <si>
    <t>MA151015</t>
  </si>
  <si>
    <t>Black Rock</t>
  </si>
  <si>
    <t>MA641809</t>
  </si>
  <si>
    <t>Brackenbury</t>
  </si>
  <si>
    <t>MA334369</t>
  </si>
  <si>
    <t>Canoe</t>
  </si>
  <si>
    <t>MA282318</t>
  </si>
  <si>
    <t>Children's Island - Back</t>
  </si>
  <si>
    <t>MA425571</t>
  </si>
  <si>
    <t>Children's Island - Dock</t>
  </si>
  <si>
    <t>MA794165</t>
  </si>
  <si>
    <t>Children's Island - Wally</t>
  </si>
  <si>
    <t>MA691904</t>
  </si>
  <si>
    <t>Collins Cove</t>
  </si>
  <si>
    <t>MA760414</t>
  </si>
  <si>
    <t>Cressy's</t>
  </si>
  <si>
    <t>MA919254</t>
  </si>
  <si>
    <t>Crocker Park</t>
  </si>
  <si>
    <t>Dane Street</t>
  </si>
  <si>
    <t>MA424142</t>
  </si>
  <si>
    <t>MA617417</t>
  </si>
  <si>
    <t>Eisman's</t>
  </si>
  <si>
    <t>MA869051</t>
  </si>
  <si>
    <t>Fisherman's</t>
  </si>
  <si>
    <t>MA715948</t>
  </si>
  <si>
    <t>Gas House</t>
  </si>
  <si>
    <t>MA240390</t>
  </si>
  <si>
    <t>Good Harbor</t>
  </si>
  <si>
    <t>MA082695</t>
  </si>
  <si>
    <t>Good Harbor Creek</t>
  </si>
  <si>
    <t>MA538327</t>
  </si>
  <si>
    <t>Grace Oliver</t>
  </si>
  <si>
    <t>MA367145</t>
  </si>
  <si>
    <t>Half Moon</t>
  </si>
  <si>
    <t>MA211876</t>
  </si>
  <si>
    <t>Independence Park</t>
  </si>
  <si>
    <t>MA596706</t>
  </si>
  <si>
    <t>Juniper Point</t>
  </si>
  <si>
    <t>MA565550</t>
  </si>
  <si>
    <t>Kings</t>
  </si>
  <si>
    <t>MA737501</t>
  </si>
  <si>
    <t>MA924979</t>
  </si>
  <si>
    <t>MA984037</t>
  </si>
  <si>
    <t>MA050037</t>
  </si>
  <si>
    <t>Lynch Park</t>
  </si>
  <si>
    <t>MA284847</t>
  </si>
  <si>
    <t>Magnolia</t>
  </si>
  <si>
    <t>MA578584</t>
  </si>
  <si>
    <t>MA218585</t>
  </si>
  <si>
    <t>Mingo</t>
  </si>
  <si>
    <t>MA951037</t>
  </si>
  <si>
    <t>Niles</t>
  </si>
  <si>
    <t>MA336945</t>
  </si>
  <si>
    <t>Ocean Avenue</t>
  </si>
  <si>
    <t>MA349626</t>
  </si>
  <si>
    <t>Pavillion Beach</t>
  </si>
  <si>
    <t>MA774596</t>
  </si>
  <si>
    <t>Phillips</t>
  </si>
  <si>
    <t>MA169719</t>
  </si>
  <si>
    <t>Pioneer</t>
  </si>
  <si>
    <t>MA895787</t>
  </si>
  <si>
    <t>Plum Cove</t>
  </si>
  <si>
    <t>MA524106</t>
  </si>
  <si>
    <t>Preston</t>
  </si>
  <si>
    <t>Rice</t>
  </si>
  <si>
    <t>MA852444</t>
  </si>
  <si>
    <t>Stramski</t>
  </si>
  <si>
    <t>MA065933</t>
  </si>
  <si>
    <t>Sunset Road</t>
  </si>
  <si>
    <t>MA541879</t>
  </si>
  <si>
    <t>Tudor</t>
  </si>
  <si>
    <t>MA744975</t>
  </si>
  <si>
    <t>Village Street</t>
  </si>
  <si>
    <t>MA452184</t>
  </si>
  <si>
    <t>West Manchester</t>
  </si>
  <si>
    <t>MA594434</t>
  </si>
  <si>
    <t>Whales</t>
  </si>
  <si>
    <t>MA719545</t>
  </si>
  <si>
    <t>White</t>
  </si>
  <si>
    <t>MA460485</t>
  </si>
  <si>
    <t>Willow Avenue</t>
  </si>
  <si>
    <t>MA737218</t>
  </si>
  <si>
    <t>Wingearsheek</t>
  </si>
  <si>
    <t>NANTUCKET</t>
  </si>
  <si>
    <t>MA567204</t>
  </si>
  <si>
    <t>40th Pole 1</t>
  </si>
  <si>
    <t>MA306577</t>
  </si>
  <si>
    <t>Children's</t>
  </si>
  <si>
    <t>MA845437</t>
  </si>
  <si>
    <t>Dionis</t>
  </si>
  <si>
    <t>MA255405</t>
  </si>
  <si>
    <t>Jetties</t>
  </si>
  <si>
    <t>MA624472</t>
  </si>
  <si>
    <t>Miacomet</t>
  </si>
  <si>
    <t>MA538359</t>
  </si>
  <si>
    <t>Washing Pond</t>
  </si>
  <si>
    <t>MA398852</t>
  </si>
  <si>
    <t>Washington Street</t>
  </si>
  <si>
    <t>MA250771</t>
  </si>
  <si>
    <t>Wauwinet Bayside</t>
  </si>
  <si>
    <t>MA290666</t>
  </si>
  <si>
    <t>Wauwinet Oceanside</t>
  </si>
  <si>
    <t>NORFOLK</t>
  </si>
  <si>
    <t>MA316039</t>
  </si>
  <si>
    <t>Avalon</t>
  </si>
  <si>
    <t>MA749708</t>
  </si>
  <si>
    <t>MA035626</t>
  </si>
  <si>
    <t>Broady (Baker)</t>
  </si>
  <si>
    <t>MA100769</t>
  </si>
  <si>
    <t>Chikatawbot</t>
  </si>
  <si>
    <t>MA133692</t>
  </si>
  <si>
    <t>Delano Ave.</t>
  </si>
  <si>
    <t>MA866757</t>
  </si>
  <si>
    <t>Edgewater</t>
  </si>
  <si>
    <t>MA141196</t>
  </si>
  <si>
    <t>George E. Lane</t>
  </si>
  <si>
    <t>MA666875</t>
  </si>
  <si>
    <t>Germantown Firestation</t>
  </si>
  <si>
    <t>MA681484</t>
  </si>
  <si>
    <t>Heron</t>
  </si>
  <si>
    <t>MA300950</t>
  </si>
  <si>
    <t>Merrymount</t>
  </si>
  <si>
    <t>MA640314</t>
  </si>
  <si>
    <t>Mound</t>
  </si>
  <si>
    <t>MA743318</t>
  </si>
  <si>
    <t>Nickerson</t>
  </si>
  <si>
    <t>MA342299</t>
  </si>
  <si>
    <t>Orchard Street</t>
  </si>
  <si>
    <t>MA930792</t>
  </si>
  <si>
    <t>Parkhurst</t>
  </si>
  <si>
    <t>MA421691</t>
  </si>
  <si>
    <t>Rhoda</t>
  </si>
  <si>
    <t>MA102019</t>
  </si>
  <si>
    <t>Sandy</t>
  </si>
  <si>
    <t>MA140455</t>
  </si>
  <si>
    <t>Sandy Cove</t>
  </si>
  <si>
    <t>MA193995</t>
  </si>
  <si>
    <t>Smith Beach</t>
  </si>
  <si>
    <t>MA203090</t>
  </si>
  <si>
    <t>Wollaston</t>
  </si>
  <si>
    <t>MA562850</t>
  </si>
  <si>
    <t>MA715607</t>
  </si>
  <si>
    <t>MA957964</t>
  </si>
  <si>
    <t>MA665375</t>
  </si>
  <si>
    <t>Yacht Club</t>
  </si>
  <si>
    <t>PLYMOUTH</t>
  </si>
  <si>
    <t>MA136039</t>
  </si>
  <si>
    <t>A Street Bay Side</t>
  </si>
  <si>
    <t>MA547633</t>
  </si>
  <si>
    <t>Antasawomak</t>
  </si>
  <si>
    <t>MA808045</t>
  </si>
  <si>
    <t>Aucoot</t>
  </si>
  <si>
    <t>MA697743</t>
  </si>
  <si>
    <t>Bassing's (Sailing Club)</t>
  </si>
  <si>
    <t>MA672768</t>
  </si>
  <si>
    <t>East Boulevard</t>
  </si>
  <si>
    <t>MA874495</t>
  </si>
  <si>
    <t>Fieldston</t>
  </si>
  <si>
    <t>MA992826</t>
  </si>
  <si>
    <t>MA557719</t>
  </si>
  <si>
    <t>Forbes</t>
  </si>
  <si>
    <t>MA551959</t>
  </si>
  <si>
    <t>Gray's</t>
  </si>
  <si>
    <t>MA736369</t>
  </si>
  <si>
    <t>Green Harbor</t>
  </si>
  <si>
    <t>MA504494</t>
  </si>
  <si>
    <t>Harbor Beach South</t>
  </si>
  <si>
    <t>MA339863</t>
  </si>
  <si>
    <t>Hollywoods</t>
  </si>
  <si>
    <t>MA844254</t>
  </si>
  <si>
    <t>Indian Mound Beach</t>
  </si>
  <si>
    <t>MA566757</t>
  </si>
  <si>
    <t>James Ave.</t>
  </si>
  <si>
    <t>MA982021</t>
  </si>
  <si>
    <t>Kimball</t>
  </si>
  <si>
    <t>MA989630</t>
  </si>
  <si>
    <t>Landing Road</t>
  </si>
  <si>
    <t>MA758031</t>
  </si>
  <si>
    <t>Mattapoisett Shores Association</t>
  </si>
  <si>
    <t>MA182407</t>
  </si>
  <si>
    <t>North Boulevard</t>
  </si>
  <si>
    <t>MA944848</t>
  </si>
  <si>
    <t>Oakdale Avenue</t>
  </si>
  <si>
    <t>MA454803</t>
  </si>
  <si>
    <t>Peggotty</t>
  </si>
  <si>
    <t>MA767879</t>
  </si>
  <si>
    <t>Pinehurst</t>
  </si>
  <si>
    <t>MA552169</t>
  </si>
  <si>
    <t>Plymouth</t>
  </si>
  <si>
    <t>MA819257</t>
  </si>
  <si>
    <t>MA881381</t>
  </si>
  <si>
    <t>Point Connett</t>
  </si>
  <si>
    <t>MA301976</t>
  </si>
  <si>
    <t>Rocky Nook</t>
  </si>
  <si>
    <t>MA293803</t>
  </si>
  <si>
    <t>Seal Cove</t>
  </si>
  <si>
    <t>MA373541</t>
  </si>
  <si>
    <t>Shipyard Lane</t>
  </si>
  <si>
    <t>MA201719</t>
  </si>
  <si>
    <t>MA701589</t>
  </si>
  <si>
    <t>Wampatuck</t>
  </si>
  <si>
    <t>MA523462</t>
  </si>
  <si>
    <t>White Horse</t>
  </si>
  <si>
    <t>MA576579</t>
  </si>
  <si>
    <t>MA334293</t>
  </si>
  <si>
    <t>Carson Beach</t>
  </si>
  <si>
    <t>MA641647</t>
  </si>
  <si>
    <t>MA670915</t>
  </si>
  <si>
    <t>City Point Beach</t>
  </si>
  <si>
    <t>MA187787</t>
  </si>
  <si>
    <t>Constitution</t>
  </si>
  <si>
    <t>MA738501</t>
  </si>
  <si>
    <t>MA780232</t>
  </si>
  <si>
    <t>MA846279</t>
  </si>
  <si>
    <t>M Street Beach @ M Street</t>
  </si>
  <si>
    <t>MA259042</t>
  </si>
  <si>
    <t>Malibu</t>
  </si>
  <si>
    <t>MA698753</t>
  </si>
  <si>
    <t>Savin Hill</t>
  </si>
  <si>
    <t>MA124463</t>
  </si>
  <si>
    <t>Tenean</t>
  </si>
  <si>
    <t>Permanent Closure</t>
  </si>
  <si>
    <t>MA042789</t>
  </si>
  <si>
    <t>Barlows Landing</t>
  </si>
  <si>
    <t>MA054886</t>
  </si>
  <si>
    <t>Kalmus Ocean</t>
  </si>
  <si>
    <t>MA075274</t>
  </si>
  <si>
    <t>Sandy Neck</t>
  </si>
  <si>
    <t>MA101965</t>
  </si>
  <si>
    <t>Old Silver 1 - Central</t>
  </si>
  <si>
    <t>MA102069</t>
  </si>
  <si>
    <t>MA103164</t>
  </si>
  <si>
    <t>Nauset Light - 3</t>
  </si>
  <si>
    <t>MA103920</t>
  </si>
  <si>
    <t>Monument</t>
  </si>
  <si>
    <t>MA106012</t>
  </si>
  <si>
    <t>Bay Road</t>
  </si>
  <si>
    <t>MA106629</t>
  </si>
  <si>
    <t>Paw Wah Pond</t>
  </si>
  <si>
    <t>MA111392</t>
  </si>
  <si>
    <t>Cape Cod Sea Camps (Bay)</t>
  </si>
  <si>
    <t>MA113854</t>
  </si>
  <si>
    <t>Campground</t>
  </si>
  <si>
    <t>MA124039</t>
  </si>
  <si>
    <t>Englewood</t>
  </si>
  <si>
    <t>MA125754</t>
  </si>
  <si>
    <t>S. Sunken Meadow</t>
  </si>
  <si>
    <t>MA141455</t>
  </si>
  <si>
    <t>Nauset</t>
  </si>
  <si>
    <t>MA159240</t>
  </si>
  <si>
    <t>South Village</t>
  </si>
  <si>
    <t>MA159424</t>
  </si>
  <si>
    <t>Forest Street Beach</t>
  </si>
  <si>
    <t>MA168754</t>
  </si>
  <si>
    <t>Surf Drive - 1</t>
  </si>
  <si>
    <t>MA169911</t>
  </si>
  <si>
    <t>Jacknife Harbor</t>
  </si>
  <si>
    <t>MA171456</t>
  </si>
  <si>
    <t>Fisher</t>
  </si>
  <si>
    <t>MA196150</t>
  </si>
  <si>
    <t>Neel Road</t>
  </si>
  <si>
    <t>MA197136</t>
  </si>
  <si>
    <t>Little Inn at Pleasant Bay</t>
  </si>
  <si>
    <t>MA201316</t>
  </si>
  <si>
    <t>Chatham Bars Inn</t>
  </si>
  <si>
    <t>MA213542</t>
  </si>
  <si>
    <t>Cotuit Bay Shores Association</t>
  </si>
  <si>
    <t>MA216017</t>
  </si>
  <si>
    <t>Skaket Beach Condominiums</t>
  </si>
  <si>
    <t>MA216020</t>
  </si>
  <si>
    <t>Cataumet Harbor</t>
  </si>
  <si>
    <t>MA223002</t>
  </si>
  <si>
    <t>Great Hollow</t>
  </si>
  <si>
    <t>MA224544</t>
  </si>
  <si>
    <t>Electric Avenue</t>
  </si>
  <si>
    <t>MA225468</t>
  </si>
  <si>
    <t>Gray's Beach</t>
  </si>
  <si>
    <t>MA227893</t>
  </si>
  <si>
    <t>Jetty Lane</t>
  </si>
  <si>
    <t>MA230109</t>
  </si>
  <si>
    <t>Saconessett Hills Association</t>
  </si>
  <si>
    <t>MA242910</t>
  </si>
  <si>
    <t>Skaket Beach</t>
  </si>
  <si>
    <t>MA246471</t>
  </si>
  <si>
    <t>Wild Harbour Estates</t>
  </si>
  <si>
    <t>MA246941</t>
  </si>
  <si>
    <t>New Silver (Silver Beach Improvement Association)</t>
  </si>
  <si>
    <t>MA251641</t>
  </si>
  <si>
    <t>Keyes Beach</t>
  </si>
  <si>
    <t>MA260834</t>
  </si>
  <si>
    <t>Briarwood Marine and Science</t>
  </si>
  <si>
    <t>MA253281</t>
  </si>
  <si>
    <t>Gray Gables</t>
  </si>
  <si>
    <t>MA267812</t>
  </si>
  <si>
    <t>Race Point - Sampling Point 3</t>
  </si>
  <si>
    <t>MA268317</t>
  </si>
  <si>
    <t>Seagull (Center)</t>
  </si>
  <si>
    <t>MA272144</t>
  </si>
  <si>
    <t>MA273720</t>
  </si>
  <si>
    <t>Point of Rocks</t>
  </si>
  <si>
    <t>MA276288</t>
  </si>
  <si>
    <t>Falmouth Yacht Club</t>
  </si>
  <si>
    <t>MA280847</t>
  </si>
  <si>
    <t>Acapesket Improvement Association</t>
  </si>
  <si>
    <t>MA282126</t>
  </si>
  <si>
    <t>Ellis Landing Park Condominiums</t>
  </si>
  <si>
    <t>MA284111</t>
  </si>
  <si>
    <t>Seacoast Shores Associates, Inc.</t>
  </si>
  <si>
    <t>MA286058</t>
  </si>
  <si>
    <t>Town Neck (Horizons)</t>
  </si>
  <si>
    <t>MA288814</t>
  </si>
  <si>
    <t>Wilbur Park</t>
  </si>
  <si>
    <t>MA289622</t>
  </si>
  <si>
    <t>Corn Hill</t>
  </si>
  <si>
    <t>MA290525</t>
  </si>
  <si>
    <t>Wood Neck Beach</t>
  </si>
  <si>
    <t>MA305868</t>
  </si>
  <si>
    <t>Chapoquoit Associates - Little Beach</t>
  </si>
  <si>
    <t>MA307654</t>
  </si>
  <si>
    <t>Colonial Acres</t>
  </si>
  <si>
    <t>MA308765</t>
  </si>
  <si>
    <t>Pleasant Road</t>
  </si>
  <si>
    <t>MA312817</t>
  </si>
  <si>
    <t>Nauset Light - 1</t>
  </si>
  <si>
    <t>MA312972</t>
  </si>
  <si>
    <t>New Seabury Inn</t>
  </si>
  <si>
    <t>MA316598</t>
  </si>
  <si>
    <t>Kalmus Yacht</t>
  </si>
  <si>
    <t>MA318034</t>
  </si>
  <si>
    <t>Menauhant - East</t>
  </si>
  <si>
    <t>MA323358</t>
  </si>
  <si>
    <t>637 Commercial Street</t>
  </si>
  <si>
    <t>MA325595</t>
  </si>
  <si>
    <t>Duck Harbor</t>
  </si>
  <si>
    <t>MA326666</t>
  </si>
  <si>
    <t>Bayview Street</t>
  </si>
  <si>
    <t>MA336880</t>
  </si>
  <si>
    <t>Clipper Lane</t>
  </si>
  <si>
    <t>MA338567</t>
  </si>
  <si>
    <t>Parkers River East</t>
  </si>
  <si>
    <t>MA341447</t>
  </si>
  <si>
    <t>Covell's</t>
  </si>
  <si>
    <t>MA343487</t>
  </si>
  <si>
    <t>Racing Beach Association</t>
  </si>
  <si>
    <t>MA344031</t>
  </si>
  <si>
    <t>Ballston</t>
  </si>
  <si>
    <t>MA344903</t>
  </si>
  <si>
    <t>Hardings - West</t>
  </si>
  <si>
    <t>MA349158</t>
  </si>
  <si>
    <t>Linnell Landing</t>
  </si>
  <si>
    <t>MA355509</t>
  </si>
  <si>
    <t>Seaview Ave. Beach</t>
  </si>
  <si>
    <t>MA362280</t>
  </si>
  <si>
    <t>Hardings - East</t>
  </si>
  <si>
    <t>MA364061</t>
  </si>
  <si>
    <t>Inman Road</t>
  </si>
  <si>
    <t>MA365090</t>
  </si>
  <si>
    <t>Trotting Park</t>
  </si>
  <si>
    <t>MA366029</t>
  </si>
  <si>
    <t>Bowerman Beach Club</t>
  </si>
  <si>
    <t>MA368655</t>
  </si>
  <si>
    <t>Bass River - East</t>
  </si>
  <si>
    <t>MA369693</t>
  </si>
  <si>
    <t>Meeting House Pond</t>
  </si>
  <si>
    <t>MA374059</t>
  </si>
  <si>
    <t>White Crest</t>
  </si>
  <si>
    <t>MA375372</t>
  </si>
  <si>
    <t>Marconi - Sampling Point 1</t>
  </si>
  <si>
    <t>MA377157</t>
  </si>
  <si>
    <t>First Encounter - Spit River</t>
  </si>
  <si>
    <t>MA380639</t>
  </si>
  <si>
    <t>Burton Baker</t>
  </si>
  <si>
    <t>MA391603</t>
  </si>
  <si>
    <t>Sea Pines</t>
  </si>
  <si>
    <t>MA402482</t>
  </si>
  <si>
    <t>Old Silver 2 - South</t>
  </si>
  <si>
    <t>MA406814</t>
  </si>
  <si>
    <t>Surf Drive - Pool</t>
  </si>
  <si>
    <t>MA408301</t>
  </si>
  <si>
    <t>Cook's Brook</t>
  </si>
  <si>
    <t>MA416713</t>
  </si>
  <si>
    <t>The Belmont</t>
  </si>
  <si>
    <t>MA421310</t>
  </si>
  <si>
    <t>Falmouth Heights - West</t>
  </si>
  <si>
    <t>MA425772</t>
  </si>
  <si>
    <t>Craigville Beach Club</t>
  </si>
  <si>
    <t>MA431434</t>
  </si>
  <si>
    <t>Nobska Beach Association</t>
  </si>
  <si>
    <t>MA442429</t>
  </si>
  <si>
    <t>Grey Neck</t>
  </si>
  <si>
    <t>MA447546</t>
  </si>
  <si>
    <t>Colonial Acres - East</t>
  </si>
  <si>
    <t>MA452060</t>
  </si>
  <si>
    <t>Coast Guard - 1</t>
  </si>
  <si>
    <t>MA454163</t>
  </si>
  <si>
    <t>Menauhant - West</t>
  </si>
  <si>
    <t>MA465209</t>
  </si>
  <si>
    <t>Paines Creek</t>
  </si>
  <si>
    <t>MA465792</t>
  </si>
  <si>
    <t>Chapoquoit Associates - Front Beach</t>
  </si>
  <si>
    <t>MA467731</t>
  </si>
  <si>
    <t>Mayflower</t>
  </si>
  <si>
    <t>MA478489</t>
  </si>
  <si>
    <t>West Dennis - Snack Bar</t>
  </si>
  <si>
    <t>MA483983</t>
  </si>
  <si>
    <t>Sullivan (Depot St.)</t>
  </si>
  <si>
    <t>MA485433</t>
  </si>
  <si>
    <t>Cedar Point Association</t>
  </si>
  <si>
    <t>MA503949</t>
  </si>
  <si>
    <t>Cold Storage</t>
  </si>
  <si>
    <t>MA523978</t>
  </si>
  <si>
    <t>Cahoon Hollow</t>
  </si>
  <si>
    <t>MA530947</t>
  </si>
  <si>
    <t>Wequasett Inn Resort</t>
  </si>
  <si>
    <t>MA536204</t>
  </si>
  <si>
    <t>Scraggy Neck Recreation Association</t>
  </si>
  <si>
    <t>MA537358</t>
  </si>
  <si>
    <t>Ocean Edge - 1</t>
  </si>
  <si>
    <t>MA543430</t>
  </si>
  <si>
    <t>Wianno Club (Salt-107 Seaview)</t>
  </si>
  <si>
    <t>MA544367</t>
  </si>
  <si>
    <t>Merkel Beach (Snow Inn Road)</t>
  </si>
  <si>
    <t>MA546332</t>
  </si>
  <si>
    <t>Mill Road</t>
  </si>
  <si>
    <t>MA556261</t>
  </si>
  <si>
    <t>Omaha Road</t>
  </si>
  <si>
    <t>MA566674</t>
  </si>
  <si>
    <t>Little Island Beach Preserve</t>
  </si>
  <si>
    <t>MA567339</t>
  </si>
  <si>
    <t>Seagull (Left)</t>
  </si>
  <si>
    <t>MA567496</t>
  </si>
  <si>
    <t>Seconsett Island Causeway</t>
  </si>
  <si>
    <t>MA571350</t>
  </si>
  <si>
    <t>Indian Neck</t>
  </si>
  <si>
    <t>MA576153</t>
  </si>
  <si>
    <t>593 Commercial Street</t>
  </si>
  <si>
    <t>MA582409</t>
  </si>
  <si>
    <t>Loops</t>
  </si>
  <si>
    <t>MA584217</t>
  </si>
  <si>
    <t>Silver Springs Association</t>
  </si>
  <si>
    <t>MA585360</t>
  </si>
  <si>
    <t>Sea Street (East Dennis)</t>
  </si>
  <si>
    <t>MA588301</t>
  </si>
  <si>
    <t>Kendal Lane</t>
  </si>
  <si>
    <t>MA590846</t>
  </si>
  <si>
    <t>Popponesset Spit</t>
  </si>
  <si>
    <t>MA595981</t>
  </si>
  <si>
    <t>Surf Drive - East</t>
  </si>
  <si>
    <t>MA601611</t>
  </si>
  <si>
    <t>Newcomb Hollow</t>
  </si>
  <si>
    <t>MA604733</t>
  </si>
  <si>
    <t>Crosby Landing</t>
  </si>
  <si>
    <t>MA613743</t>
  </si>
  <si>
    <t>Craigville</t>
  </si>
  <si>
    <t>MA619229</t>
  </si>
  <si>
    <t>Ridgevale</t>
  </si>
  <si>
    <t>MA620999</t>
  </si>
  <si>
    <t>Sippewissett Highlands Trust</t>
  </si>
  <si>
    <t>MA626369</t>
  </si>
  <si>
    <t>Chapoquoit</t>
  </si>
  <si>
    <t>MA627070</t>
  </si>
  <si>
    <t>Hawthorne</t>
  </si>
  <si>
    <t>MA632453</t>
  </si>
  <si>
    <t>South Cape Beach (DCR - DSPR)</t>
  </si>
  <si>
    <t>MA633929</t>
  </si>
  <si>
    <t>Cockle Cove</t>
  </si>
  <si>
    <t>MA634415</t>
  </si>
  <si>
    <t>Dowses</t>
  </si>
  <si>
    <t>MA640881</t>
  </si>
  <si>
    <t>Howes Street</t>
  </si>
  <si>
    <t>MA648803</t>
  </si>
  <si>
    <t>Halliday Acres</t>
  </si>
  <si>
    <t>MA649766</t>
  </si>
  <si>
    <t>West Dennis - West</t>
  </si>
  <si>
    <t>MA655169</t>
  </si>
  <si>
    <t>Megansett</t>
  </si>
  <si>
    <t>MA655640</t>
  </si>
  <si>
    <t>Head of the Meadow (National)</t>
  </si>
  <si>
    <t>MA659637</t>
  </si>
  <si>
    <t>Windmill</t>
  </si>
  <si>
    <t>MA659742</t>
  </si>
  <si>
    <t>MA665107</t>
  </si>
  <si>
    <t>Old Silver 2 - North</t>
  </si>
  <si>
    <t>MA666958</t>
  </si>
  <si>
    <t>MA670056</t>
  </si>
  <si>
    <t>South Middle</t>
  </si>
  <si>
    <t>MA670821</t>
  </si>
  <si>
    <t>Pilgrim Pine Acres</t>
  </si>
  <si>
    <t>MA679664</t>
  </si>
  <si>
    <t>Longnook</t>
  </si>
  <si>
    <t>MA687258</t>
  </si>
  <si>
    <t>First Encounter - Beach</t>
  </si>
  <si>
    <t>MA695584</t>
  </si>
  <si>
    <t>Breakwater Landing</t>
  </si>
  <si>
    <t>MA700735</t>
  </si>
  <si>
    <t>Kennedy Memorial</t>
  </si>
  <si>
    <t>MA703173</t>
  </si>
  <si>
    <t>Bristol - East</t>
  </si>
  <si>
    <t>MA704853</t>
  </si>
  <si>
    <t>Seaside Park Improvement Association</t>
  </si>
  <si>
    <t>MA710318</t>
  </si>
  <si>
    <t>Bass River - West</t>
  </si>
  <si>
    <t>MA723858</t>
  </si>
  <si>
    <t>Falmouth Heights - East</t>
  </si>
  <si>
    <t>MA732900</t>
  </si>
  <si>
    <t>Powers Landing</t>
  </si>
  <si>
    <t>MA733600</t>
  </si>
  <si>
    <t>Wah Wah Taysee Road</t>
  </si>
  <si>
    <t>MA736353</t>
  </si>
  <si>
    <t>Bayview</t>
  </si>
  <si>
    <t>MA739970</t>
  </si>
  <si>
    <t>Oyster Harbors Club</t>
  </si>
  <si>
    <t>MA743329</t>
  </si>
  <si>
    <t>Old Silver Beach Estates Assoc.</t>
  </si>
  <si>
    <t>MA748740</t>
  </si>
  <si>
    <t>Mants</t>
  </si>
  <si>
    <t>MA752065</t>
  </si>
  <si>
    <t>Mayo</t>
  </si>
  <si>
    <t>MA752288</t>
  </si>
  <si>
    <t>Coast Guard Town</t>
  </si>
  <si>
    <t>MA753563</t>
  </si>
  <si>
    <t>Baxter Avenue</t>
  </si>
  <si>
    <t>MA760601</t>
  </si>
  <si>
    <t>Stoney Beach (MBL)</t>
  </si>
  <si>
    <t>MA771599</t>
  </si>
  <si>
    <t>Ellis Landing</t>
  </si>
  <si>
    <t>MA773357</t>
  </si>
  <si>
    <t>MA788803</t>
  </si>
  <si>
    <t>Hideaway Village Association</t>
  </si>
  <si>
    <t>MA789600</t>
  </si>
  <si>
    <t>Kingsbury</t>
  </si>
  <si>
    <t>MA793374</t>
  </si>
  <si>
    <t>Zylpha</t>
  </si>
  <si>
    <t>MA795212</t>
  </si>
  <si>
    <t>Coast Guard - 2</t>
  </si>
  <si>
    <t>MA803827</t>
  </si>
  <si>
    <t>Head of the Meadow (Town)</t>
  </si>
  <si>
    <t>MA805541</t>
  </si>
  <si>
    <t>Old Mill Point Association - left of Jetty</t>
  </si>
  <si>
    <t>MA807942</t>
  </si>
  <si>
    <t>Ryder</t>
  </si>
  <si>
    <t>MA811251</t>
  </si>
  <si>
    <t>Kent's Point</t>
  </si>
  <si>
    <t>MA813829</t>
  </si>
  <si>
    <t>Boat Meadow</t>
  </si>
  <si>
    <t>MA815901</t>
  </si>
  <si>
    <t>Falmouth Associates - 564 Surf Drive</t>
  </si>
  <si>
    <t>MA816297</t>
  </si>
  <si>
    <t>Patiusset Beach</t>
  </si>
  <si>
    <t>MA822481</t>
  </si>
  <si>
    <t>Raycroft</t>
  </si>
  <si>
    <t>MA823214</t>
  </si>
  <si>
    <t>Brooks</t>
  </si>
  <si>
    <t>MA823593</t>
  </si>
  <si>
    <t>Wings Neck Trust Association (South Beach)</t>
  </si>
  <si>
    <t>MA824315</t>
  </si>
  <si>
    <t>Callies Beach</t>
  </si>
  <si>
    <t>MA824643</t>
  </si>
  <si>
    <t>Brewster Dunes</t>
  </si>
  <si>
    <t>MA825255</t>
  </si>
  <si>
    <t>Harborview</t>
  </si>
  <si>
    <t>MA826085</t>
  </si>
  <si>
    <t>Tahanto Associates, Inc.</t>
  </si>
  <si>
    <t>MA828337</t>
  </si>
  <si>
    <t>Haigis</t>
  </si>
  <si>
    <t>MA837392</t>
  </si>
  <si>
    <t>Quisset Beach Association</t>
  </si>
  <si>
    <t>MA839637</t>
  </si>
  <si>
    <t>Thatcher Town Park</t>
  </si>
  <si>
    <t>MA841187</t>
  </si>
  <si>
    <t>Chapin Memorial</t>
  </si>
  <si>
    <t>MA842468</t>
  </si>
  <si>
    <t>Sea Street (Dennisport)</t>
  </si>
  <si>
    <t>MA847910</t>
  </si>
  <si>
    <t>Seabreeze</t>
  </si>
  <si>
    <t>MA850825</t>
  </si>
  <si>
    <t>Parkers River West</t>
  </si>
  <si>
    <t>MA860803</t>
  </si>
  <si>
    <t>Allen Harbor</t>
  </si>
  <si>
    <t>MA862458</t>
  </si>
  <si>
    <t>Bristol - West</t>
  </si>
  <si>
    <t>MA867671</t>
  </si>
  <si>
    <t>Sagamore</t>
  </si>
  <si>
    <t>MA875005</t>
  </si>
  <si>
    <t>Marconi - Sampling Point 3</t>
  </si>
  <si>
    <t>MA906433</t>
  </si>
  <si>
    <t>Maguires Landing</t>
  </si>
  <si>
    <t>MA912395</t>
  </si>
  <si>
    <t>Chequesset Yacht and Country Club</t>
  </si>
  <si>
    <t>MA914656</t>
  </si>
  <si>
    <t>MA915672</t>
  </si>
  <si>
    <t>Oyster Pond</t>
  </si>
  <si>
    <t>MA920751</t>
  </si>
  <si>
    <t>Columbus Avenue</t>
  </si>
  <si>
    <t>MA925801</t>
  </si>
  <si>
    <t>Seagull (Right)</t>
  </si>
  <si>
    <t>MA931143</t>
  </si>
  <si>
    <t>Quanset Harbor Club Association</t>
  </si>
  <si>
    <t>MA932238</t>
  </si>
  <si>
    <t>West Dennis - Residential</t>
  </si>
  <si>
    <t>MA937664</t>
  </si>
  <si>
    <t>Herring Cove (National)</t>
  </si>
  <si>
    <t>MA946610</t>
  </si>
  <si>
    <t>MA957865</t>
  </si>
  <si>
    <t>Dyer Prince</t>
  </si>
  <si>
    <t>MA968666</t>
  </si>
  <si>
    <t>Sunset</t>
  </si>
  <si>
    <t>MA987337</t>
  </si>
  <si>
    <t>Bank Street - Bayview Rd</t>
  </si>
  <si>
    <t>MA992505</t>
  </si>
  <si>
    <t>Corporation</t>
  </si>
  <si>
    <t>MA992552</t>
  </si>
  <si>
    <t>Maushup Village</t>
  </si>
  <si>
    <t>MA994742</t>
  </si>
  <si>
    <t>Race Point (National)</t>
  </si>
  <si>
    <t>MA031247</t>
  </si>
  <si>
    <t>Salter's Point East</t>
  </si>
  <si>
    <t>MA091684</t>
  </si>
  <si>
    <t>Salter's Point South</t>
  </si>
  <si>
    <t>MA124847</t>
  </si>
  <si>
    <t>Nonquitt</t>
  </si>
  <si>
    <t>MA137514</t>
  </si>
  <si>
    <t>West Island Town Beach</t>
  </si>
  <si>
    <t>MA137986</t>
  </si>
  <si>
    <t>Baker's Beach</t>
  </si>
  <si>
    <t>MA154217</t>
  </si>
  <si>
    <t>Spindle Rock</t>
  </si>
  <si>
    <t>MA159480</t>
  </si>
  <si>
    <t>East Beach</t>
  </si>
  <si>
    <t>MA166206</t>
  </si>
  <si>
    <t>Round Hill</t>
  </si>
  <si>
    <t>MA188966</t>
  </si>
  <si>
    <t>MA197251</t>
  </si>
  <si>
    <t>C &amp; K Club</t>
  </si>
  <si>
    <t>MA204121</t>
  </si>
  <si>
    <t>West Island Causeway</t>
  </si>
  <si>
    <t>MA208905</t>
  </si>
  <si>
    <t>Hidden Bay</t>
  </si>
  <si>
    <t>MA342526</t>
  </si>
  <si>
    <t>Oak Hill Shores</t>
  </si>
  <si>
    <t>MA372082</t>
  </si>
  <si>
    <t>Coles River Club off Harbor Rd</t>
  </si>
  <si>
    <t>MA464209</t>
  </si>
  <si>
    <t>MA583965</t>
  </si>
  <si>
    <t>Cherry &amp; Webb</t>
  </si>
  <si>
    <t>MA716287</t>
  </si>
  <si>
    <t>Anthony's</t>
  </si>
  <si>
    <t>MA733751</t>
  </si>
  <si>
    <t>Demarest Lloyd (DCR - DSPR)</t>
  </si>
  <si>
    <t>MA758675</t>
  </si>
  <si>
    <t>Seaview</t>
  </si>
  <si>
    <t>MA870078</t>
  </si>
  <si>
    <t>Apponagansett Town Beach</t>
  </si>
  <si>
    <t>MA872338</t>
  </si>
  <si>
    <t>Jones Town Beach</t>
  </si>
  <si>
    <t>MA891161</t>
  </si>
  <si>
    <t>Raymond Street</t>
  </si>
  <si>
    <t>MA944924</t>
  </si>
  <si>
    <t>Elephant Rock</t>
  </si>
  <si>
    <t>MA140892</t>
  </si>
  <si>
    <t>Ocean @ Chilmark Pond Preserve</t>
  </si>
  <si>
    <t>MA205914</t>
  </si>
  <si>
    <t>Fuller Street</t>
  </si>
  <si>
    <t>MA273205</t>
  </si>
  <si>
    <t>Owen Park</t>
  </si>
  <si>
    <t>MA350051</t>
  </si>
  <si>
    <t>Joseph Sylvia State Beach</t>
  </si>
  <si>
    <t>MA351102</t>
  </si>
  <si>
    <t>Lobsterville</t>
  </si>
  <si>
    <t>MA389334</t>
  </si>
  <si>
    <t>Bend in the Road</t>
  </si>
  <si>
    <t>MA409715</t>
  </si>
  <si>
    <t>Marinelli (Jetty) Beach</t>
  </si>
  <si>
    <t>MA524785</t>
  </si>
  <si>
    <t>Joseph Sylvia State Beach - Sound</t>
  </si>
  <si>
    <t>MA566056</t>
  </si>
  <si>
    <t>Ocean @ Long Point - West</t>
  </si>
  <si>
    <t>MA567790</t>
  </si>
  <si>
    <t>Menemsha</t>
  </si>
  <si>
    <t>MA604643</t>
  </si>
  <si>
    <t>South Beach State Park - Middle</t>
  </si>
  <si>
    <t>MA704340</t>
  </si>
  <si>
    <t>South Beach State Park</t>
  </si>
  <si>
    <t>MA714650</t>
  </si>
  <si>
    <t>Eastville Town Beach - Harbor</t>
  </si>
  <si>
    <t>MA742856</t>
  </si>
  <si>
    <t>South Beach State Park - West</t>
  </si>
  <si>
    <t>MA760718</t>
  </si>
  <si>
    <t>Chappy Beach Club</t>
  </si>
  <si>
    <t>MA761893</t>
  </si>
  <si>
    <t>Ocean @ Squibnocket Beach</t>
  </si>
  <si>
    <t>MA761941</t>
  </si>
  <si>
    <t>Ocean @ Edgartown Great Pond</t>
  </si>
  <si>
    <t>MA769380</t>
  </si>
  <si>
    <t>Red Beach</t>
  </si>
  <si>
    <t>MA838795</t>
  </si>
  <si>
    <t>Moshup Beach</t>
  </si>
  <si>
    <t>MA857429</t>
  </si>
  <si>
    <t>Joseph Sylvia State Beach - Little Bridge</t>
  </si>
  <si>
    <t>MA858103</t>
  </si>
  <si>
    <t>Wasque Swim Beach</t>
  </si>
  <si>
    <t>MA881738</t>
  </si>
  <si>
    <t>East Beach (Chappy)</t>
  </si>
  <si>
    <t>MA882144</t>
  </si>
  <si>
    <t>Sound @ Wilfred's Pond Reserve</t>
  </si>
  <si>
    <t>MA916087</t>
  </si>
  <si>
    <t>Norton Point Beach</t>
  </si>
  <si>
    <t>MA921129</t>
  </si>
  <si>
    <t>Philbin Beach</t>
  </si>
  <si>
    <t>MA980528</t>
  </si>
  <si>
    <t>Chappy Point Beach</t>
  </si>
  <si>
    <t>MA984282</t>
  </si>
  <si>
    <t>Great Rock Bight</t>
  </si>
  <si>
    <t>MA989186</t>
  </si>
  <si>
    <t>Tashmoo Beach</t>
  </si>
  <si>
    <t>MA026091</t>
  </si>
  <si>
    <t>Steps</t>
  </si>
  <si>
    <t>MA053694</t>
  </si>
  <si>
    <t>Short</t>
  </si>
  <si>
    <t>MA129354</t>
  </si>
  <si>
    <t>Front Beach</t>
  </si>
  <si>
    <t>MA130081</t>
  </si>
  <si>
    <t>Sandy Point</t>
  </si>
  <si>
    <t>MA186288</t>
  </si>
  <si>
    <t>Pavillion</t>
  </si>
  <si>
    <t>MA203203</t>
  </si>
  <si>
    <t>Nahant Beach (DCR - DUPR)</t>
  </si>
  <si>
    <t>MA211183</t>
  </si>
  <si>
    <t>MA219242</t>
  </si>
  <si>
    <t>Plum Island</t>
  </si>
  <si>
    <t>MA235405</t>
  </si>
  <si>
    <t>MA265036</t>
  </si>
  <si>
    <t>Woodbury</t>
  </si>
  <si>
    <t>MA267840</t>
  </si>
  <si>
    <t>Plum Island @ Point</t>
  </si>
  <si>
    <t>MA272297</t>
  </si>
  <si>
    <t>MA276795</t>
  </si>
  <si>
    <t>Salisbury - North Beach</t>
  </si>
  <si>
    <t>MA284631</t>
  </si>
  <si>
    <t>Plum Island - End of Island 2</t>
  </si>
  <si>
    <t>MA319129</t>
  </si>
  <si>
    <t>Clammer's Beach</t>
  </si>
  <si>
    <t>MA351168</t>
  </si>
  <si>
    <t>Osgood</t>
  </si>
  <si>
    <t>MA374356</t>
  </si>
  <si>
    <t>Little Neck</t>
  </si>
  <si>
    <t>MA407948</t>
  </si>
  <si>
    <t>Dead Horse</t>
  </si>
  <si>
    <t>MA418548</t>
  </si>
  <si>
    <t>Singing - 1</t>
  </si>
  <si>
    <t>MA434970</t>
  </si>
  <si>
    <t>Crane</t>
  </si>
  <si>
    <t>MA459366</t>
  </si>
  <si>
    <t>Long - Gloucester</t>
  </si>
  <si>
    <t>MA471378</t>
  </si>
  <si>
    <t>MA503638</t>
  </si>
  <si>
    <t>Nahant Beach - South</t>
  </si>
  <si>
    <t>MA579607</t>
  </si>
  <si>
    <t>Winter Island (Waikiki)</t>
  </si>
  <si>
    <t>MA625295</t>
  </si>
  <si>
    <t>Obear Park</t>
  </si>
  <si>
    <t>MA631341</t>
  </si>
  <si>
    <t>Pebble</t>
  </si>
  <si>
    <t>MA637345</t>
  </si>
  <si>
    <t>Willows Pier</t>
  </si>
  <si>
    <t>MA673086</t>
  </si>
  <si>
    <t>Forest River Point</t>
  </si>
  <si>
    <t>MA680777</t>
  </si>
  <si>
    <t>Clark</t>
  </si>
  <si>
    <t>MA715507</t>
  </si>
  <si>
    <t>Goat Hill</t>
  </si>
  <si>
    <t>MA717532</t>
  </si>
  <si>
    <t>Steep Hill</t>
  </si>
  <si>
    <t>MA739950</t>
  </si>
  <si>
    <t>West</t>
  </si>
  <si>
    <t>MA772199</t>
  </si>
  <si>
    <t>Plum Island - End of Island 1</t>
  </si>
  <si>
    <t>MA772916</t>
  </si>
  <si>
    <t>Plum Island @ 55th St</t>
  </si>
  <si>
    <t>MA786792</t>
  </si>
  <si>
    <t>Singing - Right of Parking</t>
  </si>
  <si>
    <t>MA796562</t>
  </si>
  <si>
    <t>Old Garden</t>
  </si>
  <si>
    <t>MA802515</t>
  </si>
  <si>
    <t>MA807670</t>
  </si>
  <si>
    <t>Cape Hedge</t>
  </si>
  <si>
    <t>MA822629</t>
  </si>
  <si>
    <t>Salisbury (DCR - DSPR)</t>
  </si>
  <si>
    <t>MA858920</t>
  </si>
  <si>
    <t>Tuck's Point</t>
  </si>
  <si>
    <t>MA902548</t>
  </si>
  <si>
    <t>Devereux</t>
  </si>
  <si>
    <t>MA933943</t>
  </si>
  <si>
    <t>Back</t>
  </si>
  <si>
    <t>MA955202</t>
  </si>
  <si>
    <t>Long - North</t>
  </si>
  <si>
    <t>MA111763</t>
  </si>
  <si>
    <t>Cisco</t>
  </si>
  <si>
    <t>MA178514</t>
  </si>
  <si>
    <t>Surfside 1</t>
  </si>
  <si>
    <t>MA378039</t>
  </si>
  <si>
    <t>Cliffside</t>
  </si>
  <si>
    <t>MA470596</t>
  </si>
  <si>
    <t>Sewerbeds</t>
  </si>
  <si>
    <t>MA549298</t>
  </si>
  <si>
    <t>Madaket</t>
  </si>
  <si>
    <t>MA621151</t>
  </si>
  <si>
    <t>Warren's Landing</t>
  </si>
  <si>
    <t>MA742110</t>
  </si>
  <si>
    <t>Surfside 2</t>
  </si>
  <si>
    <t>MA873736</t>
  </si>
  <si>
    <t>Sconset 1</t>
  </si>
  <si>
    <t>MA901313</t>
  </si>
  <si>
    <t>Wessagusett (Old Wessagussett)</t>
  </si>
  <si>
    <t>MA104582</t>
  </si>
  <si>
    <t>Nantasket (DCR - DUPR)</t>
  </si>
  <si>
    <t>MA106692</t>
  </si>
  <si>
    <t>Antasawomak - 2</t>
  </si>
  <si>
    <t>MA135071</t>
  </si>
  <si>
    <t>MA148482</t>
  </si>
  <si>
    <t>Minot</t>
  </si>
  <si>
    <t>MA172225</t>
  </si>
  <si>
    <t>North</t>
  </si>
  <si>
    <t>MA176070</t>
  </si>
  <si>
    <t>Planting Island</t>
  </si>
  <si>
    <t>MA201918</t>
  </si>
  <si>
    <t>Belair</t>
  </si>
  <si>
    <t>MA219864</t>
  </si>
  <si>
    <t>Crescent</t>
  </si>
  <si>
    <t>MA234124</t>
  </si>
  <si>
    <t>Silver Shell</t>
  </si>
  <si>
    <t>MA241045</t>
  </si>
  <si>
    <t>Ned's Point</t>
  </si>
  <si>
    <t>MA253972</t>
  </si>
  <si>
    <t>Hollywoods - 1</t>
  </si>
  <si>
    <t>MA266766</t>
  </si>
  <si>
    <t>Kenburma</t>
  </si>
  <si>
    <t>MA273022</t>
  </si>
  <si>
    <t>Riverside Avenue</t>
  </si>
  <si>
    <t>MA302533</t>
  </si>
  <si>
    <t>Silver Shell - South Jetty</t>
  </si>
  <si>
    <t>MA305758</t>
  </si>
  <si>
    <t>Rexhame</t>
  </si>
  <si>
    <t>MA329112</t>
  </si>
  <si>
    <t>Gunrock</t>
  </si>
  <si>
    <t>MA333479</t>
  </si>
  <si>
    <t>Hamilton Beach</t>
  </si>
  <si>
    <t>MA335584</t>
  </si>
  <si>
    <t>MA346018</t>
  </si>
  <si>
    <t>Peases Point</t>
  </si>
  <si>
    <t>MA352004</t>
  </si>
  <si>
    <t>Brant Rock</t>
  </si>
  <si>
    <t>MA357380</t>
  </si>
  <si>
    <t>Dexter Lane</t>
  </si>
  <si>
    <t>MA366260</t>
  </si>
  <si>
    <t>Converse Point</t>
  </si>
  <si>
    <t>MA388986</t>
  </si>
  <si>
    <t>Nantasket @ Water St.</t>
  </si>
  <si>
    <t>MA390968</t>
  </si>
  <si>
    <t>Little Harbor</t>
  </si>
  <si>
    <t>MA425705</t>
  </si>
  <si>
    <t>Point Independence</t>
  </si>
  <si>
    <t>MA453034</t>
  </si>
  <si>
    <t>Swift's</t>
  </si>
  <si>
    <t>MA461389</t>
  </si>
  <si>
    <t>Beverly Yacht</t>
  </si>
  <si>
    <t>MA476242</t>
  </si>
  <si>
    <t>MA489151</t>
  </si>
  <si>
    <t>Briarwood</t>
  </si>
  <si>
    <t>MA510998</t>
  </si>
  <si>
    <t>A Street Ocean</t>
  </si>
  <si>
    <t>MA530387</t>
  </si>
  <si>
    <t>Humarock</t>
  </si>
  <si>
    <t>MA536987</t>
  </si>
  <si>
    <t>Island Wharf</t>
  </si>
  <si>
    <t>MA594150</t>
  </si>
  <si>
    <t>Darcy's</t>
  </si>
  <si>
    <t>MA613695</t>
  </si>
  <si>
    <t>Newport</t>
  </si>
  <si>
    <t>MA623305</t>
  </si>
  <si>
    <t>Tabor Academy</t>
  </si>
  <si>
    <t>MA629499</t>
  </si>
  <si>
    <t>Egypt</t>
  </si>
  <si>
    <t>MA636475</t>
  </si>
  <si>
    <t>Residents Beach (Duxbury Beach)</t>
  </si>
  <si>
    <t>MA652407</t>
  </si>
  <si>
    <t>Parkwood</t>
  </si>
  <si>
    <t>MA653169</t>
  </si>
  <si>
    <t>Duxbury Beach @ Bath House</t>
  </si>
  <si>
    <t>MA684125</t>
  </si>
  <si>
    <t>Onset</t>
  </si>
  <si>
    <t>MA686082</t>
  </si>
  <si>
    <t>Tabor Academy - 1</t>
  </si>
  <si>
    <t>MA694963</t>
  </si>
  <si>
    <t>West End</t>
  </si>
  <si>
    <t>MA725124</t>
  </si>
  <si>
    <t>Brant Beach</t>
  </si>
  <si>
    <t>MA771446</t>
  </si>
  <si>
    <t>MA786288</t>
  </si>
  <si>
    <t>MA813543</t>
  </si>
  <si>
    <t>XYZ</t>
  </si>
  <si>
    <t>MA815597</t>
  </si>
  <si>
    <t>Shell Point</t>
  </si>
  <si>
    <t>MA833667</t>
  </si>
  <si>
    <t>Nantasket @ Park St.</t>
  </si>
  <si>
    <t>MA837135</t>
  </si>
  <si>
    <t>Sand Hills</t>
  </si>
  <si>
    <t>MA840624</t>
  </si>
  <si>
    <t>MA870041</t>
  </si>
  <si>
    <t>Piney Point</t>
  </si>
  <si>
    <t>MA927258</t>
  </si>
  <si>
    <t>Harbor 1</t>
  </si>
  <si>
    <t>MA930718</t>
  </si>
  <si>
    <t>Scituate Lighthouse</t>
  </si>
  <si>
    <t>MA959316</t>
  </si>
  <si>
    <t>Swift's Neck</t>
  </si>
  <si>
    <t>MA005593</t>
  </si>
  <si>
    <t>Donovans</t>
  </si>
  <si>
    <t>MA140145</t>
  </si>
  <si>
    <t>Lovell's Island (DCR - DUPR)</t>
  </si>
  <si>
    <t>MA148963</t>
  </si>
  <si>
    <t>Pleasure Bay @ Broadway (DCR - DUPR)</t>
  </si>
  <si>
    <t>MA186671</t>
  </si>
  <si>
    <t>Revere Beach (DCR)</t>
  </si>
  <si>
    <t>MA198444</t>
  </si>
  <si>
    <t>MA227000</t>
  </si>
  <si>
    <t>MA241658</t>
  </si>
  <si>
    <t>Grandview</t>
  </si>
  <si>
    <t>MA447128</t>
  </si>
  <si>
    <t>Yerrill</t>
  </si>
  <si>
    <t>MA487839</t>
  </si>
  <si>
    <t>Halford</t>
  </si>
  <si>
    <t>MA570977</t>
  </si>
  <si>
    <t>Winthrop (DCR - DUPR)</t>
  </si>
  <si>
    <t>MA667947</t>
  </si>
  <si>
    <t>Short (DCR - DUPR)</t>
  </si>
  <si>
    <t>MA687430</t>
  </si>
  <si>
    <t>Spectacle Island</t>
  </si>
  <si>
    <t>MA753387</t>
  </si>
  <si>
    <t>Pico</t>
  </si>
  <si>
    <t>MA809018</t>
  </si>
  <si>
    <t>Colonial Acres - West</t>
  </si>
  <si>
    <t>MA302057</t>
  </si>
  <si>
    <t>Cranberry Hill</t>
  </si>
  <si>
    <t>MA615428</t>
  </si>
  <si>
    <t>Malfa Road</t>
  </si>
  <si>
    <t>Saints Landing</t>
  </si>
  <si>
    <t>MA622585</t>
  </si>
  <si>
    <t>The Gut</t>
  </si>
  <si>
    <t>MA995022</t>
  </si>
  <si>
    <t>Tides Motel</t>
  </si>
  <si>
    <t>MA945584</t>
  </si>
  <si>
    <t>Fort Phoenix - Town</t>
  </si>
  <si>
    <t>MA900105</t>
  </si>
  <si>
    <t>Knollmere</t>
  </si>
  <si>
    <t>MA780412</t>
  </si>
  <si>
    <t>Hilman's Point</t>
  </si>
  <si>
    <t>Long Point (Great Pond)</t>
  </si>
  <si>
    <t>MA192073</t>
  </si>
  <si>
    <t>Cliffside Motel</t>
  </si>
  <si>
    <t>MA281585</t>
  </si>
  <si>
    <t>Peases Point (West)</t>
  </si>
  <si>
    <t>Action start date</t>
  </si>
  <si>
    <t>Action end date</t>
  </si>
  <si>
    <t>Bristol</t>
  </si>
  <si>
    <t>Falmouth Heights</t>
  </si>
  <si>
    <t>First Encounter</t>
  </si>
  <si>
    <t>Hardings</t>
  </si>
  <si>
    <t>South Cape Beach</t>
  </si>
  <si>
    <t>West Dennis</t>
  </si>
  <si>
    <t>MA360119</t>
  </si>
  <si>
    <t>Demarest Lloyd</t>
  </si>
  <si>
    <t>Swansea Town Beach</t>
  </si>
  <si>
    <t>ECOLI</t>
  </si>
  <si>
    <t>Nahant Beach</t>
  </si>
  <si>
    <t>MA222677</t>
  </si>
  <si>
    <t>Naumkeag</t>
  </si>
  <si>
    <t>Salisbury</t>
  </si>
  <si>
    <t>MA833853</t>
  </si>
  <si>
    <t>MA170657</t>
  </si>
  <si>
    <t>Leisure Shores</t>
  </si>
  <si>
    <t>MA697913</t>
  </si>
  <si>
    <t>Martin's Cove</t>
  </si>
  <si>
    <t>Nantasket</t>
  </si>
  <si>
    <t>Wompatuck</t>
  </si>
  <si>
    <t>Lovell's Island</t>
  </si>
  <si>
    <t>M Street Beach</t>
  </si>
  <si>
    <t>Pleasure Bay</t>
  </si>
  <si>
    <t>Revere</t>
  </si>
  <si>
    <t>Winthrop</t>
  </si>
  <si>
    <t>-</t>
  </si>
  <si>
    <t>BEACON did not have this action</t>
  </si>
  <si>
    <t>BEACON duplicated this action</t>
  </si>
  <si>
    <t>MA998571</t>
  </si>
  <si>
    <t>Glendon Road - East</t>
  </si>
  <si>
    <t>Glendon Road - West</t>
  </si>
  <si>
    <t>Megansett - South</t>
  </si>
  <si>
    <t>MA591966</t>
  </si>
  <si>
    <t>Megansett Yacht Club</t>
  </si>
  <si>
    <t>MA925103</t>
  </si>
  <si>
    <t>Salt Pond</t>
  </si>
  <si>
    <t>MA388711</t>
  </si>
  <si>
    <t>Stone Horse Yacht Club</t>
  </si>
  <si>
    <t>Camp Naumkeag</t>
  </si>
  <si>
    <t>Beach action in 2011?</t>
  </si>
  <si>
    <t>2011 BEACH DAYS SUMMARY</t>
  </si>
  <si>
    <t>Swim season length (days)</t>
  </si>
  <si>
    <t>Beach monitored?</t>
  </si>
  <si>
    <t>Swim season monitoring frequency (per week)</t>
  </si>
  <si>
    <t>Off-season monitoring frequency (per week)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</si>
  <si>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</si>
  <si>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</si>
  <si>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</si>
  <si>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</si>
  <si>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</si>
  <si>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</si>
  <si>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</si>
  <si>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</si>
  <si>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</si>
  <si>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</si>
  <si>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</si>
  <si>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</si>
  <si>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</si>
  <si>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>Beach Point Landing</t>
  </si>
  <si>
    <t>Pierce Beach</t>
  </si>
  <si>
    <t>Long Point (Ocean)</t>
  </si>
  <si>
    <t>Saltworks Beach</t>
  </si>
  <si>
    <t>Plymouth Beach</t>
  </si>
  <si>
    <t>Shining Tides Reservation</t>
  </si>
  <si>
    <t>2011 ACTIONS SUMMARY</t>
  </si>
  <si>
    <t>ECOLI:</t>
  </si>
  <si>
    <t>2011 ACTIONS DURATION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</si>
</sst>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9]m/d/yy\ h:mm\ AM/PM;@"/>
  </numFmts>
  <fonts count="2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/>
    <xf numFmtId="2" fontId="12" fillId="0" borderId="1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164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2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164" fontId="17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3" fontId="1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164" fontId="17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5"/>
  <sheetViews>
    <sheetView tabSelected="1" workbookViewId="0"/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70" t="s">
        <v>42</v>
      </c>
      <c r="D1" s="172"/>
      <c r="E1" s="172"/>
      <c r="F1" s="171"/>
      <c r="G1" s="60"/>
      <c r="H1" s="170" t="s">
        <v>43</v>
      </c>
      <c r="I1" s="170"/>
      <c r="J1" s="170"/>
      <c r="K1" s="52"/>
      <c r="L1" s="170" t="s">
        <v>46</v>
      </c>
      <c r="M1" s="171"/>
      <c r="N1" s="171"/>
      <c r="O1" s="171"/>
      <c r="P1" s="171"/>
      <c r="Q1" s="171"/>
      <c r="R1" s="52"/>
      <c r="S1" s="170" t="s">
        <v>45</v>
      </c>
      <c r="T1" s="171"/>
      <c r="U1" s="171"/>
    </row>
    <row r="2" spans="1:21" ht="88.5" customHeight="1" x14ac:dyDescent="0.2">
      <c r="A2" s="4" t="s">
        <v>13</v>
      </c>
      <c r="B2" s="4"/>
      <c r="C2" s="3" t="s">
        <v>44</v>
      </c>
      <c r="D2" s="3" t="s">
        <v>48</v>
      </c>
      <c r="E2" s="3" t="s">
        <v>49</v>
      </c>
      <c r="F2" s="3" t="s">
        <v>154</v>
      </c>
      <c r="G2" s="3"/>
      <c r="H2" s="3" t="s">
        <v>0</v>
      </c>
      <c r="I2" s="3" t="s">
        <v>1</v>
      </c>
      <c r="J2" s="3" t="s">
        <v>2</v>
      </c>
      <c r="K2" s="3"/>
      <c r="L2" s="14" t="s">
        <v>47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16</v>
      </c>
    </row>
    <row r="3" spans="1:21" x14ac:dyDescent="0.2">
      <c r="A3" s="111" t="s">
        <v>155</v>
      </c>
      <c r="B3" s="16"/>
      <c r="C3" s="30">
        <f>Monitoring!$B$267</f>
        <v>265</v>
      </c>
      <c r="D3" s="28">
        <f>Monitoring!$E$267</f>
        <v>265</v>
      </c>
      <c r="E3" s="43">
        <f>D3/C3</f>
        <v>1</v>
      </c>
      <c r="F3" s="147">
        <f>Monitoring!$J$267</f>
        <v>67.089000000000027</v>
      </c>
      <c r="G3" s="13"/>
      <c r="H3" s="42">
        <f>'2011 Actions'!$B$93</f>
        <v>63</v>
      </c>
      <c r="I3" s="42">
        <f t="shared" ref="I3:I11" si="0">D3-H3</f>
        <v>202</v>
      </c>
      <c r="J3" s="43">
        <f t="shared" ref="J3:J11" si="1">H3/D3</f>
        <v>0.23773584905660378</v>
      </c>
      <c r="K3" s="13"/>
      <c r="L3" s="52">
        <f>'Action Durations'!E66</f>
        <v>91</v>
      </c>
      <c r="M3" s="42">
        <f>'Action Durations'!H66</f>
        <v>55</v>
      </c>
      <c r="N3" s="42">
        <f>'Action Durations'!I66</f>
        <v>18</v>
      </c>
      <c r="O3" s="42">
        <f>'Action Durations'!J66</f>
        <v>10</v>
      </c>
      <c r="P3" s="42">
        <f>'Action Durations'!K66</f>
        <v>5</v>
      </c>
      <c r="Q3" s="42">
        <f>'Action Durations'!L66</f>
        <v>3</v>
      </c>
      <c r="R3" s="13"/>
      <c r="S3" s="44">
        <f>'Beach Days'!E268</f>
        <v>28090</v>
      </c>
      <c r="T3" s="44">
        <f>'Beach Days'!H268</f>
        <v>464</v>
      </c>
      <c r="U3" s="35">
        <f>T3/S3</f>
        <v>1.6518333926664294E-2</v>
      </c>
    </row>
    <row r="4" spans="1:21" x14ac:dyDescent="0.2">
      <c r="A4" s="48" t="s">
        <v>258</v>
      </c>
      <c r="B4" s="16"/>
      <c r="C4" s="48">
        <f>Monitoring!$B$313</f>
        <v>44</v>
      </c>
      <c r="D4" s="28">
        <f>Monitoring!$E$313</f>
        <v>44</v>
      </c>
      <c r="E4" s="43">
        <f>D4/C4</f>
        <v>1</v>
      </c>
      <c r="F4" s="147">
        <f>Monitoring!$J$313</f>
        <v>8.4319999999999986</v>
      </c>
      <c r="G4" s="13"/>
      <c r="H4" s="42">
        <f>'2011 Actions'!$B$142</f>
        <v>19</v>
      </c>
      <c r="I4" s="42">
        <f t="shared" si="0"/>
        <v>25</v>
      </c>
      <c r="J4" s="43">
        <f t="shared" si="1"/>
        <v>0.43181818181818182</v>
      </c>
      <c r="K4" s="13"/>
      <c r="L4" s="104">
        <f>'Action Durations'!E87</f>
        <v>47</v>
      </c>
      <c r="M4" s="42">
        <f>'Action Durations'!H87</f>
        <v>23</v>
      </c>
      <c r="N4" s="42">
        <f>'Action Durations'!I87</f>
        <v>11</v>
      </c>
      <c r="O4" s="42">
        <f>'Action Durations'!J87</f>
        <v>12</v>
      </c>
      <c r="P4" s="42">
        <f>'Action Durations'!K87</f>
        <v>0</v>
      </c>
      <c r="Q4" s="42">
        <f>'Action Durations'!L87</f>
        <v>1</v>
      </c>
      <c r="R4" s="13"/>
      <c r="S4" s="44">
        <f>'Beach Days'!E314</f>
        <v>4664</v>
      </c>
      <c r="T4" s="44">
        <f>'Beach Days'!H314</f>
        <v>126</v>
      </c>
      <c r="U4" s="35">
        <f>T4/S4</f>
        <v>2.7015437392795882E-2</v>
      </c>
    </row>
    <row r="5" spans="1:21" x14ac:dyDescent="0.2">
      <c r="A5" s="48" t="s">
        <v>297</v>
      </c>
      <c r="B5" s="16"/>
      <c r="C5" s="48">
        <f>Monitoring!$B$363</f>
        <v>48</v>
      </c>
      <c r="D5" s="28">
        <f>Monitoring!$E$363</f>
        <v>48</v>
      </c>
      <c r="E5" s="43">
        <f>D5/C5</f>
        <v>1</v>
      </c>
      <c r="F5" s="147">
        <f>Monitoring!$J$363</f>
        <v>28.579999999999995</v>
      </c>
      <c r="G5" s="13"/>
      <c r="H5" s="42">
        <f>'2011 Actions'!$B$172</f>
        <v>14</v>
      </c>
      <c r="I5" s="42">
        <f t="shared" si="0"/>
        <v>34</v>
      </c>
      <c r="J5" s="43">
        <f t="shared" si="1"/>
        <v>0.29166666666666669</v>
      </c>
      <c r="K5" s="13"/>
      <c r="L5" s="109">
        <f>'Action Durations'!E103</f>
        <v>28</v>
      </c>
      <c r="M5" s="42">
        <f>'Action Durations'!H103</f>
        <v>13</v>
      </c>
      <c r="N5" s="42">
        <f>'Action Durations'!I103</f>
        <v>6</v>
      </c>
      <c r="O5" s="42">
        <f>'Action Durations'!J103</f>
        <v>6</v>
      </c>
      <c r="P5" s="42">
        <f>'Action Durations'!K103</f>
        <v>3</v>
      </c>
      <c r="Q5" s="42">
        <f>'Action Durations'!L103</f>
        <v>0</v>
      </c>
      <c r="R5" s="13"/>
      <c r="S5" s="44">
        <f>'Beach Days'!E364</f>
        <v>5088</v>
      </c>
      <c r="T5" s="44">
        <f>'Beach Days'!H364</f>
        <v>79</v>
      </c>
      <c r="U5" s="35">
        <f>T5/S5</f>
        <v>1.5526729559748428E-2</v>
      </c>
    </row>
    <row r="6" spans="1:21" x14ac:dyDescent="0.2">
      <c r="A6" s="111" t="s">
        <v>331</v>
      </c>
      <c r="B6" s="16"/>
      <c r="C6" s="48">
        <f>Monitoring!$B$454</f>
        <v>89</v>
      </c>
      <c r="D6" s="28">
        <f>Monitoring!$E$454</f>
        <v>89</v>
      </c>
      <c r="E6" s="43">
        <f>D6/C6</f>
        <v>1</v>
      </c>
      <c r="F6" s="147">
        <f>Monitoring!$J$454</f>
        <v>22.2</v>
      </c>
      <c r="G6" s="13"/>
      <c r="H6" s="42">
        <f>'2011 Actions'!$B$273</f>
        <v>48</v>
      </c>
      <c r="I6" s="42">
        <f t="shared" si="0"/>
        <v>41</v>
      </c>
      <c r="J6" s="43">
        <f t="shared" si="1"/>
        <v>0.5393258426966292</v>
      </c>
      <c r="K6" s="13"/>
      <c r="L6" s="119">
        <f>'Action Durations'!E153</f>
        <v>99</v>
      </c>
      <c r="M6" s="42">
        <f>'Action Durations'!H153</f>
        <v>39</v>
      </c>
      <c r="N6" s="42">
        <f>'Action Durations'!I153</f>
        <v>21</v>
      </c>
      <c r="O6" s="42">
        <f>'Action Durations'!J153</f>
        <v>24</v>
      </c>
      <c r="P6" s="42">
        <f>'Action Durations'!K153</f>
        <v>14</v>
      </c>
      <c r="Q6" s="42">
        <f>'Action Durations'!L153</f>
        <v>1</v>
      </c>
      <c r="R6" s="13"/>
      <c r="S6" s="44">
        <f>'Beach Days'!E455</f>
        <v>9434</v>
      </c>
      <c r="T6" s="44">
        <f>'Beach Days'!H455</f>
        <v>415</v>
      </c>
      <c r="U6" s="35">
        <f>T6/S6</f>
        <v>4.398982404070384E-2</v>
      </c>
    </row>
    <row r="7" spans="1:21" x14ac:dyDescent="0.2">
      <c r="A7" s="111" t="s">
        <v>417</v>
      </c>
      <c r="B7" s="16"/>
      <c r="C7" s="48">
        <f>Monitoring!$B$474</f>
        <v>18</v>
      </c>
      <c r="D7" s="28">
        <f>Monitoring!$E$474</f>
        <v>18</v>
      </c>
      <c r="E7" s="43">
        <f t="shared" ref="E7:E10" si="2">D7/C7</f>
        <v>1</v>
      </c>
      <c r="F7" s="147">
        <f>Monitoring!$J$474</f>
        <v>3.8319999999999994</v>
      </c>
      <c r="G7" s="13"/>
      <c r="H7" s="42">
        <f>'2011 Actions'!$B$280</f>
        <v>3</v>
      </c>
      <c r="I7" s="42">
        <f t="shared" si="0"/>
        <v>15</v>
      </c>
      <c r="J7" s="43">
        <f t="shared" si="1"/>
        <v>0.16666666666666666</v>
      </c>
      <c r="K7" s="13"/>
      <c r="L7" s="119">
        <f>'Action Durations'!E158</f>
        <v>5</v>
      </c>
      <c r="M7" s="42">
        <f>'Action Durations'!H158</f>
        <v>1</v>
      </c>
      <c r="N7" s="42">
        <f>'Action Durations'!I158</f>
        <v>1</v>
      </c>
      <c r="O7" s="42">
        <f>'Action Durations'!J158</f>
        <v>2</v>
      </c>
      <c r="P7" s="42">
        <f>'Action Durations'!K158</f>
        <v>1</v>
      </c>
      <c r="Q7" s="42">
        <f>'Action Durations'!L158</f>
        <v>0</v>
      </c>
      <c r="R7" s="13"/>
      <c r="S7" s="44">
        <f>'Beach Days'!E475</f>
        <v>1908</v>
      </c>
      <c r="T7" s="44">
        <f>'Beach Days'!H475</f>
        <v>24</v>
      </c>
      <c r="U7" s="35">
        <f t="shared" ref="U7:U10" si="3">T7/S7</f>
        <v>1.2578616352201259E-2</v>
      </c>
    </row>
    <row r="8" spans="1:21" x14ac:dyDescent="0.2">
      <c r="A8" s="111" t="s">
        <v>436</v>
      </c>
      <c r="B8" s="16"/>
      <c r="C8" s="48">
        <f>Monitoring!$B$500</f>
        <v>24</v>
      </c>
      <c r="D8" s="28">
        <f>Monitoring!$E$500</f>
        <v>24</v>
      </c>
      <c r="E8" s="43">
        <f t="shared" si="2"/>
        <v>1</v>
      </c>
      <c r="F8" s="147">
        <f>Monitoring!$J$500</f>
        <v>10.803000000000001</v>
      </c>
      <c r="G8" s="13"/>
      <c r="H8" s="42">
        <f>'2011 Actions'!$B$372</f>
        <v>18</v>
      </c>
      <c r="I8" s="42">
        <f t="shared" si="0"/>
        <v>6</v>
      </c>
      <c r="J8" s="43">
        <f t="shared" si="1"/>
        <v>0.75</v>
      </c>
      <c r="K8" s="13"/>
      <c r="L8" s="105">
        <f>'Action Durations'!E178</f>
        <v>90</v>
      </c>
      <c r="M8" s="42">
        <f>'Action Durations'!H178</f>
        <v>69</v>
      </c>
      <c r="N8" s="42">
        <f>'Action Durations'!I178</f>
        <v>13</v>
      </c>
      <c r="O8" s="42">
        <f>'Action Durations'!J178</f>
        <v>8</v>
      </c>
      <c r="P8" s="42">
        <f>'Action Durations'!K178</f>
        <v>0</v>
      </c>
      <c r="Q8" s="42">
        <f>'Action Durations'!L178</f>
        <v>0</v>
      </c>
      <c r="R8" s="13"/>
      <c r="S8" s="44">
        <f>'Beach Days'!E501</f>
        <v>2544</v>
      </c>
      <c r="T8" s="44">
        <f>'Beach Days'!H501</f>
        <v>139</v>
      </c>
      <c r="U8" s="35">
        <f t="shared" si="3"/>
        <v>5.4638364779874216E-2</v>
      </c>
    </row>
    <row r="9" spans="1:21" x14ac:dyDescent="0.2">
      <c r="A9" s="111" t="s">
        <v>479</v>
      </c>
      <c r="B9" s="16"/>
      <c r="C9" s="48">
        <f>Monitoring!$B$589</f>
        <v>87</v>
      </c>
      <c r="D9" s="28">
        <f>Monitoring!$E$589</f>
        <v>87</v>
      </c>
      <c r="E9" s="43">
        <f t="shared" si="2"/>
        <v>1</v>
      </c>
      <c r="F9" s="147">
        <f>Monitoring!$J$589</f>
        <v>26.934000000000001</v>
      </c>
      <c r="G9" s="13"/>
      <c r="H9" s="42">
        <f>'2011 Actions'!$B$411</f>
        <v>25</v>
      </c>
      <c r="I9" s="42">
        <f t="shared" si="0"/>
        <v>62</v>
      </c>
      <c r="J9" s="43">
        <f t="shared" si="1"/>
        <v>0.28735632183908044</v>
      </c>
      <c r="K9" s="13"/>
      <c r="L9" s="105">
        <f>'Action Durations'!E205</f>
        <v>37</v>
      </c>
      <c r="M9" s="42">
        <f>'Action Durations'!H205</f>
        <v>17</v>
      </c>
      <c r="N9" s="42">
        <f>'Action Durations'!I205</f>
        <v>8</v>
      </c>
      <c r="O9" s="42">
        <f>'Action Durations'!J205</f>
        <v>10</v>
      </c>
      <c r="P9" s="42">
        <f>'Action Durations'!K205</f>
        <v>2</v>
      </c>
      <c r="Q9" s="42">
        <f>'Action Durations'!L205</f>
        <v>0</v>
      </c>
      <c r="R9" s="13"/>
      <c r="S9" s="44">
        <f>'Beach Days'!E590</f>
        <v>9222</v>
      </c>
      <c r="T9" s="44">
        <f>'Beach Days'!H590</f>
        <v>106</v>
      </c>
      <c r="U9" s="35">
        <f t="shared" si="3"/>
        <v>1.1494252873563218E-2</v>
      </c>
    </row>
    <row r="10" spans="1:21" x14ac:dyDescent="0.2">
      <c r="A10" s="111" t="s">
        <v>150</v>
      </c>
      <c r="B10" s="16"/>
      <c r="C10" s="110">
        <f>Monitoring!$B$615</f>
        <v>24</v>
      </c>
      <c r="D10" s="145">
        <f>Monitoring!$E$615</f>
        <v>24</v>
      </c>
      <c r="E10" s="36">
        <f t="shared" si="2"/>
        <v>1</v>
      </c>
      <c r="F10" s="148">
        <f>Monitoring!$J$615</f>
        <v>9.9559999999999995</v>
      </c>
      <c r="G10" s="55"/>
      <c r="H10" s="146">
        <f>'2011 Actions'!$B$499</f>
        <v>23</v>
      </c>
      <c r="I10" s="146">
        <f t="shared" si="0"/>
        <v>1</v>
      </c>
      <c r="J10" s="36">
        <f t="shared" si="1"/>
        <v>0.95833333333333337</v>
      </c>
      <c r="K10" s="55"/>
      <c r="L10" s="56">
        <f>'Action Durations'!E230</f>
        <v>86</v>
      </c>
      <c r="M10" s="146">
        <f>'Action Durations'!H230</f>
        <v>47</v>
      </c>
      <c r="N10" s="146">
        <f>'Action Durations'!I230</f>
        <v>10</v>
      </c>
      <c r="O10" s="146">
        <f>'Action Durations'!J230</f>
        <v>28</v>
      </c>
      <c r="P10" s="146">
        <f>'Action Durations'!K230</f>
        <v>1</v>
      </c>
      <c r="Q10" s="146">
        <f>'Action Durations'!L230</f>
        <v>0</v>
      </c>
      <c r="R10" s="55"/>
      <c r="S10" s="37">
        <f>'Beach Days'!E616</f>
        <v>2544</v>
      </c>
      <c r="T10" s="37">
        <f>'Beach Days'!H616</f>
        <v>196</v>
      </c>
      <c r="U10" s="36">
        <f t="shared" si="3"/>
        <v>7.7044025157232701E-2</v>
      </c>
    </row>
    <row r="11" spans="1:21" x14ac:dyDescent="0.2">
      <c r="C11" s="12">
        <f>SUM(C3:C10)</f>
        <v>599</v>
      </c>
      <c r="D11" s="12">
        <f>SUM(D3:D10)</f>
        <v>599</v>
      </c>
      <c r="E11" s="18">
        <f>D11/C11</f>
        <v>1</v>
      </c>
      <c r="F11" s="149">
        <f>SUM(F3:F10)</f>
        <v>177.82600000000002</v>
      </c>
      <c r="G11" s="12"/>
      <c r="H11" s="12">
        <f>SUM(H3:H10)</f>
        <v>213</v>
      </c>
      <c r="I11" s="17">
        <f t="shared" si="0"/>
        <v>386</v>
      </c>
      <c r="J11" s="18">
        <f t="shared" si="1"/>
        <v>0.35559265442404009</v>
      </c>
      <c r="K11" s="12"/>
      <c r="L11" s="12">
        <f t="shared" ref="L11:Q11" si="4">SUM(L3:L10)</f>
        <v>483</v>
      </c>
      <c r="M11" s="12">
        <f t="shared" si="4"/>
        <v>264</v>
      </c>
      <c r="N11" s="12">
        <f t="shared" si="4"/>
        <v>88</v>
      </c>
      <c r="O11" s="12">
        <f t="shared" si="4"/>
        <v>100</v>
      </c>
      <c r="P11" s="12">
        <f t="shared" si="4"/>
        <v>26</v>
      </c>
      <c r="Q11" s="12">
        <f t="shared" si="4"/>
        <v>5</v>
      </c>
      <c r="R11" s="12"/>
      <c r="S11" s="10">
        <f>SUM(S3:S10)</f>
        <v>63494</v>
      </c>
      <c r="T11" s="10">
        <f>SUM(T3:T10)</f>
        <v>1549</v>
      </c>
      <c r="U11" s="45">
        <f>T11/S11</f>
        <v>2.4396005921819383E-2</v>
      </c>
    </row>
    <row r="12" spans="1:21" x14ac:dyDescent="0.2">
      <c r="C12" s="12"/>
      <c r="D12" s="12"/>
      <c r="E12" s="18"/>
      <c r="F12" s="10"/>
      <c r="G12" s="12"/>
      <c r="H12" s="12"/>
      <c r="I12" s="17"/>
      <c r="J12" s="18"/>
      <c r="K12" s="12"/>
      <c r="L12" s="12"/>
      <c r="M12" s="12"/>
      <c r="N12" s="12"/>
      <c r="O12" s="12"/>
      <c r="P12" s="12"/>
      <c r="Q12" s="12"/>
      <c r="R12" s="12"/>
      <c r="S12" s="10"/>
      <c r="T12" s="10"/>
      <c r="U12" s="45"/>
    </row>
    <row r="13" spans="1:21" x14ac:dyDescent="0.2">
      <c r="T13" s="19"/>
    </row>
    <row r="14" spans="1:21" x14ac:dyDescent="0.2">
      <c r="A14" s="65" t="s">
        <v>53</v>
      </c>
      <c r="T14" s="19"/>
    </row>
    <row r="15" spans="1:21" x14ac:dyDescent="0.2">
      <c r="C15" s="71" t="s">
        <v>50</v>
      </c>
      <c r="D15" s="64" t="s">
        <v>61</v>
      </c>
    </row>
    <row r="16" spans="1:21" x14ac:dyDescent="0.2">
      <c r="C16" s="71"/>
      <c r="D16" s="64" t="s">
        <v>62</v>
      </c>
    </row>
    <row r="17" spans="3:4" x14ac:dyDescent="0.2">
      <c r="C17" s="71" t="s">
        <v>54</v>
      </c>
      <c r="D17" s="63" t="s">
        <v>60</v>
      </c>
    </row>
    <row r="18" spans="3:4" x14ac:dyDescent="0.2">
      <c r="C18" s="71" t="s">
        <v>51</v>
      </c>
      <c r="D18" s="64" t="s">
        <v>63</v>
      </c>
    </row>
    <row r="19" spans="3:4" x14ac:dyDescent="0.2">
      <c r="C19" s="71"/>
      <c r="D19" s="64" t="s">
        <v>64</v>
      </c>
    </row>
    <row r="20" spans="3:4" x14ac:dyDescent="0.2">
      <c r="C20" s="71" t="s">
        <v>52</v>
      </c>
      <c r="D20" s="63" t="s">
        <v>65</v>
      </c>
    </row>
    <row r="21" spans="3:4" x14ac:dyDescent="0.2">
      <c r="C21" s="71"/>
      <c r="D21" s="63" t="s">
        <v>66</v>
      </c>
    </row>
    <row r="22" spans="3:4" x14ac:dyDescent="0.2">
      <c r="C22" s="71" t="s">
        <v>56</v>
      </c>
      <c r="D22" s="63" t="s">
        <v>67</v>
      </c>
    </row>
    <row r="23" spans="3:4" x14ac:dyDescent="0.2">
      <c r="C23" s="72"/>
      <c r="D23" s="63" t="s">
        <v>68</v>
      </c>
    </row>
    <row r="24" spans="3:4" x14ac:dyDescent="0.2">
      <c r="C24" s="71" t="s">
        <v>55</v>
      </c>
      <c r="D24" s="63" t="s">
        <v>58</v>
      </c>
    </row>
    <row r="25" spans="3:4" x14ac:dyDescent="0.2">
      <c r="C25" s="71" t="s">
        <v>57</v>
      </c>
      <c r="D25" s="63" t="s">
        <v>59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2011 Swimming Season
Massachusetts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20"/>
  <sheetViews>
    <sheetView zoomScaleNormal="100" workbookViewId="0"/>
  </sheetViews>
  <sheetFormatPr defaultRowHeight="12.75" x14ac:dyDescent="0.2"/>
  <cols>
    <col min="1" max="1" width="12.5703125" style="47" customWidth="1"/>
    <col min="2" max="2" width="7.7109375" style="47" customWidth="1"/>
    <col min="3" max="3" width="33" style="47" customWidth="1"/>
    <col min="4" max="4" width="12.5703125" style="47" customWidth="1"/>
    <col min="5" max="5" width="8.28515625" style="47" customWidth="1"/>
    <col min="6" max="6" width="9.140625" style="2"/>
    <col min="7" max="10" width="9.7109375" style="47" customWidth="1"/>
    <col min="11" max="11" width="9.140625" style="5"/>
    <col min="12" max="12" width="8.5703125" style="2" customWidth="1"/>
    <col min="13" max="16384" width="9.140625" style="2"/>
  </cols>
  <sheetData>
    <row r="1" spans="1:10" ht="33.75" customHeight="1" x14ac:dyDescent="0.2">
      <c r="A1" s="3" t="s">
        <v>13</v>
      </c>
      <c r="B1" s="3" t="s">
        <v>14</v>
      </c>
      <c r="C1" s="3" t="s">
        <v>72</v>
      </c>
      <c r="D1" s="3" t="s">
        <v>73</v>
      </c>
      <c r="E1" s="3" t="s">
        <v>74</v>
      </c>
      <c r="F1" s="62" t="s">
        <v>149</v>
      </c>
      <c r="G1" s="3" t="s">
        <v>75</v>
      </c>
      <c r="H1" s="3" t="s">
        <v>76</v>
      </c>
      <c r="I1" s="3" t="s">
        <v>77</v>
      </c>
      <c r="J1" s="3" t="s">
        <v>78</v>
      </c>
    </row>
    <row r="2" spans="1:10" ht="12.75" customHeight="1" x14ac:dyDescent="0.2">
      <c r="A2" s="120" t="s">
        <v>155</v>
      </c>
      <c r="B2" s="120" t="s">
        <v>156</v>
      </c>
      <c r="C2" s="120" t="s">
        <v>157</v>
      </c>
      <c r="D2" s="120" t="s">
        <v>31</v>
      </c>
      <c r="E2" s="120">
        <v>2</v>
      </c>
      <c r="F2" s="121">
        <v>0.17</v>
      </c>
      <c r="G2" s="120">
        <v>42.040419999999997</v>
      </c>
      <c r="H2" s="120">
        <v>-70.194441999999995</v>
      </c>
      <c r="I2" s="120">
        <v>42.03801</v>
      </c>
      <c r="J2" s="120">
        <v>-70.194720000000004</v>
      </c>
    </row>
    <row r="3" spans="1:10" ht="12.75" customHeight="1" x14ac:dyDescent="0.2">
      <c r="A3" s="120" t="s">
        <v>155</v>
      </c>
      <c r="B3" s="120" t="s">
        <v>158</v>
      </c>
      <c r="C3" s="120" t="s">
        <v>159</v>
      </c>
      <c r="D3" s="120" t="s">
        <v>31</v>
      </c>
      <c r="E3" s="120">
        <v>2</v>
      </c>
      <c r="F3" s="121">
        <v>8.5000000000000006E-2</v>
      </c>
      <c r="G3" s="120">
        <v>42.051364</v>
      </c>
      <c r="H3" s="120">
        <v>-70.184974999999994</v>
      </c>
      <c r="I3" s="120">
        <v>42.052284</v>
      </c>
      <c r="J3" s="120">
        <v>-70.183997000000005</v>
      </c>
    </row>
    <row r="4" spans="1:10" ht="12.75" customHeight="1" x14ac:dyDescent="0.2">
      <c r="A4" s="120" t="s">
        <v>155</v>
      </c>
      <c r="B4" s="120" t="s">
        <v>160</v>
      </c>
      <c r="C4" s="120" t="s">
        <v>161</v>
      </c>
      <c r="D4" s="120" t="s">
        <v>31</v>
      </c>
      <c r="E4" s="120">
        <v>2</v>
      </c>
      <c r="F4" s="121">
        <v>5.7000000000000002E-2</v>
      </c>
      <c r="G4" s="120">
        <v>42.055202999999999</v>
      </c>
      <c r="H4" s="120">
        <v>-70.179858999999993</v>
      </c>
      <c r="I4" s="120">
        <v>42.055726</v>
      </c>
      <c r="J4" s="120">
        <v>-70.179006000000001</v>
      </c>
    </row>
    <row r="5" spans="1:10" ht="12.75" customHeight="1" x14ac:dyDescent="0.2">
      <c r="A5" s="111" t="s">
        <v>155</v>
      </c>
      <c r="B5" s="111" t="s">
        <v>768</v>
      </c>
      <c r="C5" s="111" t="s">
        <v>769</v>
      </c>
      <c r="D5" s="111" t="s">
        <v>31</v>
      </c>
      <c r="E5" s="111">
        <v>2</v>
      </c>
      <c r="F5" s="120">
        <v>0.02</v>
      </c>
      <c r="G5" s="120">
        <v>42.059342000000001</v>
      </c>
      <c r="H5" s="120">
        <v>-70.170733999999996</v>
      </c>
      <c r="I5" s="120">
        <v>42.059455999999997</v>
      </c>
      <c r="J5" s="120">
        <v>-70.170332999999999</v>
      </c>
    </row>
    <row r="6" spans="1:10" ht="12.75" customHeight="1" x14ac:dyDescent="0.2">
      <c r="A6" s="111" t="s">
        <v>155</v>
      </c>
      <c r="B6" s="111" t="s">
        <v>664</v>
      </c>
      <c r="C6" s="111" t="s">
        <v>665</v>
      </c>
      <c r="D6" s="111" t="s">
        <v>31</v>
      </c>
      <c r="E6" s="111">
        <v>2</v>
      </c>
      <c r="F6" s="120">
        <v>0.23</v>
      </c>
      <c r="G6" s="120">
        <v>42.059927999999999</v>
      </c>
      <c r="H6" s="120">
        <v>-70.168539999999993</v>
      </c>
      <c r="I6" s="120">
        <v>42.060884999999999</v>
      </c>
      <c r="J6" s="120">
        <v>-70.164201000000006</v>
      </c>
    </row>
    <row r="7" spans="1:10" ht="12.75" customHeight="1" x14ac:dyDescent="0.2">
      <c r="A7" s="48" t="s">
        <v>155</v>
      </c>
      <c r="B7" s="48" t="s">
        <v>636</v>
      </c>
      <c r="C7" s="48" t="s">
        <v>637</v>
      </c>
      <c r="D7" s="48" t="s">
        <v>148</v>
      </c>
      <c r="E7" s="48">
        <v>2</v>
      </c>
      <c r="F7" s="120">
        <v>0.22</v>
      </c>
      <c r="G7" s="120">
        <v>41.54761276</v>
      </c>
      <c r="H7" s="120">
        <v>-70.570991449999994</v>
      </c>
      <c r="I7" s="120">
        <v>41.54642733</v>
      </c>
      <c r="J7" s="120">
        <v>-70.574241839999999</v>
      </c>
    </row>
    <row r="8" spans="1:10" ht="12.75" customHeight="1" x14ac:dyDescent="0.2">
      <c r="A8" s="48" t="s">
        <v>155</v>
      </c>
      <c r="B8" s="48" t="s">
        <v>911</v>
      </c>
      <c r="C8" s="48" t="s">
        <v>912</v>
      </c>
      <c r="D8" s="111" t="s">
        <v>31</v>
      </c>
      <c r="E8" s="48">
        <v>2</v>
      </c>
      <c r="F8" s="48">
        <v>0.16</v>
      </c>
      <c r="G8" s="48">
        <v>41.661428303800001</v>
      </c>
      <c r="H8" s="48">
        <v>-70.092682742899996</v>
      </c>
      <c r="I8" s="48">
        <v>41.661198399500002</v>
      </c>
      <c r="J8" s="48">
        <v>-70.089658410300004</v>
      </c>
    </row>
    <row r="9" spans="1:10" ht="12.75" customHeight="1" x14ac:dyDescent="0.2">
      <c r="A9" s="120" t="s">
        <v>155</v>
      </c>
      <c r="B9" s="120" t="s">
        <v>162</v>
      </c>
      <c r="C9" s="120" t="s">
        <v>163</v>
      </c>
      <c r="D9" s="111" t="s">
        <v>31</v>
      </c>
      <c r="E9" s="111">
        <v>2</v>
      </c>
      <c r="F9" s="152">
        <v>4.5999999999999999E-2</v>
      </c>
      <c r="G9" s="111">
        <v>41.674900000000001</v>
      </c>
      <c r="H9" s="111">
        <v>-69.947599999999994</v>
      </c>
      <c r="I9" s="111">
        <v>41.675800000000002</v>
      </c>
      <c r="J9" s="111">
        <v>-69.946899999999999</v>
      </c>
    </row>
    <row r="10" spans="1:10" ht="12.75" customHeight="1" x14ac:dyDescent="0.2">
      <c r="A10" s="120" t="s">
        <v>155</v>
      </c>
      <c r="B10" s="120" t="s">
        <v>164</v>
      </c>
      <c r="C10" s="120" t="s">
        <v>165</v>
      </c>
      <c r="D10" s="120" t="s">
        <v>31</v>
      </c>
      <c r="E10" s="120">
        <v>2</v>
      </c>
      <c r="F10" s="121">
        <v>6.6000000000000003E-2</v>
      </c>
      <c r="G10" s="120">
        <v>42.057276999999999</v>
      </c>
      <c r="H10" s="120">
        <v>-70.176247000000004</v>
      </c>
      <c r="I10" s="120">
        <v>42.057769999999998</v>
      </c>
      <c r="J10" s="120">
        <v>-70.175161000000003</v>
      </c>
    </row>
    <row r="11" spans="1:10" ht="12.75" customHeight="1" x14ac:dyDescent="0.2">
      <c r="A11" s="120" t="s">
        <v>155</v>
      </c>
      <c r="B11" s="120" t="s">
        <v>166</v>
      </c>
      <c r="C11" s="120" t="s">
        <v>167</v>
      </c>
      <c r="D11" s="120" t="s">
        <v>31</v>
      </c>
      <c r="E11" s="120">
        <v>2</v>
      </c>
      <c r="F11" s="121">
        <v>5.0999999999999997E-2</v>
      </c>
      <c r="G11" s="120">
        <v>42.046909999999997</v>
      </c>
      <c r="H11" s="120">
        <v>-70.189830000000001</v>
      </c>
      <c r="I11" s="120">
        <v>42.046283000000003</v>
      </c>
      <c r="J11" s="120">
        <v>-70.190376999999998</v>
      </c>
    </row>
    <row r="12" spans="1:10" ht="12.75" customHeight="1" x14ac:dyDescent="0.2">
      <c r="A12" s="48" t="s">
        <v>155</v>
      </c>
      <c r="B12" s="48" t="s">
        <v>923</v>
      </c>
      <c r="C12" s="48" t="s">
        <v>167</v>
      </c>
      <c r="D12" s="48" t="s">
        <v>31</v>
      </c>
      <c r="E12" s="48">
        <v>3</v>
      </c>
      <c r="F12" s="120">
        <v>0.05</v>
      </c>
      <c r="G12" s="120">
        <v>41.663588240000003</v>
      </c>
      <c r="H12" s="120">
        <v>-70.080415639999998</v>
      </c>
      <c r="I12" s="120">
        <v>41.663514980000002</v>
      </c>
      <c r="J12" s="120">
        <v>-70.08101216</v>
      </c>
    </row>
    <row r="13" spans="1:10" ht="12.75" customHeight="1" x14ac:dyDescent="0.2">
      <c r="A13" s="48" t="s">
        <v>155</v>
      </c>
      <c r="B13" s="48" t="s">
        <v>678</v>
      </c>
      <c r="C13" s="48" t="s">
        <v>679</v>
      </c>
      <c r="D13" s="48" t="s">
        <v>31</v>
      </c>
      <c r="E13" s="48">
        <v>3</v>
      </c>
      <c r="F13" s="120">
        <v>0.13</v>
      </c>
      <c r="G13" s="111">
        <v>42.001674765300002</v>
      </c>
      <c r="H13" s="111">
        <v>-70.021499197500006</v>
      </c>
      <c r="I13" s="111">
        <v>41.999938369500001</v>
      </c>
      <c r="J13" s="111">
        <v>-70.020189381400002</v>
      </c>
    </row>
    <row r="14" spans="1:10" ht="12.75" customHeight="1" x14ac:dyDescent="0.2">
      <c r="A14" s="48" t="s">
        <v>155</v>
      </c>
      <c r="B14" s="48" t="s">
        <v>941</v>
      </c>
      <c r="C14" s="48" t="s">
        <v>942</v>
      </c>
      <c r="D14" s="48" t="s">
        <v>31</v>
      </c>
      <c r="E14" s="48">
        <v>3</v>
      </c>
      <c r="F14" s="120">
        <v>0.05</v>
      </c>
      <c r="G14" s="120">
        <v>41.663558680000001</v>
      </c>
      <c r="H14" s="120">
        <v>-70.070989190000006</v>
      </c>
      <c r="I14" s="120">
        <v>41.663773919999997</v>
      </c>
      <c r="J14" s="120">
        <v>-70.072286930000004</v>
      </c>
    </row>
    <row r="15" spans="1:10" ht="12.75" customHeight="1" x14ac:dyDescent="0.2">
      <c r="A15" s="48" t="s">
        <v>155</v>
      </c>
      <c r="B15" s="48" t="s">
        <v>556</v>
      </c>
      <c r="C15" s="48" t="s">
        <v>557</v>
      </c>
      <c r="D15" s="48" t="s">
        <v>31</v>
      </c>
      <c r="E15" s="48">
        <v>2</v>
      </c>
      <c r="F15" s="120">
        <v>0.06</v>
      </c>
      <c r="G15" s="120">
        <v>41.690853230000002</v>
      </c>
      <c r="H15" s="120">
        <v>-70.627453399999993</v>
      </c>
      <c r="I15" s="120">
        <v>41.691962320000002</v>
      </c>
      <c r="J15" s="120">
        <v>-70.627286600000005</v>
      </c>
    </row>
    <row r="16" spans="1:10" ht="12.75" customHeight="1" x14ac:dyDescent="0.2">
      <c r="A16" s="48" t="s">
        <v>155</v>
      </c>
      <c r="B16" s="48" t="s">
        <v>694</v>
      </c>
      <c r="C16" s="48" t="s">
        <v>695</v>
      </c>
      <c r="D16" s="48" t="s">
        <v>31</v>
      </c>
      <c r="E16" s="48">
        <v>2</v>
      </c>
      <c r="F16" s="120">
        <v>7.0000000000000007E-2</v>
      </c>
      <c r="G16" s="111">
        <v>41.64442871</v>
      </c>
      <c r="H16" s="111">
        <v>-70.197709200000006</v>
      </c>
      <c r="I16" s="49">
        <v>41.643915999999997</v>
      </c>
      <c r="J16" s="49">
        <v>-70.199061999999998</v>
      </c>
    </row>
    <row r="17" spans="1:10" ht="12.75" customHeight="1" x14ac:dyDescent="0.2">
      <c r="A17" s="48" t="s">
        <v>155</v>
      </c>
      <c r="B17" s="48" t="s">
        <v>834</v>
      </c>
      <c r="C17" s="48" t="s">
        <v>835</v>
      </c>
      <c r="D17" s="48" t="s">
        <v>31</v>
      </c>
      <c r="E17" s="48">
        <v>2</v>
      </c>
      <c r="F17" s="120">
        <v>7.0000000000000007E-2</v>
      </c>
      <c r="G17" s="49">
        <v>41.643915999999997</v>
      </c>
      <c r="H17" s="49">
        <v>-70.199061999999998</v>
      </c>
      <c r="I17" s="111">
        <v>41.643793029999998</v>
      </c>
      <c r="J17" s="111">
        <v>-70.200310830000006</v>
      </c>
    </row>
    <row r="18" spans="1:10" ht="12.75" customHeight="1" x14ac:dyDescent="0.2">
      <c r="A18" s="111" t="s">
        <v>155</v>
      </c>
      <c r="B18" s="111" t="s">
        <v>854</v>
      </c>
      <c r="C18" s="111" t="s">
        <v>855</v>
      </c>
      <c r="D18" s="111" t="s">
        <v>31</v>
      </c>
      <c r="E18" s="111">
        <v>2</v>
      </c>
      <c r="F18" s="120">
        <v>0.12</v>
      </c>
      <c r="G18" s="120">
        <v>41.64553574</v>
      </c>
      <c r="H18" s="120">
        <v>-70.259263050000001</v>
      </c>
      <c r="I18" s="120">
        <v>41.644984710000003</v>
      </c>
      <c r="J18" s="120">
        <v>-70.261580760000001</v>
      </c>
    </row>
    <row r="19" spans="1:10" ht="12.75" customHeight="1" x14ac:dyDescent="0.2">
      <c r="A19" s="111" t="s">
        <v>155</v>
      </c>
      <c r="B19" s="111" t="s">
        <v>569</v>
      </c>
      <c r="C19" s="111" t="s">
        <v>570</v>
      </c>
      <c r="D19" s="111" t="s">
        <v>31</v>
      </c>
      <c r="E19" s="111">
        <v>2</v>
      </c>
      <c r="F19" s="120">
        <v>0</v>
      </c>
      <c r="G19" s="120">
        <v>41.643639999999998</v>
      </c>
      <c r="H19" s="120">
        <v>-70.252904999999998</v>
      </c>
      <c r="I19" s="120">
        <v>41.643590000000003</v>
      </c>
      <c r="J19" s="120">
        <v>-70.252799999999993</v>
      </c>
    </row>
    <row r="20" spans="1:10" ht="12.75" customHeight="1" x14ac:dyDescent="0.2">
      <c r="A20" s="48" t="s">
        <v>155</v>
      </c>
      <c r="B20" s="48" t="s">
        <v>842</v>
      </c>
      <c r="C20" s="48" t="s">
        <v>843</v>
      </c>
      <c r="D20" s="48" t="s">
        <v>31</v>
      </c>
      <c r="E20" s="48">
        <v>2</v>
      </c>
      <c r="F20" s="120">
        <v>0.09</v>
      </c>
      <c r="G20" s="120">
        <v>41.742592000000002</v>
      </c>
      <c r="H20" s="120">
        <v>-70.217403000000004</v>
      </c>
      <c r="I20" s="120">
        <v>41.742994000000003</v>
      </c>
      <c r="J20" s="120">
        <v>-70.215680000000006</v>
      </c>
    </row>
    <row r="21" spans="1:10" ht="12.75" customHeight="1" x14ac:dyDescent="0.2">
      <c r="A21" s="111" t="s">
        <v>155</v>
      </c>
      <c r="B21" s="111" t="s">
        <v>668</v>
      </c>
      <c r="C21" s="111" t="s">
        <v>669</v>
      </c>
      <c r="D21" s="111" t="s">
        <v>31</v>
      </c>
      <c r="E21" s="111">
        <v>2</v>
      </c>
      <c r="F21" s="120">
        <v>7.0000000000000007E-2</v>
      </c>
      <c r="G21" s="120">
        <v>41.646757999999998</v>
      </c>
      <c r="H21" s="120">
        <v>-70.2727</v>
      </c>
      <c r="I21" s="120">
        <v>41.647517999999998</v>
      </c>
      <c r="J21" s="120">
        <v>-70.273556999999997</v>
      </c>
    </row>
    <row r="22" spans="1:10" ht="12.75" customHeight="1" x14ac:dyDescent="0.2">
      <c r="A22" s="120" t="s">
        <v>155</v>
      </c>
      <c r="B22" s="120" t="s">
        <v>240</v>
      </c>
      <c r="C22" s="120" t="s">
        <v>1357</v>
      </c>
      <c r="D22" s="111" t="s">
        <v>31</v>
      </c>
      <c r="E22" s="111">
        <v>2</v>
      </c>
      <c r="F22" s="120">
        <v>0.04</v>
      </c>
      <c r="G22" s="28">
        <v>42.046300000000002</v>
      </c>
      <c r="H22" s="28">
        <v>-70.112700000000004</v>
      </c>
      <c r="I22" s="28">
        <v>42.041081815600002</v>
      </c>
      <c r="J22" s="28">
        <v>-70.105006903000003</v>
      </c>
    </row>
    <row r="23" spans="1:10" ht="12.75" customHeight="1" x14ac:dyDescent="0.2">
      <c r="A23" s="120" t="s">
        <v>155</v>
      </c>
      <c r="B23" s="120" t="s">
        <v>168</v>
      </c>
      <c r="C23" s="120" t="s">
        <v>169</v>
      </c>
      <c r="D23" s="120" t="s">
        <v>31</v>
      </c>
      <c r="E23" s="120">
        <v>2</v>
      </c>
      <c r="F23" s="121">
        <v>0.47899999999999998</v>
      </c>
      <c r="G23" s="120">
        <v>41.534410999999999</v>
      </c>
      <c r="H23" s="120">
        <v>-70.641510999999994</v>
      </c>
      <c r="I23" s="120">
        <v>41.534700000000001</v>
      </c>
      <c r="J23" s="120">
        <v>-70.641099999999994</v>
      </c>
    </row>
    <row r="24" spans="1:10" ht="12.75" customHeight="1" x14ac:dyDescent="0.2">
      <c r="A24" s="48" t="s">
        <v>155</v>
      </c>
      <c r="B24" s="48" t="s">
        <v>936</v>
      </c>
      <c r="C24" s="48" t="s">
        <v>169</v>
      </c>
      <c r="D24" s="120" t="s">
        <v>31</v>
      </c>
      <c r="E24" s="48">
        <v>2</v>
      </c>
      <c r="F24" s="120">
        <v>0.13</v>
      </c>
      <c r="G24" s="120">
        <v>41.806874360000002</v>
      </c>
      <c r="H24" s="120">
        <v>-70.003056099999995</v>
      </c>
      <c r="I24" s="120">
        <v>41.807979590000002</v>
      </c>
      <c r="J24" s="120">
        <v>-70.000705530000005</v>
      </c>
    </row>
    <row r="25" spans="1:10" ht="12.75" customHeight="1" x14ac:dyDescent="0.2">
      <c r="A25" s="48" t="s">
        <v>155</v>
      </c>
      <c r="B25" s="48" t="s">
        <v>877</v>
      </c>
      <c r="C25" s="48" t="s">
        <v>878</v>
      </c>
      <c r="D25" s="49"/>
      <c r="E25" s="48">
        <v>2</v>
      </c>
      <c r="F25" s="49">
        <v>0.14000000000000001</v>
      </c>
      <c r="G25" s="49">
        <v>41.806517048499998</v>
      </c>
      <c r="H25" s="49">
        <v>-70.002812864999996</v>
      </c>
      <c r="I25" s="49">
        <v>41.807937010300002</v>
      </c>
      <c r="J25" s="49">
        <v>-70.0010001797</v>
      </c>
    </row>
    <row r="26" spans="1:10" ht="12.75" customHeight="1" x14ac:dyDescent="0.2">
      <c r="A26" s="48" t="s">
        <v>155</v>
      </c>
      <c r="B26" s="48" t="s">
        <v>692</v>
      </c>
      <c r="C26" s="48" t="s">
        <v>693</v>
      </c>
      <c r="D26" s="48" t="s">
        <v>148</v>
      </c>
      <c r="E26" s="48">
        <v>2</v>
      </c>
      <c r="F26" s="49"/>
      <c r="G26" s="49">
        <v>41.597816000000002</v>
      </c>
      <c r="H26" s="49">
        <v>-70.648641999999995</v>
      </c>
      <c r="I26" s="49">
        <v>41.596223659499998</v>
      </c>
      <c r="J26" s="49">
        <v>-70.647640570299998</v>
      </c>
    </row>
    <row r="27" spans="1:10" ht="12.75" customHeight="1" x14ac:dyDescent="0.2">
      <c r="A27" s="111" t="s">
        <v>155</v>
      </c>
      <c r="B27" s="111" t="s">
        <v>826</v>
      </c>
      <c r="C27" s="111" t="s">
        <v>827</v>
      </c>
      <c r="D27" s="120" t="s">
        <v>31</v>
      </c>
      <c r="E27" s="111">
        <v>2</v>
      </c>
      <c r="F27" s="120">
        <v>0.17</v>
      </c>
      <c r="G27" s="120">
        <v>41.768488259999998</v>
      </c>
      <c r="H27" s="120">
        <v>-70.08708876</v>
      </c>
      <c r="I27" s="120">
        <v>41.768851359999999</v>
      </c>
      <c r="J27" s="120">
        <v>-70.083636979999994</v>
      </c>
    </row>
    <row r="28" spans="1:10" ht="12.75" customHeight="1" x14ac:dyDescent="0.2">
      <c r="A28" s="111" t="s">
        <v>155</v>
      </c>
      <c r="B28" s="111" t="s">
        <v>891</v>
      </c>
      <c r="C28" s="111" t="s">
        <v>892</v>
      </c>
      <c r="D28" s="120" t="s">
        <v>31</v>
      </c>
      <c r="E28" s="111">
        <v>2</v>
      </c>
      <c r="F28" s="120">
        <v>0.06</v>
      </c>
      <c r="G28" s="120">
        <v>41.708387160000001</v>
      </c>
      <c r="H28" s="120">
        <v>-70.617036209999995</v>
      </c>
      <c r="I28" s="120">
        <v>41.709347000000001</v>
      </c>
      <c r="J28" s="120">
        <v>-70.616999050000004</v>
      </c>
    </row>
    <row r="29" spans="1:10" ht="12.75" customHeight="1" x14ac:dyDescent="0.2">
      <c r="A29" s="48" t="s">
        <v>155</v>
      </c>
      <c r="B29" s="48" t="s">
        <v>623</v>
      </c>
      <c r="C29" s="48" t="s">
        <v>624</v>
      </c>
      <c r="D29" s="120" t="s">
        <v>31</v>
      </c>
      <c r="E29" s="48">
        <v>2</v>
      </c>
      <c r="F29" s="120">
        <v>0.06</v>
      </c>
      <c r="G29" s="120">
        <v>41.708387160000001</v>
      </c>
      <c r="H29" s="120">
        <v>-70.617036209999995</v>
      </c>
      <c r="I29" s="120">
        <v>41.709347000000001</v>
      </c>
      <c r="J29" s="120">
        <v>-70.616999050000004</v>
      </c>
    </row>
    <row r="30" spans="1:10" ht="12.75" customHeight="1" x14ac:dyDescent="0.2">
      <c r="A30" s="48" t="s">
        <v>155</v>
      </c>
      <c r="B30" s="48" t="s">
        <v>830</v>
      </c>
      <c r="C30" s="48" t="s">
        <v>831</v>
      </c>
      <c r="D30" s="120" t="s">
        <v>31</v>
      </c>
      <c r="E30" s="48">
        <v>2</v>
      </c>
      <c r="F30" s="120">
        <v>0.08</v>
      </c>
      <c r="G30" s="120">
        <v>41.545383999999999</v>
      </c>
      <c r="H30" s="120">
        <v>-70.588845000000006</v>
      </c>
      <c r="I30" s="120">
        <v>41.544689870600003</v>
      </c>
      <c r="J30" s="120">
        <v>-70.580523502399998</v>
      </c>
    </row>
    <row r="31" spans="1:10" ht="12.75" customHeight="1" x14ac:dyDescent="0.2">
      <c r="A31" s="48" t="s">
        <v>155</v>
      </c>
      <c r="B31" s="48" t="s">
        <v>913</v>
      </c>
      <c r="C31" s="48" t="s">
        <v>914</v>
      </c>
      <c r="D31" s="120" t="s">
        <v>31</v>
      </c>
      <c r="E31" s="48">
        <v>2</v>
      </c>
      <c r="F31" s="120">
        <v>0.08</v>
      </c>
      <c r="G31" s="120">
        <v>41.54571</v>
      </c>
      <c r="H31" s="120">
        <v>-70.591005999999993</v>
      </c>
      <c r="I31" s="120">
        <v>41.545383999999999</v>
      </c>
      <c r="J31" s="120">
        <v>-70.588845000000006</v>
      </c>
    </row>
    <row r="32" spans="1:10" ht="12.75" customHeight="1" x14ac:dyDescent="0.2">
      <c r="A32" s="48" t="s">
        <v>155</v>
      </c>
      <c r="B32" s="48" t="s">
        <v>885</v>
      </c>
      <c r="C32" s="48" t="s">
        <v>886</v>
      </c>
      <c r="D32" s="120" t="s">
        <v>31</v>
      </c>
      <c r="E32" s="48">
        <v>3</v>
      </c>
      <c r="F32" s="111">
        <v>0.01</v>
      </c>
      <c r="G32" s="120">
        <v>41.661748070000002</v>
      </c>
      <c r="H32" s="120">
        <v>-70.094328649999994</v>
      </c>
      <c r="I32" s="120">
        <v>41.66173774</v>
      </c>
      <c r="J32" s="120">
        <v>-70.094618220000001</v>
      </c>
    </row>
    <row r="33" spans="1:10" ht="12.75" customHeight="1" x14ac:dyDescent="0.2">
      <c r="A33" s="120" t="s">
        <v>155</v>
      </c>
      <c r="B33" s="120" t="s">
        <v>170</v>
      </c>
      <c r="C33" s="120" t="s">
        <v>171</v>
      </c>
      <c r="D33" s="120" t="s">
        <v>31</v>
      </c>
      <c r="E33" s="120">
        <v>2</v>
      </c>
      <c r="F33" s="121">
        <v>0.32400000000000001</v>
      </c>
      <c r="G33" s="120">
        <v>41.672750000000001</v>
      </c>
      <c r="H33" s="120">
        <v>-70.006556000000003</v>
      </c>
      <c r="I33" s="120">
        <v>41.669955999999999</v>
      </c>
      <c r="J33" s="120">
        <v>-70.001987999999997</v>
      </c>
    </row>
    <row r="34" spans="1:10" ht="12.75" customHeight="1" x14ac:dyDescent="0.2">
      <c r="A34" s="48" t="s">
        <v>155</v>
      </c>
      <c r="B34" s="48" t="s">
        <v>704</v>
      </c>
      <c r="C34" s="48" t="s">
        <v>705</v>
      </c>
      <c r="D34" s="48" t="s">
        <v>31</v>
      </c>
      <c r="E34" s="48">
        <v>3</v>
      </c>
      <c r="F34" s="120">
        <v>0.02</v>
      </c>
      <c r="G34" s="120">
        <v>41.918194249999999</v>
      </c>
      <c r="H34" s="120">
        <v>-70.030908940000003</v>
      </c>
      <c r="I34" s="120">
        <v>41.918487280000001</v>
      </c>
      <c r="J34" s="120">
        <v>-70.031097529999997</v>
      </c>
    </row>
    <row r="35" spans="1:10" ht="12.75" customHeight="1" x14ac:dyDescent="0.2">
      <c r="A35" s="48" t="s">
        <v>155</v>
      </c>
      <c r="B35" s="48" t="s">
        <v>744</v>
      </c>
      <c r="C35" s="48" t="s">
        <v>745</v>
      </c>
      <c r="D35" s="48" t="s">
        <v>31</v>
      </c>
      <c r="E35" s="48">
        <v>3</v>
      </c>
      <c r="F35" s="120">
        <v>0.17</v>
      </c>
      <c r="G35" s="120">
        <v>41.94570985</v>
      </c>
      <c r="H35" s="120">
        <v>-69.983831589999994</v>
      </c>
      <c r="I35" s="120">
        <v>41.943380750000003</v>
      </c>
      <c r="J35" s="120">
        <v>-69.982736520000003</v>
      </c>
    </row>
    <row r="36" spans="1:10" ht="12.75" customHeight="1" x14ac:dyDescent="0.2">
      <c r="A36" s="48" t="s">
        <v>155</v>
      </c>
      <c r="B36" s="48" t="s">
        <v>889</v>
      </c>
      <c r="C36" s="48" t="s">
        <v>890</v>
      </c>
      <c r="D36" s="48" t="s">
        <v>31</v>
      </c>
      <c r="E36" s="48">
        <v>3</v>
      </c>
      <c r="F36" s="120">
        <v>0.31</v>
      </c>
      <c r="G36" s="120">
        <v>41.553793910000003</v>
      </c>
      <c r="H36" s="120">
        <v>-70.515744429999998</v>
      </c>
      <c r="I36" s="120">
        <v>41.558269680000002</v>
      </c>
      <c r="J36" s="120">
        <v>-70.515268500000005</v>
      </c>
    </row>
    <row r="37" spans="1:10" ht="12.75" customHeight="1" x14ac:dyDescent="0.2">
      <c r="A37" s="111" t="s">
        <v>155</v>
      </c>
      <c r="B37" s="111" t="s">
        <v>575</v>
      </c>
      <c r="C37" s="111" t="s">
        <v>576</v>
      </c>
      <c r="D37" s="111" t="s">
        <v>31</v>
      </c>
      <c r="E37" s="111">
        <v>2</v>
      </c>
      <c r="F37" s="120">
        <v>0.03</v>
      </c>
      <c r="G37" s="120">
        <v>41.851219999999998</v>
      </c>
      <c r="H37" s="120">
        <v>-70.006370000000004</v>
      </c>
      <c r="I37" s="120">
        <v>41.850729000000001</v>
      </c>
      <c r="J37" s="120">
        <v>-70.006200000000007</v>
      </c>
    </row>
    <row r="38" spans="1:10" ht="12.75" customHeight="1" x14ac:dyDescent="0.2">
      <c r="A38" s="48" t="s">
        <v>155</v>
      </c>
      <c r="B38" s="48" t="s">
        <v>573</v>
      </c>
      <c r="C38" s="48" t="s">
        <v>574</v>
      </c>
      <c r="D38" s="48" t="s">
        <v>32</v>
      </c>
      <c r="E38" s="48">
        <v>2</v>
      </c>
      <c r="F38" s="120">
        <v>0.22</v>
      </c>
      <c r="G38" s="120">
        <v>41.778795930000001</v>
      </c>
      <c r="H38" s="120">
        <v>-70.04670514</v>
      </c>
      <c r="I38" s="120">
        <v>41.780307579999999</v>
      </c>
      <c r="J38" s="120">
        <v>-70.042892769999995</v>
      </c>
    </row>
    <row r="39" spans="1:10" ht="12.75" customHeight="1" x14ac:dyDescent="0.2">
      <c r="A39" s="111" t="s">
        <v>155</v>
      </c>
      <c r="B39" s="111" t="s">
        <v>603</v>
      </c>
      <c r="C39" s="111" t="s">
        <v>604</v>
      </c>
      <c r="D39" s="111" t="s">
        <v>31</v>
      </c>
      <c r="E39" s="111">
        <v>2</v>
      </c>
      <c r="F39" s="120">
        <v>0.06</v>
      </c>
      <c r="G39" s="120">
        <v>41.664614999999998</v>
      </c>
      <c r="H39" s="120">
        <v>-70.620227</v>
      </c>
      <c r="I39" s="120">
        <v>41.663885000000001</v>
      </c>
      <c r="J39" s="120">
        <v>-70.619471000000004</v>
      </c>
    </row>
    <row r="40" spans="1:10" ht="12.75" customHeight="1" x14ac:dyDescent="0.2">
      <c r="A40" s="48" t="s">
        <v>155</v>
      </c>
      <c r="B40" s="48" t="s">
        <v>740</v>
      </c>
      <c r="C40" s="48" t="s">
        <v>741</v>
      </c>
      <c r="D40" s="48" t="s">
        <v>148</v>
      </c>
      <c r="E40" s="48">
        <v>2</v>
      </c>
      <c r="F40" s="120">
        <v>0.04</v>
      </c>
      <c r="G40" s="120">
        <v>41.681098310000003</v>
      </c>
      <c r="H40" s="120">
        <v>-70.620533980000005</v>
      </c>
      <c r="I40" s="120">
        <v>41.681764620000003</v>
      </c>
      <c r="J40" s="120">
        <v>-70.620250949999999</v>
      </c>
    </row>
    <row r="41" spans="1:10" ht="12.75" customHeight="1" x14ac:dyDescent="0.2">
      <c r="A41" s="111" t="s">
        <v>155</v>
      </c>
      <c r="B41" s="111" t="s">
        <v>903</v>
      </c>
      <c r="C41" s="111" t="s">
        <v>904</v>
      </c>
      <c r="D41" s="111" t="s">
        <v>31</v>
      </c>
      <c r="E41" s="111">
        <v>2</v>
      </c>
      <c r="F41" s="120">
        <v>0.4</v>
      </c>
      <c r="G41" s="120">
        <v>41.737369999999999</v>
      </c>
      <c r="H41" s="120">
        <v>-70.226637999999994</v>
      </c>
      <c r="I41" s="120">
        <v>41.725943000000001</v>
      </c>
      <c r="J41" s="120">
        <v>-70.240527999999998</v>
      </c>
    </row>
    <row r="42" spans="1:10" ht="12.75" customHeight="1" x14ac:dyDescent="0.2">
      <c r="A42" s="48" t="s">
        <v>155</v>
      </c>
      <c r="B42" s="48" t="s">
        <v>792</v>
      </c>
      <c r="C42" s="48" t="s">
        <v>793</v>
      </c>
      <c r="D42" s="48" t="s">
        <v>31</v>
      </c>
      <c r="E42" s="48">
        <v>2</v>
      </c>
      <c r="F42" s="120">
        <v>0.35</v>
      </c>
      <c r="G42" s="120">
        <v>41.600943000000001</v>
      </c>
      <c r="H42" s="120">
        <v>-70.650290999999996</v>
      </c>
      <c r="I42" s="120">
        <v>41.596223999999999</v>
      </c>
      <c r="J42" s="120">
        <v>-70.647640999999993</v>
      </c>
    </row>
    <row r="43" spans="1:10" ht="12.75" customHeight="1" x14ac:dyDescent="0.2">
      <c r="A43" s="48" t="s">
        <v>155</v>
      </c>
      <c r="B43" s="48" t="s">
        <v>732</v>
      </c>
      <c r="C43" s="48" t="s">
        <v>733</v>
      </c>
      <c r="D43" s="48" t="s">
        <v>148</v>
      </c>
      <c r="E43" s="48">
        <v>2</v>
      </c>
      <c r="F43" s="120">
        <v>0.19</v>
      </c>
      <c r="G43" s="120">
        <v>41.60075252</v>
      </c>
      <c r="H43" s="120">
        <v>-70.650670550000001</v>
      </c>
      <c r="I43" s="120">
        <v>41.603338999999998</v>
      </c>
      <c r="J43" s="120">
        <v>-70.652359219999994</v>
      </c>
    </row>
    <row r="44" spans="1:10" ht="12.75" customHeight="1" x14ac:dyDescent="0.2">
      <c r="A44" s="48" t="s">
        <v>155</v>
      </c>
      <c r="B44" s="48" t="s">
        <v>650</v>
      </c>
      <c r="C44" s="48" t="s">
        <v>651</v>
      </c>
      <c r="D44" s="48" t="s">
        <v>148</v>
      </c>
      <c r="E44" s="48">
        <v>2</v>
      </c>
      <c r="F44" s="120">
        <v>0.11</v>
      </c>
      <c r="G44" s="120">
        <v>41.6056338</v>
      </c>
      <c r="H44" s="120">
        <v>-70.646595489999996</v>
      </c>
      <c r="I44" s="120">
        <v>41.60461205</v>
      </c>
      <c r="J44" s="120">
        <v>-70.644861390000003</v>
      </c>
    </row>
    <row r="45" spans="1:10" ht="12.75" customHeight="1" x14ac:dyDescent="0.2">
      <c r="A45" s="111" t="s">
        <v>155</v>
      </c>
      <c r="B45" s="111" t="s">
        <v>597</v>
      </c>
      <c r="C45" s="111" t="s">
        <v>598</v>
      </c>
      <c r="D45" s="111" t="s">
        <v>32</v>
      </c>
      <c r="E45" s="111">
        <v>2</v>
      </c>
      <c r="F45" s="120">
        <v>0.18</v>
      </c>
      <c r="G45" s="120">
        <v>41.68770018</v>
      </c>
      <c r="H45" s="120">
        <v>-69.950775089999993</v>
      </c>
      <c r="I45" s="120">
        <v>41.685073619999997</v>
      </c>
      <c r="J45" s="120">
        <v>-69.950099960000003</v>
      </c>
    </row>
    <row r="46" spans="1:10" ht="12.75" customHeight="1" x14ac:dyDescent="0.2">
      <c r="A46" s="48" t="s">
        <v>155</v>
      </c>
      <c r="B46" s="48" t="s">
        <v>921</v>
      </c>
      <c r="C46" s="48" t="s">
        <v>922</v>
      </c>
      <c r="D46" s="48" t="s">
        <v>148</v>
      </c>
      <c r="E46" s="48">
        <v>2</v>
      </c>
      <c r="F46" s="120">
        <v>0.08</v>
      </c>
      <c r="G46" s="120">
        <v>41.92875952</v>
      </c>
      <c r="H46" s="120">
        <v>-70.051329039999999</v>
      </c>
      <c r="I46" s="120">
        <v>41.928028560000001</v>
      </c>
      <c r="J46" s="120">
        <v>-70.052963460000001</v>
      </c>
    </row>
    <row r="47" spans="1:10" ht="12.75" customHeight="1" x14ac:dyDescent="0.2">
      <c r="A47" s="48" t="s">
        <v>155</v>
      </c>
      <c r="B47" s="111" t="s">
        <v>670</v>
      </c>
      <c r="C47" s="111" t="s">
        <v>671</v>
      </c>
      <c r="D47" s="48" t="s">
        <v>31</v>
      </c>
      <c r="E47" s="48">
        <v>2</v>
      </c>
      <c r="F47" s="49">
        <v>0.02</v>
      </c>
      <c r="G47" s="49">
        <v>41.674663000000002</v>
      </c>
      <c r="H47" s="49">
        <v>-70.130481000000003</v>
      </c>
      <c r="I47" s="49">
        <v>41.674782</v>
      </c>
      <c r="J47" s="49">
        <v>-70.130170000000007</v>
      </c>
    </row>
    <row r="48" spans="1:10" ht="12.75" customHeight="1" x14ac:dyDescent="0.2">
      <c r="A48" s="48" t="s">
        <v>155</v>
      </c>
      <c r="B48" s="48" t="s">
        <v>726</v>
      </c>
      <c r="C48" s="48" t="s">
        <v>727</v>
      </c>
      <c r="D48" s="48" t="s">
        <v>31</v>
      </c>
      <c r="E48" s="48">
        <v>2</v>
      </c>
      <c r="F48" s="111">
        <v>0.62</v>
      </c>
      <c r="G48" s="111">
        <v>41.849960580000001</v>
      </c>
      <c r="H48" s="111">
        <v>-69.94712226</v>
      </c>
      <c r="I48" s="111">
        <v>41.841498000000001</v>
      </c>
      <c r="J48" s="111">
        <v>-69.945156999999995</v>
      </c>
    </row>
    <row r="49" spans="1:10" ht="12.75" customHeight="1" x14ac:dyDescent="0.2">
      <c r="A49" s="48" t="s">
        <v>155</v>
      </c>
      <c r="B49" s="48" t="s">
        <v>867</v>
      </c>
      <c r="C49" s="48" t="s">
        <v>868</v>
      </c>
      <c r="D49" s="48" t="s">
        <v>31</v>
      </c>
      <c r="E49" s="48">
        <v>2</v>
      </c>
      <c r="F49" s="111">
        <v>0.62</v>
      </c>
      <c r="G49" s="111">
        <v>41.841498000000001</v>
      </c>
      <c r="H49" s="111">
        <v>-69.945156999999995</v>
      </c>
      <c r="I49" s="111">
        <v>41.832367640000001</v>
      </c>
      <c r="J49" s="111">
        <v>-69.941848089999993</v>
      </c>
    </row>
    <row r="50" spans="1:10" ht="12.75" customHeight="1" x14ac:dyDescent="0.2">
      <c r="A50" s="48" t="s">
        <v>155</v>
      </c>
      <c r="B50" s="48" t="s">
        <v>852</v>
      </c>
      <c r="C50" s="48" t="s">
        <v>853</v>
      </c>
      <c r="D50" s="48" t="s">
        <v>31</v>
      </c>
      <c r="E50" s="48">
        <v>3</v>
      </c>
      <c r="F50" s="111">
        <v>7.0000000000000007E-2</v>
      </c>
      <c r="G50" s="111">
        <v>41.999944396499998</v>
      </c>
      <c r="H50" s="111">
        <v>-70.020281002199994</v>
      </c>
      <c r="I50" s="111">
        <v>41.9665980718</v>
      </c>
      <c r="J50" s="111">
        <v>-69.997222574000006</v>
      </c>
    </row>
    <row r="51" spans="1:10" ht="12.75" customHeight="1" x14ac:dyDescent="0.2">
      <c r="A51" s="48" t="s">
        <v>155</v>
      </c>
      <c r="B51" s="48" t="s">
        <v>798</v>
      </c>
      <c r="C51" s="48" t="s">
        <v>799</v>
      </c>
      <c r="D51" s="48" t="s">
        <v>31</v>
      </c>
      <c r="E51" s="48">
        <v>2</v>
      </c>
      <c r="F51" s="120">
        <v>0.05</v>
      </c>
      <c r="G51" s="120">
        <v>41.672182650000003</v>
      </c>
      <c r="H51" s="120">
        <v>-70.010425409999996</v>
      </c>
      <c r="I51" s="120">
        <v>41.6721608</v>
      </c>
      <c r="J51" s="120">
        <v>-70.011542719999994</v>
      </c>
    </row>
    <row r="52" spans="1:10" ht="12.75" customHeight="1" x14ac:dyDescent="0.2">
      <c r="A52" s="120" t="s">
        <v>155</v>
      </c>
      <c r="B52" s="120" t="s">
        <v>172</v>
      </c>
      <c r="C52" s="120" t="s">
        <v>173</v>
      </c>
      <c r="D52" s="120" t="s">
        <v>31</v>
      </c>
      <c r="E52" s="120">
        <v>2</v>
      </c>
      <c r="F52" s="121">
        <v>0.27400000000000002</v>
      </c>
      <c r="G52" s="120">
        <v>41.673053000000003</v>
      </c>
      <c r="H52" s="120">
        <v>-70.011212</v>
      </c>
      <c r="I52" s="120">
        <v>41.672659000000003</v>
      </c>
      <c r="J52" s="120">
        <v>-70.007436999999996</v>
      </c>
    </row>
    <row r="53" spans="1:10" ht="12.75" customHeight="1" x14ac:dyDescent="0.2">
      <c r="A53" s="120" t="s">
        <v>155</v>
      </c>
      <c r="B53" s="120" t="s">
        <v>174</v>
      </c>
      <c r="C53" s="120" t="s">
        <v>173</v>
      </c>
      <c r="D53" s="120" t="s">
        <v>31</v>
      </c>
      <c r="E53" s="120">
        <v>2</v>
      </c>
      <c r="F53" s="121">
        <v>0.27400000000000002</v>
      </c>
      <c r="G53" s="120">
        <v>41.672659000000003</v>
      </c>
      <c r="H53" s="120">
        <v>-70.007436999999996</v>
      </c>
      <c r="I53" s="120">
        <v>41.671757999999997</v>
      </c>
      <c r="J53" s="120">
        <v>-70.004028000000005</v>
      </c>
    </row>
    <row r="54" spans="1:10" ht="12.75" customHeight="1" x14ac:dyDescent="0.2">
      <c r="A54" s="48" t="s">
        <v>155</v>
      </c>
      <c r="B54" s="48" t="s">
        <v>742</v>
      </c>
      <c r="C54" s="48" t="s">
        <v>743</v>
      </c>
      <c r="D54" s="48" t="s">
        <v>31</v>
      </c>
      <c r="E54" s="48">
        <v>2</v>
      </c>
      <c r="F54" s="120">
        <v>0.17</v>
      </c>
      <c r="G54" s="120">
        <v>41.756338</v>
      </c>
      <c r="H54" s="120">
        <v>-70.153615000000002</v>
      </c>
      <c r="I54" s="120">
        <v>41.757001000000002</v>
      </c>
      <c r="J54" s="120">
        <v>-70.150409999999994</v>
      </c>
    </row>
    <row r="55" spans="1:10" ht="12.75" customHeight="1" x14ac:dyDescent="0.2">
      <c r="A55" s="120" t="s">
        <v>155</v>
      </c>
      <c r="B55" s="120" t="s">
        <v>175</v>
      </c>
      <c r="C55" s="120" t="s">
        <v>176</v>
      </c>
      <c r="D55" s="120" t="s">
        <v>31</v>
      </c>
      <c r="E55" s="120">
        <v>2</v>
      </c>
      <c r="F55" s="121">
        <v>3.5000000000000003E-2</v>
      </c>
      <c r="G55" s="120">
        <v>42.037889999999997</v>
      </c>
      <c r="H55" s="120">
        <v>-70.101099000000005</v>
      </c>
      <c r="I55" s="120">
        <v>42.030548000000003</v>
      </c>
      <c r="J55" s="120">
        <v>-70.093959999999996</v>
      </c>
    </row>
    <row r="56" spans="1:10" ht="12.75" customHeight="1" x14ac:dyDescent="0.2">
      <c r="A56" s="120" t="s">
        <v>155</v>
      </c>
      <c r="B56" s="120" t="s">
        <v>177</v>
      </c>
      <c r="C56" s="120" t="s">
        <v>178</v>
      </c>
      <c r="D56" s="120" t="s">
        <v>31</v>
      </c>
      <c r="E56" s="120">
        <v>2</v>
      </c>
      <c r="F56" s="121">
        <v>3.6999999999999998E-2</v>
      </c>
      <c r="G56" s="120">
        <v>41.829949339999999</v>
      </c>
      <c r="H56" s="120">
        <v>-70.004258849999999</v>
      </c>
      <c r="I56" s="120">
        <v>41.830484220000002</v>
      </c>
      <c r="J56" s="120">
        <v>-70.004306510000006</v>
      </c>
    </row>
    <row r="57" spans="1:10" ht="12.75" customHeight="1" x14ac:dyDescent="0.2">
      <c r="A57" s="48" t="s">
        <v>155</v>
      </c>
      <c r="B57" s="48" t="s">
        <v>652</v>
      </c>
      <c r="C57" s="48" t="s">
        <v>653</v>
      </c>
      <c r="D57" s="48" t="s">
        <v>31</v>
      </c>
      <c r="E57" s="48">
        <v>2</v>
      </c>
      <c r="F57" s="120">
        <v>0.09</v>
      </c>
      <c r="G57" s="111">
        <v>41.645564999999998</v>
      </c>
      <c r="H57" s="111">
        <v>-70.256360999999998</v>
      </c>
      <c r="I57" s="111">
        <v>41.646170470000001</v>
      </c>
      <c r="J57" s="111">
        <v>-70.257329069999997</v>
      </c>
    </row>
    <row r="58" spans="1:10" ht="12.75" customHeight="1" x14ac:dyDescent="0.2">
      <c r="A58" s="48" t="s">
        <v>155</v>
      </c>
      <c r="B58" s="48" t="s">
        <v>724</v>
      </c>
      <c r="C58" s="48" t="s">
        <v>725</v>
      </c>
      <c r="D58" s="48" t="s">
        <v>31</v>
      </c>
      <c r="E58" s="48">
        <v>2</v>
      </c>
      <c r="F58" s="120">
        <v>0.09</v>
      </c>
      <c r="G58" s="111">
        <v>41.645083730000003</v>
      </c>
      <c r="H58" s="111">
        <v>-70.254092200000002</v>
      </c>
      <c r="I58" s="111">
        <v>41.645564999999998</v>
      </c>
      <c r="J58" s="111">
        <v>-70.256360999999998</v>
      </c>
    </row>
    <row r="59" spans="1:10" ht="12.75" customHeight="1" x14ac:dyDescent="0.2">
      <c r="A59" s="48" t="s">
        <v>155</v>
      </c>
      <c r="B59" s="48" t="s">
        <v>652</v>
      </c>
      <c r="C59" s="48" t="s">
        <v>1275</v>
      </c>
      <c r="D59" s="48"/>
      <c r="E59" s="111">
        <v>2</v>
      </c>
      <c r="F59" s="120"/>
      <c r="G59" s="120"/>
      <c r="H59" s="120"/>
      <c r="I59" s="120"/>
      <c r="J59" s="120"/>
    </row>
    <row r="60" spans="1:10" ht="12.75" customHeight="1" x14ac:dyDescent="0.2">
      <c r="A60" s="111" t="s">
        <v>155</v>
      </c>
      <c r="B60" s="111" t="s">
        <v>926</v>
      </c>
      <c r="C60" s="111" t="s">
        <v>927</v>
      </c>
      <c r="D60" s="111" t="s">
        <v>31</v>
      </c>
      <c r="E60" s="111">
        <v>2</v>
      </c>
      <c r="F60" s="120">
        <v>0.01</v>
      </c>
      <c r="G60" s="120">
        <v>41.641810820000003</v>
      </c>
      <c r="H60" s="120">
        <v>-70.250858629999996</v>
      </c>
      <c r="I60" s="120">
        <v>41.641976390000004</v>
      </c>
      <c r="J60" s="120">
        <v>-70.251021739999999</v>
      </c>
    </row>
    <row r="61" spans="1:10" ht="12.75" customHeight="1" x14ac:dyDescent="0.2">
      <c r="A61" s="48" t="s">
        <v>155</v>
      </c>
      <c r="B61" s="48" t="s">
        <v>712</v>
      </c>
      <c r="C61" s="48" t="s">
        <v>713</v>
      </c>
      <c r="D61" s="48" t="s">
        <v>31</v>
      </c>
      <c r="E61" s="48">
        <v>2</v>
      </c>
      <c r="F61" s="120">
        <v>7.0000000000000007E-2</v>
      </c>
      <c r="G61" s="120">
        <v>41.864105709999997</v>
      </c>
      <c r="H61" s="120">
        <v>-70.00809357</v>
      </c>
      <c r="I61" s="120">
        <v>41.86539088</v>
      </c>
      <c r="J61" s="120">
        <v>-70.00833686</v>
      </c>
    </row>
    <row r="62" spans="1:10" ht="12.75" customHeight="1" x14ac:dyDescent="0.2">
      <c r="A62" s="48" t="s">
        <v>155</v>
      </c>
      <c r="B62" s="48" t="s">
        <v>646</v>
      </c>
      <c r="C62" s="48" t="s">
        <v>647</v>
      </c>
      <c r="D62" s="48" t="s">
        <v>31</v>
      </c>
      <c r="E62" s="48">
        <v>3</v>
      </c>
      <c r="F62" s="120">
        <v>0.12</v>
      </c>
      <c r="G62" s="120">
        <v>41.999446349999999</v>
      </c>
      <c r="H62" s="120">
        <v>-70.080146029999995</v>
      </c>
      <c r="I62" s="120">
        <v>42.001264999999997</v>
      </c>
      <c r="J62" s="120">
        <v>-70.080659280000006</v>
      </c>
    </row>
    <row r="63" spans="1:10" ht="12.75" customHeight="1" x14ac:dyDescent="0.2">
      <c r="A63" s="111" t="s">
        <v>155</v>
      </c>
      <c r="B63" s="111" t="s">
        <v>943</v>
      </c>
      <c r="C63" s="111" t="s">
        <v>944</v>
      </c>
      <c r="D63" s="111" t="s">
        <v>31</v>
      </c>
      <c r="E63" s="111">
        <v>2</v>
      </c>
      <c r="F63" s="120">
        <v>0.18</v>
      </c>
      <c r="G63" s="120">
        <v>41.751820000000002</v>
      </c>
      <c r="H63" s="120">
        <v>-70.188738999999998</v>
      </c>
      <c r="I63" s="120">
        <v>41.750509999999998</v>
      </c>
      <c r="J63" s="120">
        <v>-70.185860000000005</v>
      </c>
    </row>
    <row r="64" spans="1:10" ht="12.75" customHeight="1" x14ac:dyDescent="0.2">
      <c r="A64" s="111" t="s">
        <v>155</v>
      </c>
      <c r="B64" s="111" t="s">
        <v>599</v>
      </c>
      <c r="C64" s="111" t="s">
        <v>600</v>
      </c>
      <c r="D64" s="111" t="s">
        <v>148</v>
      </c>
      <c r="E64" s="111">
        <v>2</v>
      </c>
      <c r="F64" s="120">
        <v>7.0000000000000007E-2</v>
      </c>
      <c r="G64" s="120">
        <v>41.633189999999999</v>
      </c>
      <c r="H64" s="120">
        <v>-70.412716000000003</v>
      </c>
      <c r="I64" s="120">
        <v>41.632451000000003</v>
      </c>
      <c r="J64" s="120">
        <v>-70.411913999999996</v>
      </c>
    </row>
    <row r="65" spans="1:10" ht="12.75" customHeight="1" x14ac:dyDescent="0.2">
      <c r="A65" s="120" t="s">
        <v>155</v>
      </c>
      <c r="B65" s="120" t="s">
        <v>179</v>
      </c>
      <c r="C65" s="120" t="s">
        <v>180</v>
      </c>
      <c r="D65" s="120" t="s">
        <v>31</v>
      </c>
      <c r="E65" s="120">
        <v>2</v>
      </c>
      <c r="F65" s="121">
        <v>2.5000000000000001E-2</v>
      </c>
      <c r="G65" s="120">
        <v>42.04815</v>
      </c>
      <c r="H65" s="120">
        <v>-70.188772</v>
      </c>
      <c r="I65" s="120">
        <v>42.048437</v>
      </c>
      <c r="J65" s="120">
        <v>-70.188475999999994</v>
      </c>
    </row>
    <row r="66" spans="1:10" ht="12.75" customHeight="1" x14ac:dyDescent="0.2">
      <c r="A66" s="48" t="s">
        <v>155</v>
      </c>
      <c r="B66" s="48" t="s">
        <v>674</v>
      </c>
      <c r="C66" s="48" t="s">
        <v>675</v>
      </c>
      <c r="D66" s="48" t="s">
        <v>31</v>
      </c>
      <c r="E66" s="48">
        <v>2</v>
      </c>
      <c r="F66" s="120">
        <v>0.12</v>
      </c>
      <c r="G66" s="120">
        <v>41.635807</v>
      </c>
      <c r="H66" s="120">
        <v>-70.334918000000002</v>
      </c>
      <c r="I66" s="120">
        <v>41.630766000000001</v>
      </c>
      <c r="J66" s="120">
        <v>-70.323027999999994</v>
      </c>
    </row>
    <row r="67" spans="1:10" ht="12.75" customHeight="1" x14ac:dyDescent="0.2">
      <c r="A67" s="48" t="s">
        <v>155</v>
      </c>
      <c r="B67" s="48" t="s">
        <v>786</v>
      </c>
      <c r="C67" s="48" t="s">
        <v>787</v>
      </c>
      <c r="D67" s="48" t="s">
        <v>31</v>
      </c>
      <c r="E67" s="48">
        <v>2</v>
      </c>
      <c r="F67" s="120">
        <v>0.23</v>
      </c>
      <c r="G67" s="120">
        <v>41.636372000000001</v>
      </c>
      <c r="H67" s="120">
        <v>-70.342380000000006</v>
      </c>
      <c r="I67" s="120">
        <v>41.635674000000002</v>
      </c>
      <c r="J67" s="120">
        <v>-70.335772000000006</v>
      </c>
    </row>
    <row r="68" spans="1:10" ht="12.75" customHeight="1" x14ac:dyDescent="0.2">
      <c r="A68" s="48" t="s">
        <v>155</v>
      </c>
      <c r="B68" s="48" t="s">
        <v>718</v>
      </c>
      <c r="C68" s="48" t="s">
        <v>719</v>
      </c>
      <c r="D68" s="48" t="s">
        <v>148</v>
      </c>
      <c r="E68" s="48">
        <v>2</v>
      </c>
      <c r="F68" s="120">
        <v>0.05</v>
      </c>
      <c r="G68" s="120">
        <v>41.636505190000001</v>
      </c>
      <c r="H68" s="120">
        <v>-70.342428740000003</v>
      </c>
      <c r="I68" s="120">
        <v>41.636375770000001</v>
      </c>
      <c r="J68" s="120">
        <v>-70.343781190000001</v>
      </c>
    </row>
    <row r="69" spans="1:10" ht="12.75" customHeight="1" x14ac:dyDescent="0.2">
      <c r="A69" s="48" t="s">
        <v>155</v>
      </c>
      <c r="B69" s="48" t="s">
        <v>1276</v>
      </c>
      <c r="C69" s="48" t="s">
        <v>1277</v>
      </c>
      <c r="D69" s="48" t="s">
        <v>148</v>
      </c>
      <c r="E69" s="48">
        <v>2</v>
      </c>
      <c r="F69" s="111">
        <v>0.12</v>
      </c>
      <c r="G69" s="111">
        <v>41.983609979999997</v>
      </c>
      <c r="H69" s="111">
        <v>-70.083508524199999</v>
      </c>
      <c r="I69" s="111">
        <v>42.017381</v>
      </c>
      <c r="J69" s="111">
        <v>-70.086436000000006</v>
      </c>
    </row>
    <row r="70" spans="1:10" ht="12.75" customHeight="1" x14ac:dyDescent="0.2">
      <c r="A70" s="111" t="s">
        <v>155</v>
      </c>
      <c r="B70" s="111" t="s">
        <v>784</v>
      </c>
      <c r="C70" s="111" t="s">
        <v>785</v>
      </c>
      <c r="D70" s="111" t="s">
        <v>31</v>
      </c>
      <c r="E70" s="111">
        <v>2</v>
      </c>
      <c r="F70" s="120">
        <v>0.66</v>
      </c>
      <c r="G70" s="120">
        <v>41.783284000000002</v>
      </c>
      <c r="H70" s="120">
        <v>-70.035790000000006</v>
      </c>
      <c r="I70" s="120">
        <v>41.786734000000003</v>
      </c>
      <c r="J70" s="120">
        <v>-70.024489000000003</v>
      </c>
    </row>
    <row r="71" spans="1:10" ht="12.75" customHeight="1" x14ac:dyDescent="0.2">
      <c r="A71" s="120" t="s">
        <v>155</v>
      </c>
      <c r="B71" s="120" t="s">
        <v>181</v>
      </c>
      <c r="C71" s="120" t="s">
        <v>182</v>
      </c>
      <c r="D71" s="120" t="s">
        <v>148</v>
      </c>
      <c r="E71" s="120">
        <v>2</v>
      </c>
      <c r="F71" s="121">
        <v>0.77400000000000002</v>
      </c>
      <c r="G71" s="111">
        <v>42.057000000000002</v>
      </c>
      <c r="H71" s="111">
        <v>-70.138000000000005</v>
      </c>
      <c r="I71" s="111">
        <v>42.052399999999999</v>
      </c>
      <c r="J71" s="111">
        <v>-70.125200000000007</v>
      </c>
    </row>
    <row r="72" spans="1:10" ht="12.75" customHeight="1" x14ac:dyDescent="0.2">
      <c r="A72" s="48" t="s">
        <v>155</v>
      </c>
      <c r="B72" s="48" t="s">
        <v>800</v>
      </c>
      <c r="C72" s="48" t="s">
        <v>801</v>
      </c>
      <c r="D72" s="48" t="s">
        <v>31</v>
      </c>
      <c r="E72" s="48">
        <v>2</v>
      </c>
      <c r="F72" s="120">
        <v>0.46</v>
      </c>
      <c r="G72" s="120">
        <v>41.621290469999998</v>
      </c>
      <c r="H72" s="120">
        <v>-70.366419199999996</v>
      </c>
      <c r="I72" s="120">
        <v>41.624264930000002</v>
      </c>
      <c r="J72" s="120">
        <v>-70.365748929999995</v>
      </c>
    </row>
    <row r="73" spans="1:10" ht="12.75" customHeight="1" x14ac:dyDescent="0.2">
      <c r="A73" s="48" t="s">
        <v>155</v>
      </c>
      <c r="B73" s="48" t="s">
        <v>666</v>
      </c>
      <c r="C73" s="48" t="s">
        <v>667</v>
      </c>
      <c r="D73" s="48" t="s">
        <v>31</v>
      </c>
      <c r="E73" s="48">
        <v>3</v>
      </c>
      <c r="F73" s="120">
        <v>0.17</v>
      </c>
      <c r="G73" s="120">
        <v>41.94539537</v>
      </c>
      <c r="H73" s="120">
        <v>-70.077527970000006</v>
      </c>
      <c r="I73" s="120">
        <v>41.948078690000003</v>
      </c>
      <c r="J73" s="120">
        <v>-70.077139829999993</v>
      </c>
    </row>
    <row r="74" spans="1:10" ht="12.75" customHeight="1" x14ac:dyDescent="0.2">
      <c r="A74" s="120" t="s">
        <v>155</v>
      </c>
      <c r="B74" s="120" t="s">
        <v>183</v>
      </c>
      <c r="C74" s="120" t="s">
        <v>184</v>
      </c>
      <c r="D74" s="120" t="s">
        <v>148</v>
      </c>
      <c r="E74" s="120">
        <v>2</v>
      </c>
      <c r="F74" s="121">
        <v>0.441</v>
      </c>
      <c r="G74" s="120">
        <v>42.060499999999998</v>
      </c>
      <c r="H74" s="120">
        <v>-70.148200000000003</v>
      </c>
      <c r="I74" s="120">
        <v>42.058</v>
      </c>
      <c r="J74" s="120">
        <v>-70.140900000000002</v>
      </c>
    </row>
    <row r="75" spans="1:10" ht="12.75" customHeight="1" x14ac:dyDescent="0.2">
      <c r="A75" s="111" t="s">
        <v>155</v>
      </c>
      <c r="B75" s="111" t="s">
        <v>937</v>
      </c>
      <c r="C75" s="111" t="s">
        <v>938</v>
      </c>
      <c r="D75" s="111" t="s">
        <v>31</v>
      </c>
      <c r="E75" s="111">
        <v>2</v>
      </c>
      <c r="F75" s="120">
        <v>0.46</v>
      </c>
      <c r="G75" s="120">
        <v>41.801623599999999</v>
      </c>
      <c r="H75" s="120">
        <v>-70.005356820000003</v>
      </c>
      <c r="I75" s="120">
        <v>41.80350181</v>
      </c>
      <c r="J75" s="120">
        <v>-70.007507110000006</v>
      </c>
    </row>
    <row r="76" spans="1:10" ht="12.75" customHeight="1" x14ac:dyDescent="0.2">
      <c r="A76" s="120" t="s">
        <v>155</v>
      </c>
      <c r="B76" s="120" t="s">
        <v>185</v>
      </c>
      <c r="C76" s="120" t="s">
        <v>186</v>
      </c>
      <c r="D76" s="120" t="s">
        <v>31</v>
      </c>
      <c r="E76" s="120">
        <v>2</v>
      </c>
      <c r="F76" s="121">
        <v>5.5E-2</v>
      </c>
      <c r="G76" s="120">
        <v>41.661494879999999</v>
      </c>
      <c r="H76" s="120">
        <v>-70.095972230000001</v>
      </c>
      <c r="I76" s="120">
        <v>41.661293720000003</v>
      </c>
      <c r="J76" s="120">
        <v>-70.097024829999995</v>
      </c>
    </row>
    <row r="77" spans="1:10" ht="12.75" customHeight="1" x14ac:dyDescent="0.2">
      <c r="A77" s="120" t="s">
        <v>155</v>
      </c>
      <c r="B77" s="120" t="s">
        <v>187</v>
      </c>
      <c r="C77" s="120" t="s">
        <v>188</v>
      </c>
      <c r="D77" s="120" t="s">
        <v>31</v>
      </c>
      <c r="E77" s="120">
        <v>2</v>
      </c>
      <c r="F77" s="121">
        <v>0.115</v>
      </c>
      <c r="G77" s="120">
        <v>41.631438000000003</v>
      </c>
      <c r="H77" s="120">
        <v>-70.300309999999996</v>
      </c>
      <c r="I77" s="120">
        <v>41.632834000000003</v>
      </c>
      <c r="J77" s="120">
        <v>-70.299171999999999</v>
      </c>
    </row>
    <row r="78" spans="1:10" ht="12.75" customHeight="1" x14ac:dyDescent="0.2">
      <c r="A78" s="120" t="s">
        <v>155</v>
      </c>
      <c r="B78" s="120" t="s">
        <v>189</v>
      </c>
      <c r="C78" s="120" t="s">
        <v>190</v>
      </c>
      <c r="D78" s="120" t="s">
        <v>31</v>
      </c>
      <c r="E78" s="120">
        <v>2</v>
      </c>
      <c r="F78" s="121">
        <v>0.91400000000000003</v>
      </c>
      <c r="G78" s="120">
        <v>41.750123559999999</v>
      </c>
      <c r="H78" s="120">
        <v>-70.432666580000003</v>
      </c>
      <c r="I78" s="120">
        <v>41.750123559999999</v>
      </c>
      <c r="J78" s="120">
        <v>-70.432666580000003</v>
      </c>
    </row>
    <row r="79" spans="1:10" ht="12.75" customHeight="1" x14ac:dyDescent="0.2">
      <c r="A79" s="48" t="s">
        <v>155</v>
      </c>
      <c r="B79" s="48" t="s">
        <v>607</v>
      </c>
      <c r="C79" s="48" t="s">
        <v>608</v>
      </c>
      <c r="D79" s="48" t="s">
        <v>31</v>
      </c>
      <c r="E79" s="48">
        <v>2</v>
      </c>
      <c r="F79" s="120">
        <v>0.05</v>
      </c>
      <c r="G79" s="120">
        <v>41.748288539999997</v>
      </c>
      <c r="H79" s="120">
        <v>-70.619811229999996</v>
      </c>
      <c r="I79" s="120">
        <v>41.74901989</v>
      </c>
      <c r="J79" s="120">
        <v>-70.620546770000004</v>
      </c>
    </row>
    <row r="80" spans="1:10" ht="12.75" customHeight="1" x14ac:dyDescent="0.2">
      <c r="A80" s="111" t="s">
        <v>155</v>
      </c>
      <c r="B80" s="111" t="s">
        <v>858</v>
      </c>
      <c r="C80" s="111" t="s">
        <v>859</v>
      </c>
      <c r="D80" s="111" t="s">
        <v>31</v>
      </c>
      <c r="E80" s="111">
        <v>2</v>
      </c>
      <c r="F80" s="120">
        <v>0.03</v>
      </c>
      <c r="G80" s="120">
        <v>41.775812999999999</v>
      </c>
      <c r="H80" s="120">
        <v>-70.055034000000006</v>
      </c>
      <c r="I80" s="120">
        <v>41.777312000000002</v>
      </c>
      <c r="J80" s="120">
        <v>-70.051069999999996</v>
      </c>
    </row>
    <row r="81" spans="1:10" ht="12.75" customHeight="1" x14ac:dyDescent="0.2">
      <c r="A81" s="111" t="s">
        <v>155</v>
      </c>
      <c r="B81" s="111" t="s">
        <v>638</v>
      </c>
      <c r="C81" s="111" t="s">
        <v>639</v>
      </c>
      <c r="D81" s="48" t="s">
        <v>148</v>
      </c>
      <c r="E81" s="111">
        <v>2</v>
      </c>
      <c r="F81" s="49">
        <v>0.01</v>
      </c>
      <c r="G81" s="49">
        <v>41.774999999999999</v>
      </c>
      <c r="H81" s="49">
        <v>-70.057199999999995</v>
      </c>
      <c r="I81" s="49">
        <v>41.775812656600003</v>
      </c>
      <c r="J81" s="49">
        <v>-70.055033919300001</v>
      </c>
    </row>
    <row r="82" spans="1:10" ht="12.75" customHeight="1" x14ac:dyDescent="0.2">
      <c r="A82" s="48" t="s">
        <v>155</v>
      </c>
      <c r="B82" s="48" t="s">
        <v>577</v>
      </c>
      <c r="C82" s="48" t="s">
        <v>578</v>
      </c>
      <c r="D82" s="48" t="s">
        <v>31</v>
      </c>
      <c r="E82" s="48">
        <v>2</v>
      </c>
      <c r="F82" s="120">
        <v>0.04</v>
      </c>
      <c r="G82" s="120">
        <v>41.639982840000002</v>
      </c>
      <c r="H82" s="120">
        <v>-70.246688019999993</v>
      </c>
      <c r="I82" s="120">
        <v>41.639537930000003</v>
      </c>
      <c r="J82" s="120">
        <v>-70.247230610000003</v>
      </c>
    </row>
    <row r="83" spans="1:10" ht="12.75" customHeight="1" x14ac:dyDescent="0.2">
      <c r="A83" s="48" t="s">
        <v>155</v>
      </c>
      <c r="B83" s="48" t="s">
        <v>879</v>
      </c>
      <c r="C83" s="48" t="s">
        <v>880</v>
      </c>
      <c r="D83" s="48" t="s">
        <v>148</v>
      </c>
      <c r="E83" s="48">
        <v>2</v>
      </c>
      <c r="F83" s="120">
        <v>0.18</v>
      </c>
      <c r="G83" s="120">
        <v>41.538241229999997</v>
      </c>
      <c r="H83" s="120">
        <v>-70.633609019999994</v>
      </c>
      <c r="I83" s="120">
        <v>41.536832680000003</v>
      </c>
      <c r="J83" s="120">
        <v>-70.636790120000001</v>
      </c>
    </row>
    <row r="84" spans="1:10" ht="12.75" customHeight="1" x14ac:dyDescent="0.2">
      <c r="A84" s="48" t="s">
        <v>155</v>
      </c>
      <c r="B84" s="48" t="s">
        <v>836</v>
      </c>
      <c r="C84" s="48" t="s">
        <v>837</v>
      </c>
      <c r="D84" s="48" t="s">
        <v>31</v>
      </c>
      <c r="E84" s="48">
        <v>2</v>
      </c>
      <c r="F84" s="120">
        <v>0.14000000000000001</v>
      </c>
      <c r="G84" s="111">
        <v>41.545242360000003</v>
      </c>
      <c r="H84" s="111">
        <v>-70.592064390000004</v>
      </c>
      <c r="I84" s="111">
        <v>41.545296</v>
      </c>
      <c r="J84" s="111">
        <v>-70.593923000000004</v>
      </c>
    </row>
    <row r="85" spans="1:10" ht="12.75" customHeight="1" x14ac:dyDescent="0.2">
      <c r="A85" s="48" t="s">
        <v>155</v>
      </c>
      <c r="B85" s="48" t="s">
        <v>716</v>
      </c>
      <c r="C85" s="48" t="s">
        <v>717</v>
      </c>
      <c r="D85" s="48" t="s">
        <v>31</v>
      </c>
      <c r="E85" s="48">
        <v>2</v>
      </c>
      <c r="F85" s="120">
        <v>0.14000000000000001</v>
      </c>
      <c r="G85" s="111">
        <v>41.545296</v>
      </c>
      <c r="H85" s="111">
        <v>-70.593923000000004</v>
      </c>
      <c r="I85" s="111">
        <v>41.544217359999998</v>
      </c>
      <c r="J85" s="111">
        <v>-70.597059279999996</v>
      </c>
    </row>
    <row r="86" spans="1:10" ht="12.75" customHeight="1" x14ac:dyDescent="0.2">
      <c r="A86" s="48" t="s">
        <v>155</v>
      </c>
      <c r="B86" s="48" t="s">
        <v>634</v>
      </c>
      <c r="C86" s="48" t="s">
        <v>635</v>
      </c>
      <c r="D86" s="48" t="s">
        <v>148</v>
      </c>
      <c r="E86" s="48">
        <v>2</v>
      </c>
      <c r="F86" s="120">
        <v>0.11</v>
      </c>
      <c r="G86" s="120">
        <v>41.527721</v>
      </c>
      <c r="H86" s="120">
        <v>-70.677047999999999</v>
      </c>
      <c r="I86" s="120">
        <v>41.527284999999999</v>
      </c>
      <c r="J86" s="120">
        <v>-70.675079999999994</v>
      </c>
    </row>
    <row r="87" spans="1:10" ht="12.75" customHeight="1" x14ac:dyDescent="0.2">
      <c r="A87" s="48" t="s">
        <v>155</v>
      </c>
      <c r="B87" s="48" t="s">
        <v>824</v>
      </c>
      <c r="C87" s="48" t="s">
        <v>825</v>
      </c>
      <c r="D87" s="48" t="s">
        <v>31</v>
      </c>
      <c r="E87" s="48">
        <v>2</v>
      </c>
      <c r="F87" s="120">
        <v>0.32</v>
      </c>
      <c r="G87" s="49">
        <v>41.819043999999998</v>
      </c>
      <c r="H87" s="49">
        <v>-70.004414999999995</v>
      </c>
      <c r="I87" s="111">
        <v>41.822576230000003</v>
      </c>
      <c r="J87" s="111">
        <v>-70.004000849999997</v>
      </c>
    </row>
    <row r="88" spans="1:10" ht="12.75" customHeight="1" x14ac:dyDescent="0.2">
      <c r="A88" s="48" t="s">
        <v>155</v>
      </c>
      <c r="B88" s="48" t="s">
        <v>702</v>
      </c>
      <c r="C88" s="48" t="s">
        <v>703</v>
      </c>
      <c r="D88" s="48" t="s">
        <v>31</v>
      </c>
      <c r="E88" s="48">
        <v>2</v>
      </c>
      <c r="F88" s="120">
        <v>0.32</v>
      </c>
      <c r="G88" s="111">
        <v>41.817304010000001</v>
      </c>
      <c r="H88" s="111">
        <v>-70.000932849999998</v>
      </c>
      <c r="I88" s="49">
        <v>41.819043999999998</v>
      </c>
      <c r="J88" s="49">
        <v>-70.004414999999995</v>
      </c>
    </row>
    <row r="89" spans="1:10" ht="12.75" customHeight="1" x14ac:dyDescent="0.2">
      <c r="A89" s="48" t="s">
        <v>155</v>
      </c>
      <c r="B89" s="48" t="s">
        <v>591</v>
      </c>
      <c r="C89" s="48" t="s">
        <v>592</v>
      </c>
      <c r="D89" s="48" t="s">
        <v>31</v>
      </c>
      <c r="E89" s="48">
        <v>3</v>
      </c>
      <c r="F89" s="120">
        <v>0.08</v>
      </c>
      <c r="G89" s="120">
        <v>41.983650869999998</v>
      </c>
      <c r="H89" s="120">
        <v>-70.07747818</v>
      </c>
      <c r="I89" s="120">
        <v>41.984899779999999</v>
      </c>
      <c r="J89" s="120">
        <v>-70.077454259999996</v>
      </c>
    </row>
    <row r="90" spans="1:10" ht="12.75" customHeight="1" x14ac:dyDescent="0.2">
      <c r="A90" s="48" t="s">
        <v>155</v>
      </c>
      <c r="B90" s="48" t="s">
        <v>564</v>
      </c>
      <c r="C90" s="48" t="s">
        <v>192</v>
      </c>
      <c r="D90" s="48" t="s">
        <v>31</v>
      </c>
      <c r="E90" s="48">
        <v>2</v>
      </c>
      <c r="F90" s="120">
        <v>0.03</v>
      </c>
      <c r="G90" s="120">
        <v>41.705811509999997</v>
      </c>
      <c r="H90" s="120">
        <v>-70.185177249999995</v>
      </c>
      <c r="I90" s="120">
        <v>41.705039040000003</v>
      </c>
      <c r="J90" s="120">
        <v>-70.187031329999996</v>
      </c>
    </row>
    <row r="91" spans="1:10" ht="12.75" customHeight="1" x14ac:dyDescent="0.2">
      <c r="A91" s="120" t="s">
        <v>155</v>
      </c>
      <c r="B91" s="120" t="s">
        <v>191</v>
      </c>
      <c r="C91" s="120" t="s">
        <v>192</v>
      </c>
      <c r="D91" s="120" t="s">
        <v>31</v>
      </c>
      <c r="E91" s="120">
        <v>2</v>
      </c>
      <c r="F91" s="121">
        <v>3.6999999999999998E-2</v>
      </c>
      <c r="G91" s="120">
        <v>41.70274525</v>
      </c>
      <c r="H91" s="120">
        <v>-70.178185740000004</v>
      </c>
      <c r="I91" s="120">
        <v>41.704091550000001</v>
      </c>
      <c r="J91" s="120">
        <v>-70.179214590000001</v>
      </c>
    </row>
    <row r="92" spans="1:10" ht="12.75" customHeight="1" x14ac:dyDescent="0.2">
      <c r="A92" s="48" t="s">
        <v>155</v>
      </c>
      <c r="B92" s="48" t="s">
        <v>585</v>
      </c>
      <c r="C92" s="48" t="s">
        <v>586</v>
      </c>
      <c r="D92" s="48" t="s">
        <v>31</v>
      </c>
      <c r="E92" s="48">
        <v>2</v>
      </c>
      <c r="F92" s="120">
        <v>0.5</v>
      </c>
      <c r="G92" s="120">
        <v>41.670475089999996</v>
      </c>
      <c r="H92" s="120">
        <v>-70.017130879999996</v>
      </c>
      <c r="I92" s="120">
        <v>41.66880312</v>
      </c>
      <c r="J92" s="120">
        <v>-70.026404220000003</v>
      </c>
    </row>
    <row r="93" spans="1:10" ht="12.75" customHeight="1" x14ac:dyDescent="0.2">
      <c r="A93" s="48" t="s">
        <v>155</v>
      </c>
      <c r="B93" s="48" t="s">
        <v>1327</v>
      </c>
      <c r="C93" s="48" t="s">
        <v>1328</v>
      </c>
      <c r="D93" s="48" t="s">
        <v>31</v>
      </c>
      <c r="E93" s="48">
        <v>2</v>
      </c>
      <c r="F93" s="111"/>
      <c r="G93" s="111">
        <v>41.650396909999998</v>
      </c>
      <c r="H93" s="111">
        <v>-70.142652780000006</v>
      </c>
      <c r="I93" s="111">
        <v>41.650464999999997</v>
      </c>
      <c r="J93" s="111">
        <v>-70.142947000000007</v>
      </c>
    </row>
    <row r="94" spans="1:10" ht="12.75" customHeight="1" x14ac:dyDescent="0.2">
      <c r="A94" s="111" t="s">
        <v>155</v>
      </c>
      <c r="B94" s="111" t="s">
        <v>814</v>
      </c>
      <c r="C94" s="111" t="s">
        <v>1329</v>
      </c>
      <c r="D94" s="111" t="s">
        <v>31</v>
      </c>
      <c r="E94" s="111">
        <v>2</v>
      </c>
      <c r="F94" s="111">
        <v>0.08</v>
      </c>
      <c r="G94" s="111">
        <v>41.650464999999997</v>
      </c>
      <c r="H94" s="111">
        <v>-70.142947000000007</v>
      </c>
      <c r="I94" s="111">
        <v>41.6503023</v>
      </c>
      <c r="J94" s="111">
        <v>-70.144252499999993</v>
      </c>
    </row>
    <row r="95" spans="1:10" ht="12.75" customHeight="1" x14ac:dyDescent="0.2">
      <c r="A95" s="111" t="s">
        <v>155</v>
      </c>
      <c r="B95" s="111" t="s">
        <v>625</v>
      </c>
      <c r="C95" s="111" t="s">
        <v>626</v>
      </c>
      <c r="D95" s="111" t="s">
        <v>31</v>
      </c>
      <c r="E95" s="111">
        <v>2</v>
      </c>
      <c r="F95" s="120">
        <v>7.0000000000000007E-2</v>
      </c>
      <c r="G95" s="120">
        <v>41.734926000000002</v>
      </c>
      <c r="H95" s="120">
        <v>-70.620755000000003</v>
      </c>
      <c r="I95" s="120">
        <v>41.734152000000002</v>
      </c>
      <c r="J95" s="120">
        <v>-70.621750000000006</v>
      </c>
    </row>
    <row r="96" spans="1:10" ht="12.75" customHeight="1" x14ac:dyDescent="0.2">
      <c r="A96" s="111" t="s">
        <v>155</v>
      </c>
      <c r="B96" s="111" t="s">
        <v>609</v>
      </c>
      <c r="C96" s="111" t="s">
        <v>610</v>
      </c>
      <c r="D96" s="111" t="s">
        <v>31</v>
      </c>
      <c r="E96" s="111">
        <v>2</v>
      </c>
      <c r="F96" s="120">
        <v>7.0000000000000007E-2</v>
      </c>
      <c r="G96" s="120">
        <v>41.723304880000001</v>
      </c>
      <c r="H96" s="120">
        <v>-70.235061529999996</v>
      </c>
      <c r="I96" s="120">
        <v>41.723304880000001</v>
      </c>
      <c r="J96" s="120">
        <v>-70.235061529999996</v>
      </c>
    </row>
    <row r="97" spans="1:10" ht="12.75" customHeight="1" x14ac:dyDescent="0.2">
      <c r="A97" s="48" t="s">
        <v>155</v>
      </c>
      <c r="B97" s="48" t="s">
        <v>605</v>
      </c>
      <c r="C97" s="48" t="s">
        <v>606</v>
      </c>
      <c r="D97" s="48" t="s">
        <v>31</v>
      </c>
      <c r="E97" s="48">
        <v>3</v>
      </c>
      <c r="F97" s="120">
        <v>0.03</v>
      </c>
      <c r="G97" s="120">
        <v>42.009762010000003</v>
      </c>
      <c r="H97" s="120">
        <v>-70.083280360000003</v>
      </c>
      <c r="I97" s="120">
        <v>42.010490959999998</v>
      </c>
      <c r="J97" s="120">
        <v>-70.083424750000006</v>
      </c>
    </row>
    <row r="98" spans="1:10" ht="12.75" customHeight="1" x14ac:dyDescent="0.2">
      <c r="A98" s="48" t="s">
        <v>155</v>
      </c>
      <c r="B98" s="48" t="s">
        <v>722</v>
      </c>
      <c r="C98" s="48" t="s">
        <v>723</v>
      </c>
      <c r="D98" s="48" t="s">
        <v>31</v>
      </c>
      <c r="E98" s="48">
        <v>3</v>
      </c>
      <c r="F98" s="120">
        <v>0.04</v>
      </c>
      <c r="G98" s="120">
        <v>41.660958719999996</v>
      </c>
      <c r="H98" s="120">
        <v>-70.098777659999996</v>
      </c>
      <c r="I98" s="120">
        <v>41.660780860000003</v>
      </c>
      <c r="J98" s="120">
        <v>-70.099708269999994</v>
      </c>
    </row>
    <row r="99" spans="1:10" ht="12.75" customHeight="1" x14ac:dyDescent="0.2">
      <c r="A99" s="48" t="s">
        <v>155</v>
      </c>
      <c r="B99" s="48" t="s">
        <v>897</v>
      </c>
      <c r="C99" s="48" t="s">
        <v>898</v>
      </c>
      <c r="D99" s="48" t="s">
        <v>31</v>
      </c>
      <c r="E99" s="48">
        <v>2</v>
      </c>
      <c r="F99" s="120">
        <v>0.06</v>
      </c>
      <c r="G99" s="120">
        <v>41.650294090000003</v>
      </c>
      <c r="H99" s="120">
        <v>-70.147934169999999</v>
      </c>
      <c r="I99" s="120">
        <v>41.650439540000001</v>
      </c>
      <c r="J99" s="120">
        <v>-70.149232130000001</v>
      </c>
    </row>
    <row r="100" spans="1:10" ht="12.75" customHeight="1" x14ac:dyDescent="0.2">
      <c r="A100" s="48" t="s">
        <v>155</v>
      </c>
      <c r="B100" s="111" t="s">
        <v>804</v>
      </c>
      <c r="C100" s="111" t="s">
        <v>805</v>
      </c>
      <c r="D100" s="48" t="s">
        <v>148</v>
      </c>
      <c r="E100" s="48">
        <v>2</v>
      </c>
      <c r="F100" s="49">
        <v>0.02</v>
      </c>
      <c r="G100" s="49">
        <v>41.774480073600003</v>
      </c>
      <c r="H100" s="49">
        <v>-70.059720956999996</v>
      </c>
      <c r="I100" s="49">
        <v>41.774999999999999</v>
      </c>
      <c r="J100" s="49">
        <v>-70.057199999999995</v>
      </c>
    </row>
    <row r="101" spans="1:10" ht="12.75" customHeight="1" x14ac:dyDescent="0.2">
      <c r="A101" s="48" t="s">
        <v>155</v>
      </c>
      <c r="B101" s="48" t="s">
        <v>893</v>
      </c>
      <c r="C101" s="48" t="s">
        <v>894</v>
      </c>
      <c r="D101" s="48" t="s">
        <v>31</v>
      </c>
      <c r="E101" s="48">
        <v>2</v>
      </c>
      <c r="F101" s="120">
        <v>0.04</v>
      </c>
      <c r="G101" s="120">
        <v>41.756380319999998</v>
      </c>
      <c r="H101" s="120">
        <v>-70.156139830000001</v>
      </c>
      <c r="I101" s="120">
        <v>41.756380319999998</v>
      </c>
      <c r="J101" s="120">
        <v>-70.156139830000001</v>
      </c>
    </row>
    <row r="102" spans="1:10" ht="12.75" customHeight="1" x14ac:dyDescent="0.2">
      <c r="A102" s="48" t="s">
        <v>155</v>
      </c>
      <c r="B102" s="48" t="s">
        <v>686</v>
      </c>
      <c r="C102" s="48" t="s">
        <v>687</v>
      </c>
      <c r="D102" s="48" t="s">
        <v>31</v>
      </c>
      <c r="E102" s="48">
        <v>2</v>
      </c>
      <c r="F102" s="120">
        <v>0.63</v>
      </c>
      <c r="G102" s="111">
        <v>41.657836690000003</v>
      </c>
      <c r="H102" s="111">
        <v>-69.982383810000002</v>
      </c>
      <c r="I102" s="49">
        <v>41.667577999999999</v>
      </c>
      <c r="J102" s="49">
        <v>-69.997203999999996</v>
      </c>
    </row>
    <row r="103" spans="1:10" ht="12.75" customHeight="1" x14ac:dyDescent="0.2">
      <c r="A103" s="48" t="s">
        <v>155</v>
      </c>
      <c r="B103" s="48" t="s">
        <v>680</v>
      </c>
      <c r="C103" s="48" t="s">
        <v>681</v>
      </c>
      <c r="D103" s="48" t="s">
        <v>31</v>
      </c>
      <c r="E103" s="48">
        <v>2</v>
      </c>
      <c r="F103" s="120">
        <v>0.63</v>
      </c>
      <c r="G103" s="49">
        <v>41.667577999999999</v>
      </c>
      <c r="H103" s="49">
        <v>-69.997203999999996</v>
      </c>
      <c r="I103" s="111">
        <v>41.668819720000002</v>
      </c>
      <c r="J103" s="111">
        <v>-69.999861749999994</v>
      </c>
    </row>
    <row r="104" spans="1:10" ht="12.75" customHeight="1" x14ac:dyDescent="0.2">
      <c r="A104" s="48" t="s">
        <v>155</v>
      </c>
      <c r="B104" s="48" t="s">
        <v>794</v>
      </c>
      <c r="C104" s="48" t="s">
        <v>795</v>
      </c>
      <c r="D104" s="48" t="s">
        <v>148</v>
      </c>
      <c r="E104" s="48">
        <v>2</v>
      </c>
      <c r="F104" s="120">
        <v>0.03</v>
      </c>
      <c r="G104" s="120">
        <v>41.683550410000002</v>
      </c>
      <c r="H104" s="120">
        <v>-69.948338530000001</v>
      </c>
      <c r="I104" s="120">
        <v>41.682820790000001</v>
      </c>
      <c r="J104" s="120">
        <v>-69.948207049999994</v>
      </c>
    </row>
    <row r="105" spans="1:10" ht="12.75" customHeight="1" x14ac:dyDescent="0.2">
      <c r="A105" s="48" t="s">
        <v>155</v>
      </c>
      <c r="B105" s="48" t="s">
        <v>810</v>
      </c>
      <c r="C105" s="48" t="s">
        <v>811</v>
      </c>
      <c r="D105" s="48" t="s">
        <v>31</v>
      </c>
      <c r="E105" s="48">
        <v>2</v>
      </c>
      <c r="F105" s="120">
        <v>4.6100000000000003</v>
      </c>
      <c r="G105" s="120">
        <v>42.077004430000002</v>
      </c>
      <c r="H105" s="120">
        <v>-70.154347270000002</v>
      </c>
      <c r="I105" s="120">
        <v>42.04904475</v>
      </c>
      <c r="J105" s="120">
        <v>-70.072392210000004</v>
      </c>
    </row>
    <row r="106" spans="1:10" ht="12.75" customHeight="1" x14ac:dyDescent="0.2">
      <c r="A106" s="48" t="s">
        <v>155</v>
      </c>
      <c r="B106" s="48" t="s">
        <v>869</v>
      </c>
      <c r="C106" s="48" t="s">
        <v>870</v>
      </c>
      <c r="D106" s="48" t="s">
        <v>31</v>
      </c>
      <c r="E106" s="48">
        <v>3</v>
      </c>
      <c r="F106" s="120">
        <v>0.12</v>
      </c>
      <c r="G106" s="120">
        <v>42.05325448</v>
      </c>
      <c r="H106" s="120">
        <v>-70.079846739999994</v>
      </c>
      <c r="I106" s="120">
        <v>42.052103870000003</v>
      </c>
      <c r="J106" s="120">
        <v>-70.077727460000006</v>
      </c>
    </row>
    <row r="107" spans="1:10" ht="12.75" customHeight="1" x14ac:dyDescent="0.2">
      <c r="A107" s="48" t="s">
        <v>155</v>
      </c>
      <c r="B107" s="48" t="s">
        <v>934</v>
      </c>
      <c r="C107" s="48" t="s">
        <v>935</v>
      </c>
      <c r="D107" s="48" t="s">
        <v>31</v>
      </c>
      <c r="E107" s="48">
        <v>2</v>
      </c>
      <c r="F107" s="120">
        <v>5.31</v>
      </c>
      <c r="G107" s="120">
        <v>42.034260410000002</v>
      </c>
      <c r="H107" s="120">
        <v>-70.167421419999997</v>
      </c>
      <c r="I107" s="120">
        <v>42.05898183</v>
      </c>
      <c r="J107" s="120">
        <v>-70.235380890000002</v>
      </c>
    </row>
    <row r="108" spans="1:10" ht="12.75" customHeight="1" x14ac:dyDescent="0.2">
      <c r="A108" s="48" t="s">
        <v>155</v>
      </c>
      <c r="B108" s="48" t="s">
        <v>861</v>
      </c>
      <c r="C108" s="48" t="s">
        <v>862</v>
      </c>
      <c r="D108" s="48" t="s">
        <v>148</v>
      </c>
      <c r="E108" s="48">
        <v>2</v>
      </c>
      <c r="F108" s="120">
        <v>0.34</v>
      </c>
      <c r="G108" s="120">
        <v>41.763886030000002</v>
      </c>
      <c r="H108" s="120">
        <v>-70.616878069999999</v>
      </c>
      <c r="I108" s="120">
        <v>41.763684529999999</v>
      </c>
      <c r="J108" s="120">
        <v>-70.622903710000003</v>
      </c>
    </row>
    <row r="109" spans="1:10" ht="12.75" customHeight="1" x14ac:dyDescent="0.2">
      <c r="A109" s="111" t="s">
        <v>155</v>
      </c>
      <c r="B109" s="111" t="s">
        <v>802</v>
      </c>
      <c r="C109" s="111" t="s">
        <v>803</v>
      </c>
      <c r="D109" s="111" t="s">
        <v>31</v>
      </c>
      <c r="E109" s="111">
        <v>2</v>
      </c>
      <c r="F109" s="120">
        <v>0.06</v>
      </c>
      <c r="G109" s="120">
        <v>41.750515</v>
      </c>
      <c r="H109" s="120">
        <v>-70.185860000000005</v>
      </c>
      <c r="I109" s="120">
        <v>41.750556000000003</v>
      </c>
      <c r="J109" s="120">
        <v>-70.184658999999996</v>
      </c>
    </row>
    <row r="110" spans="1:10" ht="12.75" customHeight="1" x14ac:dyDescent="0.2">
      <c r="A110" s="48" t="s">
        <v>155</v>
      </c>
      <c r="B110" s="48" t="s">
        <v>766</v>
      </c>
      <c r="C110" s="48" t="s">
        <v>767</v>
      </c>
      <c r="D110" s="48" t="s">
        <v>31</v>
      </c>
      <c r="E110" s="48">
        <v>3</v>
      </c>
      <c r="F110" s="120">
        <v>0.28999999999999998</v>
      </c>
      <c r="G110" s="120">
        <v>41.922878220000001</v>
      </c>
      <c r="H110" s="120">
        <v>-70.032622529999998</v>
      </c>
      <c r="I110" s="120">
        <v>41.924562590000001</v>
      </c>
      <c r="J110" s="120">
        <v>-70.03051979</v>
      </c>
    </row>
    <row r="111" spans="1:10" ht="12.75" customHeight="1" x14ac:dyDescent="0.2">
      <c r="A111" s="111" t="s">
        <v>155</v>
      </c>
      <c r="B111" s="111" t="s">
        <v>688</v>
      </c>
      <c r="C111" s="111" t="s">
        <v>689</v>
      </c>
      <c r="D111" s="111" t="s">
        <v>31</v>
      </c>
      <c r="E111" s="111">
        <v>2</v>
      </c>
      <c r="F111" s="120">
        <v>0.01</v>
      </c>
      <c r="G111" s="120">
        <v>41.655239489800003</v>
      </c>
      <c r="H111" s="120">
        <v>-70.121455897000004</v>
      </c>
      <c r="I111" s="120">
        <v>41.655366616499997</v>
      </c>
      <c r="J111" s="120">
        <v>-70.117375635200005</v>
      </c>
    </row>
    <row r="112" spans="1:10" ht="12.75" customHeight="1" x14ac:dyDescent="0.2">
      <c r="A112" s="48" t="s">
        <v>155</v>
      </c>
      <c r="B112" s="48" t="s">
        <v>589</v>
      </c>
      <c r="C112" s="48" t="s">
        <v>590</v>
      </c>
      <c r="D112" s="48" t="s">
        <v>31</v>
      </c>
      <c r="E112" s="48">
        <v>2</v>
      </c>
      <c r="F112" s="120">
        <v>0.15</v>
      </c>
      <c r="G112" s="120">
        <v>41.713070070000001</v>
      </c>
      <c r="H112" s="120">
        <v>-69.993930500000005</v>
      </c>
      <c r="I112" s="120">
        <v>41.714106409999999</v>
      </c>
      <c r="J112" s="120">
        <v>-69.991524549999994</v>
      </c>
    </row>
    <row r="113" spans="1:10" ht="12.75" customHeight="1" x14ac:dyDescent="0.2">
      <c r="A113" s="48" t="s">
        <v>155</v>
      </c>
      <c r="B113" s="48" t="s">
        <v>611</v>
      </c>
      <c r="C113" s="48" t="s">
        <v>612</v>
      </c>
      <c r="D113" s="48" t="s">
        <v>148</v>
      </c>
      <c r="E113" s="48">
        <v>2</v>
      </c>
      <c r="F113" s="120">
        <v>0.14000000000000001</v>
      </c>
      <c r="G113" s="120">
        <v>41.612870119999997</v>
      </c>
      <c r="H113" s="120">
        <v>-70.646934119999997</v>
      </c>
      <c r="I113" s="120">
        <v>41.614915590000003</v>
      </c>
      <c r="J113" s="120">
        <v>-70.646599789999996</v>
      </c>
    </row>
    <row r="114" spans="1:10" ht="12.75" customHeight="1" x14ac:dyDescent="0.2">
      <c r="A114" s="120" t="s">
        <v>155</v>
      </c>
      <c r="B114" s="120" t="s">
        <v>193</v>
      </c>
      <c r="C114" s="120" t="s">
        <v>194</v>
      </c>
      <c r="D114" s="120" t="s">
        <v>31</v>
      </c>
      <c r="E114" s="120">
        <v>2</v>
      </c>
      <c r="F114" s="121">
        <v>2.5999999999999999E-2</v>
      </c>
      <c r="G114" s="120">
        <v>42.053305330000001</v>
      </c>
      <c r="H114" s="120">
        <v>-70.182985220000006</v>
      </c>
      <c r="I114" s="120">
        <v>42.052971059999997</v>
      </c>
      <c r="J114" s="120">
        <v>-70.183414990000003</v>
      </c>
    </row>
    <row r="115" spans="1:10" ht="12.75" customHeight="1" x14ac:dyDescent="0.2">
      <c r="A115" s="48" t="s">
        <v>155</v>
      </c>
      <c r="B115" s="48" t="s">
        <v>558</v>
      </c>
      <c r="C115" s="48" t="s">
        <v>559</v>
      </c>
      <c r="D115" s="48" t="s">
        <v>31</v>
      </c>
      <c r="E115" s="48">
        <v>2</v>
      </c>
      <c r="F115" s="120">
        <v>0.51</v>
      </c>
      <c r="G115" s="120">
        <v>41.635429999999999</v>
      </c>
      <c r="H115" s="120">
        <v>-70.280816000000002</v>
      </c>
      <c r="I115" s="120">
        <v>41.632720999999997</v>
      </c>
      <c r="J115" s="120">
        <v>-70.272800000000004</v>
      </c>
    </row>
    <row r="116" spans="1:10" ht="12.75" customHeight="1" x14ac:dyDescent="0.2">
      <c r="A116" s="111" t="s">
        <v>155</v>
      </c>
      <c r="B116" s="111" t="s">
        <v>660</v>
      </c>
      <c r="C116" s="111" t="s">
        <v>661</v>
      </c>
      <c r="D116" s="111" t="s">
        <v>31</v>
      </c>
      <c r="E116" s="111">
        <v>2</v>
      </c>
      <c r="F116" s="120">
        <v>0.43</v>
      </c>
      <c r="G116" s="120">
        <v>41.632719999999999</v>
      </c>
      <c r="H116" s="120">
        <v>-70.272810000000007</v>
      </c>
      <c r="I116" s="120">
        <v>41.637278999999999</v>
      </c>
      <c r="J116" s="120">
        <v>-70.277150000000006</v>
      </c>
    </row>
    <row r="117" spans="1:10" ht="12.75" customHeight="1" x14ac:dyDescent="0.2">
      <c r="A117" s="111" t="s">
        <v>155</v>
      </c>
      <c r="B117" s="111" t="s">
        <v>776</v>
      </c>
      <c r="C117" s="111" t="s">
        <v>777</v>
      </c>
      <c r="D117" s="111" t="s">
        <v>31</v>
      </c>
      <c r="E117" s="111">
        <v>2</v>
      </c>
      <c r="F117" s="120">
        <v>0.08</v>
      </c>
      <c r="G117" s="120">
        <v>42.058242999999997</v>
      </c>
      <c r="H117" s="120">
        <v>-70.173958999999996</v>
      </c>
      <c r="I117" s="120">
        <v>42.058790000000002</v>
      </c>
      <c r="J117" s="120">
        <v>-70.172411999999994</v>
      </c>
    </row>
    <row r="118" spans="1:10" ht="12.75" customHeight="1" x14ac:dyDescent="0.2">
      <c r="A118" s="48" t="s">
        <v>155</v>
      </c>
      <c r="B118" s="48" t="s">
        <v>828</v>
      </c>
      <c r="C118" s="48" t="s">
        <v>829</v>
      </c>
      <c r="D118" s="48" t="s">
        <v>31</v>
      </c>
      <c r="E118" s="48">
        <v>2</v>
      </c>
      <c r="F118" s="120">
        <v>0.12</v>
      </c>
      <c r="G118" s="120">
        <v>41.639061390000002</v>
      </c>
      <c r="H118" s="120">
        <v>-70.277499610000007</v>
      </c>
      <c r="I118" s="120">
        <v>41.637306160000001</v>
      </c>
      <c r="J118" s="120">
        <v>-70.277010720000007</v>
      </c>
    </row>
    <row r="119" spans="1:10" ht="12.75" customHeight="1" x14ac:dyDescent="0.2">
      <c r="A119" s="48" t="s">
        <v>155</v>
      </c>
      <c r="B119" s="48" t="s">
        <v>875</v>
      </c>
      <c r="C119" s="48" t="s">
        <v>876</v>
      </c>
      <c r="D119" s="48" t="s">
        <v>31</v>
      </c>
      <c r="E119" s="48">
        <v>3</v>
      </c>
      <c r="F119" s="120">
        <v>0.13</v>
      </c>
      <c r="G119" s="120">
        <v>41.773227220000003</v>
      </c>
      <c r="H119" s="120">
        <v>-69.967109750000006</v>
      </c>
      <c r="I119" s="120">
        <v>41.772546890000001</v>
      </c>
      <c r="J119" s="120">
        <v>-69.969528819999994</v>
      </c>
    </row>
    <row r="120" spans="1:10" ht="12.75" customHeight="1" x14ac:dyDescent="0.2">
      <c r="A120" s="48" t="s">
        <v>155</v>
      </c>
      <c r="B120" s="48" t="s">
        <v>621</v>
      </c>
      <c r="C120" s="48" t="s">
        <v>622</v>
      </c>
      <c r="D120" s="48" t="s">
        <v>31</v>
      </c>
      <c r="E120" s="48">
        <v>2</v>
      </c>
      <c r="F120" s="120">
        <v>0.18</v>
      </c>
      <c r="G120" s="120">
        <v>41.635168999999998</v>
      </c>
      <c r="H120" s="120">
        <v>-70.292720000000003</v>
      </c>
      <c r="I120" s="120">
        <v>41.635359999999999</v>
      </c>
      <c r="J120" s="120">
        <v>-70.289124999999999</v>
      </c>
    </row>
    <row r="121" spans="1:10" ht="12.75" customHeight="1" x14ac:dyDescent="0.2">
      <c r="A121" s="48" t="s">
        <v>155</v>
      </c>
      <c r="B121" s="48" t="s">
        <v>863</v>
      </c>
      <c r="C121" s="48" t="s">
        <v>864</v>
      </c>
      <c r="D121" s="48" t="s">
        <v>31</v>
      </c>
      <c r="E121" s="48">
        <v>2</v>
      </c>
      <c r="F121" s="120">
        <v>0</v>
      </c>
      <c r="G121" s="120">
        <v>41.837019869999999</v>
      </c>
      <c r="H121" s="120">
        <v>-70.004408269999999</v>
      </c>
      <c r="I121" s="120">
        <v>41.837138000000003</v>
      </c>
      <c r="J121" s="120">
        <v>-70.004413690000007</v>
      </c>
    </row>
    <row r="122" spans="1:10" ht="12.75" customHeight="1" x14ac:dyDescent="0.2">
      <c r="A122" s="120" t="s">
        <v>155</v>
      </c>
      <c r="B122" s="120" t="s">
        <v>195</v>
      </c>
      <c r="C122" s="120" t="s">
        <v>196</v>
      </c>
      <c r="D122" s="120" t="s">
        <v>31</v>
      </c>
      <c r="E122" s="120">
        <v>2</v>
      </c>
      <c r="F122" s="121">
        <v>0.14099999999999999</v>
      </c>
      <c r="G122" s="120">
        <v>41.671774509999999</v>
      </c>
      <c r="H122" s="120">
        <v>-69.947101750000002</v>
      </c>
      <c r="I122" s="120">
        <v>41.669604210000003</v>
      </c>
      <c r="J122" s="120">
        <v>-69.948592500000004</v>
      </c>
    </row>
    <row r="123" spans="1:10" ht="12.75" customHeight="1" x14ac:dyDescent="0.2">
      <c r="A123" s="48" t="s">
        <v>155</v>
      </c>
      <c r="B123" s="48" t="s">
        <v>682</v>
      </c>
      <c r="C123" s="48" t="s">
        <v>683</v>
      </c>
      <c r="D123" s="48" t="s">
        <v>31</v>
      </c>
      <c r="E123" s="48">
        <v>3</v>
      </c>
      <c r="F123" s="120">
        <v>7.0000000000000007E-2</v>
      </c>
      <c r="G123" s="120">
        <v>41.7821055</v>
      </c>
      <c r="H123" s="120">
        <v>-70.038358270000003</v>
      </c>
      <c r="I123" s="120">
        <v>41.782619920000002</v>
      </c>
      <c r="J123" s="120">
        <v>-70.037060920000002</v>
      </c>
    </row>
    <row r="124" spans="1:10" ht="12.75" customHeight="1" x14ac:dyDescent="0.2">
      <c r="A124" s="48" t="s">
        <v>155</v>
      </c>
      <c r="B124" s="48" t="s">
        <v>595</v>
      </c>
      <c r="C124" s="48" t="s">
        <v>596</v>
      </c>
      <c r="D124" s="48" t="s">
        <v>148</v>
      </c>
      <c r="E124" s="48">
        <v>2</v>
      </c>
      <c r="F124" s="120">
        <v>0.03</v>
      </c>
      <c r="G124" s="120">
        <v>41.72994525</v>
      </c>
      <c r="H124" s="120">
        <v>-69.991302829999995</v>
      </c>
      <c r="I124" s="120">
        <v>41.730443860000001</v>
      </c>
      <c r="J124" s="120">
        <v>-69.991134799999998</v>
      </c>
    </row>
    <row r="125" spans="1:10" ht="12.75" customHeight="1" x14ac:dyDescent="0.2">
      <c r="A125" s="48" t="s">
        <v>155</v>
      </c>
      <c r="B125" s="48" t="s">
        <v>760</v>
      </c>
      <c r="C125" s="48" t="s">
        <v>761</v>
      </c>
      <c r="D125" s="48" t="s">
        <v>148</v>
      </c>
      <c r="E125" s="48">
        <v>2</v>
      </c>
      <c r="F125" s="120">
        <v>0.12</v>
      </c>
      <c r="G125" s="120">
        <v>41.610890429999998</v>
      </c>
      <c r="H125" s="120">
        <v>-70.648926610000004</v>
      </c>
      <c r="I125" s="120">
        <v>41.61204395</v>
      </c>
      <c r="J125" s="120">
        <v>-70.647263359999997</v>
      </c>
    </row>
    <row r="126" spans="1:10" ht="12.75" customHeight="1" x14ac:dyDescent="0.2">
      <c r="A126" s="48" t="s">
        <v>155</v>
      </c>
      <c r="B126" s="48" t="s">
        <v>822</v>
      </c>
      <c r="C126" s="48" t="s">
        <v>823</v>
      </c>
      <c r="D126" s="48" t="s">
        <v>31</v>
      </c>
      <c r="E126" s="48">
        <v>3</v>
      </c>
      <c r="F126" s="120">
        <v>7.0000000000000007E-2</v>
      </c>
      <c r="G126" s="120">
        <v>42.021055619999998</v>
      </c>
      <c r="H126" s="120">
        <v>-70.036730169999998</v>
      </c>
      <c r="I126" s="120">
        <v>42.02012277</v>
      </c>
      <c r="J126" s="120">
        <v>-70.035807989999995</v>
      </c>
    </row>
    <row r="127" spans="1:10" ht="12.75" customHeight="1" x14ac:dyDescent="0.2">
      <c r="A127" s="48" t="s">
        <v>155</v>
      </c>
      <c r="B127" s="48" t="s">
        <v>770</v>
      </c>
      <c r="C127" s="48" t="s">
        <v>771</v>
      </c>
      <c r="D127" s="48" t="s">
        <v>31</v>
      </c>
      <c r="E127" s="48">
        <v>2</v>
      </c>
      <c r="F127" s="120">
        <v>0.04</v>
      </c>
      <c r="G127" s="120">
        <v>41.606405549999998</v>
      </c>
      <c r="H127" s="120">
        <v>-70.436974370000001</v>
      </c>
      <c r="I127" s="120">
        <v>41.605792719999997</v>
      </c>
      <c r="J127" s="120">
        <v>-70.437129889999994</v>
      </c>
    </row>
    <row r="128" spans="1:10" ht="12.75" customHeight="1" x14ac:dyDescent="0.2">
      <c r="A128" s="48" t="s">
        <v>155</v>
      </c>
      <c r="B128" s="48" t="s">
        <v>919</v>
      </c>
      <c r="C128" s="48" t="s">
        <v>920</v>
      </c>
      <c r="D128" s="48" t="s">
        <v>31</v>
      </c>
      <c r="E128" s="48">
        <v>3</v>
      </c>
      <c r="F128" s="120">
        <v>0.09</v>
      </c>
      <c r="G128" s="120">
        <v>41.923769550000003</v>
      </c>
      <c r="H128" s="120">
        <v>-69.97391485</v>
      </c>
      <c r="I128" s="120">
        <v>41.922476060000001</v>
      </c>
      <c r="J128" s="120">
        <v>-69.973266260000003</v>
      </c>
    </row>
    <row r="129" spans="1:10" ht="12.75" customHeight="1" x14ac:dyDescent="0.2">
      <c r="A129" s="48" t="s">
        <v>155</v>
      </c>
      <c r="B129" s="48" t="s">
        <v>1278</v>
      </c>
      <c r="C129" s="48" t="s">
        <v>1279</v>
      </c>
      <c r="D129" s="48" t="s">
        <v>31</v>
      </c>
      <c r="E129" s="48">
        <v>2</v>
      </c>
      <c r="F129" s="111">
        <v>0.01</v>
      </c>
      <c r="G129" s="111">
        <v>41.645921999999999</v>
      </c>
      <c r="H129" s="111">
        <v>-70.270798999999997</v>
      </c>
      <c r="I129" s="111">
        <v>41.644644999999997</v>
      </c>
      <c r="J129" s="111">
        <v>-70.267054999999999</v>
      </c>
    </row>
    <row r="130" spans="1:10" ht="12.75" customHeight="1" x14ac:dyDescent="0.2">
      <c r="A130" s="111" t="s">
        <v>155</v>
      </c>
      <c r="B130" s="111" t="s">
        <v>817</v>
      </c>
      <c r="C130" s="111" t="s">
        <v>849</v>
      </c>
      <c r="D130" s="111" t="s">
        <v>31</v>
      </c>
      <c r="E130" s="111">
        <v>2</v>
      </c>
      <c r="F130" s="120">
        <v>0.05</v>
      </c>
      <c r="G130" s="120">
        <v>41.762714690000003</v>
      </c>
      <c r="H130" s="120">
        <v>-70.109730339999999</v>
      </c>
      <c r="I130" s="120">
        <v>41.762700330000001</v>
      </c>
      <c r="J130" s="120">
        <v>-70.108680870000001</v>
      </c>
    </row>
    <row r="131" spans="1:10" ht="12.75" customHeight="1" x14ac:dyDescent="0.2">
      <c r="A131" s="48" t="s">
        <v>155</v>
      </c>
      <c r="B131" s="48" t="s">
        <v>700</v>
      </c>
      <c r="C131" s="48" t="s">
        <v>701</v>
      </c>
      <c r="D131" s="48" t="s">
        <v>31</v>
      </c>
      <c r="E131" s="48">
        <v>2</v>
      </c>
      <c r="F131" s="120">
        <v>1.01</v>
      </c>
      <c r="G131" s="111">
        <v>41.9225849659</v>
      </c>
      <c r="H131" s="111">
        <v>-69.974054231699995</v>
      </c>
      <c r="I131" s="111">
        <v>41.894945</v>
      </c>
      <c r="J131" s="111">
        <v>-69.963184999999996</v>
      </c>
    </row>
    <row r="132" spans="1:10" ht="12.75" customHeight="1" x14ac:dyDescent="0.2">
      <c r="A132" s="48" t="s">
        <v>155</v>
      </c>
      <c r="B132" s="48" t="s">
        <v>917</v>
      </c>
      <c r="C132" s="48" t="s">
        <v>918</v>
      </c>
      <c r="D132" s="48" t="s">
        <v>31</v>
      </c>
      <c r="E132" s="48">
        <v>2</v>
      </c>
      <c r="F132" s="120">
        <v>1.01</v>
      </c>
      <c r="G132" s="111">
        <v>41.894945</v>
      </c>
      <c r="H132" s="111">
        <v>-69.963184999999996</v>
      </c>
      <c r="I132" s="111">
        <v>41.880315228299999</v>
      </c>
      <c r="J132" s="111">
        <v>-69.957608717499994</v>
      </c>
    </row>
    <row r="133" spans="1:10" ht="12.75" customHeight="1" x14ac:dyDescent="0.2">
      <c r="A133" s="120" t="s">
        <v>155</v>
      </c>
      <c r="B133" s="120" t="s">
        <v>197</v>
      </c>
      <c r="C133" s="120" t="s">
        <v>198</v>
      </c>
      <c r="D133" s="120" t="s">
        <v>31</v>
      </c>
      <c r="E133" s="120">
        <v>2</v>
      </c>
      <c r="F133" s="121">
        <v>3.5999999999999997E-2</v>
      </c>
      <c r="G133" s="120">
        <v>41.600628239999999</v>
      </c>
      <c r="H133" s="120">
        <v>-70.465568399999995</v>
      </c>
      <c r="I133" s="120">
        <v>41.59980899</v>
      </c>
      <c r="J133" s="120">
        <v>-70.466218440000006</v>
      </c>
    </row>
    <row r="134" spans="1:10" ht="12.75" customHeight="1" x14ac:dyDescent="0.2">
      <c r="A134" s="48" t="s">
        <v>155</v>
      </c>
      <c r="B134" s="48" t="s">
        <v>945</v>
      </c>
      <c r="C134" s="48" t="s">
        <v>946</v>
      </c>
      <c r="D134" s="48" t="s">
        <v>148</v>
      </c>
      <c r="E134" s="48">
        <v>2</v>
      </c>
      <c r="F134" s="120">
        <v>0.16</v>
      </c>
      <c r="G134" s="120">
        <v>41.561300000000003</v>
      </c>
      <c r="H134" s="120">
        <v>-70.473600000000005</v>
      </c>
      <c r="I134" s="120">
        <v>41.563299999999998</v>
      </c>
      <c r="J134" s="120">
        <v>-70.4709</v>
      </c>
    </row>
    <row r="135" spans="1:10" ht="12.75" customHeight="1" x14ac:dyDescent="0.2">
      <c r="A135" s="48" t="s">
        <v>155</v>
      </c>
      <c r="B135" s="48" t="s">
        <v>734</v>
      </c>
      <c r="C135" s="48" t="s">
        <v>735</v>
      </c>
      <c r="D135" s="48" t="s">
        <v>31</v>
      </c>
      <c r="E135" s="48">
        <v>2</v>
      </c>
      <c r="F135" s="120">
        <v>0.26</v>
      </c>
      <c r="G135" s="120">
        <v>41.740484000000002</v>
      </c>
      <c r="H135" s="120">
        <v>-70.221616999999995</v>
      </c>
      <c r="I135" s="120">
        <v>41.742584999999998</v>
      </c>
      <c r="J135" s="120">
        <v>-70.217394999999996</v>
      </c>
    </row>
    <row r="136" spans="1:10" ht="12.75" customHeight="1" x14ac:dyDescent="0.2">
      <c r="A136" s="111" t="s">
        <v>155</v>
      </c>
      <c r="B136" s="111" t="s">
        <v>850</v>
      </c>
      <c r="C136" s="111" t="s">
        <v>851</v>
      </c>
      <c r="D136" s="111" t="s">
        <v>31</v>
      </c>
      <c r="E136" s="111">
        <v>2</v>
      </c>
      <c r="F136" s="120">
        <v>0.22</v>
      </c>
      <c r="G136" s="120">
        <v>41.929074960000001</v>
      </c>
      <c r="H136" s="120">
        <v>-70.030442739999998</v>
      </c>
      <c r="I136" s="120">
        <v>41.930052070000002</v>
      </c>
      <c r="J136" s="120">
        <v>-70.034248509999998</v>
      </c>
    </row>
    <row r="137" spans="1:10" ht="12.75" customHeight="1" x14ac:dyDescent="0.2">
      <c r="A137" s="48" t="s">
        <v>155</v>
      </c>
      <c r="B137" s="48" t="s">
        <v>696</v>
      </c>
      <c r="C137" s="48" t="s">
        <v>697</v>
      </c>
      <c r="D137" s="48" t="s">
        <v>31</v>
      </c>
      <c r="E137" s="48">
        <v>3</v>
      </c>
      <c r="F137" s="120">
        <v>0.01</v>
      </c>
      <c r="G137" s="120">
        <v>41.779949999999999</v>
      </c>
      <c r="H137" s="120">
        <v>-69.961963999999995</v>
      </c>
      <c r="I137" s="120">
        <v>41.779730000000001</v>
      </c>
      <c r="J137" s="120">
        <v>-69.962050000000005</v>
      </c>
    </row>
    <row r="138" spans="1:10" ht="12.75" customHeight="1" x14ac:dyDescent="0.2">
      <c r="A138" s="48" t="s">
        <v>155</v>
      </c>
      <c r="B138" s="48" t="s">
        <v>808</v>
      </c>
      <c r="C138" s="48" t="s">
        <v>809</v>
      </c>
      <c r="D138" s="48" t="s">
        <v>31</v>
      </c>
      <c r="E138" s="48">
        <v>2</v>
      </c>
      <c r="F138" s="120">
        <v>0.09</v>
      </c>
      <c r="G138" s="120">
        <v>41.654824619999999</v>
      </c>
      <c r="H138" s="120">
        <v>-70.624668819999997</v>
      </c>
      <c r="I138" s="120">
        <v>41.655928009999997</v>
      </c>
      <c r="J138" s="120">
        <v>-70.623900820000003</v>
      </c>
    </row>
    <row r="139" spans="1:10" ht="12.75" customHeight="1" x14ac:dyDescent="0.2">
      <c r="A139" s="111" t="s">
        <v>155</v>
      </c>
      <c r="B139" s="111" t="s">
        <v>1304</v>
      </c>
      <c r="C139" s="111" t="s">
        <v>1330</v>
      </c>
      <c r="D139" s="111" t="s">
        <v>31</v>
      </c>
      <c r="E139" s="111">
        <v>2</v>
      </c>
      <c r="F139" s="111"/>
      <c r="G139" s="111">
        <v>41.656013279299998</v>
      </c>
      <c r="H139" s="111">
        <v>-70.624796152800002</v>
      </c>
      <c r="I139" s="111">
        <v>41.656280226</v>
      </c>
      <c r="J139" s="111">
        <v>-70.624815625899998</v>
      </c>
    </row>
    <row r="140" spans="1:10" ht="12.75" customHeight="1" x14ac:dyDescent="0.2">
      <c r="A140" s="111" t="s">
        <v>155</v>
      </c>
      <c r="B140" s="111" t="s">
        <v>1331</v>
      </c>
      <c r="C140" s="111" t="s">
        <v>1332</v>
      </c>
      <c r="D140" s="48" t="s">
        <v>148</v>
      </c>
      <c r="E140" s="111">
        <v>2</v>
      </c>
      <c r="F140" s="111">
        <v>0.03</v>
      </c>
      <c r="G140" s="111">
        <v>41.656078999999998</v>
      </c>
      <c r="H140" s="111">
        <v>-70.623272999999998</v>
      </c>
      <c r="I140" s="111">
        <v>41.656114000000002</v>
      </c>
      <c r="J140" s="111">
        <v>-70.622632999999993</v>
      </c>
    </row>
    <row r="141" spans="1:10" ht="12.75" customHeight="1" x14ac:dyDescent="0.2">
      <c r="A141" s="48" t="s">
        <v>155</v>
      </c>
      <c r="B141" s="48" t="s">
        <v>662</v>
      </c>
      <c r="C141" s="48" t="s">
        <v>663</v>
      </c>
      <c r="D141" s="48" t="s">
        <v>31</v>
      </c>
      <c r="E141" s="48">
        <v>2</v>
      </c>
      <c r="F141" s="120">
        <v>0.2</v>
      </c>
      <c r="G141" s="111">
        <v>41.549312</v>
      </c>
      <c r="H141" s="111">
        <v>-70.555193000000003</v>
      </c>
      <c r="I141" s="111">
        <v>41.549900556499999</v>
      </c>
      <c r="J141" s="111">
        <v>-70.553102093000007</v>
      </c>
    </row>
    <row r="142" spans="1:10" ht="12.75" customHeight="1" x14ac:dyDescent="0.2">
      <c r="A142" s="48" t="s">
        <v>155</v>
      </c>
      <c r="B142" s="48" t="s">
        <v>728</v>
      </c>
      <c r="C142" s="48" t="s">
        <v>729</v>
      </c>
      <c r="D142" s="48" t="s">
        <v>31</v>
      </c>
      <c r="E142" s="48">
        <v>2</v>
      </c>
      <c r="F142" s="120">
        <v>0.2</v>
      </c>
      <c r="G142" s="111">
        <v>41.548869024799998</v>
      </c>
      <c r="H142" s="111">
        <v>-70.560978218299994</v>
      </c>
      <c r="I142" s="111">
        <v>41.549157000000001</v>
      </c>
      <c r="J142" s="111">
        <v>-70.555446000000003</v>
      </c>
    </row>
    <row r="143" spans="1:10" ht="12.75" customHeight="1" x14ac:dyDescent="0.2">
      <c r="A143" s="48" t="s">
        <v>155</v>
      </c>
      <c r="B143" s="48" t="s">
        <v>754</v>
      </c>
      <c r="C143" s="48" t="s">
        <v>755</v>
      </c>
      <c r="D143" s="48" t="s">
        <v>31</v>
      </c>
      <c r="E143" s="48">
        <v>3</v>
      </c>
      <c r="F143" s="120">
        <v>0.31</v>
      </c>
      <c r="G143" s="120">
        <v>41.662006349999999</v>
      </c>
      <c r="H143" s="120">
        <v>-70.06515589</v>
      </c>
      <c r="I143" s="120">
        <v>41.663558680000001</v>
      </c>
      <c r="J143" s="120">
        <v>-70.070989190000006</v>
      </c>
    </row>
    <row r="144" spans="1:10" ht="12.75" customHeight="1" x14ac:dyDescent="0.2">
      <c r="A144" s="48" t="s">
        <v>155</v>
      </c>
      <c r="B144" s="48" t="s">
        <v>756</v>
      </c>
      <c r="C144" s="48" t="s">
        <v>757</v>
      </c>
      <c r="D144" s="48" t="s">
        <v>31</v>
      </c>
      <c r="E144" s="48">
        <v>2</v>
      </c>
      <c r="F144" s="120">
        <v>0.12</v>
      </c>
      <c r="G144" s="120">
        <v>41.541211330000003</v>
      </c>
      <c r="H144" s="120">
        <v>-70.622066239999995</v>
      </c>
      <c r="I144" s="120">
        <v>41.540786480000001</v>
      </c>
      <c r="J144" s="120">
        <v>-70.624408369999998</v>
      </c>
    </row>
    <row r="145" spans="1:10" ht="12.75" customHeight="1" x14ac:dyDescent="0.2">
      <c r="A145" s="120" t="s">
        <v>155</v>
      </c>
      <c r="B145" s="120" t="s">
        <v>199</v>
      </c>
      <c r="C145" s="120" t="s">
        <v>200</v>
      </c>
      <c r="D145" s="120" t="s">
        <v>31</v>
      </c>
      <c r="E145" s="120">
        <v>2</v>
      </c>
      <c r="F145" s="121">
        <v>0.107</v>
      </c>
      <c r="G145" s="120">
        <v>41.709230099999999</v>
      </c>
      <c r="H145" s="120">
        <v>-70.299803080000004</v>
      </c>
      <c r="I145" s="120">
        <v>41.709435229999997</v>
      </c>
      <c r="J145" s="120">
        <v>-70.297377409999996</v>
      </c>
    </row>
    <row r="146" spans="1:10" ht="12.75" customHeight="1" x14ac:dyDescent="0.2">
      <c r="A146" s="48" t="s">
        <v>155</v>
      </c>
      <c r="B146" s="48" t="s">
        <v>567</v>
      </c>
      <c r="C146" s="48" t="s">
        <v>568</v>
      </c>
      <c r="D146" s="48" t="s">
        <v>31</v>
      </c>
      <c r="E146" s="48">
        <v>2</v>
      </c>
      <c r="F146" s="120">
        <v>0.21</v>
      </c>
      <c r="G146" s="120">
        <v>41.713740909999999</v>
      </c>
      <c r="H146" s="120">
        <v>-70.616849959999996</v>
      </c>
      <c r="I146" s="120">
        <v>41.713740909999999</v>
      </c>
      <c r="J146" s="120">
        <v>-70.616849959999996</v>
      </c>
    </row>
    <row r="147" spans="1:10" ht="12.75" customHeight="1" x14ac:dyDescent="0.2">
      <c r="A147" s="111" t="s">
        <v>155</v>
      </c>
      <c r="B147" s="111" t="s">
        <v>581</v>
      </c>
      <c r="C147" s="111" t="s">
        <v>582</v>
      </c>
      <c r="D147" s="111" t="s">
        <v>31</v>
      </c>
      <c r="E147" s="111">
        <v>2</v>
      </c>
      <c r="F147" s="120">
        <v>7.48</v>
      </c>
      <c r="G147" s="120">
        <v>41.830003599999998</v>
      </c>
      <c r="H147" s="120">
        <v>-69.943369849999996</v>
      </c>
      <c r="I147" s="120">
        <v>41.7226645</v>
      </c>
      <c r="J147" s="120">
        <v>-69.928213580000005</v>
      </c>
    </row>
    <row r="148" spans="1:10" ht="12.75" customHeight="1" x14ac:dyDescent="0.2">
      <c r="A148" s="48" t="s">
        <v>155</v>
      </c>
      <c r="B148" s="48" t="s">
        <v>656</v>
      </c>
      <c r="C148" s="48" t="s">
        <v>657</v>
      </c>
      <c r="D148" s="48" t="s">
        <v>31</v>
      </c>
      <c r="E148" s="48">
        <v>2</v>
      </c>
      <c r="F148" s="120">
        <v>0.72</v>
      </c>
      <c r="G148" s="49">
        <v>41.863204000000003</v>
      </c>
      <c r="H148" s="49">
        <v>-69.951785000000001</v>
      </c>
      <c r="I148" s="111">
        <v>41.849960580000001</v>
      </c>
      <c r="J148" s="111">
        <v>-69.94712226</v>
      </c>
    </row>
    <row r="149" spans="1:10" ht="12.75" customHeight="1" x14ac:dyDescent="0.2">
      <c r="A149" s="48" t="s">
        <v>155</v>
      </c>
      <c r="B149" s="48" t="s">
        <v>565</v>
      </c>
      <c r="C149" s="48" t="s">
        <v>566</v>
      </c>
      <c r="D149" s="48" t="s">
        <v>31</v>
      </c>
      <c r="E149" s="48">
        <v>2</v>
      </c>
      <c r="F149" s="120">
        <v>0.72</v>
      </c>
      <c r="G149" s="111">
        <v>41.88045752</v>
      </c>
      <c r="H149" s="111">
        <v>-69.956490830000007</v>
      </c>
      <c r="I149" s="49">
        <v>41.863204000000003</v>
      </c>
      <c r="J149" s="49">
        <v>-69.951785000000001</v>
      </c>
    </row>
    <row r="150" spans="1:10" ht="12.75" customHeight="1" x14ac:dyDescent="0.2">
      <c r="A150" s="48" t="s">
        <v>155</v>
      </c>
      <c r="B150" s="48" t="s">
        <v>593</v>
      </c>
      <c r="C150" s="48" t="s">
        <v>594</v>
      </c>
      <c r="D150" s="48" t="s">
        <v>31</v>
      </c>
      <c r="E150" s="48">
        <v>3</v>
      </c>
      <c r="F150" s="120">
        <v>0.01</v>
      </c>
      <c r="G150" s="120">
        <v>41.665067749999999</v>
      </c>
      <c r="H150" s="120">
        <v>-70.051344970000002</v>
      </c>
      <c r="I150" s="120">
        <v>41.664988180000002</v>
      </c>
      <c r="J150" s="120">
        <v>-70.051766079999993</v>
      </c>
    </row>
    <row r="151" spans="1:10" ht="12.75" customHeight="1" x14ac:dyDescent="0.2">
      <c r="A151" s="48" t="s">
        <v>155</v>
      </c>
      <c r="B151" s="48" t="s">
        <v>658</v>
      </c>
      <c r="C151" s="48" t="s">
        <v>659</v>
      </c>
      <c r="D151" s="48" t="s">
        <v>148</v>
      </c>
      <c r="E151" s="48">
        <v>2</v>
      </c>
      <c r="F151" s="120">
        <v>0.37</v>
      </c>
      <c r="G151" s="120">
        <v>41.563299999999998</v>
      </c>
      <c r="H151" s="120">
        <v>-70.4709</v>
      </c>
      <c r="I151" s="120">
        <v>41.568399999999997</v>
      </c>
      <c r="J151" s="120">
        <v>-70.4649</v>
      </c>
    </row>
    <row r="152" spans="1:10" ht="12.75" customHeight="1" x14ac:dyDescent="0.2">
      <c r="A152" s="48" t="s">
        <v>155</v>
      </c>
      <c r="B152" s="48" t="s">
        <v>619</v>
      </c>
      <c r="C152" s="48" t="s">
        <v>620</v>
      </c>
      <c r="D152" s="48" t="s">
        <v>148</v>
      </c>
      <c r="E152" s="48">
        <v>2</v>
      </c>
      <c r="F152" s="120">
        <v>0.21</v>
      </c>
      <c r="G152" s="120">
        <v>41.637705310000001</v>
      </c>
      <c r="H152" s="120">
        <v>-70.643299389999996</v>
      </c>
      <c r="I152" s="120">
        <v>41.640133380000002</v>
      </c>
      <c r="J152" s="120">
        <v>-70.644902070000001</v>
      </c>
    </row>
    <row r="153" spans="1:10" ht="12.75" customHeight="1" x14ac:dyDescent="0.2">
      <c r="A153" s="48" t="s">
        <v>155</v>
      </c>
      <c r="B153" s="48" t="s">
        <v>782</v>
      </c>
      <c r="C153" s="48" t="s">
        <v>783</v>
      </c>
      <c r="D153" s="48" t="s">
        <v>31</v>
      </c>
      <c r="E153" s="48">
        <v>3</v>
      </c>
      <c r="F153" s="120">
        <v>1.6</v>
      </c>
      <c r="G153" s="120">
        <v>41.966847899999998</v>
      </c>
      <c r="H153" s="120">
        <v>-69.996608230000007</v>
      </c>
      <c r="I153" s="120">
        <v>41.94570985</v>
      </c>
      <c r="J153" s="120">
        <v>-69.983831589999994</v>
      </c>
    </row>
    <row r="154" spans="1:10" ht="12.75" customHeight="1" x14ac:dyDescent="0.2">
      <c r="A154" s="48" t="s">
        <v>155</v>
      </c>
      <c r="B154" s="48" t="s">
        <v>720</v>
      </c>
      <c r="C154" s="48" t="s">
        <v>721</v>
      </c>
      <c r="D154" s="48" t="s">
        <v>148</v>
      </c>
      <c r="E154" s="48">
        <v>2</v>
      </c>
      <c r="F154" s="120">
        <v>0.19</v>
      </c>
      <c r="G154" s="120">
        <v>41.516104400000003</v>
      </c>
      <c r="H154" s="120">
        <v>-70.657587629999995</v>
      </c>
      <c r="I154" s="120">
        <v>41.51747881</v>
      </c>
      <c r="J154" s="120">
        <v>-70.660802649999994</v>
      </c>
    </row>
    <row r="155" spans="1:10" ht="12.75" customHeight="1" x14ac:dyDescent="0.2">
      <c r="A155" s="120" t="s">
        <v>155</v>
      </c>
      <c r="B155" s="120" t="s">
        <v>201</v>
      </c>
      <c r="C155" s="120" t="s">
        <v>202</v>
      </c>
      <c r="D155" s="120" t="s">
        <v>31</v>
      </c>
      <c r="E155" s="120">
        <v>2</v>
      </c>
      <c r="F155" s="121">
        <v>4.2000000000000003E-2</v>
      </c>
      <c r="G155" s="120">
        <v>42.060476999999999</v>
      </c>
      <c r="H155" s="120">
        <v>-70.148112999999995</v>
      </c>
      <c r="I155" s="120">
        <v>42.049605</v>
      </c>
      <c r="J155" s="120">
        <v>-70.118808999999999</v>
      </c>
    </row>
    <row r="156" spans="1:10" ht="12.75" customHeight="1" x14ac:dyDescent="0.2">
      <c r="A156" s="48" t="s">
        <v>155</v>
      </c>
      <c r="B156" s="48" t="s">
        <v>750</v>
      </c>
      <c r="C156" s="48" t="s">
        <v>751</v>
      </c>
      <c r="D156" s="48" t="s">
        <v>148</v>
      </c>
      <c r="E156" s="48">
        <v>2</v>
      </c>
      <c r="F156" s="120">
        <v>0.08</v>
      </c>
      <c r="G156" s="48">
        <v>41.776176447899999</v>
      </c>
      <c r="H156" s="48">
        <v>-70.054115910199997</v>
      </c>
      <c r="I156" s="48">
        <v>41.777311976100002</v>
      </c>
      <c r="J156" s="48">
        <v>-70.051071113399999</v>
      </c>
    </row>
    <row r="157" spans="1:10" ht="12.75" customHeight="1" x14ac:dyDescent="0.2">
      <c r="A157" s="120" t="s">
        <v>155</v>
      </c>
      <c r="B157" s="120" t="s">
        <v>203</v>
      </c>
      <c r="C157" s="120" t="s">
        <v>204</v>
      </c>
      <c r="D157" s="120" t="s">
        <v>148</v>
      </c>
      <c r="E157" s="120">
        <v>2</v>
      </c>
      <c r="F157" s="121">
        <v>0.125</v>
      </c>
      <c r="G157" s="120">
        <v>41.658234</v>
      </c>
      <c r="H157" s="120">
        <v>-70.108683999999997</v>
      </c>
      <c r="I157" s="120">
        <v>41.657760000000003</v>
      </c>
      <c r="J157" s="120">
        <v>-70.114689999999996</v>
      </c>
    </row>
    <row r="158" spans="1:10" ht="12.75" customHeight="1" x14ac:dyDescent="0.2">
      <c r="A158" s="48" t="s">
        <v>155</v>
      </c>
      <c r="B158" s="48" t="s">
        <v>871</v>
      </c>
      <c r="C158" s="48" t="s">
        <v>872</v>
      </c>
      <c r="D158" s="48" t="s">
        <v>148</v>
      </c>
      <c r="E158" s="48">
        <v>2</v>
      </c>
      <c r="F158" s="120">
        <v>0.06</v>
      </c>
      <c r="G158" s="120">
        <v>41.659178240000003</v>
      </c>
      <c r="H158" s="120">
        <v>-70.107378100000005</v>
      </c>
      <c r="I158" s="120">
        <v>41.65823907</v>
      </c>
      <c r="J158" s="120">
        <v>-70.108686969999994</v>
      </c>
    </row>
    <row r="159" spans="1:10" ht="12.75" customHeight="1" x14ac:dyDescent="0.2">
      <c r="A159" s="48" t="s">
        <v>155</v>
      </c>
      <c r="B159" s="48" t="s">
        <v>562</v>
      </c>
      <c r="C159" s="48" t="s">
        <v>563</v>
      </c>
      <c r="D159" s="48" t="s">
        <v>31</v>
      </c>
      <c r="E159" s="48">
        <v>2</v>
      </c>
      <c r="F159" s="120">
        <v>0.15</v>
      </c>
      <c r="G159" s="120">
        <v>41.629347209999999</v>
      </c>
      <c r="H159" s="120">
        <v>-70.642082450000004</v>
      </c>
      <c r="I159" s="120">
        <v>41.631209329999997</v>
      </c>
      <c r="J159" s="120">
        <v>-70.643645340000006</v>
      </c>
    </row>
    <row r="160" spans="1:10" ht="12.75" customHeight="1" x14ac:dyDescent="0.2">
      <c r="A160" s="48" t="s">
        <v>155</v>
      </c>
      <c r="B160" s="48" t="s">
        <v>815</v>
      </c>
      <c r="C160" s="48" t="s">
        <v>816</v>
      </c>
      <c r="D160" s="48" t="s">
        <v>31</v>
      </c>
      <c r="E160" s="48">
        <v>2</v>
      </c>
      <c r="F160" s="120">
        <v>0.12</v>
      </c>
      <c r="G160" s="120">
        <v>41.627573398000003</v>
      </c>
      <c r="H160" s="120">
        <v>-70.640868484099997</v>
      </c>
      <c r="I160" s="120">
        <v>41.623921000000003</v>
      </c>
      <c r="J160" s="120">
        <v>-70.639998000000006</v>
      </c>
    </row>
    <row r="161" spans="1:10" ht="12.75" customHeight="1" x14ac:dyDescent="0.2">
      <c r="A161" s="48" t="s">
        <v>155</v>
      </c>
      <c r="B161" s="48" t="s">
        <v>708</v>
      </c>
      <c r="C161" s="48" t="s">
        <v>709</v>
      </c>
      <c r="D161" s="48" t="s">
        <v>31</v>
      </c>
      <c r="E161" s="48">
        <v>2</v>
      </c>
      <c r="F161" s="120">
        <v>0.12</v>
      </c>
      <c r="G161" s="120">
        <v>41.623921000000003</v>
      </c>
      <c r="H161" s="120">
        <v>-70.639998000000006</v>
      </c>
      <c r="I161" s="120">
        <v>41.621941689800003</v>
      </c>
      <c r="J161" s="120">
        <v>-70.6407753485</v>
      </c>
    </row>
    <row r="162" spans="1:10" ht="12.75" customHeight="1" x14ac:dyDescent="0.2">
      <c r="A162" s="48" t="s">
        <v>155</v>
      </c>
      <c r="B162" s="48" t="s">
        <v>846</v>
      </c>
      <c r="C162" s="48" t="s">
        <v>847</v>
      </c>
      <c r="D162" s="48" t="s">
        <v>148</v>
      </c>
      <c r="E162" s="48">
        <v>2</v>
      </c>
      <c r="F162" s="120">
        <v>0.14000000000000001</v>
      </c>
      <c r="G162" s="120">
        <v>41.629545999999998</v>
      </c>
      <c r="H162" s="120">
        <v>-70.641710000000003</v>
      </c>
      <c r="I162" s="120">
        <v>41.627575999999998</v>
      </c>
      <c r="J162" s="120">
        <v>-70.640870000000007</v>
      </c>
    </row>
    <row r="163" spans="1:10" ht="12.75" customHeight="1" x14ac:dyDescent="0.2">
      <c r="A163" s="48" t="s">
        <v>155</v>
      </c>
      <c r="B163" s="48" t="s">
        <v>758</v>
      </c>
      <c r="C163" s="48" t="s">
        <v>759</v>
      </c>
      <c r="D163" s="48" t="s">
        <v>31</v>
      </c>
      <c r="E163" s="48">
        <v>3</v>
      </c>
      <c r="F163" s="120">
        <v>7.0000000000000007E-2</v>
      </c>
      <c r="G163" s="120">
        <v>41.913458249999998</v>
      </c>
      <c r="H163" s="120">
        <v>-70.02696229</v>
      </c>
      <c r="I163" s="120">
        <v>41.914330190000001</v>
      </c>
      <c r="J163" s="120">
        <v>-70.027859210000003</v>
      </c>
    </row>
    <row r="164" spans="1:10" ht="12.75" customHeight="1" x14ac:dyDescent="0.2">
      <c r="A164" s="48" t="s">
        <v>155</v>
      </c>
      <c r="B164" s="48" t="s">
        <v>844</v>
      </c>
      <c r="C164" s="48" t="s">
        <v>845</v>
      </c>
      <c r="D164" s="48" t="s">
        <v>148</v>
      </c>
      <c r="E164" s="48">
        <v>2</v>
      </c>
      <c r="F164" s="120">
        <v>0.15</v>
      </c>
      <c r="G164" s="120">
        <v>41.621029999999998</v>
      </c>
      <c r="H164" s="120">
        <v>-70.419263000000001</v>
      </c>
      <c r="I164" s="120">
        <v>41.622112000000001</v>
      </c>
      <c r="J164" s="120">
        <v>-70.417051999999998</v>
      </c>
    </row>
    <row r="165" spans="1:10" ht="12.75" customHeight="1" x14ac:dyDescent="0.2">
      <c r="A165" s="48" t="s">
        <v>155</v>
      </c>
      <c r="B165" s="48" t="s">
        <v>924</v>
      </c>
      <c r="C165" s="48" t="s">
        <v>925</v>
      </c>
      <c r="D165" s="48" t="s">
        <v>31</v>
      </c>
      <c r="E165" s="48">
        <v>2</v>
      </c>
      <c r="F165" s="120">
        <v>7.0000000000000007E-2</v>
      </c>
      <c r="G165" s="120">
        <v>41.679884559999998</v>
      </c>
      <c r="H165" s="120">
        <v>-69.963645060000005</v>
      </c>
      <c r="I165" s="120">
        <v>41.680990909999998</v>
      </c>
      <c r="J165" s="120">
        <v>-69.963763580000006</v>
      </c>
    </row>
    <row r="166" spans="1:10" ht="12.75" customHeight="1" x14ac:dyDescent="0.2">
      <c r="A166" s="111" t="s">
        <v>155</v>
      </c>
      <c r="B166" s="111" t="s">
        <v>730</v>
      </c>
      <c r="C166" s="111" t="s">
        <v>731</v>
      </c>
      <c r="D166" s="111" t="s">
        <v>31</v>
      </c>
      <c r="E166" s="111">
        <v>2</v>
      </c>
      <c r="F166" s="120">
        <v>0.28000000000000003</v>
      </c>
      <c r="G166" s="120">
        <v>41.761257000000001</v>
      </c>
      <c r="H166" s="120">
        <v>-70.114433000000005</v>
      </c>
      <c r="I166" s="120">
        <v>41.762360000000001</v>
      </c>
      <c r="J166" s="120">
        <v>-70.109568999999993</v>
      </c>
    </row>
    <row r="167" spans="1:10" ht="12.75" customHeight="1" x14ac:dyDescent="0.2">
      <c r="A167" s="120" t="s">
        <v>155</v>
      </c>
      <c r="B167" s="120" t="s">
        <v>205</v>
      </c>
      <c r="C167" s="120" t="s">
        <v>206</v>
      </c>
      <c r="D167" s="120" t="s">
        <v>31</v>
      </c>
      <c r="E167" s="120">
        <v>2</v>
      </c>
      <c r="F167" s="121">
        <v>6.4000000000000001E-2</v>
      </c>
      <c r="G167" s="120">
        <v>41.992311999999998</v>
      </c>
      <c r="H167" s="120">
        <v>-70.071656000000004</v>
      </c>
      <c r="I167" s="120">
        <v>41.991459999999996</v>
      </c>
      <c r="J167" s="120">
        <v>-70.072102000000001</v>
      </c>
    </row>
    <row r="168" spans="1:10" ht="12.75" customHeight="1" x14ac:dyDescent="0.2">
      <c r="A168" s="48" t="s">
        <v>155</v>
      </c>
      <c r="B168" s="48" t="s">
        <v>672</v>
      </c>
      <c r="C168" s="48" t="s">
        <v>673</v>
      </c>
      <c r="D168" s="48" t="s">
        <v>31</v>
      </c>
      <c r="E168" s="48">
        <v>2</v>
      </c>
      <c r="F168" s="120">
        <v>0.03</v>
      </c>
      <c r="G168" s="120">
        <v>41.641112390000004</v>
      </c>
      <c r="H168" s="120">
        <v>-70.21076961</v>
      </c>
      <c r="I168" s="120">
        <v>41.64079521</v>
      </c>
      <c r="J168" s="120">
        <v>-70.211379859999994</v>
      </c>
    </row>
    <row r="169" spans="1:10" ht="12.75" customHeight="1" x14ac:dyDescent="0.2">
      <c r="A169" s="48" t="s">
        <v>155</v>
      </c>
      <c r="B169" s="48" t="s">
        <v>909</v>
      </c>
      <c r="C169" s="48" t="s">
        <v>910</v>
      </c>
      <c r="D169" s="48" t="s">
        <v>31</v>
      </c>
      <c r="E169" s="48">
        <v>2</v>
      </c>
      <c r="F169" s="120">
        <v>0.06</v>
      </c>
      <c r="G169" s="120">
        <v>41.640453000000001</v>
      </c>
      <c r="H169" s="120">
        <v>-70.212556000000006</v>
      </c>
      <c r="I169" s="120">
        <v>41.640906999999999</v>
      </c>
      <c r="J169" s="120">
        <v>-70.211455999999998</v>
      </c>
    </row>
    <row r="170" spans="1:10" ht="12.75" customHeight="1" x14ac:dyDescent="0.2">
      <c r="A170" s="111" t="s">
        <v>155</v>
      </c>
      <c r="B170" s="111" t="s">
        <v>881</v>
      </c>
      <c r="C170" s="111" t="s">
        <v>882</v>
      </c>
      <c r="D170" s="111" t="s">
        <v>31</v>
      </c>
      <c r="E170" s="111">
        <v>2</v>
      </c>
      <c r="F170" s="120">
        <v>0</v>
      </c>
      <c r="G170" s="111">
        <v>41.682400000000001</v>
      </c>
      <c r="H170" s="111">
        <v>-70.624799999999993</v>
      </c>
      <c r="I170" s="111">
        <v>41.682000000000002</v>
      </c>
      <c r="J170" s="111">
        <v>-70.624899999999997</v>
      </c>
    </row>
    <row r="171" spans="1:10" ht="12.75" customHeight="1" x14ac:dyDescent="0.2">
      <c r="A171" s="48" t="s">
        <v>155</v>
      </c>
      <c r="B171" s="48" t="s">
        <v>571</v>
      </c>
      <c r="C171" s="48" t="s">
        <v>572</v>
      </c>
      <c r="D171" s="48" t="s">
        <v>31</v>
      </c>
      <c r="E171" s="48">
        <v>3</v>
      </c>
      <c r="F171" s="120">
        <v>0.01</v>
      </c>
      <c r="G171" s="120">
        <v>41.756352159999999</v>
      </c>
      <c r="H171" s="120">
        <v>-69.969880860000004</v>
      </c>
      <c r="I171" s="120">
        <v>41.754432530000003</v>
      </c>
      <c r="J171" s="120">
        <v>-69.966471380000002</v>
      </c>
    </row>
    <row r="172" spans="1:10" ht="12.75" customHeight="1" x14ac:dyDescent="0.2">
      <c r="A172" s="48" t="s">
        <v>155</v>
      </c>
      <c r="B172" s="111" t="s">
        <v>820</v>
      </c>
      <c r="C172" s="111" t="s">
        <v>821</v>
      </c>
      <c r="D172" s="48" t="s">
        <v>148</v>
      </c>
      <c r="E172" s="48">
        <v>2</v>
      </c>
      <c r="F172" s="49">
        <v>0.1</v>
      </c>
      <c r="G172" s="49">
        <v>41.770589588500002</v>
      </c>
      <c r="H172" s="49">
        <v>-70.079240003699994</v>
      </c>
      <c r="I172" s="49">
        <v>41.771449910100003</v>
      </c>
      <c r="J172" s="49">
        <v>-70.077812619100001</v>
      </c>
    </row>
    <row r="173" spans="1:10" ht="12.75" customHeight="1" x14ac:dyDescent="0.2">
      <c r="A173" s="120" t="s">
        <v>155</v>
      </c>
      <c r="B173" s="120" t="s">
        <v>207</v>
      </c>
      <c r="C173" s="120" t="s">
        <v>208</v>
      </c>
      <c r="D173" s="120" t="s">
        <v>31</v>
      </c>
      <c r="E173" s="120">
        <v>2</v>
      </c>
      <c r="F173" s="121">
        <v>3.9E-2</v>
      </c>
      <c r="G173" s="120">
        <v>41.733274369999997</v>
      </c>
      <c r="H173" s="120">
        <v>-69.990583040000004</v>
      </c>
      <c r="I173" s="120">
        <v>41.734803120000002</v>
      </c>
      <c r="J173" s="120">
        <v>-69.990230839999995</v>
      </c>
    </row>
    <row r="174" spans="1:10" ht="12.75" customHeight="1" x14ac:dyDescent="0.2">
      <c r="A174" s="120" t="s">
        <v>155</v>
      </c>
      <c r="B174" s="120" t="s">
        <v>209</v>
      </c>
      <c r="C174" s="120" t="s">
        <v>208</v>
      </c>
      <c r="D174" s="120" t="s">
        <v>31</v>
      </c>
      <c r="E174" s="120">
        <v>3</v>
      </c>
      <c r="F174" s="121">
        <v>0.13</v>
      </c>
      <c r="G174" s="120">
        <v>41.713384959999999</v>
      </c>
      <c r="H174" s="120">
        <v>-69.995303509999999</v>
      </c>
      <c r="I174" s="120">
        <v>41.713809689999998</v>
      </c>
      <c r="J174" s="120">
        <v>-69.995924220000006</v>
      </c>
    </row>
    <row r="175" spans="1:10" ht="12.75" customHeight="1" x14ac:dyDescent="0.2">
      <c r="A175" s="48" t="s">
        <v>155</v>
      </c>
      <c r="B175" s="48" t="s">
        <v>654</v>
      </c>
      <c r="C175" s="48" t="s">
        <v>655</v>
      </c>
      <c r="D175" s="48" t="s">
        <v>31</v>
      </c>
      <c r="E175" s="48">
        <v>3</v>
      </c>
      <c r="F175" s="120">
        <v>0.09</v>
      </c>
      <c r="G175" s="120">
        <v>41.65939332</v>
      </c>
      <c r="H175" s="120">
        <v>-70.105549789999998</v>
      </c>
      <c r="I175" s="120">
        <v>41.659178240000003</v>
      </c>
      <c r="J175" s="120">
        <v>-70.107378100000005</v>
      </c>
    </row>
    <row r="176" spans="1:10" ht="12.75" customHeight="1" x14ac:dyDescent="0.2">
      <c r="A176" s="120" t="s">
        <v>155</v>
      </c>
      <c r="B176" s="120" t="s">
        <v>210</v>
      </c>
      <c r="C176" s="120" t="s">
        <v>211</v>
      </c>
      <c r="D176" s="120" t="s">
        <v>31</v>
      </c>
      <c r="E176" s="120">
        <v>2</v>
      </c>
      <c r="F176" s="121">
        <v>4.1000000000000002E-2</v>
      </c>
      <c r="G176" s="120">
        <v>41.667653739999999</v>
      </c>
      <c r="H176" s="120">
        <v>-70.031560830000004</v>
      </c>
      <c r="I176" s="120">
        <v>41.667657370000001</v>
      </c>
      <c r="J176" s="120">
        <v>-70.032390520000007</v>
      </c>
    </row>
    <row r="177" spans="1:10" ht="12.75" customHeight="1" x14ac:dyDescent="0.2">
      <c r="A177" s="48" t="s">
        <v>155</v>
      </c>
      <c r="B177" s="48" t="s">
        <v>632</v>
      </c>
      <c r="C177" s="48" t="s">
        <v>633</v>
      </c>
      <c r="D177" s="48" t="s">
        <v>31</v>
      </c>
      <c r="E177" s="48">
        <v>2</v>
      </c>
      <c r="F177" s="120">
        <v>0.04</v>
      </c>
      <c r="G177" s="120">
        <v>41.772922059999999</v>
      </c>
      <c r="H177" s="120">
        <v>-70.070709339999993</v>
      </c>
      <c r="I177" s="120">
        <v>41.772583820000001</v>
      </c>
      <c r="J177" s="120">
        <v>-70.070053380000004</v>
      </c>
    </row>
    <row r="178" spans="1:10" ht="12.75" customHeight="1" x14ac:dyDescent="0.2">
      <c r="A178" s="120" t="s">
        <v>155</v>
      </c>
      <c r="B178" s="120" t="s">
        <v>212</v>
      </c>
      <c r="C178" s="120" t="s">
        <v>213</v>
      </c>
      <c r="D178" s="120" t="s">
        <v>148</v>
      </c>
      <c r="E178" s="120">
        <v>2</v>
      </c>
      <c r="F178" s="121">
        <v>0.71</v>
      </c>
      <c r="G178" s="120">
        <v>41.568399999999997</v>
      </c>
      <c r="H178" s="120">
        <v>-70.4649</v>
      </c>
      <c r="I178" s="120">
        <v>41.576436079399997</v>
      </c>
      <c r="J178" s="120">
        <v>-70.458220703400002</v>
      </c>
    </row>
    <row r="179" spans="1:10" ht="12.75" customHeight="1" x14ac:dyDescent="0.2">
      <c r="A179" s="48" t="s">
        <v>155</v>
      </c>
      <c r="B179" s="48" t="s">
        <v>778</v>
      </c>
      <c r="C179" s="48" t="s">
        <v>779</v>
      </c>
      <c r="D179" s="48" t="s">
        <v>148</v>
      </c>
      <c r="E179" s="48">
        <v>2</v>
      </c>
      <c r="F179" s="120">
        <v>0.83</v>
      </c>
      <c r="G179" s="120">
        <v>41.576439999999998</v>
      </c>
      <c r="H179" s="120">
        <v>-70.458234000000004</v>
      </c>
      <c r="I179" s="120">
        <v>41.587049</v>
      </c>
      <c r="J179" s="120">
        <v>-70.451898999999997</v>
      </c>
    </row>
    <row r="180" spans="1:10" ht="12.75" customHeight="1" x14ac:dyDescent="0.2">
      <c r="A180" s="48" t="s">
        <v>155</v>
      </c>
      <c r="B180" s="48" t="s">
        <v>838</v>
      </c>
      <c r="C180" s="48" t="s">
        <v>839</v>
      </c>
      <c r="D180" s="48" t="s">
        <v>31</v>
      </c>
      <c r="E180" s="48">
        <v>3</v>
      </c>
      <c r="F180" s="120">
        <v>0.04</v>
      </c>
      <c r="G180" s="120">
        <v>41.92956212</v>
      </c>
      <c r="H180" s="120">
        <v>-70.047889670000004</v>
      </c>
      <c r="I180" s="120">
        <v>41.92940789</v>
      </c>
      <c r="J180" s="120">
        <v>-70.048792899999995</v>
      </c>
    </row>
    <row r="181" spans="1:10" ht="12.75" customHeight="1" x14ac:dyDescent="0.2">
      <c r="A181" s="120" t="s">
        <v>155</v>
      </c>
      <c r="B181" s="120" t="s">
        <v>214</v>
      </c>
      <c r="C181" s="120" t="s">
        <v>215</v>
      </c>
      <c r="D181" s="120" t="s">
        <v>31</v>
      </c>
      <c r="E181" s="120">
        <v>2</v>
      </c>
      <c r="F181" s="121">
        <v>0.10299999999999999</v>
      </c>
      <c r="G181" s="120">
        <v>41.799825230000003</v>
      </c>
      <c r="H181" s="120">
        <v>-69.944912849999994</v>
      </c>
      <c r="I181" s="120">
        <v>41.801241210000001</v>
      </c>
      <c r="J181" s="120">
        <v>-69.94355822</v>
      </c>
    </row>
    <row r="182" spans="1:10" ht="12.75" customHeight="1" x14ac:dyDescent="0.2">
      <c r="A182" s="120" t="s">
        <v>155</v>
      </c>
      <c r="B182" s="120" t="s">
        <v>216</v>
      </c>
      <c r="C182" s="120" t="s">
        <v>217</v>
      </c>
      <c r="D182" s="120" t="s">
        <v>31</v>
      </c>
      <c r="E182" s="120">
        <v>2</v>
      </c>
      <c r="F182" s="121">
        <v>0.255</v>
      </c>
      <c r="G182" s="120">
        <v>42.037990000000001</v>
      </c>
      <c r="H182" s="120">
        <v>-70.194856000000001</v>
      </c>
      <c r="I182" s="120">
        <v>42.036825</v>
      </c>
      <c r="J182" s="120">
        <v>-70.196399999999997</v>
      </c>
    </row>
    <row r="183" spans="1:10" ht="12.75" customHeight="1" x14ac:dyDescent="0.2">
      <c r="A183" s="48" t="s">
        <v>155</v>
      </c>
      <c r="B183" s="48" t="s">
        <v>930</v>
      </c>
      <c r="C183" s="48" t="s">
        <v>931</v>
      </c>
      <c r="D183" s="48" t="s">
        <v>148</v>
      </c>
      <c r="E183" s="48">
        <v>2</v>
      </c>
      <c r="F183" s="120">
        <v>0.01</v>
      </c>
      <c r="G183" s="120">
        <v>41.737853629999996</v>
      </c>
      <c r="H183" s="120">
        <v>-69.979540170000007</v>
      </c>
      <c r="I183" s="120">
        <v>41.737622739999999</v>
      </c>
      <c r="J183" s="120">
        <v>-69.979402480000005</v>
      </c>
    </row>
    <row r="184" spans="1:10" ht="12.75" customHeight="1" x14ac:dyDescent="0.2">
      <c r="A184" s="48" t="s">
        <v>155</v>
      </c>
      <c r="B184" s="111" t="s">
        <v>899</v>
      </c>
      <c r="C184" s="111" t="s">
        <v>900</v>
      </c>
      <c r="D184" s="48" t="s">
        <v>148</v>
      </c>
      <c r="E184" s="48">
        <v>2</v>
      </c>
      <c r="F184" s="111">
        <v>0.01</v>
      </c>
      <c r="G184" s="111">
        <v>41.534999999999997</v>
      </c>
      <c r="H184" s="111">
        <v>-70.640500000000003</v>
      </c>
      <c r="I184" s="111">
        <v>41.5370491491</v>
      </c>
      <c r="J184" s="111">
        <v>-70.636957608900005</v>
      </c>
    </row>
    <row r="185" spans="1:10" ht="12.75" customHeight="1" x14ac:dyDescent="0.2">
      <c r="A185" s="48" t="s">
        <v>155</v>
      </c>
      <c r="B185" s="48" t="s">
        <v>627</v>
      </c>
      <c r="C185" s="48" t="s">
        <v>628</v>
      </c>
      <c r="D185" s="48" t="s">
        <v>31</v>
      </c>
      <c r="E185" s="48">
        <v>2</v>
      </c>
      <c r="F185" s="111">
        <v>0.87</v>
      </c>
      <c r="G185" s="49">
        <v>42.082419999999999</v>
      </c>
      <c r="H185" s="49">
        <v>-70.204532</v>
      </c>
      <c r="I185" s="111">
        <v>42.077004430000002</v>
      </c>
      <c r="J185" s="111">
        <v>-70.154347270000002</v>
      </c>
    </row>
    <row r="186" spans="1:10" ht="12.75" customHeight="1" x14ac:dyDescent="0.2">
      <c r="A186" s="111" t="s">
        <v>155</v>
      </c>
      <c r="B186" s="111" t="s">
        <v>947</v>
      </c>
      <c r="C186" s="111" t="s">
        <v>948</v>
      </c>
      <c r="D186" s="111" t="s">
        <v>31</v>
      </c>
      <c r="E186" s="111">
        <v>2</v>
      </c>
      <c r="F186" s="111">
        <v>0.87</v>
      </c>
      <c r="G186" s="111">
        <v>42.059168800000002</v>
      </c>
      <c r="H186" s="111">
        <v>-70.23721965</v>
      </c>
      <c r="I186" s="49">
        <v>42.082419999999999</v>
      </c>
      <c r="J186" s="49">
        <v>-70.204532</v>
      </c>
    </row>
    <row r="187" spans="1:10" ht="12.75" customHeight="1" x14ac:dyDescent="0.2">
      <c r="A187" s="48" t="s">
        <v>155</v>
      </c>
      <c r="B187" s="48" t="s">
        <v>676</v>
      </c>
      <c r="C187" s="48" t="s">
        <v>677</v>
      </c>
      <c r="D187" s="48" t="s">
        <v>148</v>
      </c>
      <c r="E187" s="48">
        <v>2</v>
      </c>
      <c r="F187" s="111">
        <v>0.08</v>
      </c>
      <c r="G187" s="111">
        <v>41.548999999999999</v>
      </c>
      <c r="H187" s="111">
        <v>-70.654399999999995</v>
      </c>
      <c r="I187" s="111">
        <v>41.553400000000003</v>
      </c>
      <c r="J187" s="111">
        <v>-70.654200000000003</v>
      </c>
    </row>
    <row r="188" spans="1:10" ht="12.75" customHeight="1" x14ac:dyDescent="0.2">
      <c r="A188" s="48" t="s">
        <v>155</v>
      </c>
      <c r="B188" s="48" t="s">
        <v>883</v>
      </c>
      <c r="C188" s="48" t="s">
        <v>884</v>
      </c>
      <c r="D188" s="48" t="s">
        <v>31</v>
      </c>
      <c r="E188" s="48">
        <v>2</v>
      </c>
      <c r="F188" s="120">
        <v>0.01</v>
      </c>
      <c r="G188" s="120">
        <v>41.653806279999998</v>
      </c>
      <c r="H188" s="120">
        <v>-70.127096750000007</v>
      </c>
      <c r="I188" s="120">
        <v>41.653682949999997</v>
      </c>
      <c r="J188" s="120">
        <v>-70.127425549999998</v>
      </c>
    </row>
    <row r="189" spans="1:10" ht="12.75" customHeight="1" x14ac:dyDescent="0.2">
      <c r="A189" s="120" t="s">
        <v>155</v>
      </c>
      <c r="B189" s="120" t="s">
        <v>218</v>
      </c>
      <c r="C189" s="120" t="s">
        <v>219</v>
      </c>
      <c r="D189" s="120" t="s">
        <v>31</v>
      </c>
      <c r="E189" s="120">
        <v>2</v>
      </c>
      <c r="F189" s="121">
        <v>0.105</v>
      </c>
      <c r="G189" s="120">
        <v>41.667220999999998</v>
      </c>
      <c r="H189" s="120">
        <v>-70.042091999999997</v>
      </c>
      <c r="I189" s="120">
        <v>41.667324000000001</v>
      </c>
      <c r="J189" s="120">
        <v>-70.039717999999993</v>
      </c>
    </row>
    <row r="190" spans="1:10" ht="12.75" customHeight="1" x14ac:dyDescent="0.2">
      <c r="A190" s="120" t="s">
        <v>155</v>
      </c>
      <c r="B190" s="120" t="s">
        <v>220</v>
      </c>
      <c r="C190" s="120" t="s">
        <v>219</v>
      </c>
      <c r="D190" s="120" t="s">
        <v>31</v>
      </c>
      <c r="E190" s="120">
        <v>2</v>
      </c>
      <c r="F190" s="121">
        <v>0.105</v>
      </c>
      <c r="G190" s="120">
        <v>41.667324000000001</v>
      </c>
      <c r="H190" s="120">
        <v>-70.039717999999993</v>
      </c>
      <c r="I190" s="120">
        <v>41.667307000000001</v>
      </c>
      <c r="J190" s="120">
        <v>-70.037563000000006</v>
      </c>
    </row>
    <row r="191" spans="1:10" ht="12.75" customHeight="1" x14ac:dyDescent="0.2">
      <c r="A191" s="120" t="s">
        <v>155</v>
      </c>
      <c r="B191" s="120" t="s">
        <v>221</v>
      </c>
      <c r="C191" s="120" t="s">
        <v>219</v>
      </c>
      <c r="D191" s="120" t="s">
        <v>31</v>
      </c>
      <c r="E191" s="120">
        <v>2</v>
      </c>
      <c r="F191" s="121">
        <v>0.105</v>
      </c>
      <c r="G191" s="120">
        <v>41.666910999999999</v>
      </c>
      <c r="H191" s="120">
        <v>-70.044419000000005</v>
      </c>
      <c r="I191" s="120">
        <v>41.667220999999998</v>
      </c>
      <c r="J191" s="120">
        <v>-70.042091999999997</v>
      </c>
    </row>
    <row r="192" spans="1:10" ht="12.75" customHeight="1" x14ac:dyDescent="0.2">
      <c r="A192" s="48" t="s">
        <v>155</v>
      </c>
      <c r="B192" s="48" t="s">
        <v>788</v>
      </c>
      <c r="C192" s="48" t="s">
        <v>789</v>
      </c>
      <c r="D192" s="48" t="s">
        <v>31</v>
      </c>
      <c r="E192" s="48">
        <v>2</v>
      </c>
      <c r="F192" s="120">
        <v>0.33</v>
      </c>
      <c r="G192" s="120">
        <v>41.670450610000003</v>
      </c>
      <c r="H192" s="120">
        <v>-70.004157930000005</v>
      </c>
      <c r="I192" s="120">
        <v>41.672182650000003</v>
      </c>
      <c r="J192" s="120">
        <v>-70.010425409999996</v>
      </c>
    </row>
    <row r="193" spans="1:10" ht="12.75" customHeight="1" x14ac:dyDescent="0.2">
      <c r="A193" s="120" t="s">
        <v>155</v>
      </c>
      <c r="B193" s="120" t="s">
        <v>222</v>
      </c>
      <c r="C193" s="120" t="s">
        <v>223</v>
      </c>
      <c r="D193" s="120" t="s">
        <v>31</v>
      </c>
      <c r="E193" s="120">
        <v>2</v>
      </c>
      <c r="F193" s="121">
        <v>0.22600000000000001</v>
      </c>
      <c r="G193" s="120">
        <v>41.799385289999996</v>
      </c>
      <c r="H193" s="120">
        <v>-70.010115450000001</v>
      </c>
      <c r="I193" s="120">
        <v>41.799308680000003</v>
      </c>
      <c r="J193" s="120">
        <v>-70.006269610000004</v>
      </c>
    </row>
    <row r="194" spans="1:10" ht="12.75" customHeight="1" x14ac:dyDescent="0.2">
      <c r="A194" s="48" t="s">
        <v>155</v>
      </c>
      <c r="B194" s="48" t="s">
        <v>873</v>
      </c>
      <c r="C194" s="48" t="s">
        <v>874</v>
      </c>
      <c r="D194" s="48" t="s">
        <v>31</v>
      </c>
      <c r="E194" s="48">
        <v>3</v>
      </c>
      <c r="F194" s="120">
        <v>0.01</v>
      </c>
      <c r="G194" s="120">
        <v>41.962885100000001</v>
      </c>
      <c r="H194" s="120">
        <v>-70.077046850000002</v>
      </c>
      <c r="I194" s="120">
        <v>41.963177289999997</v>
      </c>
      <c r="J194" s="120">
        <v>-70.077008570000004</v>
      </c>
    </row>
    <row r="195" spans="1:10" ht="12.75" customHeight="1" x14ac:dyDescent="0.2">
      <c r="A195" s="120" t="s">
        <v>155</v>
      </c>
      <c r="B195" s="120" t="s">
        <v>224</v>
      </c>
      <c r="C195" s="120" t="s">
        <v>225</v>
      </c>
      <c r="D195" s="120" t="s">
        <v>31</v>
      </c>
      <c r="E195" s="120">
        <v>2</v>
      </c>
      <c r="F195" s="121">
        <v>9.6000000000000002E-2</v>
      </c>
      <c r="G195" s="120">
        <v>42.049475999999999</v>
      </c>
      <c r="H195" s="120">
        <v>-70.187292999999997</v>
      </c>
      <c r="I195" s="120">
        <v>42.049880999999999</v>
      </c>
      <c r="J195" s="120">
        <v>-70.186757</v>
      </c>
    </row>
    <row r="196" spans="1:10" ht="12.75" customHeight="1" x14ac:dyDescent="0.2">
      <c r="A196" s="120" t="s">
        <v>155</v>
      </c>
      <c r="B196" s="120" t="s">
        <v>226</v>
      </c>
      <c r="C196" s="120" t="s">
        <v>225</v>
      </c>
      <c r="D196" s="120" t="s">
        <v>31</v>
      </c>
      <c r="E196" s="120">
        <v>2</v>
      </c>
      <c r="F196" s="121">
        <v>9.6000000000000002E-2</v>
      </c>
      <c r="G196" s="120">
        <v>42.049880999999999</v>
      </c>
      <c r="H196" s="120">
        <v>-70.186757</v>
      </c>
      <c r="I196" s="120">
        <v>42.050168999999997</v>
      </c>
      <c r="J196" s="120">
        <v>-70.186199999999999</v>
      </c>
    </row>
    <row r="197" spans="1:10" ht="12.75" customHeight="1" x14ac:dyDescent="0.2">
      <c r="A197" s="120" t="s">
        <v>155</v>
      </c>
      <c r="B197" s="120" t="s">
        <v>227</v>
      </c>
      <c r="C197" s="120" t="s">
        <v>225</v>
      </c>
      <c r="D197" s="120" t="s">
        <v>31</v>
      </c>
      <c r="E197" s="120">
        <v>2</v>
      </c>
      <c r="F197" s="121">
        <v>9.6000000000000002E-2</v>
      </c>
      <c r="G197" s="120">
        <v>42.050168999999997</v>
      </c>
      <c r="H197" s="120">
        <v>-70.186199999999999</v>
      </c>
      <c r="I197" s="120">
        <v>42.050384999999999</v>
      </c>
      <c r="J197" s="120">
        <v>-70.185753000000005</v>
      </c>
    </row>
    <row r="198" spans="1:10" ht="12.75" customHeight="1" x14ac:dyDescent="0.2">
      <c r="A198" s="48" t="s">
        <v>155</v>
      </c>
      <c r="B198" s="48" t="s">
        <v>579</v>
      </c>
      <c r="C198" s="48" t="s">
        <v>580</v>
      </c>
      <c r="D198" s="48" t="s">
        <v>31</v>
      </c>
      <c r="E198" s="48">
        <v>2</v>
      </c>
      <c r="F198" s="120">
        <v>0.06</v>
      </c>
      <c r="G198" s="120">
        <v>41.871600469999997</v>
      </c>
      <c r="H198" s="120">
        <v>-70.009287709999995</v>
      </c>
      <c r="I198" s="120">
        <v>41.872537629999997</v>
      </c>
      <c r="J198" s="120">
        <v>-70.009224900000007</v>
      </c>
    </row>
    <row r="199" spans="1:10" ht="12.75" customHeight="1" x14ac:dyDescent="0.2">
      <c r="A199" s="48" t="s">
        <v>155</v>
      </c>
      <c r="B199" s="48" t="s">
        <v>613</v>
      </c>
      <c r="C199" s="48" t="s">
        <v>614</v>
      </c>
      <c r="D199" s="48" t="s">
        <v>148</v>
      </c>
      <c r="E199" s="48">
        <v>2</v>
      </c>
      <c r="F199" s="120">
        <v>0.13</v>
      </c>
      <c r="G199" s="120">
        <v>41.579155999999998</v>
      </c>
      <c r="H199" s="120">
        <v>-70.641602000000006</v>
      </c>
      <c r="I199" s="120">
        <v>41.577179999999998</v>
      </c>
      <c r="J199" s="120">
        <v>-70.641195999999994</v>
      </c>
    </row>
    <row r="200" spans="1:10" ht="12.75" customHeight="1" x14ac:dyDescent="0.2">
      <c r="A200" s="48" t="s">
        <v>155</v>
      </c>
      <c r="B200" s="48" t="s">
        <v>915</v>
      </c>
      <c r="C200" s="48" t="s">
        <v>916</v>
      </c>
      <c r="D200" s="48" t="s">
        <v>31</v>
      </c>
      <c r="E200" s="48">
        <v>2</v>
      </c>
      <c r="F200" s="120">
        <v>1.38</v>
      </c>
      <c r="G200" s="120">
        <v>41.80837846</v>
      </c>
      <c r="H200" s="120">
        <v>-70.535721800000005</v>
      </c>
      <c r="I200" s="120">
        <v>41.792856690000001</v>
      </c>
      <c r="J200" s="120">
        <v>-70.519338640000001</v>
      </c>
    </row>
    <row r="201" spans="1:10" ht="12.75" customHeight="1" x14ac:dyDescent="0.2">
      <c r="A201" s="111" t="s">
        <v>155</v>
      </c>
      <c r="B201" s="111" t="s">
        <v>848</v>
      </c>
      <c r="C201" s="111" t="s">
        <v>1280</v>
      </c>
      <c r="D201" s="111" t="s">
        <v>31</v>
      </c>
      <c r="E201" s="111">
        <v>2</v>
      </c>
      <c r="F201" s="120">
        <v>0.06</v>
      </c>
      <c r="G201" s="120">
        <v>41.764321389999999</v>
      </c>
      <c r="H201" s="120">
        <v>-70.102815890000002</v>
      </c>
      <c r="I201" s="120">
        <v>41.764734060000002</v>
      </c>
      <c r="J201" s="120">
        <v>-70.101568380000003</v>
      </c>
    </row>
    <row r="202" spans="1:10" ht="12.75" customHeight="1" x14ac:dyDescent="0.2">
      <c r="A202" s="48" t="s">
        <v>155</v>
      </c>
      <c r="B202" s="48" t="s">
        <v>1333</v>
      </c>
      <c r="C202" s="48" t="s">
        <v>1334</v>
      </c>
      <c r="D202" s="48" t="s">
        <v>31</v>
      </c>
      <c r="E202" s="48">
        <v>2</v>
      </c>
      <c r="F202" s="111"/>
      <c r="G202" s="111">
        <v>41.835549999999998</v>
      </c>
      <c r="H202" s="111">
        <v>-69.973485999999994</v>
      </c>
      <c r="I202" s="111">
        <v>41.835075000000003</v>
      </c>
      <c r="J202" s="111">
        <v>-69.973466000000002</v>
      </c>
    </row>
    <row r="203" spans="1:10" ht="12.75" customHeight="1" x14ac:dyDescent="0.2">
      <c r="A203" s="111" t="s">
        <v>155</v>
      </c>
      <c r="B203" s="111" t="s">
        <v>560</v>
      </c>
      <c r="C203" s="111" t="s">
        <v>561</v>
      </c>
      <c r="D203" s="111" t="s">
        <v>31</v>
      </c>
      <c r="E203" s="111">
        <v>2</v>
      </c>
      <c r="F203" s="120">
        <v>6.09</v>
      </c>
      <c r="G203" s="120">
        <v>41.738586599999998</v>
      </c>
      <c r="H203" s="120">
        <v>-70.374404249999998</v>
      </c>
      <c r="I203" s="120">
        <v>41.738586599999998</v>
      </c>
      <c r="J203" s="120">
        <v>-70.374404249999998</v>
      </c>
    </row>
    <row r="204" spans="1:10" ht="12.75" customHeight="1" x14ac:dyDescent="0.2">
      <c r="A204" s="48" t="s">
        <v>155</v>
      </c>
      <c r="B204" s="48" t="s">
        <v>748</v>
      </c>
      <c r="C204" s="48" t="s">
        <v>749</v>
      </c>
      <c r="D204" s="48" t="s">
        <v>148</v>
      </c>
      <c r="E204" s="48">
        <v>2</v>
      </c>
      <c r="F204" s="120">
        <v>7.0000000000000007E-2</v>
      </c>
      <c r="G204" s="120">
        <v>41.660516440000002</v>
      </c>
      <c r="H204" s="120">
        <v>-70.646901099999994</v>
      </c>
      <c r="I204" s="120">
        <v>41.661276950000001</v>
      </c>
      <c r="J204" s="120">
        <v>-70.64816648</v>
      </c>
    </row>
    <row r="205" spans="1:10" ht="12.75" customHeight="1" x14ac:dyDescent="0.2">
      <c r="A205" s="120" t="s">
        <v>155</v>
      </c>
      <c r="B205" s="120" t="s">
        <v>228</v>
      </c>
      <c r="C205" s="120" t="s">
        <v>229</v>
      </c>
      <c r="D205" s="120" t="s">
        <v>31</v>
      </c>
      <c r="E205" s="120">
        <v>2</v>
      </c>
      <c r="F205" s="121">
        <v>0.53300000000000003</v>
      </c>
      <c r="G205" s="120">
        <v>41.781897000000001</v>
      </c>
      <c r="H205" s="120">
        <v>-70.501499999999993</v>
      </c>
      <c r="I205" s="120">
        <v>41.832479999999997</v>
      </c>
      <c r="J205" s="120">
        <v>-70.496618999999995</v>
      </c>
    </row>
    <row r="206" spans="1:10" ht="12.75" customHeight="1" x14ac:dyDescent="0.2">
      <c r="A206" s="48" t="s">
        <v>155</v>
      </c>
      <c r="B206" s="48" t="s">
        <v>706</v>
      </c>
      <c r="C206" s="48" t="s">
        <v>707</v>
      </c>
      <c r="D206" s="48" t="s">
        <v>148</v>
      </c>
      <c r="E206" s="48">
        <v>2</v>
      </c>
      <c r="F206" s="120">
        <v>0.15</v>
      </c>
      <c r="G206" s="120">
        <v>41.772710279999998</v>
      </c>
      <c r="H206" s="120">
        <v>-70.064860960000004</v>
      </c>
      <c r="I206" s="120">
        <v>41.773619709999998</v>
      </c>
      <c r="J206" s="120">
        <v>-70.062108949999995</v>
      </c>
    </row>
    <row r="207" spans="1:10" ht="12.75" customHeight="1" x14ac:dyDescent="0.2">
      <c r="A207" s="48" t="s">
        <v>155</v>
      </c>
      <c r="B207" s="48" t="s">
        <v>905</v>
      </c>
      <c r="C207" s="48" t="s">
        <v>906</v>
      </c>
      <c r="D207" s="48" t="s">
        <v>31</v>
      </c>
      <c r="E207" s="48">
        <v>3</v>
      </c>
      <c r="F207" s="120">
        <v>0.09</v>
      </c>
      <c r="G207" s="120">
        <v>41.652216119999999</v>
      </c>
      <c r="H207" s="120">
        <v>-70.133575629999996</v>
      </c>
      <c r="I207" s="120">
        <v>41.651604349999999</v>
      </c>
      <c r="J207" s="120">
        <v>-70.135262400000002</v>
      </c>
    </row>
    <row r="208" spans="1:10" ht="12.75" customHeight="1" x14ac:dyDescent="0.2">
      <c r="A208" s="111" t="s">
        <v>155</v>
      </c>
      <c r="B208" s="111" t="s">
        <v>774</v>
      </c>
      <c r="C208" s="111" t="s">
        <v>775</v>
      </c>
      <c r="D208" s="111" t="s">
        <v>31</v>
      </c>
      <c r="E208" s="111">
        <v>2</v>
      </c>
      <c r="F208" s="120">
        <v>0.11</v>
      </c>
      <c r="G208" s="120">
        <v>41.756998000000003</v>
      </c>
      <c r="H208" s="120">
        <v>-70.150418000000002</v>
      </c>
      <c r="I208" s="120">
        <v>41.757756999999998</v>
      </c>
      <c r="J208" s="120">
        <v>-70.148510000000002</v>
      </c>
    </row>
    <row r="209" spans="1:10" ht="12.75" customHeight="1" x14ac:dyDescent="0.2">
      <c r="A209" s="48" t="s">
        <v>155</v>
      </c>
      <c r="B209" s="48" t="s">
        <v>907</v>
      </c>
      <c r="C209" s="48" t="s">
        <v>908</v>
      </c>
      <c r="D209" s="48" t="s">
        <v>31</v>
      </c>
      <c r="E209" s="48">
        <v>3</v>
      </c>
      <c r="F209" s="111">
        <v>0.01</v>
      </c>
      <c r="G209" s="111">
        <v>41.663575000000002</v>
      </c>
      <c r="H209" s="111">
        <v>-70.082674999999995</v>
      </c>
      <c r="I209" s="111">
        <v>41.663627699999999</v>
      </c>
      <c r="J209" s="111">
        <v>-70.082583</v>
      </c>
    </row>
    <row r="210" spans="1:10" ht="12.75" customHeight="1" x14ac:dyDescent="0.2">
      <c r="A210" s="48" t="s">
        <v>155</v>
      </c>
      <c r="B210" s="48" t="s">
        <v>640</v>
      </c>
      <c r="C210" s="48" t="s">
        <v>641</v>
      </c>
      <c r="D210" s="48" t="s">
        <v>148</v>
      </c>
      <c r="E210" s="48">
        <v>2</v>
      </c>
      <c r="F210" s="120">
        <v>0.09</v>
      </c>
      <c r="G210" s="120">
        <v>41.564720000000001</v>
      </c>
      <c r="H210" s="120">
        <v>-70.654045999999994</v>
      </c>
      <c r="I210" s="120">
        <v>41.563409999999998</v>
      </c>
      <c r="J210" s="120">
        <v>-70.654368000000005</v>
      </c>
    </row>
    <row r="211" spans="1:10" ht="12.75" customHeight="1" x14ac:dyDescent="0.2">
      <c r="A211" s="48" t="s">
        <v>155</v>
      </c>
      <c r="B211" s="48" t="s">
        <v>629</v>
      </c>
      <c r="C211" s="48" t="s">
        <v>630</v>
      </c>
      <c r="D211" s="48" t="s">
        <v>31</v>
      </c>
      <c r="E211" s="48">
        <v>2</v>
      </c>
      <c r="F211" s="120">
        <v>0.27</v>
      </c>
      <c r="G211" s="120">
        <v>41.63637773</v>
      </c>
      <c r="H211" s="120">
        <v>-70.221230950000006</v>
      </c>
      <c r="I211" s="120">
        <v>41.635129380000002</v>
      </c>
      <c r="J211" s="120">
        <v>-70.225266270000006</v>
      </c>
    </row>
    <row r="212" spans="1:10" ht="12.75" customHeight="1" x14ac:dyDescent="0.2">
      <c r="A212" s="48" t="s">
        <v>155</v>
      </c>
      <c r="B212" s="48" t="s">
        <v>762</v>
      </c>
      <c r="C212" s="48" t="s">
        <v>763</v>
      </c>
      <c r="D212" s="48" t="s">
        <v>31</v>
      </c>
      <c r="E212" s="48">
        <v>2</v>
      </c>
      <c r="F212" s="120">
        <v>7.0000000000000007E-2</v>
      </c>
      <c r="G212" s="120">
        <v>41.637220499999998</v>
      </c>
      <c r="H212" s="120">
        <v>-70.22190664</v>
      </c>
      <c r="I212" s="120">
        <v>41.63637773</v>
      </c>
      <c r="J212" s="120">
        <v>-70.221230950000006</v>
      </c>
    </row>
    <row r="213" spans="1:10" ht="12.75" customHeight="1" x14ac:dyDescent="0.2">
      <c r="A213" s="48" t="s">
        <v>155</v>
      </c>
      <c r="B213" s="48" t="s">
        <v>928</v>
      </c>
      <c r="C213" s="48" t="s">
        <v>929</v>
      </c>
      <c r="D213" s="48" t="s">
        <v>31</v>
      </c>
      <c r="E213" s="48">
        <v>2</v>
      </c>
      <c r="F213" s="120">
        <v>0.2</v>
      </c>
      <c r="G213" s="120">
        <v>41.635129380000002</v>
      </c>
      <c r="H213" s="120">
        <v>-70.225266270000006</v>
      </c>
      <c r="I213" s="120">
        <v>41.633899030000002</v>
      </c>
      <c r="J213" s="120">
        <v>-70.229017619999993</v>
      </c>
    </row>
    <row r="214" spans="1:10" ht="12.75" customHeight="1" x14ac:dyDescent="0.2">
      <c r="A214" s="111" t="s">
        <v>155</v>
      </c>
      <c r="B214" s="111" t="s">
        <v>832</v>
      </c>
      <c r="C214" s="111" t="s">
        <v>833</v>
      </c>
      <c r="D214" s="111" t="s">
        <v>148</v>
      </c>
      <c r="E214" s="111">
        <v>2</v>
      </c>
      <c r="F214" s="120">
        <v>0.1</v>
      </c>
      <c r="G214" s="120">
        <v>41.631080529999998</v>
      </c>
      <c r="H214" s="120">
        <v>-70.319186169999995</v>
      </c>
      <c r="I214" s="120">
        <v>41.631435089999997</v>
      </c>
      <c r="J214" s="120">
        <v>-70.321013710000003</v>
      </c>
    </row>
    <row r="215" spans="1:10" ht="12.75" customHeight="1" x14ac:dyDescent="0.2">
      <c r="A215" s="48" t="s">
        <v>155</v>
      </c>
      <c r="B215" s="48" t="s">
        <v>684</v>
      </c>
      <c r="C215" s="48" t="s">
        <v>685</v>
      </c>
      <c r="D215" s="48" t="s">
        <v>31</v>
      </c>
      <c r="E215" s="48">
        <v>2</v>
      </c>
      <c r="F215" s="120">
        <v>0.05</v>
      </c>
      <c r="G215" s="120">
        <v>41.639505</v>
      </c>
      <c r="H215" s="120">
        <v>-70.214691000000002</v>
      </c>
      <c r="I215" s="120">
        <v>41.639871999999997</v>
      </c>
      <c r="J215" s="120">
        <v>-70.213840000000005</v>
      </c>
    </row>
    <row r="216" spans="1:10" ht="12.75" customHeight="1" x14ac:dyDescent="0.2">
      <c r="A216" s="48" t="s">
        <v>155</v>
      </c>
      <c r="B216" s="48" t="s">
        <v>764</v>
      </c>
      <c r="C216" s="48" t="s">
        <v>765</v>
      </c>
      <c r="D216" s="48" t="s">
        <v>31</v>
      </c>
      <c r="E216" s="48">
        <v>2</v>
      </c>
      <c r="F216" s="120">
        <v>0.02</v>
      </c>
      <c r="G216" s="120">
        <v>41.56696367</v>
      </c>
      <c r="H216" s="120">
        <v>-70.514496140000006</v>
      </c>
      <c r="I216" s="120">
        <v>41.567509610000002</v>
      </c>
      <c r="J216" s="120">
        <v>-70.514753909999996</v>
      </c>
    </row>
    <row r="217" spans="1:10" ht="12.75" customHeight="1" x14ac:dyDescent="0.2">
      <c r="A217" s="48" t="s">
        <v>155</v>
      </c>
      <c r="B217" s="48" t="s">
        <v>772</v>
      </c>
      <c r="C217" s="48" t="s">
        <v>773</v>
      </c>
      <c r="D217" s="48" t="s">
        <v>148</v>
      </c>
      <c r="E217" s="48">
        <v>2</v>
      </c>
      <c r="F217" s="120">
        <v>7.0000000000000007E-2</v>
      </c>
      <c r="G217" s="120">
        <v>41.86189529</v>
      </c>
      <c r="H217" s="120">
        <v>-70.007971639999994</v>
      </c>
      <c r="I217" s="120">
        <v>41.863008129999997</v>
      </c>
      <c r="J217" s="120">
        <v>-70.007987619999994</v>
      </c>
    </row>
    <row r="218" spans="1:10" ht="12.75" customHeight="1" x14ac:dyDescent="0.2">
      <c r="A218" s="111" t="s">
        <v>155</v>
      </c>
      <c r="B218" s="111" t="s">
        <v>790</v>
      </c>
      <c r="C218" s="111" t="s">
        <v>791</v>
      </c>
      <c r="D218" s="111" t="s">
        <v>148</v>
      </c>
      <c r="E218" s="111">
        <v>2</v>
      </c>
      <c r="F218" s="120">
        <v>0.11</v>
      </c>
      <c r="G218" s="120">
        <v>41.574241999999998</v>
      </c>
      <c r="H218" s="120">
        <v>-70.641660000000002</v>
      </c>
      <c r="I218" s="120">
        <v>41.572699999999998</v>
      </c>
      <c r="J218" s="120">
        <v>-70.642213999999996</v>
      </c>
    </row>
    <row r="219" spans="1:10" ht="12.75" customHeight="1" x14ac:dyDescent="0.2">
      <c r="A219" s="48" t="s">
        <v>155</v>
      </c>
      <c r="B219" s="48" t="s">
        <v>615</v>
      </c>
      <c r="C219" s="48" t="s">
        <v>616</v>
      </c>
      <c r="D219" s="48" t="s">
        <v>31</v>
      </c>
      <c r="E219" s="48">
        <v>3</v>
      </c>
      <c r="F219" s="120">
        <v>0.16</v>
      </c>
      <c r="G219" s="120">
        <v>41.794386660000001</v>
      </c>
      <c r="H219" s="120">
        <v>-70.017041809999995</v>
      </c>
      <c r="I219" s="120">
        <v>41.797125870000002</v>
      </c>
      <c r="J219" s="120">
        <v>-70.013564599999995</v>
      </c>
    </row>
    <row r="220" spans="1:10" ht="12.75" customHeight="1" x14ac:dyDescent="0.2">
      <c r="A220" s="48" t="s">
        <v>155</v>
      </c>
      <c r="B220" s="48" t="s">
        <v>601</v>
      </c>
      <c r="C220" s="48" t="s">
        <v>602</v>
      </c>
      <c r="D220" s="48" t="s">
        <v>148</v>
      </c>
      <c r="E220" s="48">
        <v>2</v>
      </c>
      <c r="F220" s="120">
        <v>0.1</v>
      </c>
      <c r="G220" s="120">
        <v>41.792563000000001</v>
      </c>
      <c r="H220" s="120">
        <v>-70.01925</v>
      </c>
      <c r="I220" s="120">
        <v>41.793858</v>
      </c>
      <c r="J220" s="120">
        <v>-70.018191999999999</v>
      </c>
    </row>
    <row r="221" spans="1:10" ht="12.75" customHeight="1" x14ac:dyDescent="0.2">
      <c r="A221" s="48" t="s">
        <v>155</v>
      </c>
      <c r="B221" s="48" t="s">
        <v>796</v>
      </c>
      <c r="C221" s="48" t="s">
        <v>797</v>
      </c>
      <c r="D221" s="48" t="s">
        <v>31</v>
      </c>
      <c r="E221" s="48">
        <v>2</v>
      </c>
      <c r="F221" s="120">
        <v>0.39</v>
      </c>
      <c r="G221" s="120">
        <v>41.55167016</v>
      </c>
      <c r="H221" s="120">
        <v>-70.501672549999995</v>
      </c>
      <c r="I221" s="120">
        <v>41.550808779999997</v>
      </c>
      <c r="J221" s="120">
        <v>-70.509228390000004</v>
      </c>
    </row>
    <row r="222" spans="1:10" ht="12.75" customHeight="1" x14ac:dyDescent="0.2">
      <c r="A222" s="48" t="s">
        <v>155</v>
      </c>
      <c r="B222" s="48" t="s">
        <v>818</v>
      </c>
      <c r="C222" s="48" t="s">
        <v>819</v>
      </c>
      <c r="D222" s="48" t="s">
        <v>31</v>
      </c>
      <c r="E222" s="48">
        <v>2</v>
      </c>
      <c r="F222" s="120">
        <v>0.04</v>
      </c>
      <c r="G222" s="120">
        <v>41.643183669999999</v>
      </c>
      <c r="H222" s="120">
        <v>-70.204738039999995</v>
      </c>
      <c r="I222" s="120">
        <v>41.642971099999997</v>
      </c>
      <c r="J222" s="120">
        <v>-70.205669999999998</v>
      </c>
    </row>
    <row r="223" spans="1:10" ht="12.75" customHeight="1" x14ac:dyDescent="0.2">
      <c r="A223" s="111" t="s">
        <v>155</v>
      </c>
      <c r="B223" s="111" t="s">
        <v>583</v>
      </c>
      <c r="C223" s="111" t="s">
        <v>584</v>
      </c>
      <c r="D223" s="111" t="s">
        <v>31</v>
      </c>
      <c r="E223" s="111">
        <v>2</v>
      </c>
      <c r="F223" s="120">
        <v>0.09</v>
      </c>
      <c r="G223" s="120">
        <v>41.651598200000002</v>
      </c>
      <c r="H223" s="120">
        <v>-70.157943500000002</v>
      </c>
      <c r="I223" s="120">
        <v>41.65168062</v>
      </c>
      <c r="J223" s="120">
        <v>-70.159445480000002</v>
      </c>
    </row>
    <row r="224" spans="1:10" ht="12.75" customHeight="1" x14ac:dyDescent="0.2">
      <c r="A224" s="111" t="s">
        <v>155</v>
      </c>
      <c r="B224" s="111" t="s">
        <v>1335</v>
      </c>
      <c r="C224" s="111" t="s">
        <v>1336</v>
      </c>
      <c r="D224" s="111" t="s">
        <v>148</v>
      </c>
      <c r="E224" s="111">
        <v>2</v>
      </c>
      <c r="F224" s="111"/>
      <c r="G224" s="111">
        <v>41.663770999999997</v>
      </c>
      <c r="H224" s="111">
        <v>-70.064946000000006</v>
      </c>
      <c r="I224" s="111">
        <v>41.664076000000001</v>
      </c>
      <c r="J224" s="111">
        <v>-70.064273</v>
      </c>
    </row>
    <row r="225" spans="1:10" ht="12.75" customHeight="1" x14ac:dyDescent="0.2">
      <c r="A225" s="48" t="s">
        <v>155</v>
      </c>
      <c r="B225" s="48" t="s">
        <v>856</v>
      </c>
      <c r="C225" s="48" t="s">
        <v>857</v>
      </c>
      <c r="D225" s="48" t="s">
        <v>31</v>
      </c>
      <c r="E225" s="48">
        <v>2</v>
      </c>
      <c r="F225" s="120">
        <v>0.09</v>
      </c>
      <c r="G225" s="120">
        <v>41.529696999999999</v>
      </c>
      <c r="H225" s="120">
        <v>-70.673179000000005</v>
      </c>
      <c r="I225" s="120">
        <v>41.529049999999998</v>
      </c>
      <c r="J225" s="120">
        <v>-70.674816000000007</v>
      </c>
    </row>
    <row r="226" spans="1:10" ht="12.75" customHeight="1" x14ac:dyDescent="0.2">
      <c r="A226" s="48" t="s">
        <v>155</v>
      </c>
      <c r="B226" s="48" t="s">
        <v>738</v>
      </c>
      <c r="C226" s="48" t="s">
        <v>739</v>
      </c>
      <c r="D226" s="48" t="s">
        <v>31</v>
      </c>
      <c r="E226" s="48">
        <v>2</v>
      </c>
      <c r="F226" s="120">
        <v>0.01</v>
      </c>
      <c r="G226" s="120">
        <v>41.654662119999998</v>
      </c>
      <c r="H226" s="120">
        <v>-70.124353249999999</v>
      </c>
      <c r="I226" s="120">
        <v>41.654613449999999</v>
      </c>
      <c r="J226" s="120">
        <v>-70.124618280000007</v>
      </c>
    </row>
    <row r="227" spans="1:10" ht="12.75" customHeight="1" x14ac:dyDescent="0.2">
      <c r="A227" s="48" t="s">
        <v>155</v>
      </c>
      <c r="B227" s="48" t="s">
        <v>939</v>
      </c>
      <c r="C227" s="48" t="s">
        <v>940</v>
      </c>
      <c r="D227" s="48" t="s">
        <v>32</v>
      </c>
      <c r="E227" s="48">
        <v>2</v>
      </c>
      <c r="F227" s="49">
        <v>0.02</v>
      </c>
      <c r="G227" s="49">
        <v>41.771450466499999</v>
      </c>
      <c r="H227" s="49">
        <v>-70.077815857800005</v>
      </c>
      <c r="I227" s="49">
        <v>41.7718445569</v>
      </c>
      <c r="J227" s="49">
        <v>-70.077098740300002</v>
      </c>
    </row>
    <row r="228" spans="1:10" ht="12.75" customHeight="1" x14ac:dyDescent="0.2">
      <c r="A228" s="120" t="s">
        <v>155</v>
      </c>
      <c r="B228" s="120" t="s">
        <v>230</v>
      </c>
      <c r="C228" s="120" t="s">
        <v>231</v>
      </c>
      <c r="D228" s="120" t="s">
        <v>148</v>
      </c>
      <c r="E228" s="120">
        <v>2</v>
      </c>
      <c r="F228" s="121">
        <v>0.82099999999999995</v>
      </c>
      <c r="G228" s="120">
        <v>42.049605</v>
      </c>
      <c r="H228" s="120">
        <v>-70.118808999999999</v>
      </c>
      <c r="I228" s="120">
        <v>42.046300000000002</v>
      </c>
      <c r="J228" s="120">
        <v>-70.112700000000004</v>
      </c>
    </row>
    <row r="229" spans="1:10" ht="12.75" customHeight="1" x14ac:dyDescent="0.2">
      <c r="A229" s="48" t="s">
        <v>155</v>
      </c>
      <c r="B229" s="48" t="s">
        <v>587</v>
      </c>
      <c r="C229" s="48" t="s">
        <v>588</v>
      </c>
      <c r="D229" s="48" t="s">
        <v>31</v>
      </c>
      <c r="E229" s="48">
        <v>2</v>
      </c>
      <c r="F229" s="120">
        <v>0.1</v>
      </c>
      <c r="G229" s="111">
        <v>41.541977000000003</v>
      </c>
      <c r="H229" s="111">
        <v>-70.617829</v>
      </c>
      <c r="I229" s="111">
        <v>41.54122212</v>
      </c>
      <c r="J229" s="111">
        <v>-70.621965439999997</v>
      </c>
    </row>
    <row r="230" spans="1:10" ht="12.75" customHeight="1" x14ac:dyDescent="0.2">
      <c r="A230" s="48" t="s">
        <v>155</v>
      </c>
      <c r="B230" s="48" t="s">
        <v>780</v>
      </c>
      <c r="C230" s="48" t="s">
        <v>781</v>
      </c>
      <c r="D230" s="48" t="s">
        <v>31</v>
      </c>
      <c r="E230" s="48">
        <v>2</v>
      </c>
      <c r="F230" s="120">
        <v>0.1</v>
      </c>
      <c r="G230" s="111">
        <v>41.542097910000003</v>
      </c>
      <c r="H230" s="111">
        <v>-70.616072290000005</v>
      </c>
      <c r="I230" s="111">
        <v>41.542071999999997</v>
      </c>
      <c r="J230" s="111">
        <v>-70.616619999999998</v>
      </c>
    </row>
    <row r="231" spans="1:10" ht="12.75" customHeight="1" x14ac:dyDescent="0.2">
      <c r="A231" s="48" t="s">
        <v>155</v>
      </c>
      <c r="B231" s="48" t="s">
        <v>710</v>
      </c>
      <c r="C231" s="48" t="s">
        <v>711</v>
      </c>
      <c r="D231" s="48" t="s">
        <v>31</v>
      </c>
      <c r="E231" s="48">
        <v>2</v>
      </c>
      <c r="F231" s="120">
        <v>0.1</v>
      </c>
      <c r="G231" s="111">
        <v>41.542071999999997</v>
      </c>
      <c r="H231" s="111">
        <v>-70.616619999999998</v>
      </c>
      <c r="I231" s="111">
        <v>41.541977000000003</v>
      </c>
      <c r="J231" s="111">
        <v>-70.617829</v>
      </c>
    </row>
    <row r="232" spans="1:10" ht="12.75" customHeight="1" x14ac:dyDescent="0.2">
      <c r="A232" s="48" t="s">
        <v>155</v>
      </c>
      <c r="B232" s="48" t="s">
        <v>895</v>
      </c>
      <c r="C232" s="48" t="s">
        <v>896</v>
      </c>
      <c r="D232" s="48" t="s">
        <v>148</v>
      </c>
      <c r="E232" s="48">
        <v>2</v>
      </c>
      <c r="F232" s="120">
        <v>0.14000000000000001</v>
      </c>
      <c r="G232" s="120">
        <v>41.698974399999997</v>
      </c>
      <c r="H232" s="120">
        <v>-70.622719810000007</v>
      </c>
      <c r="I232" s="120">
        <v>41.700390769999998</v>
      </c>
      <c r="J232" s="120">
        <v>-70.621895480000006</v>
      </c>
    </row>
    <row r="233" spans="1:10" ht="12.75" customHeight="1" x14ac:dyDescent="0.2">
      <c r="A233" s="48" t="s">
        <v>155</v>
      </c>
      <c r="B233" s="48" t="s">
        <v>901</v>
      </c>
      <c r="C233" s="48" t="s">
        <v>902</v>
      </c>
      <c r="D233" s="48" t="s">
        <v>31</v>
      </c>
      <c r="E233" s="48">
        <v>2</v>
      </c>
      <c r="F233" s="120">
        <v>0.03</v>
      </c>
      <c r="G233" s="120">
        <v>41.638452809999997</v>
      </c>
      <c r="H233" s="120">
        <v>-70.216285619999994</v>
      </c>
      <c r="I233" s="120">
        <v>41.638145469999998</v>
      </c>
      <c r="J233" s="120">
        <v>-70.217091069999995</v>
      </c>
    </row>
    <row r="234" spans="1:10" ht="12.75" customHeight="1" x14ac:dyDescent="0.2">
      <c r="A234" s="48" t="s">
        <v>155</v>
      </c>
      <c r="B234" s="48" t="s">
        <v>714</v>
      </c>
      <c r="C234" s="48" t="s">
        <v>715</v>
      </c>
      <c r="D234" s="48" t="s">
        <v>148</v>
      </c>
      <c r="E234" s="48">
        <v>2</v>
      </c>
      <c r="F234" s="120">
        <v>0.04</v>
      </c>
      <c r="G234" s="120">
        <v>41.655366616499997</v>
      </c>
      <c r="H234" s="120">
        <v>-70.117375635200005</v>
      </c>
      <c r="I234" s="120">
        <v>41.655147290099997</v>
      </c>
      <c r="J234" s="120">
        <v>-70.115925744199998</v>
      </c>
    </row>
    <row r="235" spans="1:10" ht="12.75" customHeight="1" x14ac:dyDescent="0.2">
      <c r="A235" s="48" t="s">
        <v>155</v>
      </c>
      <c r="B235" s="48" t="s">
        <v>1281</v>
      </c>
      <c r="C235" s="48" t="s">
        <v>1282</v>
      </c>
      <c r="D235" s="111" t="s">
        <v>31</v>
      </c>
      <c r="E235" s="48">
        <v>2</v>
      </c>
      <c r="F235" s="111">
        <v>0.14000000000000001</v>
      </c>
      <c r="G235" s="111">
        <v>41.929446794699999</v>
      </c>
      <c r="H235" s="111">
        <v>-70.073249666099997</v>
      </c>
      <c r="I235" s="111">
        <v>41.927448606799999</v>
      </c>
      <c r="J235" s="111">
        <v>-70.073277051299996</v>
      </c>
    </row>
    <row r="236" spans="1:10" ht="12.75" customHeight="1" x14ac:dyDescent="0.2">
      <c r="A236" s="120" t="s">
        <v>155</v>
      </c>
      <c r="B236" s="120" t="s">
        <v>232</v>
      </c>
      <c r="C236" s="120" t="s">
        <v>233</v>
      </c>
      <c r="D236" s="120" t="s">
        <v>31</v>
      </c>
      <c r="E236" s="120">
        <v>2</v>
      </c>
      <c r="F236" s="121">
        <v>2.5000000000000001E-2</v>
      </c>
      <c r="G236" s="120">
        <v>41.8434156</v>
      </c>
      <c r="H236" s="120">
        <v>-70.005244500000003</v>
      </c>
      <c r="I236" s="120">
        <v>41.843798710000002</v>
      </c>
      <c r="J236" s="120">
        <v>-70.005311890000002</v>
      </c>
    </row>
    <row r="237" spans="1:10" ht="12.75" customHeight="1" x14ac:dyDescent="0.2">
      <c r="A237" s="48" t="s">
        <v>155</v>
      </c>
      <c r="B237" s="111" t="s">
        <v>1283</v>
      </c>
      <c r="C237" s="111" t="s">
        <v>1284</v>
      </c>
      <c r="D237" s="48" t="s">
        <v>148</v>
      </c>
      <c r="E237" s="111">
        <v>2</v>
      </c>
      <c r="F237" s="152">
        <v>0.09</v>
      </c>
      <c r="G237" s="111">
        <v>41.5430367401</v>
      </c>
      <c r="H237" s="111">
        <v>-70.607010744899995</v>
      </c>
      <c r="I237" s="111">
        <v>41.542859104199998</v>
      </c>
      <c r="J237" s="111">
        <v>-70.605297302599993</v>
      </c>
    </row>
    <row r="238" spans="1:10" ht="12.75" customHeight="1" x14ac:dyDescent="0.2">
      <c r="A238" s="120" t="s">
        <v>155</v>
      </c>
      <c r="B238" s="120" t="s">
        <v>234</v>
      </c>
      <c r="C238" s="120" t="s">
        <v>235</v>
      </c>
      <c r="D238" s="120" t="s">
        <v>31</v>
      </c>
      <c r="E238" s="120">
        <v>2</v>
      </c>
      <c r="F238" s="121">
        <v>2.5000000000000001E-2</v>
      </c>
      <c r="G238" s="120">
        <v>41.794921819999999</v>
      </c>
      <c r="H238" s="120">
        <v>-69.981846360000006</v>
      </c>
      <c r="I238" s="120">
        <v>41.794606379999998</v>
      </c>
      <c r="J238" s="120">
        <v>-69.982269869999996</v>
      </c>
    </row>
    <row r="239" spans="1:10" ht="12.75" customHeight="1" x14ac:dyDescent="0.2">
      <c r="A239" s="48" t="s">
        <v>155</v>
      </c>
      <c r="B239" s="48" t="s">
        <v>631</v>
      </c>
      <c r="C239" s="48" t="s">
        <v>235</v>
      </c>
      <c r="D239" s="48" t="s">
        <v>31</v>
      </c>
      <c r="E239" s="48">
        <v>2</v>
      </c>
      <c r="F239" s="120">
        <v>0.05</v>
      </c>
      <c r="G239" s="120">
        <v>41.799577460000002</v>
      </c>
      <c r="H239" s="120">
        <v>-69.980543979999993</v>
      </c>
      <c r="I239" s="120">
        <v>41.798966759999999</v>
      </c>
      <c r="J239" s="120">
        <v>-69.980876910000006</v>
      </c>
    </row>
    <row r="240" spans="1:10" ht="12.75" customHeight="1" x14ac:dyDescent="0.2">
      <c r="A240" s="120" t="s">
        <v>155</v>
      </c>
      <c r="B240" s="120" t="s">
        <v>236</v>
      </c>
      <c r="C240" s="120" t="s">
        <v>237</v>
      </c>
      <c r="D240" s="120" t="s">
        <v>31</v>
      </c>
      <c r="E240" s="120">
        <v>2</v>
      </c>
      <c r="F240" s="121">
        <v>8.1000000000000003E-2</v>
      </c>
      <c r="G240" s="120">
        <v>42.061630000000001</v>
      </c>
      <c r="H240" s="120">
        <v>-70.160337999999996</v>
      </c>
      <c r="I240" s="120">
        <v>42.061205999999999</v>
      </c>
      <c r="J240" s="120">
        <v>-70.147581000000002</v>
      </c>
    </row>
    <row r="241" spans="1:10" ht="12.75" customHeight="1" x14ac:dyDescent="0.2">
      <c r="A241" s="120" t="s">
        <v>155</v>
      </c>
      <c r="B241" s="120" t="s">
        <v>238</v>
      </c>
      <c r="C241" s="120" t="s">
        <v>239</v>
      </c>
      <c r="D241" s="120" t="s">
        <v>31</v>
      </c>
      <c r="E241" s="120">
        <v>2</v>
      </c>
      <c r="F241" s="121">
        <v>6.9000000000000006E-2</v>
      </c>
      <c r="G241" s="120">
        <v>42.060949999999998</v>
      </c>
      <c r="H241" s="120">
        <v>-70.164100000000005</v>
      </c>
      <c r="I241" s="120">
        <v>42.061185999999999</v>
      </c>
      <c r="J241" s="120">
        <v>-70.162840000000003</v>
      </c>
    </row>
    <row r="242" spans="1:10" ht="12.75" customHeight="1" x14ac:dyDescent="0.2">
      <c r="A242" s="120" t="s">
        <v>155</v>
      </c>
      <c r="B242" s="120" t="s">
        <v>240</v>
      </c>
      <c r="C242" s="120" t="s">
        <v>241</v>
      </c>
      <c r="D242" s="120" t="s">
        <v>31</v>
      </c>
      <c r="E242" s="120">
        <v>2</v>
      </c>
      <c r="F242" s="121">
        <v>0.04</v>
      </c>
      <c r="G242" s="120">
        <v>42.046300000000002</v>
      </c>
      <c r="H242" s="120">
        <v>-70.112700000000004</v>
      </c>
      <c r="I242" s="120">
        <v>42.041081815600002</v>
      </c>
      <c r="J242" s="120">
        <v>-70.105006903000003</v>
      </c>
    </row>
    <row r="243" spans="1:10" ht="12.75" customHeight="1" x14ac:dyDescent="0.2">
      <c r="A243" s="120" t="s">
        <v>155</v>
      </c>
      <c r="B243" s="120" t="s">
        <v>242</v>
      </c>
      <c r="C243" s="120" t="s">
        <v>243</v>
      </c>
      <c r="D243" s="120" t="s">
        <v>31</v>
      </c>
      <c r="E243" s="120">
        <v>2</v>
      </c>
      <c r="F243" s="121">
        <v>1.6E-2</v>
      </c>
      <c r="G243" s="120">
        <v>42.044806000000001</v>
      </c>
      <c r="H243" s="120">
        <v>-70.191342000000006</v>
      </c>
      <c r="I243" s="120">
        <v>42.044601999999998</v>
      </c>
      <c r="J243" s="120">
        <v>-70.191498999999993</v>
      </c>
    </row>
    <row r="244" spans="1:10" ht="12.75" customHeight="1" x14ac:dyDescent="0.2">
      <c r="A244" s="120" t="s">
        <v>155</v>
      </c>
      <c r="B244" s="120" t="s">
        <v>244</v>
      </c>
      <c r="C244" s="120" t="s">
        <v>245</v>
      </c>
      <c r="D244" s="120" t="s">
        <v>31</v>
      </c>
      <c r="E244" s="120">
        <v>2</v>
      </c>
      <c r="F244" s="121">
        <v>0.44400000000000001</v>
      </c>
      <c r="G244" s="120">
        <v>41.767679000000001</v>
      </c>
      <c r="H244" s="120">
        <v>-70.483484000000004</v>
      </c>
      <c r="I244" s="120">
        <v>41.764719999999997</v>
      </c>
      <c r="J244" s="120">
        <v>-70.475854999999996</v>
      </c>
    </row>
    <row r="245" spans="1:10" ht="12.75" customHeight="1" x14ac:dyDescent="0.2">
      <c r="A245" s="111" t="s">
        <v>155</v>
      </c>
      <c r="B245" s="111" t="s">
        <v>860</v>
      </c>
      <c r="C245" s="111" t="s">
        <v>245</v>
      </c>
      <c r="D245" s="111" t="s">
        <v>31</v>
      </c>
      <c r="E245" s="111">
        <v>2</v>
      </c>
      <c r="F245" s="120">
        <v>0.44</v>
      </c>
      <c r="G245" s="120">
        <v>41.767920189999998</v>
      </c>
      <c r="H245" s="120">
        <v>-70.483329319999996</v>
      </c>
      <c r="I245" s="120">
        <v>41.764708519999999</v>
      </c>
      <c r="J245" s="120">
        <v>-70.475870929999999</v>
      </c>
    </row>
    <row r="246" spans="1:10" ht="12.75" customHeight="1" x14ac:dyDescent="0.2">
      <c r="A246" s="48" t="s">
        <v>155</v>
      </c>
      <c r="B246" s="48" t="s">
        <v>642</v>
      </c>
      <c r="C246" s="48" t="s">
        <v>643</v>
      </c>
      <c r="D246" s="48" t="s">
        <v>31</v>
      </c>
      <c r="E246" s="48">
        <v>3</v>
      </c>
      <c r="F246" s="120">
        <v>0.28000000000000003</v>
      </c>
      <c r="G246" s="120">
        <v>41.775232000000003</v>
      </c>
      <c r="H246" s="120">
        <v>-70.495108000000002</v>
      </c>
      <c r="I246" s="120">
        <v>41.772478999999997</v>
      </c>
      <c r="J246" s="120">
        <v>-70.491654999999994</v>
      </c>
    </row>
    <row r="247" spans="1:10" ht="12.75" customHeight="1" x14ac:dyDescent="0.2">
      <c r="A247" s="111" t="s">
        <v>155</v>
      </c>
      <c r="B247" s="111" t="s">
        <v>690</v>
      </c>
      <c r="C247" s="111" t="s">
        <v>691</v>
      </c>
      <c r="D247" s="111" t="s">
        <v>31</v>
      </c>
      <c r="E247" s="111">
        <v>2</v>
      </c>
      <c r="F247" s="120">
        <v>0.06</v>
      </c>
      <c r="G247" s="120">
        <v>41.6518163</v>
      </c>
      <c r="H247" s="120">
        <v>-70.161918139999997</v>
      </c>
      <c r="I247" s="120">
        <v>41.651875760000003</v>
      </c>
      <c r="J247" s="120">
        <v>-70.163238399999997</v>
      </c>
    </row>
    <row r="248" spans="1:10" ht="12.75" customHeight="1" x14ac:dyDescent="0.2">
      <c r="A248" s="120" t="s">
        <v>155</v>
      </c>
      <c r="B248" s="120" t="s">
        <v>246</v>
      </c>
      <c r="C248" s="120" t="s">
        <v>247</v>
      </c>
      <c r="D248" s="120" t="s">
        <v>31</v>
      </c>
      <c r="E248" s="120">
        <v>2</v>
      </c>
      <c r="F248" s="121">
        <v>0.03</v>
      </c>
      <c r="G248" s="111">
        <v>41.645665999999999</v>
      </c>
      <c r="H248" s="111">
        <v>-70.269730999999993</v>
      </c>
      <c r="I248" s="111">
        <v>41.645572999999999</v>
      </c>
      <c r="J248" s="111">
        <v>-70.269471999999993</v>
      </c>
    </row>
    <row r="249" spans="1:10" ht="12.75" customHeight="1" x14ac:dyDescent="0.2">
      <c r="A249" s="48" t="s">
        <v>155</v>
      </c>
      <c r="B249" s="48" t="s">
        <v>840</v>
      </c>
      <c r="C249" s="48" t="s">
        <v>841</v>
      </c>
      <c r="D249" s="48" t="s">
        <v>31</v>
      </c>
      <c r="E249" s="48">
        <v>3</v>
      </c>
      <c r="F249" s="120">
        <v>0.03</v>
      </c>
      <c r="G249" s="120">
        <v>41.663003230000001</v>
      </c>
      <c r="H249" s="120">
        <v>-70.086446870000003</v>
      </c>
      <c r="I249" s="120">
        <v>41.662940200000001</v>
      </c>
      <c r="J249" s="120">
        <v>-70.087195429999994</v>
      </c>
    </row>
    <row r="250" spans="1:10" ht="12.75" customHeight="1" x14ac:dyDescent="0.2">
      <c r="A250" s="111" t="s">
        <v>155</v>
      </c>
      <c r="B250" s="111" t="s">
        <v>746</v>
      </c>
      <c r="C250" s="111" t="s">
        <v>747</v>
      </c>
      <c r="D250" s="111" t="s">
        <v>32</v>
      </c>
      <c r="E250" s="111">
        <v>2</v>
      </c>
      <c r="F250" s="120">
        <v>0.18</v>
      </c>
      <c r="G250" s="120">
        <v>41.720136750000002</v>
      </c>
      <c r="H250" s="120">
        <v>-69.994618590000002</v>
      </c>
      <c r="I250" s="120">
        <v>41.72290959</v>
      </c>
      <c r="J250" s="120">
        <v>-69.994133169999998</v>
      </c>
    </row>
    <row r="251" spans="1:10" ht="12.75" customHeight="1" x14ac:dyDescent="0.2">
      <c r="A251" s="48" t="s">
        <v>155</v>
      </c>
      <c r="B251" s="48" t="s">
        <v>932</v>
      </c>
      <c r="C251" s="48" t="s">
        <v>933</v>
      </c>
      <c r="D251" s="48" t="s">
        <v>31</v>
      </c>
      <c r="E251" s="48">
        <v>2</v>
      </c>
      <c r="F251" s="120">
        <v>0.35</v>
      </c>
      <c r="G251" s="111">
        <v>41.647576999999998</v>
      </c>
      <c r="H251" s="111">
        <v>-70.195179999999993</v>
      </c>
      <c r="I251" s="111">
        <v>41.650415000000002</v>
      </c>
      <c r="J251" s="111">
        <v>-70.178320999999997</v>
      </c>
    </row>
    <row r="252" spans="1:10" ht="12.75" customHeight="1" x14ac:dyDescent="0.2">
      <c r="A252" s="48" t="s">
        <v>155</v>
      </c>
      <c r="B252" s="48" t="s">
        <v>736</v>
      </c>
      <c r="C252" s="48" t="s">
        <v>737</v>
      </c>
      <c r="D252" s="48" t="s">
        <v>31</v>
      </c>
      <c r="E252" s="48">
        <v>2</v>
      </c>
      <c r="F252" s="120">
        <v>0.35</v>
      </c>
      <c r="G252" s="111">
        <v>41.650415000000002</v>
      </c>
      <c r="H252" s="111">
        <v>-70.178320999999997</v>
      </c>
      <c r="I252" s="111">
        <v>41.651125999999998</v>
      </c>
      <c r="J252" s="111">
        <v>-70.172704999999993</v>
      </c>
    </row>
    <row r="253" spans="1:10" ht="12.75" customHeight="1" x14ac:dyDescent="0.2">
      <c r="A253" s="48" t="s">
        <v>155</v>
      </c>
      <c r="B253" s="48" t="s">
        <v>806</v>
      </c>
      <c r="C253" s="48" t="s">
        <v>807</v>
      </c>
      <c r="D253" s="48" t="s">
        <v>31</v>
      </c>
      <c r="E253" s="48">
        <v>2</v>
      </c>
      <c r="F253" s="120">
        <v>0.35</v>
      </c>
      <c r="G253" s="111">
        <v>41.651125999999998</v>
      </c>
      <c r="H253" s="111">
        <v>-70.172704999999993</v>
      </c>
      <c r="I253" s="111">
        <v>41.651406999999999</v>
      </c>
      <c r="J253" s="111">
        <v>-70.170089000000004</v>
      </c>
    </row>
    <row r="254" spans="1:10" ht="12.75" customHeight="1" x14ac:dyDescent="0.2">
      <c r="A254" s="120" t="s">
        <v>155</v>
      </c>
      <c r="B254" s="120" t="s">
        <v>248</v>
      </c>
      <c r="C254" s="120" t="s">
        <v>249</v>
      </c>
      <c r="D254" s="120" t="s">
        <v>31</v>
      </c>
      <c r="E254" s="120">
        <v>2</v>
      </c>
      <c r="F254" s="121">
        <v>3.1E-2</v>
      </c>
      <c r="G254" s="120">
        <v>42.041640999999998</v>
      </c>
      <c r="H254" s="120">
        <v>-70.192980000000006</v>
      </c>
      <c r="I254" s="120">
        <v>42.041321000000003</v>
      </c>
      <c r="J254" s="120">
        <v>-70.193275999999997</v>
      </c>
    </row>
    <row r="255" spans="1:10" ht="12.75" customHeight="1" x14ac:dyDescent="0.2">
      <c r="A255" s="48" t="s">
        <v>155</v>
      </c>
      <c r="B255" s="48" t="s">
        <v>698</v>
      </c>
      <c r="C255" s="48" t="s">
        <v>699</v>
      </c>
      <c r="D255" s="48" t="s">
        <v>31</v>
      </c>
      <c r="E255" s="48">
        <v>3</v>
      </c>
      <c r="F255" s="120">
        <v>0.12</v>
      </c>
      <c r="G255" s="120">
        <v>41.935708290000001</v>
      </c>
      <c r="H255" s="120">
        <v>-69.979038259999996</v>
      </c>
      <c r="I255" s="120">
        <v>41.933862089999998</v>
      </c>
      <c r="J255" s="120">
        <v>-69.978147759999999</v>
      </c>
    </row>
    <row r="256" spans="1:10" ht="12.75" customHeight="1" x14ac:dyDescent="0.2">
      <c r="A256" s="120" t="s">
        <v>155</v>
      </c>
      <c r="B256" s="120" t="s">
        <v>250</v>
      </c>
      <c r="C256" s="120" t="s">
        <v>251</v>
      </c>
      <c r="D256" s="120" t="s">
        <v>31</v>
      </c>
      <c r="E256" s="120">
        <v>2</v>
      </c>
      <c r="F256" s="121">
        <v>1.4E-2</v>
      </c>
      <c r="G256" s="120">
        <v>41.618509469999999</v>
      </c>
      <c r="H256" s="120">
        <v>-70.368012879999995</v>
      </c>
      <c r="I256" s="120">
        <v>41.618141389999998</v>
      </c>
      <c r="J256" s="120">
        <v>-70.368198620000001</v>
      </c>
    </row>
    <row r="257" spans="1:10" ht="12.75" customHeight="1" x14ac:dyDescent="0.2">
      <c r="A257" s="48" t="s">
        <v>155</v>
      </c>
      <c r="B257" s="48" t="s">
        <v>752</v>
      </c>
      <c r="C257" s="48" t="s">
        <v>753</v>
      </c>
      <c r="D257" s="48" t="s">
        <v>148</v>
      </c>
      <c r="E257" s="48">
        <v>2</v>
      </c>
      <c r="F257" s="120">
        <v>0.04</v>
      </c>
      <c r="G257" s="120">
        <v>41.621430500000002</v>
      </c>
      <c r="H257" s="120">
        <v>-70.394851509999995</v>
      </c>
      <c r="I257" s="120">
        <v>41.622008020000003</v>
      </c>
      <c r="J257" s="120">
        <v>-70.395830410000002</v>
      </c>
    </row>
    <row r="258" spans="1:10" ht="12.75" customHeight="1" x14ac:dyDescent="0.2">
      <c r="A258" s="48" t="s">
        <v>155</v>
      </c>
      <c r="B258" s="48" t="s">
        <v>644</v>
      </c>
      <c r="C258" s="48" t="s">
        <v>645</v>
      </c>
      <c r="D258" s="48" t="s">
        <v>31</v>
      </c>
      <c r="E258" s="48">
        <v>2</v>
      </c>
      <c r="F258" s="120">
        <v>0.06</v>
      </c>
      <c r="G258" s="120">
        <v>41.685104129999999</v>
      </c>
      <c r="H258" s="120">
        <v>-70.160464219999994</v>
      </c>
      <c r="I258" s="120">
        <v>41.684295059999997</v>
      </c>
      <c r="J258" s="120">
        <v>-70.160553739999997</v>
      </c>
    </row>
    <row r="259" spans="1:10" ht="12.75" customHeight="1" x14ac:dyDescent="0.2">
      <c r="A259" s="48" t="s">
        <v>155</v>
      </c>
      <c r="B259" s="48" t="s">
        <v>617</v>
      </c>
      <c r="C259" s="48" t="s">
        <v>618</v>
      </c>
      <c r="D259" s="48" t="s">
        <v>148</v>
      </c>
      <c r="E259" s="48">
        <v>2</v>
      </c>
      <c r="F259" s="120">
        <v>0.15</v>
      </c>
      <c r="G259" s="120">
        <v>41.637681000000001</v>
      </c>
      <c r="H259" s="120">
        <v>-70.643162000000004</v>
      </c>
      <c r="I259" s="120">
        <v>41.636021999999997</v>
      </c>
      <c r="J259" s="120">
        <v>-70.642246</v>
      </c>
    </row>
    <row r="260" spans="1:10" ht="12.75" customHeight="1" x14ac:dyDescent="0.2">
      <c r="A260" s="48" t="s">
        <v>155</v>
      </c>
      <c r="B260" s="48" t="s">
        <v>812</v>
      </c>
      <c r="C260" s="48" t="s">
        <v>813</v>
      </c>
      <c r="D260" s="48" t="s">
        <v>31</v>
      </c>
      <c r="E260" s="48">
        <v>2</v>
      </c>
      <c r="F260" s="120">
        <v>0.03</v>
      </c>
      <c r="G260" s="120">
        <v>41.646399019999997</v>
      </c>
      <c r="H260" s="120">
        <v>-70.270765760000003</v>
      </c>
      <c r="I260" s="120">
        <v>41.646577890000003</v>
      </c>
      <c r="J260" s="120">
        <v>-70.271399709999997</v>
      </c>
    </row>
    <row r="261" spans="1:10" ht="12.75" customHeight="1" x14ac:dyDescent="0.2">
      <c r="A261" s="120" t="s">
        <v>155</v>
      </c>
      <c r="B261" s="120" t="s">
        <v>252</v>
      </c>
      <c r="C261" s="120" t="s">
        <v>253</v>
      </c>
      <c r="D261" s="120" t="s">
        <v>148</v>
      </c>
      <c r="E261" s="120">
        <v>2</v>
      </c>
      <c r="F261" s="121">
        <v>0.16300000000000001</v>
      </c>
      <c r="G261" s="120">
        <v>41.690434240000002</v>
      </c>
      <c r="H261" s="120">
        <v>-70.648078920000003</v>
      </c>
      <c r="I261" s="120">
        <v>41.69084445</v>
      </c>
      <c r="J261" s="120">
        <v>-70.645296970000004</v>
      </c>
    </row>
    <row r="262" spans="1:10" ht="12.75" customHeight="1" x14ac:dyDescent="0.2">
      <c r="A262" s="48" t="s">
        <v>155</v>
      </c>
      <c r="B262" s="48" t="s">
        <v>887</v>
      </c>
      <c r="C262" s="48" t="s">
        <v>888</v>
      </c>
      <c r="D262" s="48" t="s">
        <v>148</v>
      </c>
      <c r="E262" s="48">
        <v>2</v>
      </c>
      <c r="F262" s="120">
        <v>0.1</v>
      </c>
      <c r="G262" s="120">
        <v>41.684644919999997</v>
      </c>
      <c r="H262" s="120">
        <v>-70.643303189999997</v>
      </c>
      <c r="I262" s="120">
        <v>41.68340551</v>
      </c>
      <c r="J262" s="120">
        <v>-70.643156230000002</v>
      </c>
    </row>
    <row r="263" spans="1:10" ht="12.75" customHeight="1" x14ac:dyDescent="0.2">
      <c r="A263" s="120" t="s">
        <v>155</v>
      </c>
      <c r="B263" s="120" t="s">
        <v>254</v>
      </c>
      <c r="C263" s="120" t="s">
        <v>255</v>
      </c>
      <c r="D263" s="120" t="s">
        <v>31</v>
      </c>
      <c r="E263" s="120">
        <v>2</v>
      </c>
      <c r="F263" s="121">
        <v>0.3</v>
      </c>
      <c r="G263" s="111">
        <v>42.061720000000001</v>
      </c>
      <c r="H263" s="111">
        <v>-70.153850000000006</v>
      </c>
      <c r="I263" s="111">
        <v>42.060377000000003</v>
      </c>
      <c r="J263" s="111">
        <v>-70.147710000000004</v>
      </c>
    </row>
    <row r="264" spans="1:10" ht="12.75" customHeight="1" x14ac:dyDescent="0.2">
      <c r="A264" s="48" t="s">
        <v>155</v>
      </c>
      <c r="B264" s="48" t="s">
        <v>648</v>
      </c>
      <c r="C264" s="48" t="s">
        <v>649</v>
      </c>
      <c r="D264" s="48" t="s">
        <v>31</v>
      </c>
      <c r="E264" s="48">
        <v>2</v>
      </c>
      <c r="F264" s="120">
        <v>0.1</v>
      </c>
      <c r="G264" s="120">
        <v>41.574226029999998</v>
      </c>
      <c r="H264" s="120">
        <v>-70.641662800000006</v>
      </c>
      <c r="I264" s="120">
        <v>41.57578573</v>
      </c>
      <c r="J264" s="120">
        <v>-70.641354010000001</v>
      </c>
    </row>
    <row r="265" spans="1:10" ht="12.75" customHeight="1" x14ac:dyDescent="0.2">
      <c r="A265" s="120" t="s">
        <v>155</v>
      </c>
      <c r="B265" s="120" t="s">
        <v>256</v>
      </c>
      <c r="C265" s="120" t="s">
        <v>257</v>
      </c>
      <c r="D265" s="120" t="s">
        <v>31</v>
      </c>
      <c r="E265" s="120">
        <v>2</v>
      </c>
      <c r="F265" s="121">
        <v>8.5999999999999993E-2</v>
      </c>
      <c r="G265" s="120">
        <v>41.577025999999996</v>
      </c>
      <c r="H265" s="120">
        <v>-70.641374999999996</v>
      </c>
      <c r="I265" s="120">
        <v>41.575769999999999</v>
      </c>
      <c r="J265" s="120">
        <v>-70.641334000000001</v>
      </c>
    </row>
    <row r="266" spans="1:10" ht="12.75" customHeight="1" x14ac:dyDescent="0.2">
      <c r="A266" s="110" t="s">
        <v>155</v>
      </c>
      <c r="B266" s="110" t="s">
        <v>865</v>
      </c>
      <c r="C266" s="110" t="s">
        <v>866</v>
      </c>
      <c r="D266" s="110" t="s">
        <v>31</v>
      </c>
      <c r="E266" s="110">
        <v>3</v>
      </c>
      <c r="F266" s="122">
        <v>0.05</v>
      </c>
      <c r="G266" s="122">
        <v>41.663514980000002</v>
      </c>
      <c r="H266" s="122">
        <v>-70.08101216</v>
      </c>
      <c r="I266" s="122">
        <v>41.663408969999999</v>
      </c>
      <c r="J266" s="122">
        <v>-70.082059779999994</v>
      </c>
    </row>
    <row r="267" spans="1:10" ht="12.75" customHeight="1" x14ac:dyDescent="0.2">
      <c r="A267" s="48"/>
      <c r="B267" s="53">
        <f>COUNTA(B2:B266)</f>
        <v>265</v>
      </c>
      <c r="C267" s="48"/>
      <c r="D267" s="48"/>
      <c r="E267" s="61"/>
      <c r="F267" s="154">
        <f>SUM(F2:F266)</f>
        <v>68.185000000000031</v>
      </c>
      <c r="G267" s="48"/>
      <c r="H267" s="48"/>
      <c r="I267" s="48"/>
      <c r="J267" s="48"/>
    </row>
    <row r="268" spans="1:10" ht="12.75" customHeight="1" x14ac:dyDescent="0.2">
      <c r="A268" s="48"/>
      <c r="B268" s="48"/>
      <c r="C268" s="48"/>
      <c r="D268" s="48"/>
      <c r="E268" s="48"/>
      <c r="F268" s="155"/>
      <c r="G268" s="48"/>
      <c r="H268" s="48"/>
      <c r="I268" s="48"/>
      <c r="J268" s="48"/>
    </row>
    <row r="269" spans="1:10" ht="12.75" customHeight="1" x14ac:dyDescent="0.2">
      <c r="A269" s="120" t="s">
        <v>258</v>
      </c>
      <c r="B269" s="120" t="s">
        <v>259</v>
      </c>
      <c r="C269" s="120" t="s">
        <v>260</v>
      </c>
      <c r="D269" s="120" t="s">
        <v>31</v>
      </c>
      <c r="E269" s="120">
        <v>2</v>
      </c>
      <c r="F269" s="121">
        <v>0.02</v>
      </c>
      <c r="G269" s="120">
        <v>41.606378620000001</v>
      </c>
      <c r="H269" s="120">
        <v>-70.916356260000001</v>
      </c>
      <c r="I269" s="120">
        <v>41.606647010000003</v>
      </c>
      <c r="J269" s="120">
        <v>-70.916498360000006</v>
      </c>
    </row>
    <row r="270" spans="1:10" ht="12.75" customHeight="1" x14ac:dyDescent="0.2">
      <c r="A270" s="120" t="s">
        <v>258</v>
      </c>
      <c r="B270" s="120" t="s">
        <v>261</v>
      </c>
      <c r="C270" s="120" t="s">
        <v>262</v>
      </c>
      <c r="D270" s="120" t="s">
        <v>31</v>
      </c>
      <c r="E270" s="120">
        <v>2</v>
      </c>
      <c r="F270" s="121">
        <v>3.9E-2</v>
      </c>
      <c r="G270" s="120">
        <v>41.606363000000002</v>
      </c>
      <c r="H270" s="120">
        <v>-70.916324000000003</v>
      </c>
      <c r="I270" s="120">
        <v>41.605817999999999</v>
      </c>
      <c r="J270" s="120">
        <v>-70.916109000000006</v>
      </c>
    </row>
    <row r="271" spans="1:10" ht="12.75" customHeight="1" x14ac:dyDescent="0.2">
      <c r="A271" s="111" t="s">
        <v>258</v>
      </c>
      <c r="B271" s="111" t="s">
        <v>979</v>
      </c>
      <c r="C271" s="111" t="s">
        <v>980</v>
      </c>
      <c r="D271" s="111" t="s">
        <v>148</v>
      </c>
      <c r="E271" s="111">
        <v>2</v>
      </c>
      <c r="F271" s="120">
        <v>0.15</v>
      </c>
      <c r="G271" s="120">
        <v>41.59093</v>
      </c>
      <c r="H271" s="120">
        <v>-70.929976999999994</v>
      </c>
      <c r="I271" s="120">
        <v>41.592379999999999</v>
      </c>
      <c r="J271" s="120">
        <v>-70.927880000000002</v>
      </c>
    </row>
    <row r="272" spans="1:10" ht="12.75" customHeight="1" x14ac:dyDescent="0.2">
      <c r="A272" s="48" t="s">
        <v>258</v>
      </c>
      <c r="B272" s="48" t="s">
        <v>985</v>
      </c>
      <c r="C272" s="48" t="s">
        <v>986</v>
      </c>
      <c r="D272" s="48" t="s">
        <v>31</v>
      </c>
      <c r="E272" s="48">
        <v>2</v>
      </c>
      <c r="F272" s="120">
        <v>0.28000000000000003</v>
      </c>
      <c r="G272" s="120">
        <v>41.583441999999998</v>
      </c>
      <c r="H272" s="120">
        <v>-70.956356</v>
      </c>
      <c r="I272" s="120">
        <v>41.584269999999997</v>
      </c>
      <c r="J272" s="120">
        <v>-70.952879999999993</v>
      </c>
    </row>
    <row r="273" spans="1:10" ht="12.75" customHeight="1" x14ac:dyDescent="0.2">
      <c r="A273" s="48" t="s">
        <v>258</v>
      </c>
      <c r="B273" s="111" t="s">
        <v>957</v>
      </c>
      <c r="C273" s="111" t="s">
        <v>958</v>
      </c>
      <c r="D273" s="111" t="s">
        <v>148</v>
      </c>
      <c r="E273" s="48">
        <v>3</v>
      </c>
      <c r="F273" s="49">
        <v>0.26</v>
      </c>
      <c r="G273" s="48">
        <v>41.508801486400003</v>
      </c>
      <c r="H273" s="48">
        <v>-71.074423498399995</v>
      </c>
      <c r="I273" s="48">
        <v>41.508504793</v>
      </c>
      <c r="J273" s="48">
        <v>-71.069454175800004</v>
      </c>
    </row>
    <row r="274" spans="1:10" ht="12.75" customHeight="1" x14ac:dyDescent="0.2">
      <c r="A274" s="48" t="s">
        <v>258</v>
      </c>
      <c r="B274" s="48" t="s">
        <v>976</v>
      </c>
      <c r="C274" s="48" t="s">
        <v>843</v>
      </c>
      <c r="D274" s="48" t="s">
        <v>148</v>
      </c>
      <c r="E274" s="48">
        <v>2</v>
      </c>
      <c r="F274" s="120">
        <v>0.03</v>
      </c>
      <c r="G274" s="120">
        <v>41.571843999999999</v>
      </c>
      <c r="H274" s="120">
        <v>-70.945633000000001</v>
      </c>
      <c r="I274" s="120">
        <v>41.571413999999997</v>
      </c>
      <c r="J274" s="120">
        <v>-70.945210000000003</v>
      </c>
    </row>
    <row r="275" spans="1:10" ht="12.75" customHeight="1" x14ac:dyDescent="0.2">
      <c r="A275" s="48" t="s">
        <v>258</v>
      </c>
      <c r="B275" s="48" t="s">
        <v>966</v>
      </c>
      <c r="C275" s="48" t="s">
        <v>967</v>
      </c>
      <c r="D275" s="48" t="s">
        <v>148</v>
      </c>
      <c r="E275" s="48">
        <v>2</v>
      </c>
      <c r="F275" s="120">
        <v>0.35</v>
      </c>
      <c r="G275" s="120">
        <v>41.500108599999997</v>
      </c>
      <c r="H275" s="120">
        <v>-71.113310979999994</v>
      </c>
      <c r="I275" s="120">
        <v>41.500108599999997</v>
      </c>
      <c r="J275" s="120">
        <v>-71.113310979999994</v>
      </c>
    </row>
    <row r="276" spans="1:10" ht="12.75" customHeight="1" x14ac:dyDescent="0.2">
      <c r="A276" s="120" t="s">
        <v>258</v>
      </c>
      <c r="B276" s="120" t="s">
        <v>263</v>
      </c>
      <c r="C276" s="120" t="s">
        <v>264</v>
      </c>
      <c r="D276" s="120" t="s">
        <v>148</v>
      </c>
      <c r="E276" s="120">
        <v>2</v>
      </c>
      <c r="F276" s="121">
        <v>0.154</v>
      </c>
      <c r="G276" s="120">
        <v>41.71508257</v>
      </c>
      <c r="H276" s="120">
        <v>-71.215598310000004</v>
      </c>
      <c r="I276" s="120">
        <v>41.715604429999999</v>
      </c>
      <c r="J276" s="120">
        <v>-71.21253025</v>
      </c>
    </row>
    <row r="277" spans="1:10" ht="12.75" customHeight="1" x14ac:dyDescent="0.2">
      <c r="A277" s="48" t="s">
        <v>258</v>
      </c>
      <c r="B277" s="48" t="s">
        <v>977</v>
      </c>
      <c r="C277" s="48" t="s">
        <v>978</v>
      </c>
      <c r="D277" s="48" t="s">
        <v>31</v>
      </c>
      <c r="E277" s="48">
        <v>3</v>
      </c>
      <c r="F277" s="120">
        <v>0.99</v>
      </c>
      <c r="G277" s="120">
        <v>41.50849229</v>
      </c>
      <c r="H277" s="120">
        <v>-71.074506740000004</v>
      </c>
      <c r="I277" s="120">
        <v>41.515061920000001</v>
      </c>
      <c r="J277" s="120">
        <v>-71.090872520000005</v>
      </c>
    </row>
    <row r="278" spans="1:10" ht="12.75" customHeight="1" x14ac:dyDescent="0.2">
      <c r="A278" s="111" t="s">
        <v>258</v>
      </c>
      <c r="B278" s="111" t="s">
        <v>974</v>
      </c>
      <c r="C278" s="111" t="s">
        <v>975</v>
      </c>
      <c r="D278" s="111" t="s">
        <v>148</v>
      </c>
      <c r="E278" s="111">
        <v>2</v>
      </c>
      <c r="F278" s="120">
        <v>0.03</v>
      </c>
      <c r="G278" s="111">
        <v>41.717737</v>
      </c>
      <c r="H278" s="111">
        <v>-71.224852999999996</v>
      </c>
      <c r="I278" s="111">
        <v>41.717264999999998</v>
      </c>
      <c r="J278" s="111">
        <v>-71.225397999999998</v>
      </c>
    </row>
    <row r="279" spans="1:10" ht="12.75" customHeight="1" x14ac:dyDescent="0.2">
      <c r="A279" s="120" t="s">
        <v>258</v>
      </c>
      <c r="B279" s="120" t="s">
        <v>265</v>
      </c>
      <c r="C279" s="120" t="s">
        <v>266</v>
      </c>
      <c r="D279" s="120" t="s">
        <v>31</v>
      </c>
      <c r="E279" s="120">
        <v>2</v>
      </c>
      <c r="F279" s="121">
        <v>5.8999999999999997E-2</v>
      </c>
      <c r="G279" s="120">
        <v>41.610095999999999</v>
      </c>
      <c r="H279" s="120">
        <v>-70.904839999999993</v>
      </c>
      <c r="I279" s="120">
        <v>41.609312000000003</v>
      </c>
      <c r="J279" s="120">
        <v>-70.904717000000005</v>
      </c>
    </row>
    <row r="280" spans="1:10" ht="12.75" customHeight="1" x14ac:dyDescent="0.2">
      <c r="A280" s="48" t="s">
        <v>258</v>
      </c>
      <c r="B280" s="48" t="s">
        <v>981</v>
      </c>
      <c r="C280" s="48" t="s">
        <v>982</v>
      </c>
      <c r="D280" s="48" t="s">
        <v>31</v>
      </c>
      <c r="E280" s="48">
        <v>2</v>
      </c>
      <c r="F280" s="120">
        <v>0.7</v>
      </c>
      <c r="G280" s="120">
        <v>41.521895999999998</v>
      </c>
      <c r="H280" s="120">
        <v>-70.983416000000005</v>
      </c>
      <c r="I280" s="120">
        <v>41.531388</v>
      </c>
      <c r="J280" s="120">
        <v>-70.979752000000005</v>
      </c>
    </row>
    <row r="281" spans="1:10" ht="12.75" customHeight="1" x14ac:dyDescent="0.2">
      <c r="A281" s="48" t="s">
        <v>258</v>
      </c>
      <c r="B281" s="48" t="s">
        <v>961</v>
      </c>
      <c r="C281" s="48" t="s">
        <v>962</v>
      </c>
      <c r="D281" s="48" t="s">
        <v>31</v>
      </c>
      <c r="E281" s="48">
        <v>3</v>
      </c>
      <c r="F281" s="120">
        <v>0.27</v>
      </c>
      <c r="G281" s="120">
        <v>41.504363310000002</v>
      </c>
      <c r="H281" s="120">
        <v>-71.022473669999997</v>
      </c>
      <c r="I281" s="120">
        <v>41.502812550000002</v>
      </c>
      <c r="J281" s="120">
        <v>-71.027214700000002</v>
      </c>
    </row>
    <row r="282" spans="1:10" ht="12.75" customHeight="1" x14ac:dyDescent="0.2">
      <c r="A282" s="48" t="s">
        <v>258</v>
      </c>
      <c r="B282" s="48" t="s">
        <v>991</v>
      </c>
      <c r="C282" s="48" t="s">
        <v>992</v>
      </c>
      <c r="D282" s="48" t="s">
        <v>148</v>
      </c>
      <c r="E282" s="48">
        <v>2</v>
      </c>
      <c r="F282" s="120">
        <v>0.41</v>
      </c>
      <c r="G282" s="120">
        <v>41.504053740000003</v>
      </c>
      <c r="H282" s="120">
        <v>-71.096944480000005</v>
      </c>
      <c r="I282" s="120">
        <v>41.503544789999999</v>
      </c>
      <c r="J282" s="120">
        <v>-71.104521890000001</v>
      </c>
    </row>
    <row r="283" spans="1:10" ht="12.75" customHeight="1" x14ac:dyDescent="0.2">
      <c r="A283" s="120" t="s">
        <v>258</v>
      </c>
      <c r="B283" s="120" t="s">
        <v>267</v>
      </c>
      <c r="C283" s="120" t="s">
        <v>268</v>
      </c>
      <c r="D283" s="120" t="s">
        <v>31</v>
      </c>
      <c r="E283" s="120">
        <v>2</v>
      </c>
      <c r="F283" s="121">
        <v>0.55600000000000005</v>
      </c>
      <c r="G283" s="120">
        <v>41.624685999999997</v>
      </c>
      <c r="H283" s="120">
        <v>-70.903268999999995</v>
      </c>
      <c r="I283" s="120">
        <v>41.625191999999998</v>
      </c>
      <c r="J283" s="120">
        <v>-70.893570999999994</v>
      </c>
    </row>
    <row r="284" spans="1:10" ht="12.75" customHeight="1" x14ac:dyDescent="0.2">
      <c r="A284" s="111" t="s">
        <v>258</v>
      </c>
      <c r="B284" s="111" t="s">
        <v>1285</v>
      </c>
      <c r="C284" s="111" t="s">
        <v>1286</v>
      </c>
      <c r="D284" s="111" t="s">
        <v>31</v>
      </c>
      <c r="E284" s="111">
        <v>2</v>
      </c>
      <c r="F284" s="152">
        <v>0.01</v>
      </c>
      <c r="G284" s="111">
        <v>41.624686117099998</v>
      </c>
      <c r="H284" s="111">
        <v>-70.903268591</v>
      </c>
      <c r="I284" s="111">
        <v>41.624021999999997</v>
      </c>
      <c r="J284" s="111">
        <v>-70.900366000000005</v>
      </c>
    </row>
    <row r="285" spans="1:10" ht="12.75" customHeight="1" x14ac:dyDescent="0.2">
      <c r="A285" s="111" t="s">
        <v>258</v>
      </c>
      <c r="B285" s="111" t="s">
        <v>970</v>
      </c>
      <c r="C285" s="111" t="s">
        <v>971</v>
      </c>
      <c r="D285" s="111" t="s">
        <v>148</v>
      </c>
      <c r="E285" s="111">
        <v>2</v>
      </c>
      <c r="F285" s="120">
        <v>0.06</v>
      </c>
      <c r="G285" s="120">
        <v>41.602255999999997</v>
      </c>
      <c r="H285" s="120">
        <v>-70.930278999999999</v>
      </c>
      <c r="I285" s="120">
        <v>41.603067000000003</v>
      </c>
      <c r="J285" s="120">
        <v>-70.929586</v>
      </c>
    </row>
    <row r="286" spans="1:10" ht="12.75" customHeight="1" x14ac:dyDescent="0.2">
      <c r="A286" s="120" t="s">
        <v>258</v>
      </c>
      <c r="B286" s="120" t="s">
        <v>269</v>
      </c>
      <c r="C286" s="120" t="s">
        <v>270</v>
      </c>
      <c r="D286" s="120" t="s">
        <v>31</v>
      </c>
      <c r="E286" s="120">
        <v>2</v>
      </c>
      <c r="F286" s="121">
        <v>0.88900000000000001</v>
      </c>
      <c r="G286" s="120">
        <v>41.504511450000003</v>
      </c>
      <c r="H286" s="120">
        <v>-71.053243469999998</v>
      </c>
      <c r="I286" s="120">
        <v>41.50822849</v>
      </c>
      <c r="J286" s="120">
        <v>-71.069490279999997</v>
      </c>
    </row>
    <row r="287" spans="1:10" ht="12.75" customHeight="1" x14ac:dyDescent="0.2">
      <c r="A287" s="120" t="s">
        <v>258</v>
      </c>
      <c r="B287" s="120" t="s">
        <v>271</v>
      </c>
      <c r="C287" s="120" t="s">
        <v>272</v>
      </c>
      <c r="D287" s="120" t="s">
        <v>31</v>
      </c>
      <c r="E287" s="120">
        <v>2</v>
      </c>
      <c r="F287" s="121">
        <v>6.2E-2</v>
      </c>
      <c r="G287" s="120">
        <v>41.605257510000001</v>
      </c>
      <c r="H287" s="120">
        <v>-70.915560150000005</v>
      </c>
      <c r="I287" s="120">
        <v>41.605866149999997</v>
      </c>
      <c r="J287" s="120">
        <v>-70.916028580000003</v>
      </c>
    </row>
    <row r="288" spans="1:10" ht="12.75" customHeight="1" x14ac:dyDescent="0.2">
      <c r="A288" s="48" t="s">
        <v>258</v>
      </c>
      <c r="B288" s="48" t="s">
        <v>987</v>
      </c>
      <c r="C288" s="48" t="s">
        <v>988</v>
      </c>
      <c r="D288" s="48" t="s">
        <v>31</v>
      </c>
      <c r="E288" s="48">
        <v>2</v>
      </c>
      <c r="F288" s="120">
        <v>0.1</v>
      </c>
      <c r="G288" s="120">
        <v>41.606042000000002</v>
      </c>
      <c r="H288" s="120">
        <v>-70.930954</v>
      </c>
      <c r="I288" s="120">
        <v>41.604698999999997</v>
      </c>
      <c r="J288" s="120">
        <v>-70.930734999999999</v>
      </c>
    </row>
    <row r="289" spans="1:10" ht="12.75" customHeight="1" x14ac:dyDescent="0.2">
      <c r="A289" s="120" t="s">
        <v>258</v>
      </c>
      <c r="B289" s="120" t="s">
        <v>273</v>
      </c>
      <c r="C289" s="120" t="s">
        <v>274</v>
      </c>
      <c r="D289" s="120" t="s">
        <v>31</v>
      </c>
      <c r="E289" s="120">
        <v>2</v>
      </c>
      <c r="F289" s="121">
        <v>9.1999999999999998E-2</v>
      </c>
      <c r="G289" s="120">
        <v>41.607430039999997</v>
      </c>
      <c r="H289" s="120">
        <v>-70.917094149999997</v>
      </c>
      <c r="I289" s="120">
        <v>41.608614289999998</v>
      </c>
      <c r="J289" s="120">
        <v>-70.917722620000006</v>
      </c>
    </row>
    <row r="290" spans="1:10" ht="12.75" customHeight="1" x14ac:dyDescent="0.2">
      <c r="A290" s="111" t="s">
        <v>258</v>
      </c>
      <c r="B290" s="111" t="s">
        <v>1287</v>
      </c>
      <c r="C290" s="111" t="s">
        <v>1288</v>
      </c>
      <c r="D290" s="111" t="s">
        <v>148</v>
      </c>
      <c r="E290" s="111">
        <v>2</v>
      </c>
      <c r="F290" s="152">
        <v>0.05</v>
      </c>
      <c r="G290" s="111">
        <v>41.634527944299997</v>
      </c>
      <c r="H290" s="111">
        <v>-70.860216964000003</v>
      </c>
      <c r="I290" s="111">
        <v>41.6341317698</v>
      </c>
      <c r="J290" s="111">
        <v>-70.859304280000003</v>
      </c>
    </row>
    <row r="291" spans="1:10" ht="12.75" customHeight="1" x14ac:dyDescent="0.2">
      <c r="A291" s="120" t="s">
        <v>258</v>
      </c>
      <c r="B291" s="120" t="s">
        <v>275</v>
      </c>
      <c r="C291" s="120" t="s">
        <v>276</v>
      </c>
      <c r="D291" s="111" t="s">
        <v>148</v>
      </c>
      <c r="E291" s="111">
        <v>2</v>
      </c>
      <c r="F291" s="152">
        <v>7.0000000000000007E-2</v>
      </c>
      <c r="G291" s="49">
        <v>41.718299999999999</v>
      </c>
      <c r="H291" s="111">
        <v>-71.197800000000001</v>
      </c>
      <c r="I291" s="111">
        <v>41.719000000000001</v>
      </c>
      <c r="J291" s="111">
        <v>-71.196700000000007</v>
      </c>
    </row>
    <row r="292" spans="1:10" ht="12.75" customHeight="1" x14ac:dyDescent="0.2">
      <c r="A292" s="120" t="s">
        <v>258</v>
      </c>
      <c r="B292" s="120" t="s">
        <v>277</v>
      </c>
      <c r="C292" s="120" t="s">
        <v>278</v>
      </c>
      <c r="D292" s="120" t="s">
        <v>31</v>
      </c>
      <c r="E292" s="120">
        <v>2</v>
      </c>
      <c r="F292" s="121">
        <v>8.6999999999999994E-2</v>
      </c>
      <c r="G292" s="120">
        <v>41.628553050000001</v>
      </c>
      <c r="H292" s="120">
        <v>-70.876568930000005</v>
      </c>
      <c r="I292" s="120">
        <v>41.629003160000003</v>
      </c>
      <c r="J292" s="120">
        <v>-70.878050569999999</v>
      </c>
    </row>
    <row r="293" spans="1:10" ht="12.75" customHeight="1" x14ac:dyDescent="0.2">
      <c r="A293" s="120" t="s">
        <v>258</v>
      </c>
      <c r="B293" s="120" t="s">
        <v>279</v>
      </c>
      <c r="C293" s="120" t="s">
        <v>280</v>
      </c>
      <c r="D293" s="120" t="s">
        <v>31</v>
      </c>
      <c r="E293" s="120">
        <v>2</v>
      </c>
      <c r="F293" s="121">
        <v>5.7000000000000002E-2</v>
      </c>
      <c r="G293" s="120">
        <v>41.538494</v>
      </c>
      <c r="H293" s="120">
        <v>-70.946749999999994</v>
      </c>
      <c r="I293" s="120">
        <v>41.537692999999997</v>
      </c>
      <c r="J293" s="120">
        <v>-70.946763000000004</v>
      </c>
    </row>
    <row r="294" spans="1:10" ht="12.75" customHeight="1" x14ac:dyDescent="0.2">
      <c r="A294" s="111" t="s">
        <v>258</v>
      </c>
      <c r="B294" s="111" t="s">
        <v>953</v>
      </c>
      <c r="C294" s="111" t="s">
        <v>954</v>
      </c>
      <c r="D294" s="111" t="s">
        <v>148</v>
      </c>
      <c r="E294" s="111">
        <v>2</v>
      </c>
      <c r="F294" s="120">
        <v>0.04</v>
      </c>
      <c r="G294" s="120">
        <v>41.602846430900001</v>
      </c>
      <c r="H294" s="120">
        <v>-70.902114149100001</v>
      </c>
      <c r="I294" s="120">
        <v>41.600452380599997</v>
      </c>
      <c r="J294" s="120">
        <v>-70.901835951600006</v>
      </c>
    </row>
    <row r="295" spans="1:10" ht="12.75" customHeight="1" x14ac:dyDescent="0.2">
      <c r="A295" s="111" t="s">
        <v>258</v>
      </c>
      <c r="B295" s="111" t="s">
        <v>972</v>
      </c>
      <c r="C295" s="111" t="s">
        <v>973</v>
      </c>
      <c r="D295" s="111" t="s">
        <v>148</v>
      </c>
      <c r="E295" s="111">
        <v>2</v>
      </c>
      <c r="F295" s="120">
        <v>0.02</v>
      </c>
      <c r="G295" s="120">
        <v>41.597299999999997</v>
      </c>
      <c r="H295" s="120">
        <v>-70.928600000000003</v>
      </c>
      <c r="I295" s="120">
        <v>41.596800000000002</v>
      </c>
      <c r="J295" s="120">
        <v>-70.928299999999993</v>
      </c>
    </row>
    <row r="296" spans="1:10" ht="12.75" customHeight="1" x14ac:dyDescent="0.2">
      <c r="A296" s="120" t="s">
        <v>258</v>
      </c>
      <c r="B296" s="120" t="s">
        <v>281</v>
      </c>
      <c r="C296" s="120" t="s">
        <v>282</v>
      </c>
      <c r="D296" s="120" t="s">
        <v>31</v>
      </c>
      <c r="E296" s="120">
        <v>2</v>
      </c>
      <c r="F296" s="121">
        <v>4.1000000000000002E-2</v>
      </c>
      <c r="G296" s="120">
        <v>41.602846430900001</v>
      </c>
      <c r="H296" s="120">
        <v>-70.902114149100001</v>
      </c>
      <c r="I296" s="120">
        <v>41.600452380599997</v>
      </c>
      <c r="J296" s="120">
        <v>-70.901835951600006</v>
      </c>
    </row>
    <row r="297" spans="1:10" ht="12.75" customHeight="1" x14ac:dyDescent="0.2">
      <c r="A297" s="120" t="s">
        <v>258</v>
      </c>
      <c r="B297" s="120" t="s">
        <v>283</v>
      </c>
      <c r="C297" s="120" t="s">
        <v>284</v>
      </c>
      <c r="D297" s="120" t="s">
        <v>31</v>
      </c>
      <c r="E297" s="120">
        <v>2</v>
      </c>
      <c r="F297" s="121">
        <v>0.19500000000000001</v>
      </c>
      <c r="G297" s="120">
        <v>41.764271999999998</v>
      </c>
      <c r="H297" s="120">
        <v>-71.134315000000001</v>
      </c>
      <c r="I297" s="120">
        <v>41.764443</v>
      </c>
      <c r="J297" s="120">
        <v>-71.130612999999997</v>
      </c>
    </row>
    <row r="298" spans="1:10" ht="12.75" customHeight="1" x14ac:dyDescent="0.2">
      <c r="A298" s="111" t="s">
        <v>258</v>
      </c>
      <c r="B298" s="111" t="s">
        <v>989</v>
      </c>
      <c r="C298" s="111" t="s">
        <v>990</v>
      </c>
      <c r="D298" s="111" t="s">
        <v>31</v>
      </c>
      <c r="E298" s="111">
        <v>2</v>
      </c>
      <c r="F298" s="120">
        <v>0.06</v>
      </c>
      <c r="G298" s="120">
        <v>41.623866120000002</v>
      </c>
      <c r="H298" s="120">
        <v>-70.859405980000005</v>
      </c>
      <c r="I298" s="120">
        <v>41.623701660000002</v>
      </c>
      <c r="J298" s="120">
        <v>-70.857969490000002</v>
      </c>
    </row>
    <row r="299" spans="1:10" ht="12.75" customHeight="1" x14ac:dyDescent="0.2">
      <c r="A299" s="48" t="s">
        <v>258</v>
      </c>
      <c r="B299" s="48" t="s">
        <v>963</v>
      </c>
      <c r="C299" s="48" t="s">
        <v>964</v>
      </c>
      <c r="D299" s="48" t="s">
        <v>31</v>
      </c>
      <c r="E299" s="48">
        <v>3</v>
      </c>
      <c r="F299" s="120">
        <v>0.42</v>
      </c>
      <c r="G299" s="120">
        <v>41.540277029999999</v>
      </c>
      <c r="H299" s="120">
        <v>-70.93868621</v>
      </c>
      <c r="I299" s="120">
        <v>41.538146519999998</v>
      </c>
      <c r="J299" s="120">
        <v>-70.945462590000005</v>
      </c>
    </row>
    <row r="300" spans="1:10" ht="12.75" customHeight="1" x14ac:dyDescent="0.2">
      <c r="A300" s="48" t="s">
        <v>258</v>
      </c>
      <c r="B300" s="48" t="s">
        <v>949</v>
      </c>
      <c r="C300" s="48" t="s">
        <v>950</v>
      </c>
      <c r="D300" s="48" t="s">
        <v>148</v>
      </c>
      <c r="E300" s="48">
        <v>2</v>
      </c>
      <c r="F300" s="120">
        <v>7.0000000000000007E-2</v>
      </c>
      <c r="G300" s="120">
        <v>41.535446370000003</v>
      </c>
      <c r="H300" s="120">
        <v>-70.947201500000006</v>
      </c>
      <c r="I300" s="120">
        <v>41.534191659999998</v>
      </c>
      <c r="J300" s="120">
        <v>-70.947183229999993</v>
      </c>
    </row>
    <row r="301" spans="1:10" ht="12.75" customHeight="1" x14ac:dyDescent="0.2">
      <c r="A301" s="111" t="s">
        <v>258</v>
      </c>
      <c r="B301" s="111" t="s">
        <v>951</v>
      </c>
      <c r="C301" s="111" t="s">
        <v>952</v>
      </c>
      <c r="D301" s="111" t="s">
        <v>148</v>
      </c>
      <c r="E301" s="111">
        <v>2</v>
      </c>
      <c r="F301" s="120">
        <v>0.22</v>
      </c>
      <c r="G301" s="120">
        <v>41.52934982</v>
      </c>
      <c r="H301" s="120">
        <v>-70.94893476</v>
      </c>
      <c r="I301" s="120">
        <v>41.528227430000001</v>
      </c>
      <c r="J301" s="120">
        <v>-70.952960140000002</v>
      </c>
    </row>
    <row r="302" spans="1:10" ht="12.75" customHeight="1" x14ac:dyDescent="0.2">
      <c r="A302" s="120" t="s">
        <v>258</v>
      </c>
      <c r="B302" s="120" t="s">
        <v>285</v>
      </c>
      <c r="C302" s="120" t="s">
        <v>286</v>
      </c>
      <c r="D302" s="120" t="s">
        <v>31</v>
      </c>
      <c r="E302" s="120">
        <v>2</v>
      </c>
      <c r="F302" s="121">
        <v>0.154</v>
      </c>
      <c r="G302" s="120">
        <v>41.721700859999999</v>
      </c>
      <c r="H302" s="120">
        <v>-71.210309269999996</v>
      </c>
      <c r="I302" s="120">
        <v>41.722162089999998</v>
      </c>
      <c r="J302" s="120">
        <v>-71.211098010000001</v>
      </c>
    </row>
    <row r="303" spans="1:10" ht="12.75" customHeight="1" x14ac:dyDescent="0.2">
      <c r="A303" s="111" t="s">
        <v>258</v>
      </c>
      <c r="B303" s="111" t="s">
        <v>983</v>
      </c>
      <c r="C303" s="111" t="s">
        <v>984</v>
      </c>
      <c r="D303" s="111" t="s">
        <v>31</v>
      </c>
      <c r="E303" s="111">
        <v>2</v>
      </c>
      <c r="F303" s="120">
        <v>0.06</v>
      </c>
      <c r="G303" s="120">
        <v>41.620840999999999</v>
      </c>
      <c r="H303" s="120">
        <v>-70.855705</v>
      </c>
      <c r="I303" s="120">
        <v>41.619959999999999</v>
      </c>
      <c r="J303" s="120">
        <v>-70.855429999999998</v>
      </c>
    </row>
    <row r="304" spans="1:10" ht="12.75" customHeight="1" x14ac:dyDescent="0.2">
      <c r="A304" s="48" t="s">
        <v>258</v>
      </c>
      <c r="B304" s="48" t="s">
        <v>959</v>
      </c>
      <c r="C304" s="48" t="s">
        <v>960</v>
      </c>
      <c r="D304" s="48" t="s">
        <v>148</v>
      </c>
      <c r="E304" s="48">
        <v>2</v>
      </c>
      <c r="F304" s="120">
        <v>0.05</v>
      </c>
      <c r="G304" s="120">
        <v>41.513122680000002</v>
      </c>
      <c r="H304" s="120">
        <v>-71.097758920000004</v>
      </c>
      <c r="I304" s="120">
        <v>41.51029664</v>
      </c>
      <c r="J304" s="120">
        <v>-71.097382120000006</v>
      </c>
    </row>
    <row r="305" spans="1:10" ht="12.75" customHeight="1" x14ac:dyDescent="0.2">
      <c r="A305" s="120" t="s">
        <v>258</v>
      </c>
      <c r="B305" s="120" t="s">
        <v>287</v>
      </c>
      <c r="C305" s="120" t="s">
        <v>288</v>
      </c>
      <c r="D305" s="120" t="s">
        <v>31</v>
      </c>
      <c r="E305" s="120">
        <v>2</v>
      </c>
      <c r="F305" s="121">
        <v>3.6999999999999998E-2</v>
      </c>
      <c r="G305" s="120">
        <v>41.602240000000002</v>
      </c>
      <c r="H305" s="120">
        <v>-70.913872999999995</v>
      </c>
      <c r="I305" s="120">
        <v>41.601889999999997</v>
      </c>
      <c r="J305" s="120">
        <v>-70.913300000000007</v>
      </c>
    </row>
    <row r="306" spans="1:10" ht="12.75" customHeight="1" x14ac:dyDescent="0.2">
      <c r="A306" s="120" t="s">
        <v>258</v>
      </c>
      <c r="B306" s="120" t="s">
        <v>289</v>
      </c>
      <c r="C306" s="120" t="s">
        <v>290</v>
      </c>
      <c r="D306" s="120" t="s">
        <v>31</v>
      </c>
      <c r="E306" s="120">
        <v>2</v>
      </c>
      <c r="F306" s="121">
        <v>0.10199999999999999</v>
      </c>
      <c r="G306" s="120">
        <v>41.597349999999999</v>
      </c>
      <c r="H306" s="120">
        <v>-70.903171</v>
      </c>
      <c r="I306" s="120">
        <v>41.594214999999998</v>
      </c>
      <c r="J306" s="120">
        <v>-70.900542000000002</v>
      </c>
    </row>
    <row r="307" spans="1:10" ht="12.75" customHeight="1" x14ac:dyDescent="0.2">
      <c r="A307" s="120" t="s">
        <v>258</v>
      </c>
      <c r="B307" s="120" t="s">
        <v>291</v>
      </c>
      <c r="C307" s="120" t="s">
        <v>292</v>
      </c>
      <c r="D307" s="120" t="s">
        <v>31</v>
      </c>
      <c r="E307" s="120">
        <v>2</v>
      </c>
      <c r="F307" s="121">
        <v>0.06</v>
      </c>
      <c r="G307" s="120">
        <v>41.598571999999997</v>
      </c>
      <c r="H307" s="120">
        <v>-70.902691000000004</v>
      </c>
      <c r="I307" s="120">
        <v>41.599755000000002</v>
      </c>
      <c r="J307" s="120">
        <v>-70.901943000000003</v>
      </c>
    </row>
    <row r="308" spans="1:10" ht="12.75" customHeight="1" x14ac:dyDescent="0.2">
      <c r="A308" s="120" t="s">
        <v>258</v>
      </c>
      <c r="B308" s="120" t="s">
        <v>293</v>
      </c>
      <c r="C308" s="120" t="s">
        <v>294</v>
      </c>
      <c r="D308" s="120" t="s">
        <v>31</v>
      </c>
      <c r="E308" s="120">
        <v>2</v>
      </c>
      <c r="F308" s="121">
        <v>3.6999999999999998E-2</v>
      </c>
      <c r="G308" s="120">
        <v>41.599755000000002</v>
      </c>
      <c r="H308" s="120">
        <v>-70.901939999999996</v>
      </c>
      <c r="I308" s="120">
        <v>41.600254</v>
      </c>
      <c r="J308" s="120">
        <v>-70.901675999999995</v>
      </c>
    </row>
    <row r="309" spans="1:10" ht="12.75" customHeight="1" x14ac:dyDescent="0.2">
      <c r="A309" s="48" t="s">
        <v>258</v>
      </c>
      <c r="B309" s="48" t="s">
        <v>965</v>
      </c>
      <c r="C309" s="48" t="s">
        <v>296</v>
      </c>
      <c r="D309" s="48" t="s">
        <v>31</v>
      </c>
      <c r="E309" s="48">
        <v>2</v>
      </c>
      <c r="F309" s="120">
        <v>0.04</v>
      </c>
      <c r="G309" s="120">
        <v>41.513344910000001</v>
      </c>
      <c r="H309" s="120">
        <v>-71.075746249999995</v>
      </c>
      <c r="I309" s="120">
        <v>41.513429960000003</v>
      </c>
      <c r="J309" s="120">
        <v>-71.075376840000004</v>
      </c>
    </row>
    <row r="310" spans="1:10" ht="12.75" customHeight="1" x14ac:dyDescent="0.2">
      <c r="A310" s="120" t="s">
        <v>258</v>
      </c>
      <c r="B310" s="120" t="s">
        <v>295</v>
      </c>
      <c r="C310" s="120" t="s">
        <v>296</v>
      </c>
      <c r="D310" s="120" t="s">
        <v>31</v>
      </c>
      <c r="E310" s="120">
        <v>2</v>
      </c>
      <c r="F310" s="121">
        <v>4.1000000000000002E-2</v>
      </c>
      <c r="G310" s="120">
        <v>41.724082610000004</v>
      </c>
      <c r="H310" s="120">
        <v>-71.215815570000004</v>
      </c>
      <c r="I310" s="120">
        <v>41.726248550000001</v>
      </c>
      <c r="J310" s="120">
        <v>-71.222566299999997</v>
      </c>
    </row>
    <row r="311" spans="1:10" ht="12.75" customHeight="1" x14ac:dyDescent="0.2">
      <c r="A311" s="48" t="s">
        <v>258</v>
      </c>
      <c r="B311" s="48" t="s">
        <v>968</v>
      </c>
      <c r="C311" s="48" t="s">
        <v>969</v>
      </c>
      <c r="D311" s="48" t="s">
        <v>31</v>
      </c>
      <c r="E311" s="48">
        <v>3</v>
      </c>
      <c r="F311" s="120">
        <v>0.05</v>
      </c>
      <c r="G311" s="120">
        <v>41.597144499999999</v>
      </c>
      <c r="H311" s="120">
        <v>-70.839216429999993</v>
      </c>
      <c r="I311" s="120">
        <v>41.597589069999998</v>
      </c>
      <c r="J311" s="120">
        <v>-70.838276820000004</v>
      </c>
    </row>
    <row r="312" spans="1:10" ht="12.75" customHeight="1" x14ac:dyDescent="0.2">
      <c r="A312" s="110" t="s">
        <v>258</v>
      </c>
      <c r="B312" s="110" t="s">
        <v>955</v>
      </c>
      <c r="C312" s="110" t="s">
        <v>956</v>
      </c>
      <c r="D312" s="110" t="s">
        <v>31</v>
      </c>
      <c r="E312" s="110">
        <v>3</v>
      </c>
      <c r="F312" s="122">
        <v>1.24</v>
      </c>
      <c r="G312" s="122">
        <v>41.591263920000003</v>
      </c>
      <c r="H312" s="122">
        <v>-70.820320210000006</v>
      </c>
      <c r="I312" s="122">
        <v>41.58344271</v>
      </c>
      <c r="J312" s="122">
        <v>-70.827366100000006</v>
      </c>
    </row>
    <row r="313" spans="1:10" ht="12.75" customHeight="1" x14ac:dyDescent="0.2">
      <c r="A313" s="48"/>
      <c r="B313" s="53">
        <f>COUNTA(B269:B312)</f>
        <v>44</v>
      </c>
      <c r="C313" s="48"/>
      <c r="D313" s="49"/>
      <c r="E313" s="61"/>
      <c r="F313" s="154">
        <f>SUM(F269:F312)</f>
        <v>8.711999999999998</v>
      </c>
      <c r="G313" s="49"/>
      <c r="H313" s="49"/>
      <c r="I313" s="49"/>
      <c r="J313" s="49"/>
    </row>
    <row r="314" spans="1:10" ht="12.75" customHeight="1" x14ac:dyDescent="0.2">
      <c r="A314" s="48"/>
      <c r="B314" s="53"/>
      <c r="C314" s="48"/>
      <c r="D314" s="49"/>
      <c r="E314" s="49"/>
      <c r="F314" s="155"/>
      <c r="G314" s="49"/>
      <c r="H314" s="49"/>
      <c r="I314" s="49"/>
      <c r="J314" s="49"/>
    </row>
    <row r="315" spans="1:10" ht="12.75" customHeight="1" x14ac:dyDescent="0.2">
      <c r="A315" s="48" t="s">
        <v>297</v>
      </c>
      <c r="B315" s="48" t="s">
        <v>1003</v>
      </c>
      <c r="C315" s="48" t="s">
        <v>1004</v>
      </c>
      <c r="D315" s="48" t="s">
        <v>31</v>
      </c>
      <c r="E315" s="48">
        <v>3</v>
      </c>
      <c r="F315" s="120">
        <v>0.16</v>
      </c>
      <c r="G315" s="120">
        <v>41.407797530000003</v>
      </c>
      <c r="H315" s="120">
        <v>-70.535138029999999</v>
      </c>
      <c r="I315" s="120">
        <v>41.40899804</v>
      </c>
      <c r="J315" s="120">
        <v>-70.537783640000001</v>
      </c>
    </row>
    <row r="316" spans="1:10" ht="12.75" customHeight="1" x14ac:dyDescent="0.2">
      <c r="A316" s="48" t="s">
        <v>297</v>
      </c>
      <c r="B316" s="111" t="s">
        <v>1021</v>
      </c>
      <c r="C316" s="111" t="s">
        <v>1022</v>
      </c>
      <c r="D316" s="111" t="s">
        <v>148</v>
      </c>
      <c r="E316" s="48">
        <v>2</v>
      </c>
      <c r="F316" s="49">
        <v>0.12</v>
      </c>
      <c r="G316" s="49">
        <v>41.387066512499999</v>
      </c>
      <c r="H316" s="49">
        <v>-70.503787976400005</v>
      </c>
      <c r="I316" s="49">
        <v>41.386029973299998</v>
      </c>
      <c r="J316" s="49">
        <v>-70.5020328982</v>
      </c>
    </row>
    <row r="317" spans="1:10" ht="12.75" customHeight="1" x14ac:dyDescent="0.2">
      <c r="A317" s="48" t="s">
        <v>297</v>
      </c>
      <c r="B317" s="48" t="s">
        <v>1043</v>
      </c>
      <c r="C317" s="48" t="s">
        <v>1044</v>
      </c>
      <c r="D317" s="48" t="s">
        <v>31</v>
      </c>
      <c r="E317" s="48">
        <v>3</v>
      </c>
      <c r="F317" s="120">
        <v>0.11</v>
      </c>
      <c r="G317" s="120">
        <v>41.388370510000001</v>
      </c>
      <c r="H317" s="120">
        <v>-70.506307910000004</v>
      </c>
      <c r="I317" s="120">
        <v>41.388660969999997</v>
      </c>
      <c r="J317" s="120">
        <v>-70.508535429999995</v>
      </c>
    </row>
    <row r="318" spans="1:10" ht="12.75" customHeight="1" x14ac:dyDescent="0.2">
      <c r="A318" s="48" t="s">
        <v>297</v>
      </c>
      <c r="B318" s="48" t="s">
        <v>1035</v>
      </c>
      <c r="C318" s="48" t="s">
        <v>1036</v>
      </c>
      <c r="D318" s="48" t="s">
        <v>31</v>
      </c>
      <c r="E318" s="48">
        <v>3</v>
      </c>
      <c r="F318" s="120">
        <v>6.74</v>
      </c>
      <c r="G318" s="120">
        <v>41.398725740000003</v>
      </c>
      <c r="H318" s="120">
        <v>-70.470711699999995</v>
      </c>
      <c r="I318" s="120">
        <v>41.388523120000002</v>
      </c>
      <c r="J318" s="120">
        <v>-70.447609839999998</v>
      </c>
    </row>
    <row r="319" spans="1:10" ht="12.75" customHeight="1" x14ac:dyDescent="0.2">
      <c r="A319" s="120" t="s">
        <v>297</v>
      </c>
      <c r="B319" s="120" t="s">
        <v>298</v>
      </c>
      <c r="C319" s="120" t="s">
        <v>299</v>
      </c>
      <c r="D319" s="120" t="s">
        <v>31</v>
      </c>
      <c r="E319" s="120">
        <v>2</v>
      </c>
      <c r="F319" s="121">
        <v>0.33300000000000002</v>
      </c>
      <c r="G319" s="120">
        <v>41.459861719999999</v>
      </c>
      <c r="H319" s="120">
        <v>-70.584582089999998</v>
      </c>
      <c r="I319" s="120">
        <v>41.458531620000002</v>
      </c>
      <c r="J319" s="120">
        <v>-70.587200379999999</v>
      </c>
    </row>
    <row r="320" spans="1:10" ht="12.75" customHeight="1" x14ac:dyDescent="0.2">
      <c r="A320" s="48" t="s">
        <v>297</v>
      </c>
      <c r="B320" s="48" t="s">
        <v>1017</v>
      </c>
      <c r="C320" s="48" t="s">
        <v>1018</v>
      </c>
      <c r="D320" s="48" t="s">
        <v>31</v>
      </c>
      <c r="E320" s="48">
        <v>2</v>
      </c>
      <c r="F320" s="120">
        <v>0.16</v>
      </c>
      <c r="G320" s="120">
        <v>41.459147129999998</v>
      </c>
      <c r="H320" s="120">
        <v>-70.585398429999998</v>
      </c>
      <c r="I320" s="120">
        <v>41.458785759999998</v>
      </c>
      <c r="J320" s="120">
        <v>-70.582391229999999</v>
      </c>
    </row>
    <row r="321" spans="1:10" ht="12.75" customHeight="1" x14ac:dyDescent="0.2">
      <c r="A321" s="48" t="s">
        <v>297</v>
      </c>
      <c r="B321" s="48" t="s">
        <v>995</v>
      </c>
      <c r="C321" s="48" t="s">
        <v>996</v>
      </c>
      <c r="D321" s="48" t="s">
        <v>31</v>
      </c>
      <c r="E321" s="48">
        <v>2</v>
      </c>
      <c r="F321" s="120">
        <v>0.2</v>
      </c>
      <c r="G321" s="120">
        <v>41.394793900000003</v>
      </c>
      <c r="H321" s="120">
        <v>-70.504005629999995</v>
      </c>
      <c r="I321" s="120">
        <v>41.397453249999998</v>
      </c>
      <c r="J321" s="120">
        <v>-70.505492189999998</v>
      </c>
    </row>
    <row r="322" spans="1:10" ht="12.75" customHeight="1" x14ac:dyDescent="0.2">
      <c r="A322" s="120" t="s">
        <v>297</v>
      </c>
      <c r="B322" s="120" t="s">
        <v>300</v>
      </c>
      <c r="C322" s="120" t="s">
        <v>301</v>
      </c>
      <c r="D322" s="120" t="s">
        <v>32</v>
      </c>
      <c r="E322" s="120">
        <v>2</v>
      </c>
      <c r="F322" s="121">
        <v>0.68400000000000005</v>
      </c>
      <c r="G322" s="120">
        <v>41.351876599999997</v>
      </c>
      <c r="H322" s="120">
        <v>-70.641354289999995</v>
      </c>
      <c r="I322" s="120">
        <v>41.347698719999997</v>
      </c>
      <c r="J322" s="120">
        <v>-70.650352150000003</v>
      </c>
    </row>
    <row r="323" spans="1:10" ht="12.75" customHeight="1" x14ac:dyDescent="0.2">
      <c r="A323" s="48" t="s">
        <v>297</v>
      </c>
      <c r="B323" s="48" t="s">
        <v>1045</v>
      </c>
      <c r="C323" s="48" t="s">
        <v>1046</v>
      </c>
      <c r="D323" s="48" t="s">
        <v>31</v>
      </c>
      <c r="E323" s="48">
        <v>3</v>
      </c>
      <c r="F323" s="120">
        <v>0.19</v>
      </c>
      <c r="G323" s="120">
        <v>41.384768749999999</v>
      </c>
      <c r="H323" s="120">
        <v>-70.739725870000001</v>
      </c>
      <c r="I323" s="120">
        <v>41.381560380000003</v>
      </c>
      <c r="J323" s="120">
        <v>-70.740927389999996</v>
      </c>
    </row>
    <row r="324" spans="1:10" ht="12.75" customHeight="1" x14ac:dyDescent="0.2">
      <c r="A324" s="48" t="s">
        <v>297</v>
      </c>
      <c r="B324" s="48" t="s">
        <v>1289</v>
      </c>
      <c r="C324" s="48" t="s">
        <v>1290</v>
      </c>
      <c r="D324" s="48" t="s">
        <v>31</v>
      </c>
      <c r="E324" s="48">
        <v>3</v>
      </c>
      <c r="F324" s="111">
        <v>0.06</v>
      </c>
      <c r="G324" s="111">
        <v>41.4589322323</v>
      </c>
      <c r="H324" s="111">
        <v>-70.626077016899998</v>
      </c>
      <c r="I324" s="111">
        <v>41.458350439500002</v>
      </c>
      <c r="J324" s="111">
        <v>-70.625888655200001</v>
      </c>
    </row>
    <row r="325" spans="1:10" ht="12.75" customHeight="1" x14ac:dyDescent="0.2">
      <c r="A325" s="48" t="s">
        <v>297</v>
      </c>
      <c r="B325" s="48" t="s">
        <v>999</v>
      </c>
      <c r="C325" s="48" t="s">
        <v>1000</v>
      </c>
      <c r="D325" s="48" t="s">
        <v>31</v>
      </c>
      <c r="E325" s="48">
        <v>3</v>
      </c>
      <c r="F325" s="120">
        <v>0.28999999999999998</v>
      </c>
      <c r="G325" s="120">
        <v>41.414500930000003</v>
      </c>
      <c r="H325" s="120">
        <v>-70.546140620000003</v>
      </c>
      <c r="I325" s="120">
        <v>41.41587852</v>
      </c>
      <c r="J325" s="120">
        <v>-70.548629430000005</v>
      </c>
    </row>
    <row r="326" spans="1:10" ht="12.75" customHeight="1" x14ac:dyDescent="0.2">
      <c r="A326" s="48" t="s">
        <v>297</v>
      </c>
      <c r="B326" s="48" t="s">
        <v>1031</v>
      </c>
      <c r="C326" s="48" t="s">
        <v>1032</v>
      </c>
      <c r="D326" s="48" t="s">
        <v>31</v>
      </c>
      <c r="E326" s="48">
        <v>3</v>
      </c>
      <c r="F326" s="120">
        <v>0.62</v>
      </c>
      <c r="G326" s="120">
        <v>41.432806050000003</v>
      </c>
      <c r="H326" s="120">
        <v>-70.556487739999994</v>
      </c>
      <c r="I326" s="120">
        <v>41.433103559999999</v>
      </c>
      <c r="J326" s="120">
        <v>-70.555564059999995</v>
      </c>
    </row>
    <row r="327" spans="1:10" ht="12.75" customHeight="1" x14ac:dyDescent="0.2">
      <c r="A327" s="48" t="s">
        <v>297</v>
      </c>
      <c r="B327" s="48" t="s">
        <v>1007</v>
      </c>
      <c r="C327" s="48" t="s">
        <v>1008</v>
      </c>
      <c r="D327" s="48" t="s">
        <v>31</v>
      </c>
      <c r="E327" s="48">
        <v>3</v>
      </c>
      <c r="F327" s="120">
        <v>0.62</v>
      </c>
      <c r="G327" s="120">
        <v>41.416153219999998</v>
      </c>
      <c r="H327" s="120">
        <v>-70.548872110000005</v>
      </c>
      <c r="I327" s="120">
        <v>41.432283920000003</v>
      </c>
      <c r="J327" s="120">
        <v>-70.557092019999999</v>
      </c>
    </row>
    <row r="328" spans="1:10" ht="12.75" customHeight="1" x14ac:dyDescent="0.2">
      <c r="A328" s="120" t="s">
        <v>297</v>
      </c>
      <c r="B328" s="120" t="s">
        <v>302</v>
      </c>
      <c r="C328" s="120" t="s">
        <v>303</v>
      </c>
      <c r="D328" s="120" t="s">
        <v>31</v>
      </c>
      <c r="E328" s="120">
        <v>2</v>
      </c>
      <c r="F328" s="121">
        <v>9.7000000000000003E-2</v>
      </c>
      <c r="G328" s="111">
        <v>41.443466618199999</v>
      </c>
      <c r="H328" s="111">
        <v>-70.671269383799995</v>
      </c>
      <c r="I328" s="111">
        <v>41.445403352500001</v>
      </c>
      <c r="J328" s="111">
        <v>-70.669779577499995</v>
      </c>
    </row>
    <row r="329" spans="1:10" ht="12.75" customHeight="1" x14ac:dyDescent="0.2">
      <c r="A329" s="120" t="s">
        <v>297</v>
      </c>
      <c r="B329" s="120" t="s">
        <v>304</v>
      </c>
      <c r="C329" s="120" t="s">
        <v>303</v>
      </c>
      <c r="D329" s="120" t="s">
        <v>31</v>
      </c>
      <c r="E329" s="120">
        <v>2</v>
      </c>
      <c r="F329" s="121">
        <v>9.7000000000000003E-2</v>
      </c>
      <c r="G329" s="111">
        <v>41.441450000000003</v>
      </c>
      <c r="H329" s="111">
        <v>-70.674576000000002</v>
      </c>
      <c r="I329" s="111">
        <v>41.443466618199999</v>
      </c>
      <c r="J329" s="111">
        <v>-70.671269383799995</v>
      </c>
    </row>
    <row r="330" spans="1:10" ht="12.75" customHeight="1" x14ac:dyDescent="0.2">
      <c r="A330" s="48" t="s">
        <v>297</v>
      </c>
      <c r="B330" s="48" t="s">
        <v>1001</v>
      </c>
      <c r="C330" s="48" t="s">
        <v>1002</v>
      </c>
      <c r="D330" s="48" t="s">
        <v>31</v>
      </c>
      <c r="E330" s="48">
        <v>3</v>
      </c>
      <c r="F330" s="120">
        <v>3.03</v>
      </c>
      <c r="G330" s="120">
        <v>41.353223909999997</v>
      </c>
      <c r="H330" s="120">
        <v>-70.768653099999995</v>
      </c>
      <c r="I330" s="120">
        <v>41.353183280000003</v>
      </c>
      <c r="J330" s="120">
        <v>-70.821086879999996</v>
      </c>
    </row>
    <row r="331" spans="1:10" ht="12.75" customHeight="1" x14ac:dyDescent="0.2">
      <c r="A331" s="48" t="s">
        <v>297</v>
      </c>
      <c r="B331" s="48" t="s">
        <v>300</v>
      </c>
      <c r="C331" s="48" t="s">
        <v>1291</v>
      </c>
      <c r="D331" s="48" t="s">
        <v>31</v>
      </c>
      <c r="E331" s="48">
        <v>2</v>
      </c>
      <c r="F331" s="111">
        <v>0.06</v>
      </c>
      <c r="G331" s="111">
        <v>41.351876589100002</v>
      </c>
      <c r="H331" s="111">
        <v>-70.641354301500002</v>
      </c>
      <c r="I331" s="111">
        <v>41.347698750299998</v>
      </c>
      <c r="J331" s="111">
        <v>-70.650352122399994</v>
      </c>
    </row>
    <row r="332" spans="1:10" ht="12.75" customHeight="1" x14ac:dyDescent="0.2">
      <c r="A332" s="120" t="s">
        <v>297</v>
      </c>
      <c r="B332" s="120" t="s">
        <v>305</v>
      </c>
      <c r="C332" s="120" t="s">
        <v>306</v>
      </c>
      <c r="D332" s="111" t="s">
        <v>148</v>
      </c>
      <c r="E332" s="111">
        <v>2</v>
      </c>
      <c r="F332" s="152">
        <v>1.2</v>
      </c>
      <c r="G332" s="111">
        <v>41.448988</v>
      </c>
      <c r="H332" s="111">
        <v>-70.668093999999996</v>
      </c>
      <c r="I332" s="111">
        <v>41.460813000000002</v>
      </c>
      <c r="J332" s="111">
        <v>-70.652610999999993</v>
      </c>
    </row>
    <row r="333" spans="1:10" ht="12.75" customHeight="1" x14ac:dyDescent="0.2">
      <c r="A333" s="48" t="s">
        <v>297</v>
      </c>
      <c r="B333" s="48" t="s">
        <v>1005</v>
      </c>
      <c r="C333" s="48" t="s">
        <v>1006</v>
      </c>
      <c r="D333" s="48" t="s">
        <v>31</v>
      </c>
      <c r="E333" s="48">
        <v>2</v>
      </c>
      <c r="F333" s="120">
        <v>0.04</v>
      </c>
      <c r="G333" s="120">
        <v>41.46106966</v>
      </c>
      <c r="H333" s="120">
        <v>-70.557591919999993</v>
      </c>
      <c r="I333" s="120">
        <v>41.461770889999997</v>
      </c>
      <c r="J333" s="120">
        <v>-70.558237550000001</v>
      </c>
    </row>
    <row r="334" spans="1:10" ht="12.75" customHeight="1" x14ac:dyDescent="0.2">
      <c r="A334" s="120" t="s">
        <v>297</v>
      </c>
      <c r="B334" s="120" t="s">
        <v>307</v>
      </c>
      <c r="C334" s="120" t="s">
        <v>308</v>
      </c>
      <c r="D334" s="120" t="s">
        <v>31</v>
      </c>
      <c r="E334" s="120">
        <v>2</v>
      </c>
      <c r="F334" s="121">
        <v>0.20200000000000001</v>
      </c>
      <c r="G334" s="120">
        <v>41.443015879999997</v>
      </c>
      <c r="H334" s="120">
        <v>-70.58905781</v>
      </c>
      <c r="I334" s="120">
        <v>41.445295029999997</v>
      </c>
      <c r="J334" s="120">
        <v>-70.587121359999998</v>
      </c>
    </row>
    <row r="335" spans="1:10" ht="12.75" customHeight="1" x14ac:dyDescent="0.2">
      <c r="A335" s="48" t="s">
        <v>297</v>
      </c>
      <c r="B335" s="48" t="s">
        <v>1011</v>
      </c>
      <c r="C335" s="48" t="s">
        <v>1012</v>
      </c>
      <c r="D335" s="48" t="s">
        <v>31</v>
      </c>
      <c r="E335" s="48">
        <v>3</v>
      </c>
      <c r="F335" s="120">
        <v>0.23</v>
      </c>
      <c r="G335" s="120">
        <v>41.357253249999999</v>
      </c>
      <c r="H335" s="120">
        <v>-70.76471841</v>
      </c>
      <c r="I335" s="120">
        <v>41.354364349999997</v>
      </c>
      <c r="J335" s="120">
        <v>-70.767288579999999</v>
      </c>
    </row>
    <row r="336" spans="1:10" ht="12.75" customHeight="1" x14ac:dyDescent="0.2">
      <c r="A336" s="120" t="s">
        <v>297</v>
      </c>
      <c r="B336" s="120" t="s">
        <v>309</v>
      </c>
      <c r="C336" s="120" t="s">
        <v>310</v>
      </c>
      <c r="D336" s="120" t="s">
        <v>148</v>
      </c>
      <c r="E336" s="120">
        <v>2</v>
      </c>
      <c r="F336" s="121">
        <v>0.32400000000000001</v>
      </c>
      <c r="G336" s="120">
        <v>41.473072999999999</v>
      </c>
      <c r="H336" s="120">
        <v>-70.622152</v>
      </c>
      <c r="I336" s="120">
        <v>41.475636000000002</v>
      </c>
      <c r="J336" s="120">
        <v>-70.617237000000003</v>
      </c>
    </row>
    <row r="337" spans="1:10" ht="12.75" customHeight="1" x14ac:dyDescent="0.2">
      <c r="A337" s="48" t="s">
        <v>297</v>
      </c>
      <c r="B337" s="48" t="s">
        <v>1029</v>
      </c>
      <c r="C337" s="48" t="s">
        <v>1030</v>
      </c>
      <c r="D337" s="48" t="s">
        <v>31</v>
      </c>
      <c r="E337" s="48">
        <v>3</v>
      </c>
      <c r="F337" s="120">
        <v>1.06</v>
      </c>
      <c r="G337" s="120">
        <v>41.349432100000001</v>
      </c>
      <c r="H337" s="120">
        <v>-70.836161899999993</v>
      </c>
      <c r="I337" s="120">
        <v>41.336676300000001</v>
      </c>
      <c r="J337" s="120">
        <v>-70.828846850000005</v>
      </c>
    </row>
    <row r="338" spans="1:10" ht="12.75" customHeight="1" x14ac:dyDescent="0.2">
      <c r="A338" s="48" t="s">
        <v>297</v>
      </c>
      <c r="B338" s="48" t="s">
        <v>1039</v>
      </c>
      <c r="C338" s="48" t="s">
        <v>1040</v>
      </c>
      <c r="D338" s="48" t="s">
        <v>31</v>
      </c>
      <c r="E338" s="48">
        <v>2</v>
      </c>
      <c r="F338" s="120">
        <v>1.59</v>
      </c>
      <c r="G338" s="120">
        <v>41.349023289999998</v>
      </c>
      <c r="H338" s="120">
        <v>-70.481633939999995</v>
      </c>
      <c r="I338" s="120">
        <v>41.348557419999999</v>
      </c>
      <c r="J338" s="120">
        <v>-70.466543939999994</v>
      </c>
    </row>
    <row r="339" spans="1:10" ht="12.75" customHeight="1" x14ac:dyDescent="0.2">
      <c r="A339" s="48" t="s">
        <v>297</v>
      </c>
      <c r="B339" s="48" t="s">
        <v>993</v>
      </c>
      <c r="C339" s="48" t="s">
        <v>994</v>
      </c>
      <c r="D339" s="48" t="s">
        <v>31</v>
      </c>
      <c r="E339" s="48">
        <v>2</v>
      </c>
      <c r="F339" s="120">
        <v>1.31</v>
      </c>
      <c r="G339" s="120">
        <v>41.33993049</v>
      </c>
      <c r="H339" s="120">
        <v>-70.717648049999994</v>
      </c>
      <c r="I339" s="120">
        <v>41.34346223</v>
      </c>
      <c r="J339" s="120">
        <v>-70.692949319999997</v>
      </c>
    </row>
    <row r="340" spans="1:10" ht="12.75" customHeight="1" x14ac:dyDescent="0.2">
      <c r="A340" s="48" t="s">
        <v>297</v>
      </c>
      <c r="B340" s="48" t="s">
        <v>1025</v>
      </c>
      <c r="C340" s="48" t="s">
        <v>1026</v>
      </c>
      <c r="D340" s="48" t="s">
        <v>31</v>
      </c>
      <c r="E340" s="48">
        <v>3</v>
      </c>
      <c r="F340" s="120">
        <v>0.09</v>
      </c>
      <c r="G340" s="120">
        <v>41.348904210000001</v>
      </c>
      <c r="H340" s="120">
        <v>-70.603480099999999</v>
      </c>
      <c r="I340" s="120">
        <v>41.349114819999997</v>
      </c>
      <c r="J340" s="120">
        <v>-70.601468499999996</v>
      </c>
    </row>
    <row r="341" spans="1:10" ht="12.75" customHeight="1" x14ac:dyDescent="0.2">
      <c r="A341" s="120" t="s">
        <v>297</v>
      </c>
      <c r="B341" s="120" t="s">
        <v>311</v>
      </c>
      <c r="C341" s="120" t="s">
        <v>312</v>
      </c>
      <c r="D341" s="120" t="s">
        <v>32</v>
      </c>
      <c r="E341" s="120">
        <v>2</v>
      </c>
      <c r="F341" s="121">
        <v>0.64900000000000002</v>
      </c>
      <c r="G341" s="111">
        <v>41.347374000000002</v>
      </c>
      <c r="H341" s="111">
        <v>-70.646843000000004</v>
      </c>
      <c r="I341" s="111">
        <v>41.348127201700002</v>
      </c>
      <c r="J341" s="111">
        <v>-70.638740625500006</v>
      </c>
    </row>
    <row r="342" spans="1:10" ht="12.75" customHeight="1" x14ac:dyDescent="0.2">
      <c r="A342" s="48" t="s">
        <v>297</v>
      </c>
      <c r="B342" s="48" t="s">
        <v>1009</v>
      </c>
      <c r="C342" s="48" t="s">
        <v>1010</v>
      </c>
      <c r="D342" s="48" t="s">
        <v>32</v>
      </c>
      <c r="E342" s="48">
        <v>2</v>
      </c>
      <c r="F342" s="120">
        <v>0.32</v>
      </c>
      <c r="G342" s="111">
        <v>41.347294911799999</v>
      </c>
      <c r="H342" s="111">
        <v>-70.651156248800007</v>
      </c>
      <c r="I342" s="111">
        <v>41.347374000000002</v>
      </c>
      <c r="J342" s="111">
        <v>-70.646843000000004</v>
      </c>
    </row>
    <row r="343" spans="1:10" ht="12.75" customHeight="1" x14ac:dyDescent="0.2">
      <c r="A343" s="120" t="s">
        <v>297</v>
      </c>
      <c r="B343" s="120" t="s">
        <v>313</v>
      </c>
      <c r="C343" s="120" t="s">
        <v>314</v>
      </c>
      <c r="D343" s="120" t="s">
        <v>31</v>
      </c>
      <c r="E343" s="120">
        <v>2</v>
      </c>
      <c r="F343" s="121">
        <v>0.65800000000000003</v>
      </c>
      <c r="G343" s="120">
        <v>41.33725493</v>
      </c>
      <c r="H343" s="120">
        <v>-70.729800580000003</v>
      </c>
      <c r="I343" s="120">
        <v>41.33993049</v>
      </c>
      <c r="J343" s="120">
        <v>-70.717648049999994</v>
      </c>
    </row>
    <row r="344" spans="1:10" ht="12.75" customHeight="1" x14ac:dyDescent="0.2">
      <c r="A344" s="48" t="s">
        <v>297</v>
      </c>
      <c r="B344" s="48" t="s">
        <v>1023</v>
      </c>
      <c r="C344" s="48" t="s">
        <v>1024</v>
      </c>
      <c r="D344" s="48" t="s">
        <v>31</v>
      </c>
      <c r="E344" s="48">
        <v>2</v>
      </c>
      <c r="F344" s="120">
        <v>0.76</v>
      </c>
      <c r="G344" s="120">
        <v>41.312465619999998</v>
      </c>
      <c r="H344" s="120">
        <v>-70.767799659999994</v>
      </c>
      <c r="I344" s="120">
        <v>41.321290699999999</v>
      </c>
      <c r="J344" s="120">
        <v>-70.760508909999999</v>
      </c>
    </row>
    <row r="345" spans="1:10" ht="12.75" customHeight="1" x14ac:dyDescent="0.2">
      <c r="A345" s="120" t="s">
        <v>297</v>
      </c>
      <c r="B345" s="120" t="s">
        <v>315</v>
      </c>
      <c r="C345" s="120" t="s">
        <v>316</v>
      </c>
      <c r="D345" s="120" t="s">
        <v>31</v>
      </c>
      <c r="E345" s="120">
        <v>2</v>
      </c>
      <c r="F345" s="121">
        <v>2.8000000000000001E-2</v>
      </c>
      <c r="G345" s="120">
        <v>41.462715000000003</v>
      </c>
      <c r="H345" s="120">
        <v>-70.599850000000004</v>
      </c>
      <c r="I345" s="120">
        <v>41.463628999999997</v>
      </c>
      <c r="J345" s="120">
        <v>-70.599485999999999</v>
      </c>
    </row>
    <row r="346" spans="1:10" ht="12.75" customHeight="1" x14ac:dyDescent="0.2">
      <c r="A346" s="48" t="s">
        <v>297</v>
      </c>
      <c r="B346" s="48" t="s">
        <v>997</v>
      </c>
      <c r="C346" s="48" t="s">
        <v>998</v>
      </c>
      <c r="D346" s="48" t="s">
        <v>31</v>
      </c>
      <c r="E346" s="48">
        <v>2</v>
      </c>
      <c r="F346" s="120">
        <v>0.34</v>
      </c>
      <c r="G346" s="120">
        <v>41.455831480000001</v>
      </c>
      <c r="H346" s="120">
        <v>-70.600851030000001</v>
      </c>
      <c r="I346" s="120">
        <v>41.460250469999998</v>
      </c>
      <c r="J346" s="120">
        <v>-70.599625540000005</v>
      </c>
    </row>
    <row r="347" spans="1:10" ht="12.75" customHeight="1" x14ac:dyDescent="0.2">
      <c r="A347" s="120" t="s">
        <v>297</v>
      </c>
      <c r="B347" s="120" t="s">
        <v>317</v>
      </c>
      <c r="C347" s="120" t="s">
        <v>318</v>
      </c>
      <c r="D347" s="120" t="s">
        <v>31</v>
      </c>
      <c r="E347" s="120">
        <v>2</v>
      </c>
      <c r="F347" s="121">
        <v>0.26800000000000002</v>
      </c>
      <c r="G347" s="111">
        <v>41.45646034</v>
      </c>
      <c r="H347" s="111">
        <v>-70.555184299999993</v>
      </c>
      <c r="I347" s="111">
        <v>41.454940000000001</v>
      </c>
      <c r="J347" s="111">
        <v>-70.554265999999998</v>
      </c>
    </row>
    <row r="348" spans="1:10" ht="12.75" customHeight="1" x14ac:dyDescent="0.2">
      <c r="A348" s="120" t="s">
        <v>297</v>
      </c>
      <c r="B348" s="120" t="s">
        <v>319</v>
      </c>
      <c r="C348" s="120" t="s">
        <v>318</v>
      </c>
      <c r="D348" s="120" t="s">
        <v>31</v>
      </c>
      <c r="E348" s="120">
        <v>2</v>
      </c>
      <c r="F348" s="121">
        <v>0.26800000000000002</v>
      </c>
      <c r="G348" s="111">
        <v>41.454940000000001</v>
      </c>
      <c r="H348" s="111">
        <v>-70.554265999999998</v>
      </c>
      <c r="I348" s="111">
        <v>41.452916911800003</v>
      </c>
      <c r="J348" s="111">
        <v>-70.5532781916</v>
      </c>
    </row>
    <row r="349" spans="1:10" ht="12.75" customHeight="1" x14ac:dyDescent="0.2">
      <c r="A349" s="48" t="s">
        <v>297</v>
      </c>
      <c r="B349" s="48" t="s">
        <v>1041</v>
      </c>
      <c r="C349" s="48" t="s">
        <v>1042</v>
      </c>
      <c r="D349" s="48" t="s">
        <v>31</v>
      </c>
      <c r="E349" s="48">
        <v>2</v>
      </c>
      <c r="F349" s="120">
        <v>0</v>
      </c>
      <c r="G349" s="120">
        <v>41.339342299999998</v>
      </c>
      <c r="H349" s="120">
        <v>-70.831048039999999</v>
      </c>
      <c r="I349" s="120">
        <v>41.339334870000002</v>
      </c>
      <c r="J349" s="120">
        <v>-70.83104994</v>
      </c>
    </row>
    <row r="350" spans="1:10" ht="12.75" customHeight="1" x14ac:dyDescent="0.2">
      <c r="A350" s="120" t="s">
        <v>297</v>
      </c>
      <c r="B350" s="120" t="s">
        <v>320</v>
      </c>
      <c r="C350" s="120" t="s">
        <v>321</v>
      </c>
      <c r="D350" s="120" t="s">
        <v>31</v>
      </c>
      <c r="E350" s="120">
        <v>2</v>
      </c>
      <c r="F350" s="121">
        <v>5.3999999999999999E-2</v>
      </c>
      <c r="G350" s="120">
        <v>41.340198999999998</v>
      </c>
      <c r="H350" s="120">
        <v>-70.721884000000003</v>
      </c>
      <c r="I350" s="120">
        <v>41.340933</v>
      </c>
      <c r="J350" s="120">
        <v>-70.721590000000006</v>
      </c>
    </row>
    <row r="351" spans="1:10" ht="12.75" customHeight="1" x14ac:dyDescent="0.2">
      <c r="A351" s="48" t="s">
        <v>297</v>
      </c>
      <c r="B351" s="48" t="s">
        <v>1027</v>
      </c>
      <c r="C351" s="48" t="s">
        <v>1028</v>
      </c>
      <c r="D351" s="48" t="s">
        <v>31</v>
      </c>
      <c r="E351" s="48">
        <v>3</v>
      </c>
      <c r="F351" s="120">
        <v>0.14000000000000001</v>
      </c>
      <c r="G351" s="120">
        <v>41.3435256</v>
      </c>
      <c r="H351" s="120">
        <v>-70.784030490000006</v>
      </c>
      <c r="I351" s="120">
        <v>41.34423554</v>
      </c>
      <c r="J351" s="120">
        <v>-70.78142785</v>
      </c>
    </row>
    <row r="352" spans="1:10" ht="12.75" customHeight="1" x14ac:dyDescent="0.2">
      <c r="A352" s="120" t="s">
        <v>297</v>
      </c>
      <c r="B352" s="120" t="s">
        <v>322</v>
      </c>
      <c r="C352" s="120" t="s">
        <v>323</v>
      </c>
      <c r="D352" s="120" t="s">
        <v>148</v>
      </c>
      <c r="E352" s="120">
        <v>2</v>
      </c>
      <c r="F352" s="121">
        <v>1.6</v>
      </c>
      <c r="G352" s="111">
        <v>41.408386</v>
      </c>
      <c r="H352" s="111">
        <v>-70.713363999999999</v>
      </c>
      <c r="I352" s="111">
        <v>41.416715000000003</v>
      </c>
      <c r="J352" s="111">
        <v>-70.710277000000005</v>
      </c>
    </row>
    <row r="353" spans="1:10" ht="12.75" customHeight="1" x14ac:dyDescent="0.2">
      <c r="A353" s="120" t="s">
        <v>297</v>
      </c>
      <c r="B353" s="120" t="s">
        <v>324</v>
      </c>
      <c r="C353" s="120" t="s">
        <v>323</v>
      </c>
      <c r="D353" s="120" t="s">
        <v>148</v>
      </c>
      <c r="E353" s="120">
        <v>2</v>
      </c>
      <c r="F353" s="121">
        <v>1.6</v>
      </c>
      <c r="G353" s="111">
        <v>41.408386</v>
      </c>
      <c r="H353" s="111">
        <v>-70.713363999999999</v>
      </c>
      <c r="I353" s="111">
        <v>41.416715000000003</v>
      </c>
      <c r="J353" s="111">
        <v>-70.710277000000005</v>
      </c>
    </row>
    <row r="354" spans="1:10" ht="12.75" customHeight="1" x14ac:dyDescent="0.2">
      <c r="A354" s="48" t="s">
        <v>297</v>
      </c>
      <c r="B354" s="48" t="s">
        <v>1037</v>
      </c>
      <c r="C354" s="48" t="s">
        <v>1038</v>
      </c>
      <c r="D354" s="48" t="s">
        <v>31</v>
      </c>
      <c r="E354" s="48">
        <v>2</v>
      </c>
      <c r="F354" s="120">
        <v>0.09</v>
      </c>
      <c r="G354" s="111">
        <v>41.471664279999999</v>
      </c>
      <c r="H354" s="111">
        <v>-70.624449389999995</v>
      </c>
      <c r="I354" s="111">
        <v>41.471664279999999</v>
      </c>
      <c r="J354" s="111">
        <v>-70.624449389999995</v>
      </c>
    </row>
    <row r="355" spans="1:10" ht="12.75" customHeight="1" x14ac:dyDescent="0.2">
      <c r="A355" s="111" t="s">
        <v>297</v>
      </c>
      <c r="B355" s="111" t="s">
        <v>1015</v>
      </c>
      <c r="C355" s="111" t="s">
        <v>1016</v>
      </c>
      <c r="D355" s="111" t="s">
        <v>31</v>
      </c>
      <c r="E355" s="111">
        <v>3</v>
      </c>
      <c r="F355" s="120">
        <v>0.24</v>
      </c>
      <c r="G355" s="111">
        <v>41.348467004</v>
      </c>
      <c r="H355" s="111">
        <v>-70.512098213599998</v>
      </c>
      <c r="I355" s="111">
        <v>41.349534906800002</v>
      </c>
      <c r="J355" s="111">
        <v>-70.526101358399998</v>
      </c>
    </row>
    <row r="356" spans="1:10" ht="12.75" customHeight="1" x14ac:dyDescent="0.2">
      <c r="A356" s="48" t="s">
        <v>297</v>
      </c>
      <c r="B356" s="48" t="s">
        <v>1013</v>
      </c>
      <c r="C356" s="48" t="s">
        <v>1014</v>
      </c>
      <c r="D356" s="48" t="s">
        <v>31</v>
      </c>
      <c r="E356" s="48">
        <v>3</v>
      </c>
      <c r="F356" s="120">
        <v>0.24</v>
      </c>
      <c r="G356" s="120">
        <v>41.34846701</v>
      </c>
      <c r="H356" s="120">
        <v>-70.512098190000003</v>
      </c>
      <c r="I356" s="120">
        <v>41.349534920000004</v>
      </c>
      <c r="J356" s="120">
        <v>-70.526101389999994</v>
      </c>
    </row>
    <row r="357" spans="1:10" ht="12.75" customHeight="1" x14ac:dyDescent="0.2">
      <c r="A357" s="48" t="s">
        <v>297</v>
      </c>
      <c r="B357" s="48" t="s">
        <v>1019</v>
      </c>
      <c r="C357" s="48" t="s">
        <v>1020</v>
      </c>
      <c r="D357" s="48" t="s">
        <v>31</v>
      </c>
      <c r="E357" s="48">
        <v>3</v>
      </c>
      <c r="F357" s="120">
        <v>0.24</v>
      </c>
      <c r="G357" s="120">
        <v>41.349528159999998</v>
      </c>
      <c r="H357" s="120">
        <v>-70.526093900000006</v>
      </c>
      <c r="I357" s="120">
        <v>41.349494630000002</v>
      </c>
      <c r="J357" s="120">
        <v>-70.532259679999996</v>
      </c>
    </row>
    <row r="358" spans="1:10" ht="12.75" customHeight="1" x14ac:dyDescent="0.2">
      <c r="A358" s="48" t="s">
        <v>297</v>
      </c>
      <c r="B358" s="48" t="s">
        <v>1047</v>
      </c>
      <c r="C358" s="48" t="s">
        <v>1048</v>
      </c>
      <c r="D358" s="48" t="s">
        <v>31</v>
      </c>
      <c r="E358" s="48">
        <v>2</v>
      </c>
      <c r="F358" s="120">
        <v>0.08</v>
      </c>
      <c r="G358" s="120">
        <v>41.467569220000001</v>
      </c>
      <c r="H358" s="120">
        <v>-70.631837590000004</v>
      </c>
      <c r="I358" s="120">
        <v>41.466886590000001</v>
      </c>
      <c r="J358" s="120">
        <v>-70.631689510000001</v>
      </c>
    </row>
    <row r="359" spans="1:10" ht="12.75" customHeight="1" x14ac:dyDescent="0.2">
      <c r="A359" s="120" t="s">
        <v>297</v>
      </c>
      <c r="B359" s="120" t="s">
        <v>325</v>
      </c>
      <c r="C359" s="120" t="s">
        <v>326</v>
      </c>
      <c r="D359" s="120" t="s">
        <v>31</v>
      </c>
      <c r="E359" s="120">
        <v>2</v>
      </c>
      <c r="F359" s="121">
        <v>0.14000000000000001</v>
      </c>
      <c r="G359" s="120">
        <v>41.466886819999999</v>
      </c>
      <c r="H359" s="120">
        <v>-70.631692470000004</v>
      </c>
      <c r="I359" s="120">
        <v>41.467364699999997</v>
      </c>
      <c r="J359" s="120">
        <v>-70.629696620000004</v>
      </c>
    </row>
    <row r="360" spans="1:10" ht="12.75" customHeight="1" x14ac:dyDescent="0.2">
      <c r="A360" s="120" t="s">
        <v>297</v>
      </c>
      <c r="B360" s="120" t="s">
        <v>327</v>
      </c>
      <c r="C360" s="120" t="s">
        <v>328</v>
      </c>
      <c r="D360" s="120" t="s">
        <v>32</v>
      </c>
      <c r="E360" s="120">
        <v>2</v>
      </c>
      <c r="F360" s="121">
        <v>1.2</v>
      </c>
      <c r="G360" s="111">
        <v>41.348722000000002</v>
      </c>
      <c r="H360" s="111">
        <v>-70.658764000000005</v>
      </c>
      <c r="I360" s="111">
        <v>41.353178999999997</v>
      </c>
      <c r="J360" s="111">
        <v>-70.641986000000003</v>
      </c>
    </row>
    <row r="361" spans="1:10" ht="12.75" customHeight="1" x14ac:dyDescent="0.2">
      <c r="A361" s="120" t="s">
        <v>297</v>
      </c>
      <c r="B361" s="120" t="s">
        <v>329</v>
      </c>
      <c r="C361" s="120" t="s">
        <v>330</v>
      </c>
      <c r="D361" s="120" t="s">
        <v>32</v>
      </c>
      <c r="E361" s="120">
        <v>2</v>
      </c>
      <c r="F361" s="121">
        <v>3.2000000000000001E-2</v>
      </c>
      <c r="G361" s="120">
        <v>41.453078580000003</v>
      </c>
      <c r="H361" s="120">
        <v>-70.598384179999996</v>
      </c>
      <c r="I361" s="120">
        <v>41.453476109999997</v>
      </c>
      <c r="J361" s="120">
        <v>-70.599016180000007</v>
      </c>
    </row>
    <row r="362" spans="1:10" ht="12.75" customHeight="1" x14ac:dyDescent="0.2">
      <c r="A362" s="112" t="s">
        <v>297</v>
      </c>
      <c r="B362" s="112" t="s">
        <v>1033</v>
      </c>
      <c r="C362" s="112" t="s">
        <v>1034</v>
      </c>
      <c r="D362" s="112" t="s">
        <v>32</v>
      </c>
      <c r="E362" s="112">
        <v>2</v>
      </c>
      <c r="F362" s="56">
        <v>1.68</v>
      </c>
      <c r="G362" s="110">
        <v>41.348555836499997</v>
      </c>
      <c r="H362" s="110">
        <v>-70.466569225200004</v>
      </c>
      <c r="I362" s="110">
        <v>41.362678682099997</v>
      </c>
      <c r="J362" s="110">
        <v>-70.449685849199994</v>
      </c>
    </row>
    <row r="363" spans="1:10" ht="12.75" customHeight="1" x14ac:dyDescent="0.2">
      <c r="A363" s="48"/>
      <c r="B363" s="53">
        <f>COUNTA(B315:B362)</f>
        <v>48</v>
      </c>
      <c r="C363" s="48"/>
      <c r="D363" s="48"/>
      <c r="E363" s="61"/>
      <c r="F363" s="154">
        <f>SUM(F315:F362)</f>
        <v>30.243999999999993</v>
      </c>
      <c r="G363" s="48"/>
      <c r="H363" s="48"/>
      <c r="I363" s="48"/>
      <c r="J363" s="48"/>
    </row>
    <row r="364" spans="1:10" ht="12.75" customHeight="1" x14ac:dyDescent="0.2">
      <c r="A364" s="48"/>
      <c r="B364" s="53"/>
      <c r="C364" s="48"/>
      <c r="D364" s="48"/>
      <c r="E364" s="61"/>
      <c r="F364" s="154"/>
      <c r="G364" s="48"/>
      <c r="H364" s="48"/>
      <c r="I364" s="48"/>
      <c r="J364" s="48"/>
    </row>
    <row r="365" spans="1:10" ht="12.75" customHeight="1" x14ac:dyDescent="0.2">
      <c r="A365" s="48" t="s">
        <v>331</v>
      </c>
      <c r="B365" s="48" t="s">
        <v>1126</v>
      </c>
      <c r="C365" s="48" t="s">
        <v>1127</v>
      </c>
      <c r="D365" s="48" t="s">
        <v>31</v>
      </c>
      <c r="E365" s="48">
        <v>3</v>
      </c>
      <c r="F365" s="120">
        <v>0.19</v>
      </c>
      <c r="G365" s="120">
        <v>42.662823529999997</v>
      </c>
      <c r="H365" s="120">
        <v>-70.623385440000007</v>
      </c>
      <c r="I365" s="120">
        <v>42.660766049999999</v>
      </c>
      <c r="J365" s="120">
        <v>-70.622716510000004</v>
      </c>
    </row>
    <row r="366" spans="1:10" ht="12.75" customHeight="1" x14ac:dyDescent="0.2">
      <c r="A366" s="120" t="s">
        <v>331</v>
      </c>
      <c r="B366" s="120" t="s">
        <v>332</v>
      </c>
      <c r="C366" s="120" t="s">
        <v>333</v>
      </c>
      <c r="D366" s="120" t="s">
        <v>31</v>
      </c>
      <c r="E366" s="120">
        <v>2</v>
      </c>
      <c r="F366" s="121">
        <v>0.30499999999999999</v>
      </c>
      <c r="G366" s="120">
        <v>42.577943509999997</v>
      </c>
      <c r="H366" s="120">
        <v>-70.72892847</v>
      </c>
      <c r="I366" s="120">
        <v>42.578460229999997</v>
      </c>
      <c r="J366" s="120">
        <v>-70.734117479999995</v>
      </c>
    </row>
    <row r="367" spans="1:10" ht="12.75" customHeight="1" x14ac:dyDescent="0.2">
      <c r="A367" s="120" t="s">
        <v>331</v>
      </c>
      <c r="B367" s="120" t="s">
        <v>334</v>
      </c>
      <c r="C367" s="120" t="s">
        <v>335</v>
      </c>
      <c r="D367" s="120" t="s">
        <v>31</v>
      </c>
      <c r="E367" s="120">
        <v>2</v>
      </c>
      <c r="F367" s="121">
        <v>0.26400000000000001</v>
      </c>
      <c r="G367" s="120">
        <v>42.4298492</v>
      </c>
      <c r="H367" s="120">
        <v>-70.934997730000006</v>
      </c>
      <c r="I367" s="120">
        <v>42.433846639999999</v>
      </c>
      <c r="J367" s="120">
        <v>-70.936447909999998</v>
      </c>
    </row>
    <row r="368" spans="1:10" ht="12.75" customHeight="1" x14ac:dyDescent="0.2">
      <c r="A368" s="120" t="s">
        <v>331</v>
      </c>
      <c r="B368" s="120" t="s">
        <v>336</v>
      </c>
      <c r="C368" s="120" t="s">
        <v>337</v>
      </c>
      <c r="D368" s="120" t="s">
        <v>31</v>
      </c>
      <c r="E368" s="120">
        <v>2</v>
      </c>
      <c r="F368" s="121">
        <v>0.05</v>
      </c>
      <c r="G368" s="120">
        <v>42.550491000000001</v>
      </c>
      <c r="H368" s="120">
        <v>-70.852356</v>
      </c>
      <c r="I368" s="120">
        <v>42.550767</v>
      </c>
      <c r="J368" s="120">
        <v>-70.851461999999998</v>
      </c>
    </row>
    <row r="369" spans="1:10" ht="12.75" customHeight="1" x14ac:dyDescent="0.2">
      <c r="A369" s="111" t="s">
        <v>331</v>
      </c>
      <c r="B369" s="111" t="s">
        <v>1309</v>
      </c>
      <c r="C369" s="111" t="s">
        <v>1337</v>
      </c>
      <c r="D369" s="111" t="s">
        <v>31</v>
      </c>
      <c r="E369" s="111">
        <v>2</v>
      </c>
      <c r="F369" s="152"/>
      <c r="G369" s="111">
        <v>42.533035657399999</v>
      </c>
      <c r="H369" s="111">
        <v>-70.876825049399997</v>
      </c>
      <c r="I369" s="111">
        <v>42.533190548900002</v>
      </c>
      <c r="J369" s="111">
        <v>-70.876690162100004</v>
      </c>
    </row>
    <row r="370" spans="1:10" ht="12.75" customHeight="1" x14ac:dyDescent="0.2">
      <c r="A370" s="120" t="s">
        <v>331</v>
      </c>
      <c r="B370" s="120" t="s">
        <v>338</v>
      </c>
      <c r="C370" s="120" t="s">
        <v>339</v>
      </c>
      <c r="D370" s="120" t="s">
        <v>31</v>
      </c>
      <c r="E370" s="120">
        <v>2</v>
      </c>
      <c r="F370" s="121">
        <v>7.8E-2</v>
      </c>
      <c r="G370" s="120">
        <v>42.419776550000002</v>
      </c>
      <c r="H370" s="120">
        <v>-70.907767100000001</v>
      </c>
      <c r="I370" s="120">
        <v>42.41998152</v>
      </c>
      <c r="J370" s="120">
        <v>-70.90639582</v>
      </c>
    </row>
    <row r="371" spans="1:10" ht="12.75" customHeight="1" x14ac:dyDescent="0.2">
      <c r="A371" s="48" t="s">
        <v>331</v>
      </c>
      <c r="B371" s="48" t="s">
        <v>1118</v>
      </c>
      <c r="C371" s="48" t="s">
        <v>1119</v>
      </c>
      <c r="D371" s="48" t="s">
        <v>31</v>
      </c>
      <c r="E371" s="48">
        <v>3</v>
      </c>
      <c r="F371" s="120">
        <v>0.4</v>
      </c>
      <c r="G371" s="120">
        <v>42.634900889999997</v>
      </c>
      <c r="H371" s="120">
        <v>-70.605075450000001</v>
      </c>
      <c r="I371" s="120">
        <v>42.632612739999999</v>
      </c>
      <c r="J371" s="120">
        <v>-70.610806830000001</v>
      </c>
    </row>
    <row r="372" spans="1:10" ht="12.75" customHeight="1" x14ac:dyDescent="0.2">
      <c r="A372" s="120" t="s">
        <v>331</v>
      </c>
      <c r="B372" s="120" t="s">
        <v>340</v>
      </c>
      <c r="C372" s="120" t="s">
        <v>341</v>
      </c>
      <c r="D372" s="120" t="s">
        <v>32</v>
      </c>
      <c r="E372" s="120">
        <v>2</v>
      </c>
      <c r="F372" s="121">
        <v>1.9E-2</v>
      </c>
      <c r="G372" s="111">
        <v>42.510983000000003</v>
      </c>
      <c r="H372" s="111">
        <v>-70.813331000000005</v>
      </c>
      <c r="I372" s="111">
        <v>42.510967000000001</v>
      </c>
      <c r="J372" s="111">
        <v>-70.813642999999999</v>
      </c>
    </row>
    <row r="373" spans="1:10" ht="12.75" customHeight="1" x14ac:dyDescent="0.2">
      <c r="A373" s="120" t="s">
        <v>331</v>
      </c>
      <c r="B373" s="120" t="s">
        <v>342</v>
      </c>
      <c r="C373" s="120" t="s">
        <v>343</v>
      </c>
      <c r="D373" s="120" t="s">
        <v>32</v>
      </c>
      <c r="E373" s="120">
        <v>2</v>
      </c>
      <c r="F373" s="121">
        <v>2.1000000000000001E-2</v>
      </c>
      <c r="G373" s="111">
        <v>42.513593</v>
      </c>
      <c r="H373" s="111">
        <v>-70.817083999999994</v>
      </c>
      <c r="I373" s="111">
        <v>42.514530999999998</v>
      </c>
      <c r="J373" s="111">
        <v>-70.817249000000004</v>
      </c>
    </row>
    <row r="374" spans="1:10" ht="12.75" customHeight="1" x14ac:dyDescent="0.2">
      <c r="A374" s="120" t="s">
        <v>331</v>
      </c>
      <c r="B374" s="120" t="s">
        <v>344</v>
      </c>
      <c r="C374" s="120" t="s">
        <v>345</v>
      </c>
      <c r="D374" s="120" t="s">
        <v>32</v>
      </c>
      <c r="E374" s="120">
        <v>2</v>
      </c>
      <c r="F374" s="121">
        <v>2.1000000000000001E-2</v>
      </c>
      <c r="G374" s="111">
        <v>42.512141</v>
      </c>
      <c r="H374" s="111">
        <v>-70.814062000000007</v>
      </c>
      <c r="I374" s="111">
        <v>42.512070999999999</v>
      </c>
      <c r="J374" s="111">
        <v>-70.813721000000001</v>
      </c>
    </row>
    <row r="375" spans="1:10" ht="12.75" customHeight="1" x14ac:dyDescent="0.2">
      <c r="A375" s="48" t="s">
        <v>331</v>
      </c>
      <c r="B375" s="48" t="s">
        <v>1074</v>
      </c>
      <c r="C375" s="48" t="s">
        <v>1075</v>
      </c>
      <c r="D375" s="48" t="s">
        <v>31</v>
      </c>
      <c r="E375" s="48">
        <v>2</v>
      </c>
      <c r="F375" s="120">
        <v>0.01</v>
      </c>
      <c r="G375" s="120">
        <v>42.649037419999999</v>
      </c>
      <c r="H375" s="120">
        <v>-70.742381530000003</v>
      </c>
      <c r="I375" s="120">
        <v>42.648589489999999</v>
      </c>
      <c r="J375" s="120">
        <v>-70.742374380000001</v>
      </c>
    </row>
    <row r="376" spans="1:10" ht="12.75" customHeight="1" x14ac:dyDescent="0.2">
      <c r="A376" s="48" t="s">
        <v>331</v>
      </c>
      <c r="B376" s="48" t="s">
        <v>1101</v>
      </c>
      <c r="C376" s="48" t="s">
        <v>1102</v>
      </c>
      <c r="D376" s="48" t="s">
        <v>148</v>
      </c>
      <c r="E376" s="48">
        <v>2</v>
      </c>
      <c r="F376" s="120">
        <v>0.16</v>
      </c>
      <c r="G376" s="120">
        <v>42.705612639999998</v>
      </c>
      <c r="H376" s="120">
        <v>-70.795082249999993</v>
      </c>
      <c r="I376" s="120">
        <v>42.703365060000003</v>
      </c>
      <c r="J376" s="120">
        <v>-70.794155489999994</v>
      </c>
    </row>
    <row r="377" spans="1:10" ht="12.75" customHeight="1" x14ac:dyDescent="0.2">
      <c r="A377" s="120" t="s">
        <v>331</v>
      </c>
      <c r="B377" s="120" t="s">
        <v>346</v>
      </c>
      <c r="C377" s="120" t="s">
        <v>347</v>
      </c>
      <c r="D377" s="120" t="s">
        <v>31</v>
      </c>
      <c r="E377" s="120">
        <v>2</v>
      </c>
      <c r="F377" s="121">
        <v>0.12</v>
      </c>
      <c r="G377" s="120">
        <v>42.528888199999997</v>
      </c>
      <c r="H377" s="120">
        <v>-70.887370750000002</v>
      </c>
      <c r="I377" s="120">
        <v>42.527750500000003</v>
      </c>
      <c r="J377" s="120">
        <v>-70.887213389999999</v>
      </c>
    </row>
    <row r="378" spans="1:10" ht="12.75" customHeight="1" x14ac:dyDescent="0.2">
      <c r="A378" s="48" t="s">
        <v>331</v>
      </c>
      <c r="B378" s="48" t="s">
        <v>1084</v>
      </c>
      <c r="C378" s="48" t="s">
        <v>1085</v>
      </c>
      <c r="D378" s="48" t="s">
        <v>32</v>
      </c>
      <c r="E378" s="48">
        <v>3</v>
      </c>
      <c r="F378" s="120">
        <v>3.36</v>
      </c>
      <c r="G378" s="120">
        <v>42.662228519999999</v>
      </c>
      <c r="H378" s="120">
        <v>-70.729376900000005</v>
      </c>
      <c r="I378" s="120">
        <v>42.662228519999999</v>
      </c>
      <c r="J378" s="120">
        <v>-70.729376900000005</v>
      </c>
    </row>
    <row r="379" spans="1:10" ht="12.75" customHeight="1" x14ac:dyDescent="0.2">
      <c r="A379" s="120" t="s">
        <v>331</v>
      </c>
      <c r="B379" s="120" t="s">
        <v>348</v>
      </c>
      <c r="C379" s="120" t="s">
        <v>349</v>
      </c>
      <c r="D379" s="120" t="s">
        <v>31</v>
      </c>
      <c r="E379" s="120">
        <v>3</v>
      </c>
      <c r="F379" s="121">
        <v>0.10299999999999999</v>
      </c>
      <c r="G379" s="120">
        <v>42.602743609999997</v>
      </c>
      <c r="H379" s="120">
        <v>-70.678538979999999</v>
      </c>
      <c r="I379" s="120">
        <v>42.60243432</v>
      </c>
      <c r="J379" s="120">
        <v>-70.680229330000003</v>
      </c>
    </row>
    <row r="380" spans="1:10" ht="12.75" customHeight="1" x14ac:dyDescent="0.2">
      <c r="A380" s="120" t="s">
        <v>331</v>
      </c>
      <c r="B380" s="120" t="s">
        <v>350</v>
      </c>
      <c r="C380" s="120" t="s">
        <v>351</v>
      </c>
      <c r="D380" s="120" t="s">
        <v>31</v>
      </c>
      <c r="E380" s="120">
        <v>2</v>
      </c>
      <c r="F380" s="121">
        <v>3.0000000000000001E-3</v>
      </c>
      <c r="G380" s="120">
        <v>42.502691570000003</v>
      </c>
      <c r="H380" s="120">
        <v>-70.848319119999999</v>
      </c>
      <c r="I380" s="120">
        <v>42.502615069999997</v>
      </c>
      <c r="J380" s="120">
        <v>-70.848451670000003</v>
      </c>
    </row>
    <row r="381" spans="1:10" ht="12.75" customHeight="1" x14ac:dyDescent="0.2">
      <c r="A381" s="120" t="s">
        <v>331</v>
      </c>
      <c r="B381" s="120" t="s">
        <v>353</v>
      </c>
      <c r="C381" s="120" t="s">
        <v>352</v>
      </c>
      <c r="D381" s="120" t="s">
        <v>31</v>
      </c>
      <c r="E381" s="120">
        <v>2</v>
      </c>
      <c r="F381" s="121">
        <v>0.23100000000000001</v>
      </c>
      <c r="G381" s="120">
        <v>42.546809000000003</v>
      </c>
      <c r="H381" s="120">
        <v>-70.871508000000006</v>
      </c>
      <c r="I381" s="120">
        <v>42.548755</v>
      </c>
      <c r="J381" s="120">
        <v>-70.867859999999993</v>
      </c>
    </row>
    <row r="382" spans="1:10" ht="12.75" customHeight="1" x14ac:dyDescent="0.2">
      <c r="A382" s="48" t="s">
        <v>331</v>
      </c>
      <c r="B382" s="48" t="s">
        <v>1080</v>
      </c>
      <c r="C382" s="48" t="s">
        <v>1081</v>
      </c>
      <c r="D382" s="48" t="s">
        <v>31</v>
      </c>
      <c r="E382" s="48">
        <v>2</v>
      </c>
      <c r="F382" s="120">
        <v>0.08</v>
      </c>
      <c r="G382" s="120">
        <v>42.533421019999999</v>
      </c>
      <c r="H382" s="120">
        <v>-70.874609190000001</v>
      </c>
      <c r="I382" s="120">
        <v>42.534724189999999</v>
      </c>
      <c r="J382" s="120">
        <v>-70.873266349999994</v>
      </c>
    </row>
    <row r="383" spans="1:10" ht="12.75" customHeight="1" x14ac:dyDescent="0.2">
      <c r="A383" s="111" t="s">
        <v>331</v>
      </c>
      <c r="B383" s="111" t="s">
        <v>1124</v>
      </c>
      <c r="C383" s="111" t="s">
        <v>1125</v>
      </c>
      <c r="D383" s="111" t="s">
        <v>31</v>
      </c>
      <c r="E383" s="111">
        <v>2</v>
      </c>
      <c r="F383" s="120">
        <v>0.2</v>
      </c>
      <c r="G383" s="120">
        <v>42.49123015</v>
      </c>
      <c r="H383" s="120">
        <v>-70.853773619999998</v>
      </c>
      <c r="I383" s="120">
        <v>42.490339050000003</v>
      </c>
      <c r="J383" s="120">
        <v>-70.857609740000001</v>
      </c>
    </row>
    <row r="384" spans="1:10" ht="12.75" customHeight="1" x14ac:dyDescent="0.2">
      <c r="A384" s="120" t="s">
        <v>331</v>
      </c>
      <c r="B384" s="120" t="s">
        <v>354</v>
      </c>
      <c r="C384" s="120" t="s">
        <v>355</v>
      </c>
      <c r="D384" s="120" t="s">
        <v>31</v>
      </c>
      <c r="E384" s="120">
        <v>2</v>
      </c>
      <c r="F384" s="121">
        <v>0.19600000000000001</v>
      </c>
      <c r="G384" s="120">
        <v>42.463625190000002</v>
      </c>
      <c r="H384" s="120">
        <v>-70.900218469999999</v>
      </c>
      <c r="I384" s="120">
        <v>42.464193539999997</v>
      </c>
      <c r="J384" s="120">
        <v>-70.903721050000001</v>
      </c>
    </row>
    <row r="385" spans="1:10" ht="12.75" customHeight="1" x14ac:dyDescent="0.2">
      <c r="A385" s="120" t="s">
        <v>331</v>
      </c>
      <c r="B385" s="120" t="s">
        <v>356</v>
      </c>
      <c r="C385" s="120" t="s">
        <v>357</v>
      </c>
      <c r="D385" s="120" t="s">
        <v>31</v>
      </c>
      <c r="E385" s="120">
        <v>2</v>
      </c>
      <c r="F385" s="121">
        <v>0.36499999999999999</v>
      </c>
      <c r="G385" s="120">
        <v>42.467244000000001</v>
      </c>
      <c r="H385" s="120">
        <v>-70.912260000000003</v>
      </c>
      <c r="I385" s="120">
        <v>42.465521000000003</v>
      </c>
      <c r="J385" s="120">
        <v>-70.905949000000007</v>
      </c>
    </row>
    <row r="386" spans="1:10" ht="12.75" customHeight="1" x14ac:dyDescent="0.2">
      <c r="A386" s="48" t="s">
        <v>331</v>
      </c>
      <c r="B386" s="48" t="s">
        <v>1099</v>
      </c>
      <c r="C386" s="48" t="s">
        <v>1100</v>
      </c>
      <c r="D386" s="48" t="s">
        <v>31</v>
      </c>
      <c r="E386" s="48">
        <v>2</v>
      </c>
      <c r="F386" s="120">
        <v>0.03</v>
      </c>
      <c r="G386" s="120">
        <v>42.505254479999998</v>
      </c>
      <c r="H386" s="120">
        <v>-70.882388930000005</v>
      </c>
      <c r="I386" s="120">
        <v>42.505007429999999</v>
      </c>
      <c r="J386" s="120">
        <v>-70.882713820000006</v>
      </c>
    </row>
    <row r="387" spans="1:10" ht="12.75" customHeight="1" x14ac:dyDescent="0.2">
      <c r="A387" s="48" t="s">
        <v>331</v>
      </c>
      <c r="B387" s="48" t="s">
        <v>1053</v>
      </c>
      <c r="C387" s="48" t="s">
        <v>1054</v>
      </c>
      <c r="D387" s="48" t="s">
        <v>31</v>
      </c>
      <c r="E387" s="48">
        <v>3</v>
      </c>
      <c r="F387" s="120">
        <v>0.13</v>
      </c>
      <c r="G387" s="120">
        <v>42.651272540000001</v>
      </c>
      <c r="H387" s="120">
        <v>-70.745310399999994</v>
      </c>
      <c r="I387" s="120">
        <v>42.651228170000003</v>
      </c>
      <c r="J387" s="120">
        <v>-70.744800609999999</v>
      </c>
    </row>
    <row r="388" spans="1:10" ht="12.75" customHeight="1" x14ac:dyDescent="0.2">
      <c r="A388" s="48" t="s">
        <v>331</v>
      </c>
      <c r="B388" s="48" t="s">
        <v>1088</v>
      </c>
      <c r="C388" s="48" t="s">
        <v>1054</v>
      </c>
      <c r="D388" s="48" t="s">
        <v>31</v>
      </c>
      <c r="E388" s="48">
        <v>2</v>
      </c>
      <c r="F388" s="120">
        <v>0</v>
      </c>
      <c r="G388" s="120">
        <v>42.6595376</v>
      </c>
      <c r="H388" s="120">
        <v>-70.621266610000006</v>
      </c>
      <c r="I388" s="120">
        <v>42.658886039999999</v>
      </c>
      <c r="J388" s="120">
        <v>-70.619478079999993</v>
      </c>
    </row>
    <row r="389" spans="1:10" ht="12.75" customHeight="1" x14ac:dyDescent="0.2">
      <c r="A389" s="120" t="s">
        <v>331</v>
      </c>
      <c r="B389" s="120" t="s">
        <v>358</v>
      </c>
      <c r="C389" s="120" t="s">
        <v>359</v>
      </c>
      <c r="D389" s="120" t="s">
        <v>31</v>
      </c>
      <c r="E389" s="120">
        <v>2</v>
      </c>
      <c r="F389" s="121">
        <v>2.7E-2</v>
      </c>
      <c r="G389" s="120">
        <v>42.510055000000001</v>
      </c>
      <c r="H389" s="120">
        <v>-70.844920999999999</v>
      </c>
      <c r="I389" s="120">
        <v>42.509737999999999</v>
      </c>
      <c r="J389" s="120">
        <v>-70.844632000000004</v>
      </c>
    </row>
    <row r="390" spans="1:10" ht="12.75" customHeight="1" x14ac:dyDescent="0.2">
      <c r="A390" s="48" t="s">
        <v>331</v>
      </c>
      <c r="B390" s="48" t="s">
        <v>1103</v>
      </c>
      <c r="C390" s="48" t="s">
        <v>1104</v>
      </c>
      <c r="D390" s="48" t="s">
        <v>31</v>
      </c>
      <c r="E390" s="48">
        <v>2</v>
      </c>
      <c r="F390" s="120">
        <v>0.06</v>
      </c>
      <c r="G390" s="120">
        <v>42.542822999999999</v>
      </c>
      <c r="H390" s="120">
        <v>-70.890079</v>
      </c>
      <c r="I390" s="120">
        <v>42.543768999999998</v>
      </c>
      <c r="J390" s="120">
        <v>-70.890330000000006</v>
      </c>
    </row>
    <row r="391" spans="1:10" ht="12.75" customHeight="1" x14ac:dyDescent="0.2">
      <c r="A391" s="120" t="s">
        <v>331</v>
      </c>
      <c r="B391" s="120" t="s">
        <v>360</v>
      </c>
      <c r="C391" s="120" t="s">
        <v>361</v>
      </c>
      <c r="D391" s="120" t="s">
        <v>31</v>
      </c>
      <c r="E391" s="120">
        <v>2</v>
      </c>
      <c r="F391" s="121">
        <v>0.42899999999999999</v>
      </c>
      <c r="G391" s="120">
        <v>42.62109813</v>
      </c>
      <c r="H391" s="120">
        <v>-70.628294999999994</v>
      </c>
      <c r="I391" s="120">
        <v>42.617556110000002</v>
      </c>
      <c r="J391" s="120">
        <v>-70.634449160000003</v>
      </c>
    </row>
    <row r="392" spans="1:10" ht="12.75" customHeight="1" x14ac:dyDescent="0.2">
      <c r="A392" s="120" t="s">
        <v>331</v>
      </c>
      <c r="B392" s="120" t="s">
        <v>362</v>
      </c>
      <c r="C392" s="120" t="s">
        <v>363</v>
      </c>
      <c r="D392" s="120" t="s">
        <v>31</v>
      </c>
      <c r="E392" s="120">
        <v>2</v>
      </c>
      <c r="F392" s="121">
        <v>0.11899999999999999</v>
      </c>
      <c r="G392" s="120">
        <v>42.617319520000002</v>
      </c>
      <c r="H392" s="120">
        <v>-70.634889490000006</v>
      </c>
      <c r="I392" s="120">
        <v>42.618865530000001</v>
      </c>
      <c r="J392" s="120">
        <v>-70.636486129999994</v>
      </c>
    </row>
    <row r="393" spans="1:10" ht="12.75" customHeight="1" x14ac:dyDescent="0.2">
      <c r="A393" s="120" t="s">
        <v>331</v>
      </c>
      <c r="B393" s="120" t="s">
        <v>364</v>
      </c>
      <c r="C393" s="120" t="s">
        <v>365</v>
      </c>
      <c r="D393" s="120" t="s">
        <v>31</v>
      </c>
      <c r="E393" s="120">
        <v>2</v>
      </c>
      <c r="F393" s="121">
        <v>4.1000000000000002E-2</v>
      </c>
      <c r="G393" s="120">
        <v>42.515069799999999</v>
      </c>
      <c r="H393" s="120">
        <v>-70.845612439999996</v>
      </c>
      <c r="I393" s="120">
        <v>42.514581409999998</v>
      </c>
      <c r="J393" s="120">
        <v>-70.845583770000005</v>
      </c>
    </row>
    <row r="394" spans="1:10" ht="12.75" customHeight="1" x14ac:dyDescent="0.2">
      <c r="A394" s="120" t="s">
        <v>331</v>
      </c>
      <c r="B394" s="120" t="s">
        <v>366</v>
      </c>
      <c r="C394" s="120" t="s">
        <v>367</v>
      </c>
      <c r="D394" s="120" t="s">
        <v>31</v>
      </c>
      <c r="E394" s="120">
        <v>3</v>
      </c>
      <c r="F394" s="121">
        <v>0.05</v>
      </c>
      <c r="G394" s="120">
        <v>42.604690560000002</v>
      </c>
      <c r="H394" s="120">
        <v>-70.677027559999999</v>
      </c>
      <c r="I394" s="120">
        <v>42.604057050000002</v>
      </c>
      <c r="J394" s="120">
        <v>-70.676977930000007</v>
      </c>
    </row>
    <row r="395" spans="1:10" ht="12.75" customHeight="1" x14ac:dyDescent="0.2">
      <c r="A395" s="120" t="s">
        <v>331</v>
      </c>
      <c r="B395" s="120" t="s">
        <v>368</v>
      </c>
      <c r="C395" s="120" t="s">
        <v>369</v>
      </c>
      <c r="D395" s="120" t="s">
        <v>31</v>
      </c>
      <c r="E395" s="120">
        <v>2</v>
      </c>
      <c r="F395" s="121">
        <v>0.12</v>
      </c>
      <c r="G395" s="120">
        <v>42.543295180000001</v>
      </c>
      <c r="H395" s="120">
        <v>-70.875581429999997</v>
      </c>
      <c r="I395" s="120">
        <v>42.541826899999997</v>
      </c>
      <c r="J395" s="120">
        <v>-70.876759930000006</v>
      </c>
    </row>
    <row r="396" spans="1:10" ht="12.75" customHeight="1" x14ac:dyDescent="0.2">
      <c r="A396" s="120" t="s">
        <v>331</v>
      </c>
      <c r="B396" s="120" t="s">
        <v>370</v>
      </c>
      <c r="C396" s="120" t="s">
        <v>371</v>
      </c>
      <c r="D396" s="120" t="s">
        <v>31</v>
      </c>
      <c r="E396" s="120">
        <v>2</v>
      </c>
      <c r="F396" s="121">
        <v>3.2000000000000001E-2</v>
      </c>
      <c r="G396" s="120">
        <v>42.534594820000002</v>
      </c>
      <c r="H396" s="120">
        <v>-70.865796509999996</v>
      </c>
      <c r="I396" s="120">
        <v>42.534302519999997</v>
      </c>
      <c r="J396" s="120">
        <v>-70.865306619999998</v>
      </c>
    </row>
    <row r="397" spans="1:10" ht="12.75" customHeight="1" x14ac:dyDescent="0.2">
      <c r="A397" s="120" t="s">
        <v>331</v>
      </c>
      <c r="B397" s="120" t="s">
        <v>372</v>
      </c>
      <c r="C397" s="120" t="s">
        <v>373</v>
      </c>
      <c r="D397" s="120" t="s">
        <v>31</v>
      </c>
      <c r="E397" s="120">
        <v>2</v>
      </c>
      <c r="F397" s="121">
        <v>0.45300000000000001</v>
      </c>
      <c r="G397" s="120">
        <v>42.466506000000003</v>
      </c>
      <c r="H397" s="120">
        <v>-70.922388999999995</v>
      </c>
      <c r="I397" s="120">
        <v>42.466795445000002</v>
      </c>
      <c r="J397" s="120">
        <v>-70.921831772100006</v>
      </c>
    </row>
    <row r="398" spans="1:10" ht="12.75" customHeight="1" x14ac:dyDescent="0.2">
      <c r="A398" s="120" t="s">
        <v>331</v>
      </c>
      <c r="B398" s="120" t="s">
        <v>374</v>
      </c>
      <c r="C398" s="120" t="s">
        <v>373</v>
      </c>
      <c r="D398" s="120" t="s">
        <v>31</v>
      </c>
      <c r="E398" s="120">
        <v>2</v>
      </c>
      <c r="F398" s="121">
        <v>0.157</v>
      </c>
      <c r="G398" s="120">
        <v>42.465791000000003</v>
      </c>
      <c r="H398" s="120">
        <v>-70.923338000000001</v>
      </c>
      <c r="I398" s="120">
        <v>42.466506000000003</v>
      </c>
      <c r="J398" s="120">
        <v>-70.922388999999995</v>
      </c>
    </row>
    <row r="399" spans="1:10" ht="12.75" customHeight="1" x14ac:dyDescent="0.2">
      <c r="A399" s="120" t="s">
        <v>331</v>
      </c>
      <c r="B399" s="120" t="s">
        <v>375</v>
      </c>
      <c r="C399" s="120" t="s">
        <v>373</v>
      </c>
      <c r="D399" s="120" t="s">
        <v>31</v>
      </c>
      <c r="E399" s="120">
        <v>2</v>
      </c>
      <c r="F399" s="121">
        <v>0.45300000000000001</v>
      </c>
      <c r="G399" s="120">
        <v>42.4620355176</v>
      </c>
      <c r="H399" s="120">
        <v>-70.927629078300001</v>
      </c>
      <c r="I399" s="120">
        <v>42.465791000000003</v>
      </c>
      <c r="J399" s="120">
        <v>-70.923338000000001</v>
      </c>
    </row>
    <row r="400" spans="1:10" ht="12.75" customHeight="1" x14ac:dyDescent="0.2">
      <c r="A400" s="120" t="s">
        <v>331</v>
      </c>
      <c r="B400" s="120" t="s">
        <v>376</v>
      </c>
      <c r="C400" s="120" t="s">
        <v>373</v>
      </c>
      <c r="D400" s="120" t="s">
        <v>31</v>
      </c>
      <c r="E400" s="120">
        <v>2</v>
      </c>
      <c r="F400" s="121">
        <v>0.45300000000000001</v>
      </c>
      <c r="G400" s="111">
        <v>42.4620355176</v>
      </c>
      <c r="H400" s="111">
        <v>-70.927629078300001</v>
      </c>
      <c r="I400" s="111">
        <v>42.465791000000003</v>
      </c>
      <c r="J400" s="111">
        <v>-70.923338000000001</v>
      </c>
    </row>
    <row r="401" spans="1:10" ht="12.75" customHeight="1" x14ac:dyDescent="0.2">
      <c r="A401" s="111" t="s">
        <v>331</v>
      </c>
      <c r="B401" s="111" t="s">
        <v>1078</v>
      </c>
      <c r="C401" s="111" t="s">
        <v>1079</v>
      </c>
      <c r="D401" s="111" t="s">
        <v>148</v>
      </c>
      <c r="E401" s="111">
        <v>2</v>
      </c>
      <c r="F401" s="120">
        <v>0.04</v>
      </c>
      <c r="G401" s="120">
        <v>42.692826439999997</v>
      </c>
      <c r="H401" s="120">
        <v>-70.792235700000006</v>
      </c>
      <c r="I401" s="120">
        <v>42.692745299999999</v>
      </c>
      <c r="J401" s="120">
        <v>-70.793565400000006</v>
      </c>
    </row>
    <row r="402" spans="1:10" ht="12.75" customHeight="1" x14ac:dyDescent="0.2">
      <c r="A402" s="48" t="s">
        <v>331</v>
      </c>
      <c r="B402" s="48" t="s">
        <v>1086</v>
      </c>
      <c r="C402" s="48" t="s">
        <v>1087</v>
      </c>
      <c r="D402" s="48" t="s">
        <v>31</v>
      </c>
      <c r="E402" s="48">
        <v>3</v>
      </c>
      <c r="F402" s="120">
        <v>0.3</v>
      </c>
      <c r="G402" s="111">
        <v>42.626825879999998</v>
      </c>
      <c r="H402" s="111">
        <v>-70.619617000000005</v>
      </c>
      <c r="I402" s="111">
        <v>42.629024000000001</v>
      </c>
      <c r="J402" s="111">
        <v>-70.617788000000004</v>
      </c>
    </row>
    <row r="403" spans="1:10" ht="12.75" customHeight="1" x14ac:dyDescent="0.2">
      <c r="A403" s="48" t="s">
        <v>331</v>
      </c>
      <c r="B403" s="48" t="s">
        <v>1128</v>
      </c>
      <c r="C403" s="48" t="s">
        <v>1129</v>
      </c>
      <c r="D403" s="48" t="s">
        <v>31</v>
      </c>
      <c r="E403" s="48">
        <v>3</v>
      </c>
      <c r="F403" s="120">
        <v>0.3</v>
      </c>
      <c r="G403" s="111">
        <v>42.632459910000001</v>
      </c>
      <c r="H403" s="111">
        <v>-70.612159899999995</v>
      </c>
      <c r="I403" s="111">
        <v>42.629024000000001</v>
      </c>
      <c r="J403" s="111">
        <v>-70.617788000000004</v>
      </c>
    </row>
    <row r="404" spans="1:10" ht="12.75" customHeight="1" x14ac:dyDescent="0.2">
      <c r="A404" s="120" t="s">
        <v>331</v>
      </c>
      <c r="B404" s="120" t="s">
        <v>377</v>
      </c>
      <c r="C404" s="120" t="s">
        <v>378</v>
      </c>
      <c r="D404" s="120" t="s">
        <v>31</v>
      </c>
      <c r="E404" s="120">
        <v>2</v>
      </c>
      <c r="F404" s="121">
        <v>6.6000000000000003E-2</v>
      </c>
      <c r="G404" s="120">
        <v>42.544960000000003</v>
      </c>
      <c r="H404" s="120">
        <v>-70.860551000000001</v>
      </c>
      <c r="I404" s="120">
        <v>42.545648999999997</v>
      </c>
      <c r="J404" s="120">
        <v>-70.859662999999998</v>
      </c>
    </row>
    <row r="405" spans="1:10" ht="12.75" customHeight="1" x14ac:dyDescent="0.2">
      <c r="A405" s="120" t="s">
        <v>331</v>
      </c>
      <c r="B405" s="120" t="s">
        <v>379</v>
      </c>
      <c r="C405" s="120" t="s">
        <v>380</v>
      </c>
      <c r="D405" s="120" t="s">
        <v>31</v>
      </c>
      <c r="E405" s="120">
        <v>2</v>
      </c>
      <c r="F405" s="152">
        <v>0.21</v>
      </c>
      <c r="G405" s="111">
        <v>42.575487449999997</v>
      </c>
      <c r="H405" s="111">
        <v>-70.715671150000006</v>
      </c>
      <c r="I405" s="111">
        <v>42.576400999999997</v>
      </c>
      <c r="J405" s="111">
        <v>-70.718924000000001</v>
      </c>
    </row>
    <row r="406" spans="1:10" ht="12.75" customHeight="1" x14ac:dyDescent="0.2">
      <c r="A406" s="120" t="s">
        <v>331</v>
      </c>
      <c r="B406" s="120" t="s">
        <v>381</v>
      </c>
      <c r="C406" s="120" t="s">
        <v>380</v>
      </c>
      <c r="D406" s="120" t="s">
        <v>31</v>
      </c>
      <c r="E406" s="120">
        <v>2</v>
      </c>
      <c r="F406" s="152">
        <v>0.21</v>
      </c>
      <c r="G406" s="111">
        <v>42.576400999999997</v>
      </c>
      <c r="H406" s="111">
        <v>-70.718924000000001</v>
      </c>
      <c r="I406" s="111">
        <v>42.57548834</v>
      </c>
      <c r="J406" s="111">
        <v>-70.722015409999997</v>
      </c>
    </row>
    <row r="407" spans="1:10" ht="12.75" customHeight="1" x14ac:dyDescent="0.2">
      <c r="A407" s="120" t="s">
        <v>331</v>
      </c>
      <c r="B407" s="120" t="s">
        <v>382</v>
      </c>
      <c r="C407" s="120" t="s">
        <v>383</v>
      </c>
      <c r="D407" s="120" t="s">
        <v>31</v>
      </c>
      <c r="E407" s="120">
        <v>2</v>
      </c>
      <c r="F407" s="121">
        <v>0.105</v>
      </c>
      <c r="G407" s="120">
        <v>42.550082000000003</v>
      </c>
      <c r="H407" s="120">
        <v>-70.841215000000005</v>
      </c>
      <c r="I407" s="120">
        <v>42.550716000000001</v>
      </c>
      <c r="J407" s="120">
        <v>-70.839348000000001</v>
      </c>
    </row>
    <row r="408" spans="1:10" ht="12.75" customHeight="1" x14ac:dyDescent="0.2">
      <c r="A408" s="48" t="s">
        <v>331</v>
      </c>
      <c r="B408" s="48" t="s">
        <v>1089</v>
      </c>
      <c r="C408" s="48" t="s">
        <v>1090</v>
      </c>
      <c r="D408" s="48" t="s">
        <v>31</v>
      </c>
      <c r="E408" s="48">
        <v>2</v>
      </c>
      <c r="F408" s="120">
        <v>0.33</v>
      </c>
      <c r="G408" s="120">
        <v>42.446137999999998</v>
      </c>
      <c r="H408" s="120">
        <v>-70.938389000000001</v>
      </c>
      <c r="I408" s="120">
        <v>42.440980000000003</v>
      </c>
      <c r="J408" s="120">
        <v>-70.937571000000005</v>
      </c>
    </row>
    <row r="409" spans="1:10" ht="12.75" customHeight="1" x14ac:dyDescent="0.2">
      <c r="A409" s="48" t="s">
        <v>331</v>
      </c>
      <c r="B409" s="48" t="s">
        <v>1059</v>
      </c>
      <c r="C409" s="48" t="s">
        <v>1060</v>
      </c>
      <c r="D409" s="48" t="s">
        <v>31</v>
      </c>
      <c r="E409" s="48">
        <v>2</v>
      </c>
      <c r="F409" s="120">
        <v>0.33</v>
      </c>
      <c r="G409" s="120">
        <v>42.456096000000002</v>
      </c>
      <c r="H409" s="120">
        <v>-70.935862</v>
      </c>
      <c r="I409" s="120">
        <v>42.450426</v>
      </c>
      <c r="J409" s="120">
        <v>-70.936610999999999</v>
      </c>
    </row>
    <row r="410" spans="1:10" ht="12.75" customHeight="1" x14ac:dyDescent="0.2">
      <c r="A410" s="48" t="s">
        <v>331</v>
      </c>
      <c r="B410" s="48" t="s">
        <v>1061</v>
      </c>
      <c r="C410" s="48" t="s">
        <v>1060</v>
      </c>
      <c r="D410" s="48" t="s">
        <v>31</v>
      </c>
      <c r="E410" s="48">
        <v>2</v>
      </c>
      <c r="F410" s="120">
        <v>0.33</v>
      </c>
      <c r="G410" s="120">
        <v>42.450426</v>
      </c>
      <c r="H410" s="120">
        <v>-70.937571000000005</v>
      </c>
      <c r="I410" s="120">
        <v>42.446137999999998</v>
      </c>
      <c r="J410" s="120">
        <v>-70.938854000000006</v>
      </c>
    </row>
    <row r="411" spans="1:10" ht="12.75" customHeight="1" x14ac:dyDescent="0.2">
      <c r="A411" s="48" t="s">
        <v>331</v>
      </c>
      <c r="B411" s="48" t="s">
        <v>1069</v>
      </c>
      <c r="C411" s="48" t="s">
        <v>1060</v>
      </c>
      <c r="D411" s="48" t="s">
        <v>31</v>
      </c>
      <c r="E411" s="48">
        <v>2</v>
      </c>
      <c r="F411" s="120">
        <v>0.33</v>
      </c>
      <c r="G411" s="120">
        <v>42.440980000000003</v>
      </c>
      <c r="H411" s="120">
        <v>-70.938854000000006</v>
      </c>
      <c r="I411" s="120">
        <v>42.437105000000003</v>
      </c>
      <c r="J411" s="120">
        <v>-70.656446630000005</v>
      </c>
    </row>
    <row r="412" spans="1:10" ht="12.75" customHeight="1" x14ac:dyDescent="0.2">
      <c r="A412" s="160" t="s">
        <v>331</v>
      </c>
      <c r="B412" s="160" t="s">
        <v>1309</v>
      </c>
      <c r="C412" s="160" t="s">
        <v>1310</v>
      </c>
      <c r="D412" s="160" t="s">
        <v>31</v>
      </c>
      <c r="E412" s="160">
        <v>2</v>
      </c>
      <c r="F412" s="160">
        <v>1.2999999999999999E-2</v>
      </c>
      <c r="G412" s="160">
        <v>42.532940289999999</v>
      </c>
      <c r="H412" s="160">
        <v>-70.87686051</v>
      </c>
      <c r="I412" s="160">
        <v>42.533077759999998</v>
      </c>
      <c r="J412" s="160">
        <v>-70.876581900000005</v>
      </c>
    </row>
    <row r="413" spans="1:10" ht="12.75" customHeight="1" x14ac:dyDescent="0.2">
      <c r="A413" s="120" t="s">
        <v>331</v>
      </c>
      <c r="B413" s="120" t="s">
        <v>384</v>
      </c>
      <c r="C413" s="120" t="s">
        <v>385</v>
      </c>
      <c r="D413" s="120" t="s">
        <v>31</v>
      </c>
      <c r="E413" s="120">
        <v>3</v>
      </c>
      <c r="F413" s="121">
        <v>0.17599999999999999</v>
      </c>
      <c r="G413" s="120">
        <v>42.595791040000002</v>
      </c>
      <c r="H413" s="120">
        <v>-70.654849100000007</v>
      </c>
      <c r="I413" s="120">
        <v>42.598265099999999</v>
      </c>
      <c r="J413" s="120">
        <v>-70.656446630000005</v>
      </c>
    </row>
    <row r="414" spans="1:10" ht="12.75" customHeight="1" x14ac:dyDescent="0.2">
      <c r="A414" s="48" t="s">
        <v>331</v>
      </c>
      <c r="B414" s="48" t="s">
        <v>1093</v>
      </c>
      <c r="C414" s="48" t="s">
        <v>1094</v>
      </c>
      <c r="D414" s="48" t="s">
        <v>31</v>
      </c>
      <c r="E414" s="48">
        <v>2</v>
      </c>
      <c r="F414" s="120">
        <v>0.03</v>
      </c>
      <c r="G414" s="120">
        <v>42.545478000000003</v>
      </c>
      <c r="H414" s="120">
        <v>-70.901222000000004</v>
      </c>
      <c r="I414" s="120">
        <v>42.54524</v>
      </c>
      <c r="J414" s="120">
        <v>-70.900647000000006</v>
      </c>
    </row>
    <row r="415" spans="1:10" ht="12.75" customHeight="1" x14ac:dyDescent="0.2">
      <c r="A415" s="120" t="s">
        <v>331</v>
      </c>
      <c r="B415" s="120" t="s">
        <v>386</v>
      </c>
      <c r="C415" s="120" t="s">
        <v>387</v>
      </c>
      <c r="D415" s="120" t="s">
        <v>31</v>
      </c>
      <c r="E415" s="120">
        <v>2</v>
      </c>
      <c r="F415" s="121">
        <v>1.6E-2</v>
      </c>
      <c r="G415" s="120">
        <v>42.509058289999999</v>
      </c>
      <c r="H415" s="120">
        <v>-70.887152589999999</v>
      </c>
      <c r="I415" s="120">
        <v>42.508854890000002</v>
      </c>
      <c r="J415" s="120">
        <v>-70.887017420000006</v>
      </c>
    </row>
    <row r="416" spans="1:10" ht="12.75" customHeight="1" x14ac:dyDescent="0.2">
      <c r="A416" s="48" t="s">
        <v>331</v>
      </c>
      <c r="B416" s="48" t="s">
        <v>1115</v>
      </c>
      <c r="C416" s="48" t="s">
        <v>1116</v>
      </c>
      <c r="D416" s="48" t="s">
        <v>31</v>
      </c>
      <c r="E416" s="48">
        <v>2</v>
      </c>
      <c r="F416" s="120">
        <v>0.08</v>
      </c>
      <c r="G416" s="120">
        <v>42.658751649999999</v>
      </c>
      <c r="H416" s="120">
        <v>-70.607984029999997</v>
      </c>
      <c r="I416" s="120">
        <v>42.658553390000002</v>
      </c>
      <c r="J416" s="120">
        <v>-70.606328329999997</v>
      </c>
    </row>
    <row r="417" spans="1:10" ht="12.75" customHeight="1" x14ac:dyDescent="0.2">
      <c r="A417" s="111" t="s">
        <v>331</v>
      </c>
      <c r="B417" s="111" t="s">
        <v>1076</v>
      </c>
      <c r="C417" s="111" t="s">
        <v>1077</v>
      </c>
      <c r="D417" s="111" t="s">
        <v>148</v>
      </c>
      <c r="E417" s="111">
        <v>2</v>
      </c>
      <c r="F417" s="120">
        <v>0.03</v>
      </c>
      <c r="G417" s="120">
        <v>42.503968690000001</v>
      </c>
      <c r="H417" s="120">
        <v>-70.886140620000006</v>
      </c>
      <c r="I417" s="120">
        <v>42.503491029999999</v>
      </c>
      <c r="J417" s="120">
        <v>-70.886275569999995</v>
      </c>
    </row>
    <row r="418" spans="1:10" ht="12.75" customHeight="1" x14ac:dyDescent="0.2">
      <c r="A418" s="48" t="s">
        <v>331</v>
      </c>
      <c r="B418" s="48" t="s">
        <v>1057</v>
      </c>
      <c r="C418" s="48" t="s">
        <v>1058</v>
      </c>
      <c r="D418" s="48" t="s">
        <v>31</v>
      </c>
      <c r="E418" s="48">
        <v>3</v>
      </c>
      <c r="F418" s="120">
        <v>0.19</v>
      </c>
      <c r="G418" s="120">
        <v>42.70019173</v>
      </c>
      <c r="H418" s="120">
        <v>-70.79155179</v>
      </c>
      <c r="I418" s="120">
        <v>42.697627699999998</v>
      </c>
      <c r="J418" s="120">
        <v>-70.791045639999993</v>
      </c>
    </row>
    <row r="419" spans="1:10" ht="12.75" customHeight="1" x14ac:dyDescent="0.2">
      <c r="A419" s="120" t="s">
        <v>331</v>
      </c>
      <c r="B419" s="120" t="s">
        <v>388</v>
      </c>
      <c r="C419" s="120" t="s">
        <v>389</v>
      </c>
      <c r="D419" s="120" t="s">
        <v>31</v>
      </c>
      <c r="E419" s="120">
        <v>3</v>
      </c>
      <c r="F419" s="121">
        <v>4.0000000000000001E-3</v>
      </c>
      <c r="G419" s="120">
        <v>42.608721299999999</v>
      </c>
      <c r="H419" s="120">
        <v>-70.665404370000005</v>
      </c>
      <c r="I419" s="120">
        <v>42.609785860000002</v>
      </c>
      <c r="J419" s="120">
        <v>-70.667854680000005</v>
      </c>
    </row>
    <row r="420" spans="1:10" ht="12.75" customHeight="1" x14ac:dyDescent="0.2">
      <c r="A420" s="48" t="s">
        <v>331</v>
      </c>
      <c r="B420" s="48" t="s">
        <v>1095</v>
      </c>
      <c r="C420" s="48" t="s">
        <v>1096</v>
      </c>
      <c r="D420" s="48" t="s">
        <v>31</v>
      </c>
      <c r="E420" s="48">
        <v>3</v>
      </c>
      <c r="F420" s="120">
        <v>0.22</v>
      </c>
      <c r="G420" s="120">
        <v>42.635662580000002</v>
      </c>
      <c r="H420" s="120">
        <v>-70.598691130000006</v>
      </c>
      <c r="I420" s="120">
        <v>42.635113459999999</v>
      </c>
      <c r="J420" s="120">
        <v>-70.602886549999994</v>
      </c>
    </row>
    <row r="421" spans="1:10" ht="12.75" customHeight="1" x14ac:dyDescent="0.2">
      <c r="A421" s="120" t="s">
        <v>331</v>
      </c>
      <c r="B421" s="120" t="s">
        <v>390</v>
      </c>
      <c r="C421" s="120" t="s">
        <v>391</v>
      </c>
      <c r="D421" s="120" t="s">
        <v>31</v>
      </c>
      <c r="E421" s="120">
        <v>3</v>
      </c>
      <c r="F421" s="121">
        <v>0.91</v>
      </c>
      <c r="G421" s="120">
        <v>42.478152819999998</v>
      </c>
      <c r="H421" s="120">
        <v>-70.880252499999997</v>
      </c>
      <c r="I421" s="120">
        <v>42.467080330000002</v>
      </c>
      <c r="J421" s="120">
        <v>-70.887530900000002</v>
      </c>
    </row>
    <row r="422" spans="1:10" ht="12.75" customHeight="1" x14ac:dyDescent="0.2">
      <c r="A422" s="120" t="s">
        <v>331</v>
      </c>
      <c r="B422" s="120" t="s">
        <v>392</v>
      </c>
      <c r="C422" s="120" t="s">
        <v>393</v>
      </c>
      <c r="D422" s="120" t="s">
        <v>31</v>
      </c>
      <c r="E422" s="120">
        <v>2</v>
      </c>
      <c r="F422" s="121">
        <v>4.9000000000000002E-2</v>
      </c>
      <c r="G422" s="120">
        <v>42.507964680000001</v>
      </c>
      <c r="H422" s="120">
        <v>-70.884283019999998</v>
      </c>
      <c r="I422" s="120">
        <v>42.507410020000002</v>
      </c>
      <c r="J422" s="120">
        <v>-70.883876779999994</v>
      </c>
    </row>
    <row r="423" spans="1:10" ht="12.75" customHeight="1" x14ac:dyDescent="0.2">
      <c r="A423" s="120" t="s">
        <v>331</v>
      </c>
      <c r="B423" s="120" t="s">
        <v>394</v>
      </c>
      <c r="C423" s="120" t="s">
        <v>395</v>
      </c>
      <c r="D423" s="120" t="s">
        <v>31</v>
      </c>
      <c r="E423" s="120">
        <v>2</v>
      </c>
      <c r="F423" s="121">
        <v>8.3000000000000004E-2</v>
      </c>
      <c r="G423" s="120">
        <v>42.673571000000003</v>
      </c>
      <c r="H423" s="120">
        <v>-70.664297000000005</v>
      </c>
      <c r="I423" s="120">
        <v>42.674259999999997</v>
      </c>
      <c r="J423" s="120">
        <v>-70.663196999999997</v>
      </c>
    </row>
    <row r="424" spans="1:10" ht="12.75" customHeight="1" x14ac:dyDescent="0.2">
      <c r="A424" s="48" t="s">
        <v>331</v>
      </c>
      <c r="B424" s="48" t="s">
        <v>1062</v>
      </c>
      <c r="C424" s="48" t="s">
        <v>1063</v>
      </c>
      <c r="D424" s="48" t="s">
        <v>31</v>
      </c>
      <c r="E424" s="48">
        <v>3</v>
      </c>
      <c r="F424" s="120">
        <v>1.42</v>
      </c>
      <c r="G424" s="120">
        <v>42.790372679999997</v>
      </c>
      <c r="H424" s="120">
        <v>-70.806153399999999</v>
      </c>
      <c r="I424" s="120">
        <v>42.790372679999997</v>
      </c>
      <c r="J424" s="120">
        <v>-70.806153399999999</v>
      </c>
    </row>
    <row r="425" spans="1:10" ht="12.75" customHeight="1" x14ac:dyDescent="0.2">
      <c r="A425" s="48" t="s">
        <v>331</v>
      </c>
      <c r="B425" s="48" t="s">
        <v>1109</v>
      </c>
      <c r="C425" s="48" t="s">
        <v>1110</v>
      </c>
      <c r="D425" s="48" t="s">
        <v>31</v>
      </c>
      <c r="E425" s="48">
        <v>3</v>
      </c>
      <c r="F425" s="120">
        <v>0.23</v>
      </c>
      <c r="G425" s="111">
        <v>42.816845190000002</v>
      </c>
      <c r="H425" s="111">
        <v>-70.819821709999999</v>
      </c>
      <c r="I425" s="111">
        <v>42.815564000000002</v>
      </c>
      <c r="J425" s="111">
        <v>-70.808856000000006</v>
      </c>
    </row>
    <row r="426" spans="1:10" ht="12.75" customHeight="1" x14ac:dyDescent="0.2">
      <c r="A426" s="48" t="s">
        <v>331</v>
      </c>
      <c r="B426" s="48" t="s">
        <v>1072</v>
      </c>
      <c r="C426" s="48" t="s">
        <v>1073</v>
      </c>
      <c r="D426" s="48" t="s">
        <v>31</v>
      </c>
      <c r="E426" s="48">
        <v>3</v>
      </c>
      <c r="F426" s="120">
        <v>0.23</v>
      </c>
      <c r="G426" s="111">
        <v>42.815564000000002</v>
      </c>
      <c r="H426" s="111">
        <v>-70.808856000000006</v>
      </c>
      <c r="I426" s="111">
        <v>42.813904000000001</v>
      </c>
      <c r="J426" s="111">
        <v>-70.809032999999999</v>
      </c>
    </row>
    <row r="427" spans="1:10" ht="12.75" customHeight="1" x14ac:dyDescent="0.2">
      <c r="A427" s="48" t="s">
        <v>331</v>
      </c>
      <c r="B427" s="48" t="s">
        <v>1111</v>
      </c>
      <c r="C427" s="48" t="s">
        <v>1112</v>
      </c>
      <c r="D427" s="48" t="s">
        <v>31</v>
      </c>
      <c r="E427" s="48">
        <v>3</v>
      </c>
      <c r="F427" s="120">
        <v>0.23</v>
      </c>
      <c r="G427" s="111">
        <v>42.81083117</v>
      </c>
      <c r="H427" s="111">
        <v>-70.808819240000005</v>
      </c>
      <c r="I427" s="111">
        <v>42.813904000000001</v>
      </c>
      <c r="J427" s="111">
        <v>-70.809032999999999</v>
      </c>
    </row>
    <row r="428" spans="1:10" ht="12.75" customHeight="1" x14ac:dyDescent="0.2">
      <c r="A428" s="48" t="s">
        <v>331</v>
      </c>
      <c r="B428" s="48" t="s">
        <v>1067</v>
      </c>
      <c r="C428" s="48" t="s">
        <v>1068</v>
      </c>
      <c r="D428" s="48" t="s">
        <v>31</v>
      </c>
      <c r="E428" s="48">
        <v>3</v>
      </c>
      <c r="F428" s="120">
        <v>0.23</v>
      </c>
      <c r="G428" s="111">
        <v>42.814366</v>
      </c>
      <c r="H428" s="111">
        <v>-70.819891999999996</v>
      </c>
      <c r="I428" s="111">
        <v>42.816845190000002</v>
      </c>
      <c r="J428" s="111">
        <v>-70.819821709999999</v>
      </c>
    </row>
    <row r="429" spans="1:10" ht="12.75" customHeight="1" x14ac:dyDescent="0.2">
      <c r="A429" s="120" t="s">
        <v>331</v>
      </c>
      <c r="B429" s="120" t="s">
        <v>396</v>
      </c>
      <c r="C429" s="120" t="s">
        <v>397</v>
      </c>
      <c r="D429" s="120" t="s">
        <v>31</v>
      </c>
      <c r="E429" s="120">
        <v>2</v>
      </c>
      <c r="F429" s="121">
        <v>3.2000000000000001E-2</v>
      </c>
      <c r="G429" s="120">
        <v>42.478268999999997</v>
      </c>
      <c r="H429" s="120">
        <v>-70.879810000000006</v>
      </c>
      <c r="I429" s="120">
        <v>42.47869</v>
      </c>
      <c r="J429" s="120">
        <v>-70.879546000000005</v>
      </c>
    </row>
    <row r="430" spans="1:10" ht="12.75" customHeight="1" x14ac:dyDescent="0.2">
      <c r="A430" s="48" t="s">
        <v>331</v>
      </c>
      <c r="B430" s="48" t="s">
        <v>1064</v>
      </c>
      <c r="C430" s="48" t="s">
        <v>398</v>
      </c>
      <c r="D430" s="48" t="s">
        <v>31</v>
      </c>
      <c r="E430" s="48">
        <v>2</v>
      </c>
      <c r="F430" s="120">
        <v>0.06</v>
      </c>
      <c r="G430" s="120">
        <v>42.54682279</v>
      </c>
      <c r="H430" s="120">
        <v>-70.85706553</v>
      </c>
      <c r="I430" s="120">
        <v>42.546662980000001</v>
      </c>
      <c r="J430" s="120">
        <v>-70.858105719999998</v>
      </c>
    </row>
    <row r="431" spans="1:10" ht="12.75" customHeight="1" x14ac:dyDescent="0.2">
      <c r="A431" s="48" t="s">
        <v>331</v>
      </c>
      <c r="B431" s="48" t="s">
        <v>1070</v>
      </c>
      <c r="C431" s="48" t="s">
        <v>1071</v>
      </c>
      <c r="D431" s="48" t="s">
        <v>31</v>
      </c>
      <c r="E431" s="48">
        <v>2</v>
      </c>
      <c r="F431" s="120">
        <v>1.74</v>
      </c>
      <c r="G431" s="111">
        <v>42.842483000000001</v>
      </c>
      <c r="H431" s="111">
        <v>-70.815689000000006</v>
      </c>
      <c r="I431" s="111">
        <v>42.872051999999996</v>
      </c>
      <c r="J431" s="111">
        <v>-70.815894999999998</v>
      </c>
    </row>
    <row r="432" spans="1:10" ht="12.75" customHeight="1" x14ac:dyDescent="0.2">
      <c r="A432" s="48" t="s">
        <v>331</v>
      </c>
      <c r="B432" s="48" t="s">
        <v>1120</v>
      </c>
      <c r="C432" s="48" t="s">
        <v>1121</v>
      </c>
      <c r="D432" s="48" t="s">
        <v>31</v>
      </c>
      <c r="E432" s="48">
        <v>2</v>
      </c>
      <c r="F432" s="120">
        <v>1.74</v>
      </c>
      <c r="G432" s="111">
        <v>42.821933229999999</v>
      </c>
      <c r="H432" s="111">
        <v>-70.812115500000004</v>
      </c>
      <c r="I432" s="111">
        <v>42.842483000000001</v>
      </c>
      <c r="J432" s="111">
        <v>-70.815689000000006</v>
      </c>
    </row>
    <row r="433" spans="1:10" ht="12.75" customHeight="1" x14ac:dyDescent="0.2">
      <c r="A433" s="111" t="s">
        <v>331</v>
      </c>
      <c r="B433" s="111" t="s">
        <v>1117</v>
      </c>
      <c r="C433" s="111" t="s">
        <v>286</v>
      </c>
      <c r="D433" s="111" t="s">
        <v>31</v>
      </c>
      <c r="E433" s="111">
        <v>2</v>
      </c>
      <c r="F433" s="120">
        <v>0.03</v>
      </c>
      <c r="G433" s="120">
        <v>42.555202000000001</v>
      </c>
      <c r="H433" s="120">
        <v>-70.919014000000004</v>
      </c>
      <c r="I433" s="120">
        <v>42.554808999999999</v>
      </c>
      <c r="J433" s="120">
        <v>-70.918576000000002</v>
      </c>
    </row>
    <row r="434" spans="1:10" ht="12.75" customHeight="1" x14ac:dyDescent="0.2">
      <c r="A434" s="111" t="s">
        <v>331</v>
      </c>
      <c r="B434" s="111" t="s">
        <v>1055</v>
      </c>
      <c r="C434" s="111" t="s">
        <v>1056</v>
      </c>
      <c r="D434" s="111" t="s">
        <v>31</v>
      </c>
      <c r="E434" s="111">
        <v>2</v>
      </c>
      <c r="F434" s="120">
        <v>0.03</v>
      </c>
      <c r="G434" s="120">
        <v>42.540100000000002</v>
      </c>
      <c r="H434" s="120">
        <v>-70.877932999999999</v>
      </c>
      <c r="I434" s="120">
        <v>42.540526</v>
      </c>
      <c r="J434" s="120">
        <v>-70.877719999999997</v>
      </c>
    </row>
    <row r="435" spans="1:10" ht="12.75" customHeight="1" x14ac:dyDescent="0.2">
      <c r="A435" s="111" t="s">
        <v>331</v>
      </c>
      <c r="B435" s="111" t="s">
        <v>1051</v>
      </c>
      <c r="C435" s="111" t="s">
        <v>1052</v>
      </c>
      <c r="D435" s="111" t="s">
        <v>31</v>
      </c>
      <c r="E435" s="111">
        <v>2</v>
      </c>
      <c r="F435" s="120">
        <v>0.51</v>
      </c>
      <c r="G435" s="120">
        <v>42.433657539999999</v>
      </c>
      <c r="H435" s="120">
        <v>-70.934174850000005</v>
      </c>
      <c r="I435" s="120">
        <v>42.428390020000002</v>
      </c>
      <c r="J435" s="120">
        <v>-70.928954709999999</v>
      </c>
    </row>
    <row r="436" spans="1:10" ht="12.75" customHeight="1" x14ac:dyDescent="0.2">
      <c r="A436" s="48" t="s">
        <v>331</v>
      </c>
      <c r="B436" s="48" t="s">
        <v>1082</v>
      </c>
      <c r="C436" s="48" t="s">
        <v>1083</v>
      </c>
      <c r="D436" s="48" t="s">
        <v>31</v>
      </c>
      <c r="E436" s="48">
        <v>2</v>
      </c>
      <c r="F436" s="120">
        <v>0.22</v>
      </c>
      <c r="G436" s="49">
        <v>42.569488</v>
      </c>
      <c r="H436" s="49">
        <v>-70.759383999999997</v>
      </c>
      <c r="I436" s="111">
        <v>42.565569369999999</v>
      </c>
      <c r="J436" s="111">
        <v>-70.762676470000002</v>
      </c>
    </row>
    <row r="437" spans="1:10" ht="12.75" customHeight="1" x14ac:dyDescent="0.2">
      <c r="A437" s="48" t="s">
        <v>331</v>
      </c>
      <c r="B437" s="48" t="s">
        <v>1113</v>
      </c>
      <c r="C437" s="48" t="s">
        <v>1114</v>
      </c>
      <c r="D437" s="48" t="s">
        <v>31</v>
      </c>
      <c r="E437" s="48">
        <v>2</v>
      </c>
      <c r="F437" s="120">
        <v>0.22</v>
      </c>
      <c r="G437" s="111">
        <v>42.57018601</v>
      </c>
      <c r="H437" s="111">
        <v>-70.757909119999994</v>
      </c>
      <c r="I437" s="49">
        <v>42.569488</v>
      </c>
      <c r="J437" s="49">
        <v>-70.759383999999997</v>
      </c>
    </row>
    <row r="438" spans="1:10" ht="12.75" customHeight="1" x14ac:dyDescent="0.2">
      <c r="A438" s="48" t="s">
        <v>331</v>
      </c>
      <c r="B438" s="48" t="s">
        <v>1105</v>
      </c>
      <c r="C438" s="48" t="s">
        <v>1106</v>
      </c>
      <c r="D438" s="48" t="s">
        <v>32</v>
      </c>
      <c r="E438" s="48">
        <v>2</v>
      </c>
      <c r="F438" s="120">
        <v>0.54</v>
      </c>
      <c r="G438" s="120">
        <v>42.692367279999999</v>
      </c>
      <c r="H438" s="120">
        <v>-70.788196790000001</v>
      </c>
      <c r="I438" s="120">
        <v>42.692367279999999</v>
      </c>
      <c r="J438" s="120">
        <v>-70.788196790000001</v>
      </c>
    </row>
    <row r="439" spans="1:10" ht="12.75" customHeight="1" x14ac:dyDescent="0.2">
      <c r="A439" s="48" t="s">
        <v>331</v>
      </c>
      <c r="B439" s="48" t="s">
        <v>1049</v>
      </c>
      <c r="C439" s="48" t="s">
        <v>1050</v>
      </c>
      <c r="D439" s="48" t="s">
        <v>31</v>
      </c>
      <c r="E439" s="48">
        <v>2</v>
      </c>
      <c r="F439" s="120">
        <v>0.03</v>
      </c>
      <c r="G439" s="120">
        <v>42.533360000000002</v>
      </c>
      <c r="H439" s="120">
        <v>-70.869810999999999</v>
      </c>
      <c r="I439" s="120">
        <v>42.533569</v>
      </c>
      <c r="J439" s="120">
        <v>-70.869198999999995</v>
      </c>
    </row>
    <row r="440" spans="1:10" ht="12.75" customHeight="1" x14ac:dyDescent="0.2">
      <c r="A440" s="120" t="s">
        <v>331</v>
      </c>
      <c r="B440" s="120" t="s">
        <v>399</v>
      </c>
      <c r="C440" s="120" t="s">
        <v>400</v>
      </c>
      <c r="D440" s="120" t="s">
        <v>31</v>
      </c>
      <c r="E440" s="120">
        <v>2</v>
      </c>
      <c r="F440" s="121">
        <v>0.01</v>
      </c>
      <c r="G440" s="120">
        <v>42.514222109999999</v>
      </c>
      <c r="H440" s="120">
        <v>-70.865941680000006</v>
      </c>
      <c r="I440" s="120">
        <v>42.514237919999999</v>
      </c>
      <c r="J440" s="120">
        <v>-70.865678720000005</v>
      </c>
    </row>
    <row r="441" spans="1:10" ht="12.75" customHeight="1" x14ac:dyDescent="0.2">
      <c r="A441" s="120" t="s">
        <v>331</v>
      </c>
      <c r="B441" s="120" t="s">
        <v>401</v>
      </c>
      <c r="C441" s="120" t="s">
        <v>402</v>
      </c>
      <c r="D441" s="120" t="s">
        <v>31</v>
      </c>
      <c r="E441" s="120">
        <v>2</v>
      </c>
      <c r="F441" s="121">
        <v>4.0000000000000001E-3</v>
      </c>
      <c r="G441" s="120">
        <v>42.509840330000003</v>
      </c>
      <c r="H441" s="120">
        <v>-70.870138729999994</v>
      </c>
      <c r="I441" s="120">
        <v>42.510034730000001</v>
      </c>
      <c r="J441" s="120">
        <v>-70.869946839999997</v>
      </c>
    </row>
    <row r="442" spans="1:10" ht="12.75" customHeight="1" x14ac:dyDescent="0.2">
      <c r="A442" s="111" t="s">
        <v>331</v>
      </c>
      <c r="B442" s="111" t="s">
        <v>1122</v>
      </c>
      <c r="C442" s="111" t="s">
        <v>1123</v>
      </c>
      <c r="D442" s="111" t="s">
        <v>31</v>
      </c>
      <c r="E442" s="111">
        <v>2</v>
      </c>
      <c r="F442" s="120">
        <v>0.02</v>
      </c>
      <c r="G442" s="120">
        <v>42.566994000000001</v>
      </c>
      <c r="H442" s="120">
        <v>-70.778767999999999</v>
      </c>
      <c r="I442" s="120">
        <v>42.567183</v>
      </c>
      <c r="J442" s="120">
        <v>-70.778305000000003</v>
      </c>
    </row>
    <row r="443" spans="1:10" ht="12.75" customHeight="1" x14ac:dyDescent="0.2">
      <c r="A443" s="120" t="s">
        <v>331</v>
      </c>
      <c r="B443" s="120" t="s">
        <v>403</v>
      </c>
      <c r="C443" s="120" t="s">
        <v>404</v>
      </c>
      <c r="D443" s="120" t="s">
        <v>31</v>
      </c>
      <c r="E443" s="120">
        <v>2</v>
      </c>
      <c r="F443" s="121">
        <v>0.217</v>
      </c>
      <c r="G443" s="120">
        <v>42.423997</v>
      </c>
      <c r="H443" s="120">
        <v>-70.921916999999993</v>
      </c>
      <c r="I443" s="120">
        <v>42.423299999999998</v>
      </c>
      <c r="J443" s="120">
        <v>-70.918051000000006</v>
      </c>
    </row>
    <row r="444" spans="1:10" ht="12.75" customHeight="1" x14ac:dyDescent="0.2">
      <c r="A444" s="120" t="s">
        <v>331</v>
      </c>
      <c r="B444" s="120" t="s">
        <v>405</v>
      </c>
      <c r="C444" s="120" t="s">
        <v>406</v>
      </c>
      <c r="D444" s="120" t="s">
        <v>31</v>
      </c>
      <c r="E444" s="120">
        <v>2</v>
      </c>
      <c r="F444" s="121">
        <v>2E-3</v>
      </c>
      <c r="G444" s="120">
        <v>42.505766889999997</v>
      </c>
      <c r="H444" s="120">
        <v>-70.873833079999997</v>
      </c>
      <c r="I444" s="120">
        <v>42.505809079999999</v>
      </c>
      <c r="J444" s="120">
        <v>-70.873624030000002</v>
      </c>
    </row>
    <row r="445" spans="1:10" ht="12.75" customHeight="1" x14ac:dyDescent="0.2">
      <c r="A445" s="48" t="s">
        <v>331</v>
      </c>
      <c r="B445" s="48" t="s">
        <v>1107</v>
      </c>
      <c r="C445" s="48" t="s">
        <v>1108</v>
      </c>
      <c r="D445" s="48" t="s">
        <v>32</v>
      </c>
      <c r="E445" s="48">
        <v>2</v>
      </c>
      <c r="F445" s="120">
        <v>0.14000000000000001</v>
      </c>
      <c r="G445" s="120">
        <v>42.561675020000003</v>
      </c>
      <c r="H445" s="120">
        <v>-70.803405249999997</v>
      </c>
      <c r="I445" s="120">
        <v>42.560791119999998</v>
      </c>
      <c r="J445" s="120">
        <v>-70.805669089999995</v>
      </c>
    </row>
    <row r="446" spans="1:10" ht="12.75" customHeight="1" x14ac:dyDescent="0.2">
      <c r="A446" s="120" t="s">
        <v>331</v>
      </c>
      <c r="B446" s="120" t="s">
        <v>407</v>
      </c>
      <c r="C446" s="120" t="s">
        <v>408</v>
      </c>
      <c r="D446" s="120" t="s">
        <v>31</v>
      </c>
      <c r="E446" s="120">
        <v>2</v>
      </c>
      <c r="F446" s="121">
        <v>6.3E-2</v>
      </c>
      <c r="G446" s="120">
        <v>42.564813000000001</v>
      </c>
      <c r="H446" s="120">
        <v>-70.786884999999998</v>
      </c>
      <c r="I446" s="120">
        <v>42.565429000000002</v>
      </c>
      <c r="J446" s="120">
        <v>-70.786074999999997</v>
      </c>
    </row>
    <row r="447" spans="1:10" ht="12.75" customHeight="1" x14ac:dyDescent="0.2">
      <c r="A447" s="120" t="s">
        <v>331</v>
      </c>
      <c r="B447" s="120" t="s">
        <v>409</v>
      </c>
      <c r="C447" s="120" t="s">
        <v>410</v>
      </c>
      <c r="D447" s="120" t="s">
        <v>31</v>
      </c>
      <c r="E447" s="120">
        <v>2</v>
      </c>
      <c r="F447" s="121">
        <v>8.1000000000000003E-2</v>
      </c>
      <c r="G447" s="120">
        <v>42.463952759999998</v>
      </c>
      <c r="H447" s="120">
        <v>-70.904484920000002</v>
      </c>
      <c r="I447" s="120">
        <v>42.463543610000002</v>
      </c>
      <c r="J447" s="120">
        <v>-70.906045680000005</v>
      </c>
    </row>
    <row r="448" spans="1:10" ht="12.75" customHeight="1" x14ac:dyDescent="0.2">
      <c r="A448" s="120" t="s">
        <v>331</v>
      </c>
      <c r="B448" s="120" t="s">
        <v>411</v>
      </c>
      <c r="C448" s="120" t="s">
        <v>412</v>
      </c>
      <c r="D448" s="120" t="s">
        <v>31</v>
      </c>
      <c r="E448" s="120">
        <v>2</v>
      </c>
      <c r="F448" s="121">
        <v>0.14000000000000001</v>
      </c>
      <c r="G448" s="120">
        <v>42.576155649999997</v>
      </c>
      <c r="H448" s="120">
        <v>-70.735281950000001</v>
      </c>
      <c r="I448" s="120">
        <v>42.576511379999999</v>
      </c>
      <c r="J448" s="120">
        <v>-70.737435430000005</v>
      </c>
    </row>
    <row r="449" spans="1:10" ht="12.75" customHeight="1" x14ac:dyDescent="0.2">
      <c r="A449" s="120" t="s">
        <v>331</v>
      </c>
      <c r="B449" s="120" t="s">
        <v>413</v>
      </c>
      <c r="C449" s="120" t="s">
        <v>414</v>
      </c>
      <c r="D449" s="120" t="s">
        <v>31</v>
      </c>
      <c r="E449" s="120">
        <v>2</v>
      </c>
      <c r="F449" s="121">
        <v>3.7999999999999999E-2</v>
      </c>
      <c r="G449" s="120">
        <v>42.510510379999999</v>
      </c>
      <c r="H449" s="120">
        <v>-70.888032580000001</v>
      </c>
      <c r="I449" s="120">
        <v>42.509938169999998</v>
      </c>
      <c r="J449" s="120">
        <v>-70.888035650000006</v>
      </c>
    </row>
    <row r="450" spans="1:10" ht="12.75" customHeight="1" x14ac:dyDescent="0.2">
      <c r="A450" s="111" t="s">
        <v>331</v>
      </c>
      <c r="B450" s="111" t="s">
        <v>1097</v>
      </c>
      <c r="C450" s="111" t="s">
        <v>1098</v>
      </c>
      <c r="D450" s="111" t="s">
        <v>31</v>
      </c>
      <c r="E450" s="111">
        <v>2</v>
      </c>
      <c r="F450" s="120">
        <v>0.04</v>
      </c>
      <c r="G450" s="120">
        <v>42.536280310000002</v>
      </c>
      <c r="H450" s="120">
        <v>-70.867919200000003</v>
      </c>
      <c r="I450" s="120">
        <v>42.535946709999997</v>
      </c>
      <c r="J450" s="120">
        <v>-70.867342969999996</v>
      </c>
    </row>
    <row r="451" spans="1:10" ht="12.75" customHeight="1" x14ac:dyDescent="0.2">
      <c r="A451" s="120" t="s">
        <v>331</v>
      </c>
      <c r="B451" s="120" t="s">
        <v>415</v>
      </c>
      <c r="C451" s="120" t="s">
        <v>416</v>
      </c>
      <c r="D451" s="120" t="s">
        <v>31</v>
      </c>
      <c r="E451" s="120">
        <v>2</v>
      </c>
      <c r="F451" s="121">
        <v>0.3</v>
      </c>
      <c r="G451" s="120">
        <v>42.654434250000001</v>
      </c>
      <c r="H451" s="120">
        <v>-70.689714739999999</v>
      </c>
      <c r="I451" s="120">
        <v>42.651009850000001</v>
      </c>
      <c r="J451" s="120">
        <v>-70.685547369999995</v>
      </c>
    </row>
    <row r="452" spans="1:10" ht="12.75" customHeight="1" x14ac:dyDescent="0.2">
      <c r="A452" s="48" t="s">
        <v>331</v>
      </c>
      <c r="B452" s="48" t="s">
        <v>1091</v>
      </c>
      <c r="C452" s="48" t="s">
        <v>1092</v>
      </c>
      <c r="D452" s="48" t="s">
        <v>31</v>
      </c>
      <c r="E452" s="48">
        <v>2</v>
      </c>
      <c r="F452" s="120">
        <v>0.11</v>
      </c>
      <c r="G452" s="120">
        <v>42.529049999999998</v>
      </c>
      <c r="H452" s="120">
        <v>-70.867760000000004</v>
      </c>
      <c r="I452" s="120">
        <v>42.527500000000003</v>
      </c>
      <c r="J452" s="120">
        <v>-70.867328000000001</v>
      </c>
    </row>
    <row r="453" spans="1:10" ht="12.75" customHeight="1" x14ac:dyDescent="0.2">
      <c r="A453" s="112" t="s">
        <v>331</v>
      </c>
      <c r="B453" s="112" t="s">
        <v>1065</v>
      </c>
      <c r="C453" s="112" t="s">
        <v>1066</v>
      </c>
      <c r="D453" s="112" t="s">
        <v>31</v>
      </c>
      <c r="E453" s="112">
        <v>2</v>
      </c>
      <c r="F453" s="122">
        <v>0.06</v>
      </c>
      <c r="G453" s="122">
        <v>42.546451529999999</v>
      </c>
      <c r="H453" s="122">
        <v>-70.861686419999998</v>
      </c>
      <c r="I453" s="122">
        <v>42.546820889999999</v>
      </c>
      <c r="J453" s="122">
        <v>-70.862975500000005</v>
      </c>
    </row>
    <row r="454" spans="1:10" ht="12.75" customHeight="1" x14ac:dyDescent="0.2">
      <c r="A454" s="48"/>
      <c r="B454" s="53">
        <f>COUNTA(B365:B453)</f>
        <v>89</v>
      </c>
      <c r="C454" s="48"/>
      <c r="D454" s="48"/>
      <c r="E454" s="61"/>
      <c r="F454" s="154">
        <f>SUM(F365:F453)</f>
        <v>21.798999999999999</v>
      </c>
      <c r="G454" s="48"/>
      <c r="H454" s="48"/>
      <c r="I454" s="48"/>
      <c r="J454" s="48"/>
    </row>
    <row r="455" spans="1:10" ht="12.75" customHeight="1" x14ac:dyDescent="0.2">
      <c r="A455" s="48"/>
      <c r="B455" s="53"/>
      <c r="C455" s="48"/>
      <c r="D455" s="48"/>
      <c r="E455" s="61"/>
      <c r="F455" s="154"/>
      <c r="G455" s="48"/>
      <c r="H455" s="48"/>
      <c r="I455" s="48"/>
      <c r="J455" s="48"/>
    </row>
    <row r="456" spans="1:10" ht="12.75" customHeight="1" x14ac:dyDescent="0.2">
      <c r="A456" s="120" t="s">
        <v>417</v>
      </c>
      <c r="B456" s="120" t="s">
        <v>418</v>
      </c>
      <c r="C456" s="120" t="s">
        <v>419</v>
      </c>
      <c r="D456" s="120" t="s">
        <v>31</v>
      </c>
      <c r="E456" s="120">
        <v>2</v>
      </c>
      <c r="F456" s="121">
        <v>1.478</v>
      </c>
      <c r="G456" s="120">
        <v>41.294600000000003</v>
      </c>
      <c r="H456" s="120">
        <v>-70.202200000000005</v>
      </c>
      <c r="I456" s="120">
        <v>41.293900000000001</v>
      </c>
      <c r="J456" s="120">
        <v>-70.177499999999995</v>
      </c>
    </row>
    <row r="457" spans="1:10" ht="12.75" customHeight="1" x14ac:dyDescent="0.2">
      <c r="A457" s="120" t="s">
        <v>417</v>
      </c>
      <c r="B457" s="120" t="s">
        <v>420</v>
      </c>
      <c r="C457" s="120" t="s">
        <v>421</v>
      </c>
      <c r="D457" s="120" t="s">
        <v>31</v>
      </c>
      <c r="E457" s="120">
        <v>2</v>
      </c>
      <c r="F457" s="121">
        <v>5.5E-2</v>
      </c>
      <c r="G457" s="120">
        <v>41.287860819999999</v>
      </c>
      <c r="H457" s="120">
        <v>-70.096400720000005</v>
      </c>
      <c r="I457" s="120">
        <v>41.286989269999999</v>
      </c>
      <c r="J457" s="120">
        <v>-70.096917770000005</v>
      </c>
    </row>
    <row r="458" spans="1:10" ht="12.75" customHeight="1" x14ac:dyDescent="0.2">
      <c r="A458" s="111" t="s">
        <v>417</v>
      </c>
      <c r="B458" s="111" t="s">
        <v>1130</v>
      </c>
      <c r="C458" s="111" t="s">
        <v>1131</v>
      </c>
      <c r="D458" s="111" t="s">
        <v>31</v>
      </c>
      <c r="E458" s="111">
        <v>3</v>
      </c>
      <c r="F458" s="120">
        <v>0.04</v>
      </c>
      <c r="G458" s="120">
        <v>41.250318389999997</v>
      </c>
      <c r="H458" s="120">
        <v>-70.151827670000003</v>
      </c>
      <c r="I458" s="120">
        <v>41.250594990000003</v>
      </c>
      <c r="J458" s="120">
        <v>-70.153118370000001</v>
      </c>
    </row>
    <row r="459" spans="1:10" ht="12.75" customHeight="1" x14ac:dyDescent="0.2">
      <c r="A459" s="48" t="s">
        <v>417</v>
      </c>
      <c r="B459" s="48" t="s">
        <v>1134</v>
      </c>
      <c r="C459" s="48" t="s">
        <v>1135</v>
      </c>
      <c r="D459" s="48" t="s">
        <v>31</v>
      </c>
      <c r="E459" s="48">
        <v>3</v>
      </c>
      <c r="F459" s="120">
        <v>0.05</v>
      </c>
      <c r="G459" s="120">
        <v>41.295858500000001</v>
      </c>
      <c r="H459" s="120">
        <v>-70.10817969</v>
      </c>
      <c r="I459" s="120">
        <v>41.29606776</v>
      </c>
      <c r="J459" s="120">
        <v>-70.107624360000003</v>
      </c>
    </row>
    <row r="460" spans="1:10" ht="12.75" customHeight="1" x14ac:dyDescent="0.2">
      <c r="A460" s="48" t="s">
        <v>417</v>
      </c>
      <c r="B460" s="48" t="s">
        <v>1292</v>
      </c>
      <c r="C460" s="48" t="s">
        <v>1293</v>
      </c>
      <c r="D460" s="111" t="s">
        <v>148</v>
      </c>
      <c r="E460" s="48">
        <v>2</v>
      </c>
      <c r="F460" s="111">
        <v>0.06</v>
      </c>
      <c r="G460" s="111">
        <v>41.295858500000001</v>
      </c>
      <c r="H460" s="111">
        <v>-70.10817969</v>
      </c>
      <c r="I460" s="111">
        <v>41.295800999999997</v>
      </c>
      <c r="J460" s="111">
        <v>-70.109326999999993</v>
      </c>
    </row>
    <row r="461" spans="1:10" ht="12.75" customHeight="1" x14ac:dyDescent="0.2">
      <c r="A461" s="120" t="s">
        <v>417</v>
      </c>
      <c r="B461" s="120" t="s">
        <v>422</v>
      </c>
      <c r="C461" s="120" t="s">
        <v>423</v>
      </c>
      <c r="D461" s="120" t="s">
        <v>31</v>
      </c>
      <c r="E461" s="120">
        <v>2</v>
      </c>
      <c r="F461" s="121">
        <v>0.17899999999999999</v>
      </c>
      <c r="G461" s="120">
        <v>41.293719150000001</v>
      </c>
      <c r="H461" s="120">
        <v>-70.153450579999998</v>
      </c>
      <c r="I461" s="120">
        <v>41.293686630000003</v>
      </c>
      <c r="J461" s="120">
        <v>-70.150063110000005</v>
      </c>
    </row>
    <row r="462" spans="1:10" ht="12.75" customHeight="1" x14ac:dyDescent="0.2">
      <c r="A462" s="120" t="s">
        <v>417</v>
      </c>
      <c r="B462" s="120" t="s">
        <v>424</v>
      </c>
      <c r="C462" s="120" t="s">
        <v>425</v>
      </c>
      <c r="D462" s="120" t="s">
        <v>31</v>
      </c>
      <c r="E462" s="120">
        <v>2</v>
      </c>
      <c r="F462" s="121">
        <v>0.14899999999999999</v>
      </c>
      <c r="G462" s="120">
        <v>41.296355820000002</v>
      </c>
      <c r="H462" s="120">
        <v>-70.106860049999995</v>
      </c>
      <c r="I462" s="120">
        <v>41.297323540000001</v>
      </c>
      <c r="J462" s="120">
        <v>-70.104348880000003</v>
      </c>
    </row>
    <row r="463" spans="1:10" ht="12.75" customHeight="1" x14ac:dyDescent="0.2">
      <c r="A463" s="111" t="s">
        <v>417</v>
      </c>
      <c r="B463" s="111" t="s">
        <v>1138</v>
      </c>
      <c r="C463" s="111" t="s">
        <v>1139</v>
      </c>
      <c r="D463" s="111" t="s">
        <v>31</v>
      </c>
      <c r="E463" s="111">
        <v>3</v>
      </c>
      <c r="F463" s="120">
        <v>0.03</v>
      </c>
      <c r="G463" s="120">
        <v>41.26882311</v>
      </c>
      <c r="H463" s="120">
        <v>-70.202927889999998</v>
      </c>
      <c r="I463" s="120">
        <v>41.269406050000001</v>
      </c>
      <c r="J463" s="120">
        <v>-70.204297879999999</v>
      </c>
    </row>
    <row r="464" spans="1:10" ht="12.75" customHeight="1" x14ac:dyDescent="0.2">
      <c r="A464" s="120" t="s">
        <v>417</v>
      </c>
      <c r="B464" s="120" t="s">
        <v>426</v>
      </c>
      <c r="C464" s="120" t="s">
        <v>427</v>
      </c>
      <c r="D464" s="120" t="s">
        <v>31</v>
      </c>
      <c r="E464" s="120">
        <v>3</v>
      </c>
      <c r="F464" s="121">
        <v>0.13900000000000001</v>
      </c>
      <c r="G464" s="120">
        <v>41.242170950000002</v>
      </c>
      <c r="H464" s="120">
        <v>-70.117761999999999</v>
      </c>
      <c r="I464" s="120">
        <v>41.242807640000002</v>
      </c>
      <c r="J464" s="120">
        <v>-70.120452749999998</v>
      </c>
    </row>
    <row r="465" spans="1:10" ht="12.75" customHeight="1" x14ac:dyDescent="0.2">
      <c r="A465" s="111" t="s">
        <v>417</v>
      </c>
      <c r="B465" s="111" t="s">
        <v>1144</v>
      </c>
      <c r="C465" s="111" t="s">
        <v>1145</v>
      </c>
      <c r="D465" s="111" t="s">
        <v>31</v>
      </c>
      <c r="E465" s="111">
        <v>2</v>
      </c>
      <c r="F465" s="120">
        <v>0</v>
      </c>
      <c r="G465" s="120">
        <v>41.260908309999998</v>
      </c>
      <c r="H465" s="120">
        <v>-69.961805339999998</v>
      </c>
      <c r="I465" s="120">
        <v>41.260471440000003</v>
      </c>
      <c r="J465" s="120">
        <v>-69.961978740000006</v>
      </c>
    </row>
    <row r="466" spans="1:10" ht="12.75" customHeight="1" x14ac:dyDescent="0.2">
      <c r="A466" s="111" t="s">
        <v>417</v>
      </c>
      <c r="B466" s="111" t="s">
        <v>1136</v>
      </c>
      <c r="C466" s="111" t="s">
        <v>1137</v>
      </c>
      <c r="D466" s="111" t="s">
        <v>31</v>
      </c>
      <c r="E466" s="111">
        <v>3</v>
      </c>
      <c r="F466" s="120">
        <v>0.82</v>
      </c>
      <c r="G466" s="120">
        <v>41.240931379999999</v>
      </c>
      <c r="H466" s="120">
        <v>-70.102455800000001</v>
      </c>
      <c r="I466" s="120">
        <v>41.242170950000002</v>
      </c>
      <c r="J466" s="120">
        <v>-70.117761999999999</v>
      </c>
    </row>
    <row r="467" spans="1:10" ht="12.75" customHeight="1" x14ac:dyDescent="0.2">
      <c r="A467" s="111" t="s">
        <v>417</v>
      </c>
      <c r="B467" s="111" t="s">
        <v>1132</v>
      </c>
      <c r="C467" s="111" t="s">
        <v>1133</v>
      </c>
      <c r="D467" s="111" t="s">
        <v>31</v>
      </c>
      <c r="E467" s="111">
        <v>3</v>
      </c>
      <c r="F467" s="120">
        <v>0.01</v>
      </c>
      <c r="G467" s="120">
        <v>41.24213022</v>
      </c>
      <c r="H467" s="120">
        <v>-70.09373823</v>
      </c>
      <c r="I467" s="120">
        <v>41.241801369999997</v>
      </c>
      <c r="J467" s="120">
        <v>-70.094454440000007</v>
      </c>
    </row>
    <row r="468" spans="1:10" ht="12.75" customHeight="1" x14ac:dyDescent="0.2">
      <c r="A468" s="111" t="s">
        <v>417</v>
      </c>
      <c r="B468" s="111" t="s">
        <v>1142</v>
      </c>
      <c r="C468" s="111" t="s">
        <v>1143</v>
      </c>
      <c r="D468" s="111" t="s">
        <v>31</v>
      </c>
      <c r="E468" s="111">
        <v>3</v>
      </c>
      <c r="F468" s="120">
        <v>0.26</v>
      </c>
      <c r="G468" s="120">
        <v>41.243772730000003</v>
      </c>
      <c r="H468" s="120">
        <v>-70.073359760000002</v>
      </c>
      <c r="I468" s="120">
        <v>41.244067829999999</v>
      </c>
      <c r="J468" s="120">
        <v>-70.078497189999993</v>
      </c>
    </row>
    <row r="469" spans="1:10" ht="12.75" customHeight="1" x14ac:dyDescent="0.2">
      <c r="A469" s="111" t="s">
        <v>417</v>
      </c>
      <c r="B469" s="111" t="s">
        <v>1140</v>
      </c>
      <c r="C469" s="111" t="s">
        <v>1141</v>
      </c>
      <c r="D469" s="111" t="s">
        <v>31</v>
      </c>
      <c r="E469" s="111">
        <v>3</v>
      </c>
      <c r="F469" s="120">
        <v>0.04</v>
      </c>
      <c r="G469" s="120">
        <v>41.286396000000003</v>
      </c>
      <c r="H469" s="120">
        <v>-70.192245380000003</v>
      </c>
      <c r="I469" s="120">
        <v>41.28741686</v>
      </c>
      <c r="J469" s="120">
        <v>-70.192692300000004</v>
      </c>
    </row>
    <row r="470" spans="1:10" ht="12.75" customHeight="1" x14ac:dyDescent="0.2">
      <c r="A470" s="120" t="s">
        <v>417</v>
      </c>
      <c r="B470" s="120" t="s">
        <v>428</v>
      </c>
      <c r="C470" s="120" t="s">
        <v>429</v>
      </c>
      <c r="D470" s="120" t="s">
        <v>31</v>
      </c>
      <c r="E470" s="120">
        <v>2</v>
      </c>
      <c r="F470" s="121">
        <v>4.3999999999999997E-2</v>
      </c>
      <c r="G470" s="120">
        <v>41.293698980000002</v>
      </c>
      <c r="H470" s="120">
        <v>-70.138633100000007</v>
      </c>
      <c r="I470" s="120">
        <v>41.293734129999997</v>
      </c>
      <c r="J470" s="120">
        <v>-70.137479749999997</v>
      </c>
    </row>
    <row r="471" spans="1:10" ht="12.75" customHeight="1" x14ac:dyDescent="0.2">
      <c r="A471" s="120" t="s">
        <v>417</v>
      </c>
      <c r="B471" s="120" t="s">
        <v>430</v>
      </c>
      <c r="C471" s="120" t="s">
        <v>431</v>
      </c>
      <c r="D471" s="120" t="s">
        <v>31</v>
      </c>
      <c r="E471" s="120">
        <v>2</v>
      </c>
      <c r="F471" s="121">
        <v>1.7999999999999999E-2</v>
      </c>
      <c r="G471" s="120">
        <v>41.280115000000002</v>
      </c>
      <c r="H471" s="120">
        <v>-70.093665999999999</v>
      </c>
      <c r="I471" s="120">
        <v>41.27993</v>
      </c>
      <c r="J471" s="120">
        <v>-70.093434000000002</v>
      </c>
    </row>
    <row r="472" spans="1:10" ht="12.75" customHeight="1" x14ac:dyDescent="0.2">
      <c r="A472" s="120" t="s">
        <v>417</v>
      </c>
      <c r="B472" s="120" t="s">
        <v>432</v>
      </c>
      <c r="C472" s="120" t="s">
        <v>433</v>
      </c>
      <c r="D472" s="120" t="s">
        <v>148</v>
      </c>
      <c r="E472" s="120">
        <v>2</v>
      </c>
      <c r="F472" s="121">
        <v>0.25</v>
      </c>
      <c r="G472" s="111">
        <v>41.326312999999999</v>
      </c>
      <c r="H472" s="111">
        <v>-70.000546</v>
      </c>
      <c r="I472" s="111">
        <v>41.327458</v>
      </c>
      <c r="J472" s="111">
        <v>-69.999840000000006</v>
      </c>
    </row>
    <row r="473" spans="1:10" ht="12.75" customHeight="1" x14ac:dyDescent="0.2">
      <c r="A473" s="122" t="s">
        <v>417</v>
      </c>
      <c r="B473" s="122" t="s">
        <v>434</v>
      </c>
      <c r="C473" s="122" t="s">
        <v>435</v>
      </c>
      <c r="D473" s="122" t="s">
        <v>148</v>
      </c>
      <c r="E473" s="122">
        <v>2</v>
      </c>
      <c r="F473" s="124">
        <v>0.25</v>
      </c>
      <c r="G473" s="112">
        <v>41.330478999999997</v>
      </c>
      <c r="H473" s="112">
        <v>-69.994832000000002</v>
      </c>
      <c r="I473" s="112">
        <v>41.329563999999998</v>
      </c>
      <c r="J473" s="112">
        <v>-69.994140000000002</v>
      </c>
    </row>
    <row r="474" spans="1:10" ht="12.75" customHeight="1" x14ac:dyDescent="0.2">
      <c r="A474" s="48"/>
      <c r="B474" s="53">
        <f>COUNTA(B456:B473)</f>
        <v>18</v>
      </c>
      <c r="C474" s="48"/>
      <c r="D474" s="48"/>
      <c r="E474" s="61"/>
      <c r="F474" s="154">
        <f>SUM(F456:F473)</f>
        <v>3.8719999999999994</v>
      </c>
      <c r="G474" s="48"/>
      <c r="H474" s="48"/>
      <c r="I474" s="48"/>
      <c r="J474" s="48"/>
    </row>
    <row r="475" spans="1:10" ht="12.75" customHeight="1" x14ac:dyDescent="0.2">
      <c r="A475" s="48"/>
      <c r="B475" s="53"/>
      <c r="C475" s="48"/>
      <c r="D475" s="48"/>
      <c r="E475" s="61"/>
      <c r="F475" s="154"/>
      <c r="G475" s="48"/>
      <c r="H475" s="48"/>
      <c r="I475" s="48"/>
      <c r="J475" s="48"/>
    </row>
    <row r="476" spans="1:10" ht="12.75" customHeight="1" x14ac:dyDescent="0.2">
      <c r="A476" s="120" t="s">
        <v>436</v>
      </c>
      <c r="B476" s="120" t="s">
        <v>437</v>
      </c>
      <c r="C476" s="120" t="s">
        <v>438</v>
      </c>
      <c r="D476" s="120" t="s">
        <v>31</v>
      </c>
      <c r="E476" s="120">
        <v>2</v>
      </c>
      <c r="F476" s="121">
        <v>0.125</v>
      </c>
      <c r="G476" s="120">
        <v>42.248379999999997</v>
      </c>
      <c r="H476" s="120">
        <v>-70.973967999999999</v>
      </c>
      <c r="I476" s="120">
        <v>42.247711000000002</v>
      </c>
      <c r="J476" s="120">
        <v>-70.971727000000001</v>
      </c>
    </row>
    <row r="477" spans="1:10" ht="12.75" customHeight="1" x14ac:dyDescent="0.2">
      <c r="A477" s="120" t="s">
        <v>436</v>
      </c>
      <c r="B477" s="120" t="s">
        <v>439</v>
      </c>
      <c r="C477" s="120" t="s">
        <v>335</v>
      </c>
      <c r="D477" s="120" t="s">
        <v>31</v>
      </c>
      <c r="E477" s="120">
        <v>2</v>
      </c>
      <c r="F477" s="121">
        <v>0.11</v>
      </c>
      <c r="G477" s="120">
        <v>42.264909660000001</v>
      </c>
      <c r="H477" s="120">
        <v>-70.825949559999998</v>
      </c>
      <c r="I477" s="120">
        <v>42.263969379999999</v>
      </c>
      <c r="J477" s="120">
        <v>-70.82450781</v>
      </c>
    </row>
    <row r="478" spans="1:10" ht="12.75" customHeight="1" x14ac:dyDescent="0.2">
      <c r="A478" s="120" t="s">
        <v>436</v>
      </c>
      <c r="B478" s="120" t="s">
        <v>440</v>
      </c>
      <c r="C478" s="120" t="s">
        <v>441</v>
      </c>
      <c r="D478" s="120" t="s">
        <v>31</v>
      </c>
      <c r="E478" s="120">
        <v>2</v>
      </c>
      <c r="F478" s="121">
        <v>2.7E-2</v>
      </c>
      <c r="G478" s="120">
        <v>42.257277999999999</v>
      </c>
      <c r="H478" s="120">
        <v>-70.971964</v>
      </c>
      <c r="I478" s="120">
        <v>42.257038000000001</v>
      </c>
      <c r="J478" s="120">
        <v>-70.971553999999998</v>
      </c>
    </row>
    <row r="479" spans="1:10" ht="12.75" customHeight="1" x14ac:dyDescent="0.2">
      <c r="A479" s="120" t="s">
        <v>436</v>
      </c>
      <c r="B479" s="120" t="s">
        <v>442</v>
      </c>
      <c r="C479" s="120" t="s">
        <v>443</v>
      </c>
      <c r="D479" s="120" t="s">
        <v>31</v>
      </c>
      <c r="E479" s="120">
        <v>2</v>
      </c>
      <c r="F479" s="121">
        <v>5.5E-2</v>
      </c>
      <c r="G479" s="120">
        <v>42.265630000000002</v>
      </c>
      <c r="H479" s="120">
        <v>-70.990326999999994</v>
      </c>
      <c r="I479" s="120">
        <v>42.265070000000001</v>
      </c>
      <c r="J479" s="120">
        <v>-70.989609999999999</v>
      </c>
    </row>
    <row r="480" spans="1:10" ht="12.75" customHeight="1" x14ac:dyDescent="0.2">
      <c r="A480" s="120" t="s">
        <v>436</v>
      </c>
      <c r="B480" s="120" t="s">
        <v>444</v>
      </c>
      <c r="C480" s="120" t="s">
        <v>445</v>
      </c>
      <c r="D480" s="120" t="s">
        <v>31</v>
      </c>
      <c r="E480" s="120">
        <v>2</v>
      </c>
      <c r="F480" s="121">
        <v>7.0000000000000001E-3</v>
      </c>
      <c r="G480" s="120">
        <v>42.258572999999998</v>
      </c>
      <c r="H480" s="120">
        <v>-70.979416000000001</v>
      </c>
      <c r="I480" s="120">
        <v>42.258563000000002</v>
      </c>
      <c r="J480" s="120">
        <v>-70.979526000000007</v>
      </c>
    </row>
    <row r="481" spans="1:10" ht="12.75" customHeight="1" x14ac:dyDescent="0.2">
      <c r="A481" s="120" t="s">
        <v>436</v>
      </c>
      <c r="B481" s="120" t="s">
        <v>446</v>
      </c>
      <c r="C481" s="120" t="s">
        <v>447</v>
      </c>
      <c r="D481" s="120" t="s">
        <v>31</v>
      </c>
      <c r="E481" s="120">
        <v>2</v>
      </c>
      <c r="F481" s="121">
        <v>0.58899999999999997</v>
      </c>
      <c r="G481" s="120">
        <v>42.269086000000001</v>
      </c>
      <c r="H481" s="120">
        <v>-70.950418999999997</v>
      </c>
      <c r="I481" s="120">
        <v>42.261184999999998</v>
      </c>
      <c r="J481" s="120">
        <v>-70.950918000000001</v>
      </c>
    </row>
    <row r="482" spans="1:10" ht="12.75" customHeight="1" x14ac:dyDescent="0.2">
      <c r="A482" s="120" t="s">
        <v>436</v>
      </c>
      <c r="B482" s="120" t="s">
        <v>448</v>
      </c>
      <c r="C482" s="120" t="s">
        <v>449</v>
      </c>
      <c r="D482" s="120" t="s">
        <v>31</v>
      </c>
      <c r="E482" s="120">
        <v>2</v>
      </c>
      <c r="F482" s="121">
        <v>0.28799999999999998</v>
      </c>
      <c r="G482" s="120">
        <v>42.252428999999999</v>
      </c>
      <c r="H482" s="120">
        <v>-70.942526000000001</v>
      </c>
      <c r="I482" s="120">
        <v>42.253844999999998</v>
      </c>
      <c r="J482" s="120">
        <v>-70.937364000000002</v>
      </c>
    </row>
    <row r="483" spans="1:10" ht="12.75" customHeight="1" x14ac:dyDescent="0.2">
      <c r="A483" s="120" t="s">
        <v>436</v>
      </c>
      <c r="B483" s="120" t="s">
        <v>450</v>
      </c>
      <c r="C483" s="120" t="s">
        <v>451</v>
      </c>
      <c r="D483" s="120" t="s">
        <v>31</v>
      </c>
      <c r="E483" s="120">
        <v>2</v>
      </c>
      <c r="F483" s="121">
        <v>0.248</v>
      </c>
      <c r="G483" s="120">
        <v>42.251341709999998</v>
      </c>
      <c r="H483" s="120">
        <v>-70.960073809999997</v>
      </c>
      <c r="I483" s="120">
        <v>42.254222679999998</v>
      </c>
      <c r="J483" s="120">
        <v>-70.957772250000005</v>
      </c>
    </row>
    <row r="484" spans="1:10" ht="12.75" customHeight="1" x14ac:dyDescent="0.2">
      <c r="A484" s="120" t="s">
        <v>436</v>
      </c>
      <c r="B484" s="120" t="s">
        <v>452</v>
      </c>
      <c r="C484" s="120" t="s">
        <v>453</v>
      </c>
      <c r="D484" s="120" t="s">
        <v>31</v>
      </c>
      <c r="E484" s="120">
        <v>2</v>
      </c>
      <c r="F484" s="121">
        <v>0.42099999999999999</v>
      </c>
      <c r="G484" s="120">
        <v>42.264848999999998</v>
      </c>
      <c r="H484" s="120">
        <v>-70.979495</v>
      </c>
      <c r="I484" s="120">
        <v>42.263950000000001</v>
      </c>
      <c r="J484" s="120">
        <v>-70.972008000000002</v>
      </c>
    </row>
    <row r="485" spans="1:10" ht="12.75" customHeight="1" x14ac:dyDescent="0.2">
      <c r="A485" s="120" t="s">
        <v>436</v>
      </c>
      <c r="B485" s="120" t="s">
        <v>454</v>
      </c>
      <c r="C485" s="120" t="s">
        <v>455</v>
      </c>
      <c r="D485" s="120" t="s">
        <v>31</v>
      </c>
      <c r="E485" s="120">
        <v>2</v>
      </c>
      <c r="F485" s="121">
        <v>0.156</v>
      </c>
      <c r="G485" s="120">
        <v>42.26583832</v>
      </c>
      <c r="H485" s="120">
        <v>-70.994015149999996</v>
      </c>
      <c r="I485" s="120">
        <v>42.265764390000001</v>
      </c>
      <c r="J485" s="120">
        <v>-70.996990839999995</v>
      </c>
    </row>
    <row r="486" spans="1:10" ht="12.75" customHeight="1" x14ac:dyDescent="0.2">
      <c r="A486" s="120" t="s">
        <v>436</v>
      </c>
      <c r="B486" s="120" t="s">
        <v>456</v>
      </c>
      <c r="C486" s="120" t="s">
        <v>457</v>
      </c>
      <c r="D486" s="120" t="s">
        <v>31</v>
      </c>
      <c r="E486" s="120">
        <v>2</v>
      </c>
      <c r="F486" s="121">
        <v>0.14599999999999999</v>
      </c>
      <c r="G486" s="120">
        <v>42.252459459999997</v>
      </c>
      <c r="H486" s="120">
        <v>-70.973027430000002</v>
      </c>
      <c r="I486" s="120">
        <v>42.254640649999999</v>
      </c>
      <c r="J486" s="120">
        <v>-70.975649790000006</v>
      </c>
    </row>
    <row r="487" spans="1:10" ht="12.75" customHeight="1" x14ac:dyDescent="0.2">
      <c r="A487" s="120" t="s">
        <v>436</v>
      </c>
      <c r="B487" s="120" t="s">
        <v>458</v>
      </c>
      <c r="C487" s="120" t="s">
        <v>459</v>
      </c>
      <c r="D487" s="120" t="s">
        <v>31</v>
      </c>
      <c r="E487" s="120">
        <v>2</v>
      </c>
      <c r="F487" s="121">
        <v>2.8000000000000001E-2</v>
      </c>
      <c r="G487" s="120">
        <v>42.302145000000003</v>
      </c>
      <c r="H487" s="120">
        <v>-71.013243000000003</v>
      </c>
      <c r="I487" s="120">
        <v>42.301746999999999</v>
      </c>
      <c r="J487" s="120">
        <v>-71.013306</v>
      </c>
    </row>
    <row r="488" spans="1:10" ht="12.75" customHeight="1" x14ac:dyDescent="0.2">
      <c r="A488" s="120" t="s">
        <v>436</v>
      </c>
      <c r="B488" s="120" t="s">
        <v>460</v>
      </c>
      <c r="C488" s="120" t="s">
        <v>461</v>
      </c>
      <c r="D488" s="120" t="s">
        <v>31</v>
      </c>
      <c r="E488" s="120">
        <v>2</v>
      </c>
      <c r="F488" s="121">
        <v>7.0999999999999994E-2</v>
      </c>
      <c r="G488" s="120">
        <v>42.298893</v>
      </c>
      <c r="H488" s="120">
        <v>-71.005716000000007</v>
      </c>
      <c r="I488" s="120">
        <v>42.297870000000003</v>
      </c>
      <c r="J488" s="120">
        <v>-71.005977999999999</v>
      </c>
    </row>
    <row r="489" spans="1:10" ht="12.75" customHeight="1" x14ac:dyDescent="0.2">
      <c r="A489" s="120" t="s">
        <v>436</v>
      </c>
      <c r="B489" s="120" t="s">
        <v>462</v>
      </c>
      <c r="C489" s="120" t="s">
        <v>463</v>
      </c>
      <c r="D489" s="120" t="s">
        <v>31</v>
      </c>
      <c r="E489" s="120">
        <v>2</v>
      </c>
      <c r="F489" s="121">
        <v>0.28599999999999998</v>
      </c>
      <c r="G489" s="120">
        <v>42.271031999999998</v>
      </c>
      <c r="H489" s="120">
        <v>-70.956866000000005</v>
      </c>
      <c r="I489" s="120">
        <v>42.273960000000002</v>
      </c>
      <c r="J489" s="120">
        <v>-70.953108</v>
      </c>
    </row>
    <row r="490" spans="1:10" ht="12.75" customHeight="1" x14ac:dyDescent="0.2">
      <c r="A490" s="120" t="s">
        <v>436</v>
      </c>
      <c r="B490" s="120" t="s">
        <v>464</v>
      </c>
      <c r="C490" s="120" t="s">
        <v>465</v>
      </c>
      <c r="D490" s="120" t="s">
        <v>31</v>
      </c>
      <c r="E490" s="120">
        <v>2</v>
      </c>
      <c r="F490" s="121">
        <v>1.9E-2</v>
      </c>
      <c r="G490" s="120">
        <v>42.260950000000001</v>
      </c>
      <c r="H490" s="120">
        <v>-70.961650000000006</v>
      </c>
      <c r="I490" s="120">
        <v>42.261192000000001</v>
      </c>
      <c r="J490" s="120">
        <v>-70.961468999999994</v>
      </c>
    </row>
    <row r="491" spans="1:10" ht="12.75" customHeight="1" x14ac:dyDescent="0.2">
      <c r="A491" s="120" t="s">
        <v>436</v>
      </c>
      <c r="B491" s="120" t="s">
        <v>466</v>
      </c>
      <c r="C491" s="120" t="s">
        <v>467</v>
      </c>
      <c r="D491" s="120" t="s">
        <v>148</v>
      </c>
      <c r="E491" s="120">
        <v>2</v>
      </c>
      <c r="F491" s="121">
        <v>0.216</v>
      </c>
      <c r="G491" s="120">
        <v>42.25778253</v>
      </c>
      <c r="H491" s="120">
        <v>-70.801952110000002</v>
      </c>
      <c r="I491" s="120">
        <v>42.256060099999999</v>
      </c>
      <c r="J491" s="120">
        <v>-70.799047279999996</v>
      </c>
    </row>
    <row r="492" spans="1:10" ht="12.75" customHeight="1" x14ac:dyDescent="0.2">
      <c r="A492" s="120" t="s">
        <v>436</v>
      </c>
      <c r="B492" s="120" t="s">
        <v>468</v>
      </c>
      <c r="C492" s="120" t="s">
        <v>469</v>
      </c>
      <c r="D492" s="120" t="s">
        <v>148</v>
      </c>
      <c r="E492" s="120">
        <v>2</v>
      </c>
      <c r="F492" s="121">
        <v>0.158</v>
      </c>
      <c r="G492" s="120">
        <v>42.25010632</v>
      </c>
      <c r="H492" s="120">
        <v>-70.790466280000004</v>
      </c>
      <c r="I492" s="120">
        <v>42.25010632</v>
      </c>
      <c r="J492" s="120">
        <v>-70.790466280000004</v>
      </c>
    </row>
    <row r="493" spans="1:10" ht="12.75" customHeight="1" x14ac:dyDescent="0.2">
      <c r="A493" s="120" t="s">
        <v>436</v>
      </c>
      <c r="B493" s="120" t="s">
        <v>470</v>
      </c>
      <c r="C493" s="120" t="s">
        <v>471</v>
      </c>
      <c r="D493" s="120" t="s">
        <v>31</v>
      </c>
      <c r="E493" s="120">
        <v>2</v>
      </c>
      <c r="F493" s="121">
        <v>0.105</v>
      </c>
      <c r="G493" s="120">
        <v>42.230365489999997</v>
      </c>
      <c r="H493" s="120">
        <v>-70.960707200000002</v>
      </c>
      <c r="I493" s="120">
        <v>42.22858875</v>
      </c>
      <c r="J493" s="120">
        <v>-70.961499520000004</v>
      </c>
    </row>
    <row r="494" spans="1:10" ht="12.75" customHeight="1" x14ac:dyDescent="0.2">
      <c r="A494" s="48" t="s">
        <v>436</v>
      </c>
      <c r="B494" s="48" t="s">
        <v>1146</v>
      </c>
      <c r="C494" s="48" t="s">
        <v>1147</v>
      </c>
      <c r="D494" s="48" t="s">
        <v>31</v>
      </c>
      <c r="E494" s="48">
        <v>3</v>
      </c>
      <c r="F494" s="120">
        <v>0.16</v>
      </c>
      <c r="G494" s="120">
        <v>42.250202209999998</v>
      </c>
      <c r="H494" s="120">
        <v>-70.946975069999993</v>
      </c>
      <c r="I494" s="120">
        <v>42.251484310000002</v>
      </c>
      <c r="J494" s="120">
        <v>-70.944489000000004</v>
      </c>
    </row>
    <row r="495" spans="1:10" ht="12.75" customHeight="1" x14ac:dyDescent="0.2">
      <c r="A495" s="120" t="s">
        <v>436</v>
      </c>
      <c r="B495" s="120" t="s">
        <v>472</v>
      </c>
      <c r="C495" s="120" t="s">
        <v>473</v>
      </c>
      <c r="D495" s="120" t="s">
        <v>31</v>
      </c>
      <c r="E495" s="120">
        <v>1</v>
      </c>
      <c r="F495" s="121">
        <v>1.8879999999999999</v>
      </c>
      <c r="G495" s="120">
        <v>42.284756999999999</v>
      </c>
      <c r="H495" s="120">
        <v>-71.019953000000001</v>
      </c>
      <c r="I495" s="120">
        <v>42.266587000000001</v>
      </c>
      <c r="J495" s="120">
        <v>-70.996048000000002</v>
      </c>
    </row>
    <row r="496" spans="1:10" ht="12.75" customHeight="1" x14ac:dyDescent="0.2">
      <c r="A496" s="120" t="s">
        <v>436</v>
      </c>
      <c r="B496" s="120" t="s">
        <v>474</v>
      </c>
      <c r="C496" s="120" t="s">
        <v>473</v>
      </c>
      <c r="D496" s="120" t="s">
        <v>31</v>
      </c>
      <c r="E496" s="120">
        <v>1</v>
      </c>
      <c r="F496" s="121">
        <v>1.8879999999999999</v>
      </c>
      <c r="G496" s="120">
        <v>42.284756999999999</v>
      </c>
      <c r="H496" s="120">
        <v>-71.019953000000001</v>
      </c>
      <c r="I496" s="120">
        <v>42.266587000000001</v>
      </c>
      <c r="J496" s="120">
        <v>-70.996048000000002</v>
      </c>
    </row>
    <row r="497" spans="1:10" ht="12.75" customHeight="1" x14ac:dyDescent="0.2">
      <c r="A497" s="120" t="s">
        <v>436</v>
      </c>
      <c r="B497" s="120" t="s">
        <v>475</v>
      </c>
      <c r="C497" s="120" t="s">
        <v>473</v>
      </c>
      <c r="D497" s="120" t="s">
        <v>31</v>
      </c>
      <c r="E497" s="120">
        <v>1</v>
      </c>
      <c r="F497" s="121">
        <v>1.8879999999999999</v>
      </c>
      <c r="G497" s="120">
        <v>42.284756999999999</v>
      </c>
      <c r="H497" s="120">
        <v>-71.019953000000001</v>
      </c>
      <c r="I497" s="120">
        <v>42.266587000000001</v>
      </c>
      <c r="J497" s="120">
        <v>-70.996048000000002</v>
      </c>
    </row>
    <row r="498" spans="1:10" ht="12.75" customHeight="1" x14ac:dyDescent="0.2">
      <c r="A498" s="120" t="s">
        <v>436</v>
      </c>
      <c r="B498" s="120" t="s">
        <v>476</v>
      </c>
      <c r="C498" s="120" t="s">
        <v>473</v>
      </c>
      <c r="D498" s="120" t="s">
        <v>31</v>
      </c>
      <c r="E498" s="120">
        <v>1</v>
      </c>
      <c r="F498" s="121">
        <v>1.8879999999999999</v>
      </c>
      <c r="G498" s="120">
        <v>42.284756999999999</v>
      </c>
      <c r="H498" s="120">
        <v>-71.019953000000001</v>
      </c>
      <c r="I498" s="120">
        <v>42.266587000000001</v>
      </c>
      <c r="J498" s="120">
        <v>-70.996048000000002</v>
      </c>
    </row>
    <row r="499" spans="1:10" ht="12.75" customHeight="1" x14ac:dyDescent="0.2">
      <c r="A499" s="122" t="s">
        <v>436</v>
      </c>
      <c r="B499" s="122" t="s">
        <v>477</v>
      </c>
      <c r="C499" s="122" t="s">
        <v>478</v>
      </c>
      <c r="D499" s="122" t="s">
        <v>148</v>
      </c>
      <c r="E499" s="122">
        <v>2</v>
      </c>
      <c r="F499" s="124">
        <v>3.5999999999999997E-2</v>
      </c>
      <c r="G499" s="112">
        <v>42.242699999999999</v>
      </c>
      <c r="H499" s="112">
        <v>-70.788200000000003</v>
      </c>
      <c r="I499" s="112">
        <v>42.242899999999999</v>
      </c>
      <c r="J499" s="112">
        <v>-70.787599999999998</v>
      </c>
    </row>
    <row r="500" spans="1:10" ht="12.75" customHeight="1" x14ac:dyDescent="0.2">
      <c r="A500" s="48"/>
      <c r="B500" s="53">
        <f>COUNTA(B476:B499)</f>
        <v>24</v>
      </c>
      <c r="C500" s="48"/>
      <c r="D500" s="48"/>
      <c r="E500" s="61"/>
      <c r="F500" s="154">
        <f>SUM(F476:F499)</f>
        <v>10.803000000000001</v>
      </c>
      <c r="G500" s="48"/>
      <c r="H500" s="48"/>
      <c r="I500" s="48"/>
      <c r="J500" s="48"/>
    </row>
    <row r="501" spans="1:10" ht="12.75" customHeight="1" x14ac:dyDescent="0.2">
      <c r="A501" s="48"/>
      <c r="B501" s="53"/>
      <c r="C501" s="48"/>
      <c r="D501" s="48"/>
      <c r="E501" s="61"/>
      <c r="F501" s="154"/>
      <c r="G501" s="48"/>
      <c r="H501" s="48"/>
      <c r="I501" s="48"/>
      <c r="J501" s="48"/>
    </row>
    <row r="502" spans="1:10" ht="12.75" customHeight="1" x14ac:dyDescent="0.2">
      <c r="A502" s="120" t="s">
        <v>479</v>
      </c>
      <c r="B502" s="120" t="s">
        <v>480</v>
      </c>
      <c r="C502" s="120" t="s">
        <v>481</v>
      </c>
      <c r="D502" s="120" t="s">
        <v>31</v>
      </c>
      <c r="E502" s="120">
        <v>2</v>
      </c>
      <c r="F502" s="121">
        <v>8.8999999999999996E-2</v>
      </c>
      <c r="G502" s="120">
        <v>42.292416000000003</v>
      </c>
      <c r="H502" s="120">
        <v>-70.884232999999995</v>
      </c>
      <c r="I502" s="120">
        <v>42.2913</v>
      </c>
      <c r="J502" s="120">
        <v>-70.883488999999997</v>
      </c>
    </row>
    <row r="503" spans="1:10" ht="12.75" customHeight="1" x14ac:dyDescent="0.2">
      <c r="A503" s="111" t="s">
        <v>479</v>
      </c>
      <c r="B503" s="111" t="s">
        <v>1203</v>
      </c>
      <c r="C503" s="111" t="s">
        <v>1204</v>
      </c>
      <c r="D503" s="111" t="s">
        <v>31</v>
      </c>
      <c r="E503" s="111">
        <v>2</v>
      </c>
      <c r="F503" s="120">
        <v>0.76</v>
      </c>
      <c r="G503" s="120">
        <v>42.298450070000001</v>
      </c>
      <c r="H503" s="120">
        <v>-70.879762659999997</v>
      </c>
      <c r="I503" s="120">
        <v>42.28867168</v>
      </c>
      <c r="J503" s="120">
        <v>-70.873208289999994</v>
      </c>
    </row>
    <row r="504" spans="1:10" ht="12.75" customHeight="1" x14ac:dyDescent="0.2">
      <c r="A504" s="120" t="s">
        <v>479</v>
      </c>
      <c r="B504" s="120" t="s">
        <v>482</v>
      </c>
      <c r="C504" s="120" t="s">
        <v>483</v>
      </c>
      <c r="D504" s="120" t="s">
        <v>32</v>
      </c>
      <c r="E504" s="120">
        <v>2</v>
      </c>
      <c r="F504" s="121">
        <v>0.54600000000000004</v>
      </c>
      <c r="G504" s="111">
        <v>41.62483864</v>
      </c>
      <c r="H504" s="111">
        <v>-70.810039470000007</v>
      </c>
      <c r="I504" s="111">
        <v>41.626674000000001</v>
      </c>
      <c r="J504" s="111">
        <v>-70.804196000000005</v>
      </c>
    </row>
    <row r="505" spans="1:10" ht="12.75" customHeight="1" x14ac:dyDescent="0.2">
      <c r="A505" s="48" t="s">
        <v>479</v>
      </c>
      <c r="B505" s="48" t="s">
        <v>1150</v>
      </c>
      <c r="C505" s="48" t="s">
        <v>1151</v>
      </c>
      <c r="D505" s="48" t="s">
        <v>32</v>
      </c>
      <c r="E505" s="48">
        <v>2</v>
      </c>
      <c r="F505" s="120">
        <v>0.27</v>
      </c>
      <c r="G505" s="111">
        <v>41.626674000000001</v>
      </c>
      <c r="H505" s="111">
        <v>-70.804196000000005</v>
      </c>
      <c r="I505" s="111">
        <v>41.628794941199999</v>
      </c>
      <c r="J505" s="111">
        <v>-70.802427999200006</v>
      </c>
    </row>
    <row r="506" spans="1:10" ht="12.75" customHeight="1" x14ac:dyDescent="0.2">
      <c r="A506" s="120" t="s">
        <v>479</v>
      </c>
      <c r="B506" s="120" t="s">
        <v>484</v>
      </c>
      <c r="C506" s="120" t="s">
        <v>485</v>
      </c>
      <c r="D506" s="120" t="s">
        <v>148</v>
      </c>
      <c r="E506" s="120">
        <v>2</v>
      </c>
      <c r="F506" s="121">
        <v>3.3000000000000002E-2</v>
      </c>
      <c r="G506" s="111">
        <v>41.6661</v>
      </c>
      <c r="H506" s="111">
        <v>-70.762200000000007</v>
      </c>
      <c r="I506" s="111">
        <v>41.667499999999997</v>
      </c>
      <c r="J506" s="111">
        <v>-70.761899999999997</v>
      </c>
    </row>
    <row r="507" spans="1:10" ht="12.75" customHeight="1" x14ac:dyDescent="0.2">
      <c r="A507" s="120" t="s">
        <v>479</v>
      </c>
      <c r="B507" s="120" t="s">
        <v>486</v>
      </c>
      <c r="C507" s="120" t="s">
        <v>487</v>
      </c>
      <c r="D507" s="120" t="s">
        <v>148</v>
      </c>
      <c r="E507" s="120">
        <v>2</v>
      </c>
      <c r="F507" s="121">
        <v>0.52400000000000002</v>
      </c>
      <c r="G507" s="120">
        <v>42.236899999999999</v>
      </c>
      <c r="H507" s="120">
        <v>-70.7774</v>
      </c>
      <c r="I507" s="120">
        <v>42.236899999999999</v>
      </c>
      <c r="J507" s="120">
        <v>-70.7774</v>
      </c>
    </row>
    <row r="508" spans="1:10" ht="12.75" customHeight="1" x14ac:dyDescent="0.2">
      <c r="A508" s="111" t="s">
        <v>479</v>
      </c>
      <c r="B508" s="111" t="s">
        <v>1159</v>
      </c>
      <c r="C508" s="111" t="s">
        <v>1160</v>
      </c>
      <c r="D508" s="111" t="s">
        <v>148</v>
      </c>
      <c r="E508" s="111">
        <v>2</v>
      </c>
      <c r="F508" s="120">
        <v>0.01</v>
      </c>
      <c r="G508" s="120">
        <v>42.262236280000003</v>
      </c>
      <c r="H508" s="120">
        <v>-70.907580909999993</v>
      </c>
      <c r="I508" s="120">
        <v>42.262314060000001</v>
      </c>
      <c r="J508" s="120">
        <v>-70.907365780000006</v>
      </c>
    </row>
    <row r="509" spans="1:10" ht="12.75" customHeight="1" x14ac:dyDescent="0.2">
      <c r="A509" s="48" t="s">
        <v>479</v>
      </c>
      <c r="B509" s="48" t="s">
        <v>1198</v>
      </c>
      <c r="C509" s="48" t="s">
        <v>1199</v>
      </c>
      <c r="D509" s="48" t="s">
        <v>148</v>
      </c>
      <c r="E509" s="48">
        <v>2</v>
      </c>
      <c r="F509" s="111">
        <v>0.01</v>
      </c>
      <c r="G509" s="111">
        <v>41.703429</v>
      </c>
      <c r="H509" s="111">
        <v>-70.759422000000001</v>
      </c>
      <c r="I509" s="111">
        <v>41.703417000000002</v>
      </c>
      <c r="J509" s="111">
        <v>-70.759268000000006</v>
      </c>
    </row>
    <row r="510" spans="1:10" ht="12.75" customHeight="1" x14ac:dyDescent="0.2">
      <c r="A510" s="48" t="s">
        <v>479</v>
      </c>
      <c r="B510" s="48" t="s">
        <v>1229</v>
      </c>
      <c r="C510" s="48" t="s">
        <v>1230</v>
      </c>
      <c r="D510" s="48" t="s">
        <v>32</v>
      </c>
      <c r="E510" s="48">
        <v>2</v>
      </c>
      <c r="F510" s="120">
        <v>0.31</v>
      </c>
      <c r="G510" s="120">
        <v>41.62509859</v>
      </c>
      <c r="H510" s="120">
        <v>-70.829822219999997</v>
      </c>
      <c r="I510" s="120">
        <v>41.62509859</v>
      </c>
      <c r="J510" s="120">
        <v>-70.829822219999997</v>
      </c>
    </row>
    <row r="511" spans="1:10" ht="12.75" customHeight="1" x14ac:dyDescent="0.2">
      <c r="A511" s="111" t="s">
        <v>479</v>
      </c>
      <c r="B511" s="111" t="s">
        <v>1184</v>
      </c>
      <c r="C511" s="111" t="s">
        <v>1185</v>
      </c>
      <c r="D511" s="111" t="s">
        <v>31</v>
      </c>
      <c r="E511" s="111">
        <v>2</v>
      </c>
      <c r="F511" s="120">
        <v>0.32</v>
      </c>
      <c r="G511" s="120">
        <v>42.097600610000001</v>
      </c>
      <c r="H511" s="120">
        <v>-70.651617479999999</v>
      </c>
      <c r="I511" s="120">
        <v>42.091118719999997</v>
      </c>
      <c r="J511" s="120">
        <v>-70.642102739999999</v>
      </c>
    </row>
    <row r="512" spans="1:10" ht="12.75" customHeight="1" x14ac:dyDescent="0.2">
      <c r="A512" s="111" t="s">
        <v>479</v>
      </c>
      <c r="B512" s="111" t="s">
        <v>1201</v>
      </c>
      <c r="C512" s="111" t="s">
        <v>1202</v>
      </c>
      <c r="D512" s="111" t="s">
        <v>31</v>
      </c>
      <c r="E512" s="111">
        <v>2</v>
      </c>
      <c r="F512" s="120">
        <v>0</v>
      </c>
      <c r="G512" s="120">
        <v>41.738726999999997</v>
      </c>
      <c r="H512" s="120">
        <v>-70.745519999999999</v>
      </c>
      <c r="I512" s="120">
        <v>41.733904000000003</v>
      </c>
      <c r="J512" s="120">
        <v>-70.742135000000005</v>
      </c>
    </row>
    <row r="513" spans="1:10" ht="12.75" customHeight="1" x14ac:dyDescent="0.2">
      <c r="A513" s="48" t="s">
        <v>479</v>
      </c>
      <c r="B513" s="48" t="s">
        <v>1188</v>
      </c>
      <c r="C513" s="48" t="s">
        <v>1189</v>
      </c>
      <c r="D513" s="48" t="s">
        <v>31</v>
      </c>
      <c r="E513" s="48">
        <v>2</v>
      </c>
      <c r="F513" s="120">
        <v>0.02</v>
      </c>
      <c r="G513" s="120">
        <v>41.673320240000002</v>
      </c>
      <c r="H513" s="120">
        <v>-70.744585139999998</v>
      </c>
      <c r="I513" s="120">
        <v>41.672773909999997</v>
      </c>
      <c r="J513" s="120">
        <v>-70.744532269999993</v>
      </c>
    </row>
    <row r="514" spans="1:10" ht="12.75" customHeight="1" x14ac:dyDescent="0.2">
      <c r="A514" s="48" t="s">
        <v>479</v>
      </c>
      <c r="B514" s="48" t="s">
        <v>1161</v>
      </c>
      <c r="C514" s="48" t="s">
        <v>1162</v>
      </c>
      <c r="D514" s="48" t="s">
        <v>148</v>
      </c>
      <c r="E514" s="48">
        <v>2</v>
      </c>
      <c r="F514" s="120">
        <v>0.2</v>
      </c>
      <c r="G514" s="120">
        <v>41.651864240000002</v>
      </c>
      <c r="H514" s="120">
        <v>-70.782071909999999</v>
      </c>
      <c r="I514" s="120">
        <v>41.650875679999999</v>
      </c>
      <c r="J514" s="120">
        <v>-70.778891430000002</v>
      </c>
    </row>
    <row r="515" spans="1:10" ht="12.75" customHeight="1" x14ac:dyDescent="0.2">
      <c r="A515" s="111" t="s">
        <v>479</v>
      </c>
      <c r="B515" s="111" t="s">
        <v>1209</v>
      </c>
      <c r="C515" s="111" t="s">
        <v>1210</v>
      </c>
      <c r="D515" s="111" t="s">
        <v>31</v>
      </c>
      <c r="E515" s="111">
        <v>2</v>
      </c>
      <c r="F515" s="120">
        <v>0.11</v>
      </c>
      <c r="G515" s="120">
        <v>42.303975919999999</v>
      </c>
      <c r="H515" s="120">
        <v>-70.915971920000004</v>
      </c>
      <c r="I515" s="120">
        <v>42.304354230000001</v>
      </c>
      <c r="J515" s="120">
        <v>-70.918152950000007</v>
      </c>
    </row>
    <row r="516" spans="1:10" ht="12.75" customHeight="1" x14ac:dyDescent="0.2">
      <c r="A516" s="111" t="s">
        <v>479</v>
      </c>
      <c r="B516" s="111" t="s">
        <v>1186</v>
      </c>
      <c r="C516" s="111" t="s">
        <v>1187</v>
      </c>
      <c r="D516" s="111" t="s">
        <v>148</v>
      </c>
      <c r="E516" s="111">
        <v>2</v>
      </c>
      <c r="F516" s="111">
        <v>0.01</v>
      </c>
      <c r="G516" s="120">
        <v>41.72537303</v>
      </c>
      <c r="H516" s="120">
        <v>-70.732138509999999</v>
      </c>
      <c r="I516" s="120">
        <v>41.725116939999999</v>
      </c>
      <c r="J516" s="120">
        <v>-70.731843019999999</v>
      </c>
    </row>
    <row r="517" spans="1:10" ht="12.75" customHeight="1" x14ac:dyDescent="0.2">
      <c r="A517" s="111" t="s">
        <v>479</v>
      </c>
      <c r="B517" s="111" t="s">
        <v>1221</v>
      </c>
      <c r="C517" s="111" t="s">
        <v>1222</v>
      </c>
      <c r="D517" s="111" t="s">
        <v>31</v>
      </c>
      <c r="E517" s="111">
        <v>2</v>
      </c>
      <c r="F517" s="120">
        <v>3.85</v>
      </c>
      <c r="G517" s="120">
        <v>42.061235500000002</v>
      </c>
      <c r="H517" s="120">
        <v>-70.647252190000003</v>
      </c>
      <c r="I517" s="120">
        <v>42.014104340000003</v>
      </c>
      <c r="J517" s="120">
        <v>-70.609711430000004</v>
      </c>
    </row>
    <row r="518" spans="1:10" ht="12.75" customHeight="1" x14ac:dyDescent="0.2">
      <c r="A518" s="120" t="s">
        <v>479</v>
      </c>
      <c r="B518" s="120" t="s">
        <v>488</v>
      </c>
      <c r="C518" s="120" t="s">
        <v>489</v>
      </c>
      <c r="D518" s="120" t="s">
        <v>31</v>
      </c>
      <c r="E518" s="120">
        <v>2</v>
      </c>
      <c r="F518" s="121">
        <v>0.112</v>
      </c>
      <c r="G518" s="120">
        <v>41.74504821</v>
      </c>
      <c r="H518" s="120">
        <v>-70.656206740000002</v>
      </c>
      <c r="I518" s="120">
        <v>41.74418644</v>
      </c>
      <c r="J518" s="120">
        <v>-70.654938279999996</v>
      </c>
    </row>
    <row r="519" spans="1:10" ht="12.75" customHeight="1" x14ac:dyDescent="0.2">
      <c r="A519" s="111" t="s">
        <v>479</v>
      </c>
      <c r="B519" s="111" t="s">
        <v>1181</v>
      </c>
      <c r="C519" s="111" t="s">
        <v>447</v>
      </c>
      <c r="D519" s="111" t="s">
        <v>31</v>
      </c>
      <c r="E519" s="111">
        <v>2</v>
      </c>
      <c r="F519" s="120">
        <v>0.1</v>
      </c>
      <c r="G519" s="120">
        <v>42.276145</v>
      </c>
      <c r="H519" s="120">
        <v>-70.871925000000005</v>
      </c>
      <c r="I519" s="120">
        <v>42.275725000000001</v>
      </c>
      <c r="J519" s="120">
        <v>-70.873658000000006</v>
      </c>
    </row>
    <row r="520" spans="1:10" ht="12.75" customHeight="1" x14ac:dyDescent="0.2">
      <c r="A520" s="111" t="s">
        <v>479</v>
      </c>
      <c r="B520" s="111" t="s">
        <v>1215</v>
      </c>
      <c r="C520" s="111" t="s">
        <v>1216</v>
      </c>
      <c r="D520" s="111" t="s">
        <v>31</v>
      </c>
      <c r="E520" s="111">
        <v>2</v>
      </c>
      <c r="F520" s="120">
        <v>0.22</v>
      </c>
      <c r="G520" s="120">
        <v>42.222239180000003</v>
      </c>
      <c r="H520" s="120">
        <v>-70.748754910000002</v>
      </c>
      <c r="I520" s="120">
        <v>42.220198410000002</v>
      </c>
      <c r="J520" s="120">
        <v>-70.745754750000003</v>
      </c>
    </row>
    <row r="521" spans="1:10" ht="12.75" customHeight="1" x14ac:dyDescent="0.2">
      <c r="A521" s="120" t="s">
        <v>479</v>
      </c>
      <c r="B521" s="120" t="s">
        <v>490</v>
      </c>
      <c r="C521" s="120" t="s">
        <v>491</v>
      </c>
      <c r="D521" s="120" t="s">
        <v>31</v>
      </c>
      <c r="E521" s="120">
        <v>2</v>
      </c>
      <c r="F521" s="121">
        <v>1.198</v>
      </c>
      <c r="G521" s="111">
        <v>42.111297819999997</v>
      </c>
      <c r="H521" s="111">
        <v>-70.666432220000004</v>
      </c>
      <c r="I521" s="111">
        <v>42.106535000000001</v>
      </c>
      <c r="J521" s="111">
        <v>-70.662465999999995</v>
      </c>
    </row>
    <row r="522" spans="1:10" ht="12.75" customHeight="1" x14ac:dyDescent="0.2">
      <c r="A522" s="120" t="s">
        <v>479</v>
      </c>
      <c r="B522" s="120" t="s">
        <v>492</v>
      </c>
      <c r="C522" s="120" t="s">
        <v>491</v>
      </c>
      <c r="D522" s="120" t="s">
        <v>31</v>
      </c>
      <c r="E522" s="120">
        <v>2</v>
      </c>
      <c r="F522" s="121">
        <v>1.198</v>
      </c>
      <c r="G522" s="111">
        <v>42.106535000000001</v>
      </c>
      <c r="H522" s="111">
        <v>-70.662465999999995</v>
      </c>
      <c r="I522" s="111">
        <v>42.097600610000001</v>
      </c>
      <c r="J522" s="111">
        <v>-70.651617479999999</v>
      </c>
    </row>
    <row r="523" spans="1:10" ht="12.75" customHeight="1" x14ac:dyDescent="0.2">
      <c r="A523" s="120" t="s">
        <v>479</v>
      </c>
      <c r="B523" s="120" t="s">
        <v>493</v>
      </c>
      <c r="C523" s="120" t="s">
        <v>494</v>
      </c>
      <c r="D523" s="120" t="s">
        <v>148</v>
      </c>
      <c r="E523" s="120">
        <v>2</v>
      </c>
      <c r="F523" s="121">
        <v>2.8000000000000001E-2</v>
      </c>
      <c r="G523" s="120">
        <v>41.741686000000001</v>
      </c>
      <c r="H523" s="120">
        <v>-70.699640000000002</v>
      </c>
      <c r="I523" s="120">
        <v>41.741385000000001</v>
      </c>
      <c r="J523" s="120">
        <v>-70.699309999999997</v>
      </c>
    </row>
    <row r="524" spans="1:10" ht="12.75" customHeight="1" x14ac:dyDescent="0.2">
      <c r="A524" s="120" t="s">
        <v>479</v>
      </c>
      <c r="B524" s="120" t="s">
        <v>495</v>
      </c>
      <c r="C524" s="120" t="s">
        <v>496</v>
      </c>
      <c r="D524" s="120" t="s">
        <v>31</v>
      </c>
      <c r="E524" s="120">
        <v>2</v>
      </c>
      <c r="F524" s="121">
        <v>6.5000000000000002E-2</v>
      </c>
      <c r="G524" s="120">
        <v>41.987982359999997</v>
      </c>
      <c r="H524" s="120">
        <v>-70.699458089999993</v>
      </c>
      <c r="I524" s="120">
        <v>41.986683839999998</v>
      </c>
      <c r="J524" s="120">
        <v>-70.698602070000007</v>
      </c>
    </row>
    <row r="525" spans="1:10" ht="12.75" customHeight="1" x14ac:dyDescent="0.2">
      <c r="A525" s="120" t="s">
        <v>479</v>
      </c>
      <c r="B525" s="120" t="s">
        <v>497</v>
      </c>
      <c r="C525" s="120" t="s">
        <v>498</v>
      </c>
      <c r="D525" s="120" t="s">
        <v>31</v>
      </c>
      <c r="E525" s="120">
        <v>2</v>
      </c>
      <c r="F525" s="121">
        <v>0.47699999999999998</v>
      </c>
      <c r="G525" s="120">
        <v>42.078293000000002</v>
      </c>
      <c r="H525" s="120">
        <v>-70.645169999999993</v>
      </c>
      <c r="I525" s="120">
        <v>42.072290000000002</v>
      </c>
      <c r="J525" s="120">
        <v>-70.648605000000003</v>
      </c>
    </row>
    <row r="526" spans="1:10" ht="12.75" customHeight="1" x14ac:dyDescent="0.2">
      <c r="A526" s="111" t="s">
        <v>479</v>
      </c>
      <c r="B526" s="111" t="s">
        <v>1177</v>
      </c>
      <c r="C526" s="111" t="s">
        <v>1178</v>
      </c>
      <c r="D526" s="111" t="s">
        <v>31</v>
      </c>
      <c r="E526" s="111">
        <v>2</v>
      </c>
      <c r="F526" s="120">
        <v>0.17</v>
      </c>
      <c r="G526" s="120">
        <v>42.267310000000002</v>
      </c>
      <c r="H526" s="120">
        <v>-70.842380000000006</v>
      </c>
      <c r="I526" s="120">
        <v>42.267940000000003</v>
      </c>
      <c r="J526" s="120">
        <v>-70.839395999999994</v>
      </c>
    </row>
    <row r="527" spans="1:10" ht="12.75" customHeight="1" x14ac:dyDescent="0.2">
      <c r="A527" s="111" t="s">
        <v>479</v>
      </c>
      <c r="B527" s="111" t="s">
        <v>1179</v>
      </c>
      <c r="C527" s="111" t="s">
        <v>1180</v>
      </c>
      <c r="D527" s="111" t="s">
        <v>148</v>
      </c>
      <c r="E527" s="111">
        <v>2</v>
      </c>
      <c r="F527" s="120">
        <v>0.02</v>
      </c>
      <c r="G527" s="111">
        <v>41.741816</v>
      </c>
      <c r="H527" s="111">
        <v>-70.711723000000006</v>
      </c>
      <c r="I527" s="111">
        <v>41.744401000000003</v>
      </c>
      <c r="J527" s="111">
        <v>-70.709541000000002</v>
      </c>
    </row>
    <row r="528" spans="1:10" ht="12.75" customHeight="1" x14ac:dyDescent="0.2">
      <c r="A528" s="48" t="s">
        <v>479</v>
      </c>
      <c r="B528" s="48" t="s">
        <v>1244</v>
      </c>
      <c r="C528" s="48" t="s">
        <v>1245</v>
      </c>
      <c r="D528" s="48" t="s">
        <v>32</v>
      </c>
      <c r="E528" s="48">
        <v>2</v>
      </c>
      <c r="F528" s="120">
        <v>0.02</v>
      </c>
      <c r="G528" s="120">
        <v>41.670239000000002</v>
      </c>
      <c r="H528" s="120">
        <v>-70.759681</v>
      </c>
      <c r="I528" s="120">
        <v>41.670180000000002</v>
      </c>
      <c r="J528" s="120">
        <v>-70.759600000000006</v>
      </c>
    </row>
    <row r="529" spans="1:10" ht="12.75" customHeight="1" x14ac:dyDescent="0.2">
      <c r="A529" s="120" t="s">
        <v>479</v>
      </c>
      <c r="B529" s="120" t="s">
        <v>499</v>
      </c>
      <c r="C529" s="120" t="s">
        <v>500</v>
      </c>
      <c r="D529" s="120" t="s">
        <v>32</v>
      </c>
      <c r="E529" s="120">
        <v>2</v>
      </c>
      <c r="F529" s="121">
        <v>2.1999999999999999E-2</v>
      </c>
      <c r="G529" s="120">
        <v>41.668515059999997</v>
      </c>
      <c r="H529" s="120">
        <v>-70.758308159999999</v>
      </c>
      <c r="I529" s="120">
        <v>41.66819409</v>
      </c>
      <c r="J529" s="120">
        <v>-70.758087880000005</v>
      </c>
    </row>
    <row r="530" spans="1:10" ht="12.75" customHeight="1" x14ac:dyDescent="0.2">
      <c r="A530" s="120" t="s">
        <v>479</v>
      </c>
      <c r="B530" s="120" t="s">
        <v>501</v>
      </c>
      <c r="C530" s="120" t="s">
        <v>502</v>
      </c>
      <c r="D530" s="120" t="s">
        <v>148</v>
      </c>
      <c r="E530" s="120">
        <v>2</v>
      </c>
      <c r="F530" s="121">
        <v>8.6999999999999994E-2</v>
      </c>
      <c r="G530" s="111">
        <v>41.659802999999997</v>
      </c>
      <c r="H530" s="111">
        <v>-70.758419000000004</v>
      </c>
      <c r="I530" s="111">
        <v>41.659198561700002</v>
      </c>
      <c r="J530" s="111">
        <v>-70.758548555299996</v>
      </c>
    </row>
    <row r="531" spans="1:10" ht="12.75" customHeight="1" x14ac:dyDescent="0.2">
      <c r="A531" s="48" t="s">
        <v>479</v>
      </c>
      <c r="B531" s="48" t="s">
        <v>1167</v>
      </c>
      <c r="C531" s="48" t="s">
        <v>1168</v>
      </c>
      <c r="D531" s="48" t="s">
        <v>148</v>
      </c>
      <c r="E531" s="48">
        <v>2</v>
      </c>
      <c r="F531" s="120">
        <v>0.04</v>
      </c>
      <c r="G531" s="111">
        <v>41.660413450900002</v>
      </c>
      <c r="H531" s="111">
        <v>-70.758250720099994</v>
      </c>
      <c r="I531" s="111">
        <v>41.659802999999997</v>
      </c>
      <c r="J531" s="111">
        <v>-70.758419000000004</v>
      </c>
    </row>
    <row r="532" spans="1:10" ht="12.75" customHeight="1" x14ac:dyDescent="0.2">
      <c r="A532" s="111" t="s">
        <v>479</v>
      </c>
      <c r="B532" s="111" t="s">
        <v>1205</v>
      </c>
      <c r="C532" s="111" t="s">
        <v>1206</v>
      </c>
      <c r="D532" s="111" t="s">
        <v>31</v>
      </c>
      <c r="E532" s="111">
        <v>2</v>
      </c>
      <c r="F532" s="120">
        <v>0.04</v>
      </c>
      <c r="G532" s="120">
        <v>41.659208020000001</v>
      </c>
      <c r="H532" s="120">
        <v>-70.758595600000007</v>
      </c>
      <c r="I532" s="120">
        <v>41.6604344</v>
      </c>
      <c r="J532" s="120">
        <v>-70.758514739999995</v>
      </c>
    </row>
    <row r="533" spans="1:10" ht="12.75" customHeight="1" x14ac:dyDescent="0.2">
      <c r="A533" s="120" t="s">
        <v>479</v>
      </c>
      <c r="B533" s="120" t="s">
        <v>503</v>
      </c>
      <c r="C533" s="120" t="s">
        <v>504</v>
      </c>
      <c r="D533" s="120" t="s">
        <v>148</v>
      </c>
      <c r="E533" s="120">
        <v>2</v>
      </c>
      <c r="F533" s="121">
        <v>0.24</v>
      </c>
      <c r="G533" s="111">
        <v>41.760499000000003</v>
      </c>
      <c r="H533" s="111">
        <v>-70.630258999999995</v>
      </c>
      <c r="I533" s="111">
        <v>41.757300999999998</v>
      </c>
      <c r="J533" s="111">
        <v>-70.629469</v>
      </c>
    </row>
    <row r="534" spans="1:10" ht="12.75" customHeight="1" x14ac:dyDescent="0.2">
      <c r="A534" s="48" t="s">
        <v>479</v>
      </c>
      <c r="B534" s="48" t="s">
        <v>1207</v>
      </c>
      <c r="C534" s="48" t="s">
        <v>1208</v>
      </c>
      <c r="D534" s="48" t="s">
        <v>31</v>
      </c>
      <c r="E534" s="48">
        <v>2</v>
      </c>
      <c r="F534" s="120">
        <v>0.03</v>
      </c>
      <c r="G534" s="120">
        <v>41.705068879999999</v>
      </c>
      <c r="H534" s="120">
        <v>-70.761618339999998</v>
      </c>
      <c r="I534" s="120">
        <v>41.704704540000002</v>
      </c>
      <c r="J534" s="120">
        <v>-70.761329779999997</v>
      </c>
    </row>
    <row r="535" spans="1:10" ht="12.75" customHeight="1" x14ac:dyDescent="0.2">
      <c r="A535" s="120" t="s">
        <v>479</v>
      </c>
      <c r="B535" s="120" t="s">
        <v>505</v>
      </c>
      <c r="C535" s="120" t="s">
        <v>506</v>
      </c>
      <c r="D535" s="120" t="s">
        <v>31</v>
      </c>
      <c r="E535" s="120">
        <v>2</v>
      </c>
      <c r="F535" s="121">
        <v>0.25</v>
      </c>
      <c r="G535" s="120">
        <v>42.30231491</v>
      </c>
      <c r="H535" s="120">
        <v>-70.904489830000003</v>
      </c>
      <c r="I535" s="120">
        <v>42.300586279999997</v>
      </c>
      <c r="J535" s="120">
        <v>-70.907601920000005</v>
      </c>
    </row>
    <row r="536" spans="1:10" ht="12.75" customHeight="1" x14ac:dyDescent="0.2">
      <c r="A536" s="48" t="s">
        <v>479</v>
      </c>
      <c r="B536" s="48" t="s">
        <v>1169</v>
      </c>
      <c r="C536" s="48" t="s">
        <v>1170</v>
      </c>
      <c r="D536" s="48" t="s">
        <v>31</v>
      </c>
      <c r="E536" s="48">
        <v>2</v>
      </c>
      <c r="F536" s="120">
        <v>0.41</v>
      </c>
      <c r="G536" s="120">
        <v>42.28867168</v>
      </c>
      <c r="H536" s="120">
        <v>-70.873208289999994</v>
      </c>
      <c r="I536" s="120">
        <v>42.28340377</v>
      </c>
      <c r="J536" s="120">
        <v>-70.869320880000004</v>
      </c>
    </row>
    <row r="537" spans="1:10" ht="12.75" customHeight="1" x14ac:dyDescent="0.2">
      <c r="A537" s="120" t="s">
        <v>479</v>
      </c>
      <c r="B537" s="120" t="s">
        <v>507</v>
      </c>
      <c r="C537" s="120" t="s">
        <v>508</v>
      </c>
      <c r="D537" s="120" t="s">
        <v>148</v>
      </c>
      <c r="E537" s="120">
        <v>2</v>
      </c>
      <c r="F537" s="121">
        <v>2.4E-2</v>
      </c>
      <c r="G537" s="120">
        <v>42.261539460000002</v>
      </c>
      <c r="H537" s="120">
        <v>-70.912015890000006</v>
      </c>
      <c r="I537" s="120">
        <v>42.261545499999997</v>
      </c>
      <c r="J537" s="120">
        <v>-70.911510239999998</v>
      </c>
    </row>
    <row r="538" spans="1:10" ht="12.75" customHeight="1" x14ac:dyDescent="0.2">
      <c r="A538" s="120" t="s">
        <v>479</v>
      </c>
      <c r="B538" s="120" t="s">
        <v>509</v>
      </c>
      <c r="C538" s="120" t="s">
        <v>510</v>
      </c>
      <c r="D538" s="120" t="s">
        <v>31</v>
      </c>
      <c r="E538" s="120">
        <v>2</v>
      </c>
      <c r="F538" s="121">
        <v>2.5000000000000001E-2</v>
      </c>
      <c r="G538" s="120">
        <v>42.012538999999997</v>
      </c>
      <c r="H538" s="120">
        <v>-70.700010000000006</v>
      </c>
      <c r="I538" s="120">
        <v>42.012754999999999</v>
      </c>
      <c r="J538" s="120">
        <v>-70.699619999999996</v>
      </c>
    </row>
    <row r="539" spans="1:10" ht="12.75" customHeight="1" x14ac:dyDescent="0.2">
      <c r="A539" s="160" t="s">
        <v>479</v>
      </c>
      <c r="B539" s="160" t="s">
        <v>1313</v>
      </c>
      <c r="C539" s="160" t="s">
        <v>1314</v>
      </c>
      <c r="D539" s="160" t="s">
        <v>148</v>
      </c>
      <c r="E539" s="49">
        <v>2</v>
      </c>
      <c r="F539" s="160">
        <v>0.19500000000000001</v>
      </c>
      <c r="G539" s="160">
        <v>41.629832970000002</v>
      </c>
      <c r="H539" s="160">
        <v>-70.821746590000004</v>
      </c>
      <c r="I539" s="160">
        <v>41.628351109999997</v>
      </c>
      <c r="J539" s="160">
        <v>-70.824441210000003</v>
      </c>
    </row>
    <row r="540" spans="1:10" ht="12.75" customHeight="1" x14ac:dyDescent="0.2">
      <c r="A540" s="111" t="s">
        <v>479</v>
      </c>
      <c r="B540" s="111" t="s">
        <v>1192</v>
      </c>
      <c r="C540" s="111" t="s">
        <v>1193</v>
      </c>
      <c r="D540" s="111" t="s">
        <v>31</v>
      </c>
      <c r="E540" s="111">
        <v>2</v>
      </c>
      <c r="F540" s="120">
        <v>0.4</v>
      </c>
      <c r="G540" s="120">
        <v>41.728760000000001</v>
      </c>
      <c r="H540" s="120">
        <v>-70.680220000000006</v>
      </c>
      <c r="I540" s="120">
        <v>41.725833000000002</v>
      </c>
      <c r="J540" s="120">
        <v>-70.673503999999994</v>
      </c>
    </row>
    <row r="541" spans="1:10" ht="12.75" customHeight="1" x14ac:dyDescent="0.2">
      <c r="A541" s="160" t="s">
        <v>479</v>
      </c>
      <c r="B541" s="160" t="s">
        <v>1315</v>
      </c>
      <c r="C541" s="160" t="s">
        <v>1316</v>
      </c>
      <c r="D541" s="160" t="s">
        <v>148</v>
      </c>
      <c r="E541" s="111">
        <v>2</v>
      </c>
      <c r="F541" s="160">
        <v>0.01</v>
      </c>
      <c r="G541" s="120"/>
      <c r="H541" s="120"/>
      <c r="I541" s="120"/>
      <c r="J541" s="120"/>
    </row>
    <row r="542" spans="1:10" ht="12.75" customHeight="1" x14ac:dyDescent="0.2">
      <c r="A542" s="120" t="s">
        <v>479</v>
      </c>
      <c r="B542" s="120" t="s">
        <v>511</v>
      </c>
      <c r="C542" s="120" t="s">
        <v>512</v>
      </c>
      <c r="D542" s="120" t="s">
        <v>148</v>
      </c>
      <c r="E542" s="120">
        <v>2</v>
      </c>
      <c r="F542" s="121">
        <v>0.16800000000000001</v>
      </c>
      <c r="G542" s="120">
        <v>41.639205560000001</v>
      </c>
      <c r="H542" s="120">
        <v>-70.803327690000003</v>
      </c>
      <c r="I542" s="120">
        <v>41.636874769999999</v>
      </c>
      <c r="J542" s="120">
        <v>-70.802458770000001</v>
      </c>
    </row>
    <row r="543" spans="1:10" ht="12.75" customHeight="1" x14ac:dyDescent="0.2">
      <c r="A543" s="111" t="s">
        <v>479</v>
      </c>
      <c r="B543" s="111" t="s">
        <v>1153</v>
      </c>
      <c r="C543" s="111" t="s">
        <v>1154</v>
      </c>
      <c r="D543" s="111" t="s">
        <v>31</v>
      </c>
      <c r="E543" s="111">
        <v>2</v>
      </c>
      <c r="F543" s="120">
        <v>0.51</v>
      </c>
      <c r="G543" s="120">
        <v>42.236291719999997</v>
      </c>
      <c r="H543" s="120">
        <v>-70.759983809999994</v>
      </c>
      <c r="I543" s="120">
        <v>42.236291719999997</v>
      </c>
      <c r="J543" s="120">
        <v>-70.759983809999994</v>
      </c>
    </row>
    <row r="544" spans="1:10" ht="12.75" customHeight="1" x14ac:dyDescent="0.2">
      <c r="A544" s="48" t="s">
        <v>479</v>
      </c>
      <c r="B544" s="48" t="s">
        <v>1148</v>
      </c>
      <c r="C544" s="48" t="s">
        <v>1149</v>
      </c>
      <c r="D544" s="48" t="s">
        <v>31</v>
      </c>
      <c r="E544" s="48">
        <v>2</v>
      </c>
      <c r="F544" s="120">
        <v>0.31</v>
      </c>
      <c r="G544" s="120">
        <v>42.28058</v>
      </c>
      <c r="H544" s="120">
        <v>-70.866611000000006</v>
      </c>
      <c r="I544" s="120">
        <v>42.267726000000003</v>
      </c>
      <c r="J544" s="120">
        <v>-70.849712999999994</v>
      </c>
    </row>
    <row r="545" spans="1:10" ht="12.75" customHeight="1" x14ac:dyDescent="0.2">
      <c r="A545" s="48" t="s">
        <v>479</v>
      </c>
      <c r="B545" s="48" t="s">
        <v>1152</v>
      </c>
      <c r="C545" s="48" t="s">
        <v>1149</v>
      </c>
      <c r="D545" s="48" t="s">
        <v>31</v>
      </c>
      <c r="E545" s="48">
        <v>2</v>
      </c>
      <c r="F545" s="120">
        <v>0.31</v>
      </c>
      <c r="G545" s="120">
        <v>42.280583</v>
      </c>
      <c r="H545" s="120">
        <v>-70.866611000000006</v>
      </c>
      <c r="I545" s="120">
        <v>42.267726000000003</v>
      </c>
      <c r="J545" s="120">
        <v>-70.849712999999994</v>
      </c>
    </row>
    <row r="546" spans="1:10" ht="12.75" customHeight="1" x14ac:dyDescent="0.2">
      <c r="A546" s="48" t="s">
        <v>479</v>
      </c>
      <c r="B546" s="48" t="s">
        <v>1237</v>
      </c>
      <c r="C546" s="48" t="s">
        <v>1238</v>
      </c>
      <c r="D546" s="48" t="s">
        <v>31</v>
      </c>
      <c r="E546" s="48">
        <v>2</v>
      </c>
      <c r="F546" s="120">
        <v>0.31</v>
      </c>
      <c r="G546" s="120">
        <v>42.280583</v>
      </c>
      <c r="H546" s="120">
        <v>-70.866600000000005</v>
      </c>
      <c r="I546" s="120">
        <v>42.267726000000003</v>
      </c>
      <c r="J546" s="120">
        <v>-70.849712999999994</v>
      </c>
    </row>
    <row r="547" spans="1:10" ht="12.75" customHeight="1" x14ac:dyDescent="0.2">
      <c r="A547" s="48" t="s">
        <v>479</v>
      </c>
      <c r="B547" s="48" t="s">
        <v>1190</v>
      </c>
      <c r="C547" s="48" t="s">
        <v>1191</v>
      </c>
      <c r="D547" s="48" t="s">
        <v>31</v>
      </c>
      <c r="E547" s="48">
        <v>2</v>
      </c>
      <c r="F547" s="120">
        <v>0.31</v>
      </c>
      <c r="G547" s="120">
        <v>42.280583</v>
      </c>
      <c r="H547" s="120">
        <v>-70.866611000000006</v>
      </c>
      <c r="I547" s="120">
        <v>42.267726000000003</v>
      </c>
      <c r="J547" s="120">
        <v>-70.849712999999994</v>
      </c>
    </row>
    <row r="548" spans="1:10" ht="12.75" customHeight="1" x14ac:dyDescent="0.2">
      <c r="A548" s="48" t="s">
        <v>479</v>
      </c>
      <c r="B548" s="48" t="s">
        <v>1165</v>
      </c>
      <c r="C548" s="48" t="s">
        <v>1166</v>
      </c>
      <c r="D548" s="48" t="s">
        <v>32</v>
      </c>
      <c r="E548" s="48">
        <v>2</v>
      </c>
      <c r="F548" s="120">
        <v>0.14000000000000001</v>
      </c>
      <c r="G548" s="120">
        <v>41.650918490000002</v>
      </c>
      <c r="H548" s="120">
        <v>-70.796553439999997</v>
      </c>
      <c r="I548" s="120">
        <v>41.651213030000001</v>
      </c>
      <c r="J548" s="120">
        <v>-70.794146549999994</v>
      </c>
    </row>
    <row r="549" spans="1:10" ht="12.75" customHeight="1" x14ac:dyDescent="0.2">
      <c r="A549" s="111" t="s">
        <v>479</v>
      </c>
      <c r="B549" s="111" t="s">
        <v>1211</v>
      </c>
      <c r="C549" s="111" t="s">
        <v>1212</v>
      </c>
      <c r="D549" s="111" t="s">
        <v>31</v>
      </c>
      <c r="E549" s="111">
        <v>2</v>
      </c>
      <c r="F549" s="120">
        <v>0.31</v>
      </c>
      <c r="G549" s="120">
        <v>42.281939680000001</v>
      </c>
      <c r="H549" s="120">
        <v>-70.879323170000006</v>
      </c>
      <c r="I549" s="120">
        <v>42.2860662</v>
      </c>
      <c r="J549" s="120">
        <v>-70.881281459999997</v>
      </c>
    </row>
    <row r="550" spans="1:10" ht="12.75" customHeight="1" x14ac:dyDescent="0.2">
      <c r="A550" s="111" t="s">
        <v>479</v>
      </c>
      <c r="B550" s="111" t="s">
        <v>1155</v>
      </c>
      <c r="C550" s="111" t="s">
        <v>1156</v>
      </c>
      <c r="D550" s="111" t="s">
        <v>148</v>
      </c>
      <c r="E550" s="111">
        <v>2</v>
      </c>
      <c r="F550" s="120">
        <v>0.1</v>
      </c>
      <c r="G550" s="120">
        <v>42.261377000000003</v>
      </c>
      <c r="H550" s="120">
        <v>-70.899940000000001</v>
      </c>
      <c r="I550" s="120">
        <v>42.261805000000003</v>
      </c>
      <c r="J550" s="120">
        <v>-70.897999999999996</v>
      </c>
    </row>
    <row r="551" spans="1:10" ht="12.75" customHeight="1" x14ac:dyDescent="0.2">
      <c r="A551" s="120" t="s">
        <v>479</v>
      </c>
      <c r="B551" s="120" t="s">
        <v>513</v>
      </c>
      <c r="C551" s="120" t="s">
        <v>514</v>
      </c>
      <c r="D551" s="120" t="s">
        <v>31</v>
      </c>
      <c r="E551" s="120">
        <v>2</v>
      </c>
      <c r="F551" s="121">
        <v>0.13200000000000001</v>
      </c>
      <c r="G551" s="120">
        <v>41.748027999999998</v>
      </c>
      <c r="H551" s="120">
        <v>-70.659289999999999</v>
      </c>
      <c r="I551" s="120">
        <v>41.747036000000001</v>
      </c>
      <c r="J551" s="120">
        <v>-70.657523999999995</v>
      </c>
    </row>
    <row r="552" spans="1:10" ht="12.75" customHeight="1" x14ac:dyDescent="0.2">
      <c r="A552" s="120" t="s">
        <v>479</v>
      </c>
      <c r="B552" s="120" t="s">
        <v>515</v>
      </c>
      <c r="C552" s="120" t="s">
        <v>516</v>
      </c>
      <c r="D552" s="120" t="s">
        <v>31</v>
      </c>
      <c r="E552" s="120">
        <v>2</v>
      </c>
      <c r="F552" s="121">
        <v>1.2E-2</v>
      </c>
      <c r="G552" s="120">
        <v>41.719337779999996</v>
      </c>
      <c r="H552" s="120">
        <v>-70.758805089999996</v>
      </c>
      <c r="I552" s="120">
        <v>41.719033799999998</v>
      </c>
      <c r="J552" s="120">
        <v>-70.758633599999996</v>
      </c>
    </row>
    <row r="553" spans="1:10" ht="12.75" customHeight="1" x14ac:dyDescent="0.2">
      <c r="A553" s="111" t="s">
        <v>479</v>
      </c>
      <c r="B553" s="111" t="s">
        <v>1223</v>
      </c>
      <c r="C553" s="111" t="s">
        <v>1224</v>
      </c>
      <c r="D553" s="111" t="s">
        <v>31</v>
      </c>
      <c r="E553" s="111">
        <v>2</v>
      </c>
      <c r="F553" s="120">
        <v>0.62</v>
      </c>
      <c r="G553" s="120">
        <v>41.742363599999997</v>
      </c>
      <c r="H553" s="120">
        <v>-70.654261579999996</v>
      </c>
      <c r="I553" s="120">
        <v>41.738440529999998</v>
      </c>
      <c r="J553" s="120">
        <v>-70.663854499999999</v>
      </c>
    </row>
    <row r="554" spans="1:10" ht="12.75" customHeight="1" x14ac:dyDescent="0.2">
      <c r="A554" s="111" t="s">
        <v>479</v>
      </c>
      <c r="B554" s="111" t="s">
        <v>1219</v>
      </c>
      <c r="C554" s="111" t="s">
        <v>1220</v>
      </c>
      <c r="D554" s="111" t="s">
        <v>31</v>
      </c>
      <c r="E554" s="111">
        <v>2</v>
      </c>
      <c r="F554" s="120">
        <v>0.38</v>
      </c>
      <c r="G554" s="120">
        <v>41.743736329999997</v>
      </c>
      <c r="H554" s="120">
        <v>-70.704872460000004</v>
      </c>
      <c r="I554" s="120">
        <v>41.747825919999997</v>
      </c>
      <c r="J554" s="120">
        <v>-70.701979919999999</v>
      </c>
    </row>
    <row r="555" spans="1:10" ht="12.75" customHeight="1" x14ac:dyDescent="0.2">
      <c r="A555" s="48" t="s">
        <v>479</v>
      </c>
      <c r="B555" s="48" t="s">
        <v>1182</v>
      </c>
      <c r="C555" s="48" t="s">
        <v>1183</v>
      </c>
      <c r="D555" s="48" t="s">
        <v>148</v>
      </c>
      <c r="E555" s="48">
        <v>2</v>
      </c>
      <c r="F555" s="120">
        <v>0.22</v>
      </c>
      <c r="G555" s="120">
        <v>41.654332770000003</v>
      </c>
      <c r="H555" s="120">
        <v>-70.757546739999995</v>
      </c>
      <c r="I555" s="120">
        <v>41.657668880000003</v>
      </c>
      <c r="J555" s="120">
        <v>-70.758040379999997</v>
      </c>
    </row>
    <row r="556" spans="1:10" ht="12.75" customHeight="1" x14ac:dyDescent="0.2">
      <c r="A556" s="48" t="s">
        <v>479</v>
      </c>
      <c r="B556" s="48" t="s">
        <v>1294</v>
      </c>
      <c r="C556" s="48" t="s">
        <v>1295</v>
      </c>
      <c r="D556" s="111" t="s">
        <v>31</v>
      </c>
      <c r="E556" s="48">
        <v>2</v>
      </c>
      <c r="F556" s="111">
        <v>0.02</v>
      </c>
      <c r="G556" s="111">
        <v>41.652531000000003</v>
      </c>
      <c r="H556" s="111">
        <v>-70.761660000000006</v>
      </c>
      <c r="I556" s="111">
        <v>41.653289999999998</v>
      </c>
      <c r="J556" s="111">
        <v>-70.758616000000004</v>
      </c>
    </row>
    <row r="557" spans="1:10" ht="12.75" customHeight="1" x14ac:dyDescent="0.2">
      <c r="A557" s="120" t="s">
        <v>479</v>
      </c>
      <c r="B557" s="120" t="s">
        <v>517</v>
      </c>
      <c r="C557" s="120" t="s">
        <v>518</v>
      </c>
      <c r="D557" s="120" t="s">
        <v>31</v>
      </c>
      <c r="E557" s="120">
        <v>2</v>
      </c>
      <c r="F557" s="121">
        <v>0.14199999999999999</v>
      </c>
      <c r="G557" s="120">
        <v>42.189200569999997</v>
      </c>
      <c r="H557" s="120">
        <v>-70.7175321</v>
      </c>
      <c r="I557" s="120">
        <v>42.187428300000001</v>
      </c>
      <c r="J557" s="120">
        <v>-70.71884129</v>
      </c>
    </row>
    <row r="558" spans="1:10" ht="12.75" customHeight="1" x14ac:dyDescent="0.2">
      <c r="A558" s="120" t="s">
        <v>479</v>
      </c>
      <c r="B558" s="120" t="s">
        <v>519</v>
      </c>
      <c r="C558" s="120" t="s">
        <v>520</v>
      </c>
      <c r="D558" s="120" t="s">
        <v>31</v>
      </c>
      <c r="E558" s="120">
        <v>2</v>
      </c>
      <c r="F558" s="121">
        <v>2.3E-2</v>
      </c>
      <c r="G558" s="120">
        <v>41.745677190000002</v>
      </c>
      <c r="H558" s="120">
        <v>-70.710124449999995</v>
      </c>
      <c r="I558" s="120">
        <v>41.745835159999999</v>
      </c>
      <c r="J558" s="120">
        <v>-70.710707439999993</v>
      </c>
    </row>
    <row r="559" spans="1:10" ht="12.75" customHeight="1" x14ac:dyDescent="0.2">
      <c r="A559" s="48" t="s">
        <v>479</v>
      </c>
      <c r="B559" s="48" t="s">
        <v>1242</v>
      </c>
      <c r="C559" s="48" t="s">
        <v>1243</v>
      </c>
      <c r="D559" s="48" t="s">
        <v>148</v>
      </c>
      <c r="E559" s="48">
        <v>2</v>
      </c>
      <c r="F559" s="120">
        <v>0.2</v>
      </c>
      <c r="G559" s="120">
        <v>41.69099533</v>
      </c>
      <c r="H559" s="120">
        <v>-70.716378800000001</v>
      </c>
      <c r="I559" s="120">
        <v>41.688890239999999</v>
      </c>
      <c r="J559" s="120">
        <v>-70.718182369999994</v>
      </c>
    </row>
    <row r="560" spans="1:10" ht="12.75" customHeight="1" x14ac:dyDescent="0.2">
      <c r="A560" s="48" t="s">
        <v>479</v>
      </c>
      <c r="B560" s="48" t="s">
        <v>1157</v>
      </c>
      <c r="C560" s="48" t="s">
        <v>1158</v>
      </c>
      <c r="D560" s="48" t="s">
        <v>31</v>
      </c>
      <c r="E560" s="48">
        <v>2</v>
      </c>
      <c r="F560" s="120">
        <v>0.17</v>
      </c>
      <c r="G560" s="120">
        <v>41.688177949999996</v>
      </c>
      <c r="H560" s="120">
        <v>-70.730063209999997</v>
      </c>
      <c r="I560" s="120">
        <v>41.688984619999999</v>
      </c>
      <c r="J560" s="120">
        <v>-70.733673909999993</v>
      </c>
    </row>
    <row r="561" spans="1:10" ht="12.75" customHeight="1" x14ac:dyDescent="0.2">
      <c r="A561" s="120" t="s">
        <v>479</v>
      </c>
      <c r="B561" s="120" t="s">
        <v>521</v>
      </c>
      <c r="C561" s="120" t="s">
        <v>522</v>
      </c>
      <c r="D561" s="120" t="s">
        <v>31</v>
      </c>
      <c r="E561" s="120">
        <v>2</v>
      </c>
      <c r="F561" s="121">
        <v>0.49199999999999999</v>
      </c>
      <c r="G561" s="111">
        <v>41.946610999999997</v>
      </c>
      <c r="H561" s="111">
        <v>-70.627527000000001</v>
      </c>
      <c r="I561" s="111">
        <v>41.941685</v>
      </c>
      <c r="J561" s="111">
        <v>-70.620739999999998</v>
      </c>
    </row>
    <row r="562" spans="1:10" ht="12.75" customHeight="1" x14ac:dyDescent="0.2">
      <c r="A562" s="111" t="s">
        <v>479</v>
      </c>
      <c r="B562" s="111" t="s">
        <v>1232</v>
      </c>
      <c r="C562" s="111" t="s">
        <v>522</v>
      </c>
      <c r="D562" s="111" t="s">
        <v>31</v>
      </c>
      <c r="E562" s="111">
        <v>2</v>
      </c>
      <c r="F562" s="120">
        <v>0.16</v>
      </c>
      <c r="G562" s="111">
        <v>41.979328440000003</v>
      </c>
      <c r="H562" s="111">
        <v>-70.652519490000003</v>
      </c>
      <c r="I562" s="111">
        <v>41.965273000000003</v>
      </c>
      <c r="J562" s="111">
        <v>-70.641305000000003</v>
      </c>
    </row>
    <row r="563" spans="1:10" ht="12.75" customHeight="1" x14ac:dyDescent="0.2">
      <c r="A563" s="120" t="s">
        <v>479</v>
      </c>
      <c r="B563" s="120" t="s">
        <v>523</v>
      </c>
      <c r="C563" s="120" t="s">
        <v>522</v>
      </c>
      <c r="D563" s="120" t="s">
        <v>31</v>
      </c>
      <c r="E563" s="120">
        <v>2</v>
      </c>
      <c r="F563" s="121">
        <v>0.49199999999999999</v>
      </c>
      <c r="G563" s="111">
        <v>41.965273000000003</v>
      </c>
      <c r="H563" s="111">
        <v>-70.641305000000003</v>
      </c>
      <c r="I563" s="111">
        <v>41.946610999999997</v>
      </c>
      <c r="J563" s="111">
        <v>-70.627527000000001</v>
      </c>
    </row>
    <row r="564" spans="1:10" ht="12.75" customHeight="1" x14ac:dyDescent="0.2">
      <c r="A564" s="120" t="s">
        <v>479</v>
      </c>
      <c r="B564" s="120" t="s">
        <v>524</v>
      </c>
      <c r="C564" s="120" t="s">
        <v>525</v>
      </c>
      <c r="D564" s="120" t="s">
        <v>32</v>
      </c>
      <c r="E564" s="120">
        <v>2</v>
      </c>
      <c r="F564" s="121">
        <v>9.4E-2</v>
      </c>
      <c r="G564" s="120">
        <v>41.649235509999997</v>
      </c>
      <c r="H564" s="120">
        <v>-70.762252619999998</v>
      </c>
      <c r="I564" s="120">
        <v>41.65066865</v>
      </c>
      <c r="J564" s="120">
        <v>-70.762587339999996</v>
      </c>
    </row>
    <row r="565" spans="1:10" ht="12.75" customHeight="1" x14ac:dyDescent="0.2">
      <c r="A565" s="48" t="s">
        <v>479</v>
      </c>
      <c r="B565" s="48" t="s">
        <v>1194</v>
      </c>
      <c r="C565" s="48" t="s">
        <v>1195</v>
      </c>
      <c r="D565" s="48" t="s">
        <v>31</v>
      </c>
      <c r="E565" s="48">
        <v>2</v>
      </c>
      <c r="F565" s="120">
        <v>0.18</v>
      </c>
      <c r="G565" s="120">
        <v>41.74024052</v>
      </c>
      <c r="H565" s="120">
        <v>-70.64866275</v>
      </c>
      <c r="I565" s="120">
        <v>41.740354680000003</v>
      </c>
      <c r="J565" s="120">
        <v>-70.652014449999996</v>
      </c>
    </row>
    <row r="566" spans="1:10" ht="12.75" customHeight="1" x14ac:dyDescent="0.2">
      <c r="A566" s="111" t="s">
        <v>479</v>
      </c>
      <c r="B566" s="111" t="s">
        <v>1217</v>
      </c>
      <c r="C566" s="111" t="s">
        <v>1218</v>
      </c>
      <c r="D566" s="111" t="s">
        <v>31</v>
      </c>
      <c r="E566" s="111">
        <v>2</v>
      </c>
      <c r="F566" s="120">
        <v>2.4900000000000002</v>
      </c>
      <c r="G566" s="111">
        <v>42.049799999999998</v>
      </c>
      <c r="H566" s="111">
        <v>-70.642700000000005</v>
      </c>
      <c r="I566" s="111">
        <v>42.003300000000003</v>
      </c>
      <c r="J566" s="111">
        <v>-70.603999999999999</v>
      </c>
    </row>
    <row r="567" spans="1:10" ht="12.75" customHeight="1" x14ac:dyDescent="0.2">
      <c r="A567" s="48" t="s">
        <v>479</v>
      </c>
      <c r="B567" s="48" t="s">
        <v>1175</v>
      </c>
      <c r="C567" s="48" t="s">
        <v>1176</v>
      </c>
      <c r="D567" s="48" t="s">
        <v>31</v>
      </c>
      <c r="E567" s="48">
        <v>2</v>
      </c>
      <c r="F567" s="120">
        <v>1.24</v>
      </c>
      <c r="G567" s="120">
        <v>42.126231349999998</v>
      </c>
      <c r="H567" s="120">
        <v>-70.679912049999999</v>
      </c>
      <c r="I567" s="120">
        <v>42.111297819999997</v>
      </c>
      <c r="J567" s="120">
        <v>-70.666432220000004</v>
      </c>
    </row>
    <row r="568" spans="1:10" ht="12.75" customHeight="1" x14ac:dyDescent="0.2">
      <c r="A568" s="48" t="s">
        <v>479</v>
      </c>
      <c r="B568" s="48" t="s">
        <v>1171</v>
      </c>
      <c r="C568" s="48" t="s">
        <v>1172</v>
      </c>
      <c r="D568" s="48" t="s">
        <v>31</v>
      </c>
      <c r="E568" s="48">
        <v>3</v>
      </c>
      <c r="F568" s="120">
        <v>0.28000000000000003</v>
      </c>
      <c r="G568" s="120">
        <v>41.750102939999998</v>
      </c>
      <c r="H568" s="120">
        <v>-70.65295261</v>
      </c>
      <c r="I568" s="120">
        <v>41.747938009999999</v>
      </c>
      <c r="J568" s="120">
        <v>-70.655884479999997</v>
      </c>
    </row>
    <row r="569" spans="1:10" ht="12.75" customHeight="1" x14ac:dyDescent="0.2">
      <c r="A569" s="120" t="s">
        <v>479</v>
      </c>
      <c r="B569" s="120" t="s">
        <v>526</v>
      </c>
      <c r="C569" s="120" t="s">
        <v>527</v>
      </c>
      <c r="D569" s="120" t="s">
        <v>32</v>
      </c>
      <c r="E569" s="120">
        <v>2</v>
      </c>
      <c r="F569" s="121">
        <v>4.9000000000000002E-2</v>
      </c>
      <c r="G569" s="120">
        <v>41.99670759</v>
      </c>
      <c r="H569" s="120">
        <v>-70.699945749999998</v>
      </c>
      <c r="I569" s="120">
        <v>41.995769930000002</v>
      </c>
      <c r="J569" s="120">
        <v>-70.699677969999996</v>
      </c>
    </row>
    <row r="570" spans="1:10" ht="12.75" customHeight="1" x14ac:dyDescent="0.2">
      <c r="A570" s="111" t="s">
        <v>479</v>
      </c>
      <c r="B570" s="111" t="s">
        <v>1239</v>
      </c>
      <c r="C570" s="111" t="s">
        <v>1240</v>
      </c>
      <c r="D570" s="111" t="s">
        <v>31</v>
      </c>
      <c r="E570" s="111">
        <v>2</v>
      </c>
      <c r="F570" s="120">
        <v>0.15</v>
      </c>
      <c r="G570" s="120">
        <v>42.20911083</v>
      </c>
      <c r="H570" s="120">
        <v>-70.724221749999998</v>
      </c>
      <c r="I570" s="120">
        <v>42.208099130000001</v>
      </c>
      <c r="J570" s="120">
        <v>-70.72165991</v>
      </c>
    </row>
    <row r="571" spans="1:10" ht="12.75" customHeight="1" x14ac:dyDescent="0.2">
      <c r="A571" s="111" t="s">
        <v>479</v>
      </c>
      <c r="B571" s="111" t="s">
        <v>1246</v>
      </c>
      <c r="C571" s="111" t="s">
        <v>1247</v>
      </c>
      <c r="D571" s="111" t="s">
        <v>31</v>
      </c>
      <c r="E571" s="111">
        <v>2</v>
      </c>
      <c r="F571" s="120">
        <v>0.04</v>
      </c>
      <c r="G571" s="120">
        <v>42.204408299999997</v>
      </c>
      <c r="H571" s="120">
        <v>-70.715647849999996</v>
      </c>
      <c r="I571" s="120">
        <v>42.20475235</v>
      </c>
      <c r="J571" s="120">
        <v>-70.716480000000004</v>
      </c>
    </row>
    <row r="572" spans="1:10" ht="12.75" customHeight="1" x14ac:dyDescent="0.2">
      <c r="A572" s="120" t="s">
        <v>479</v>
      </c>
      <c r="B572" s="120" t="s">
        <v>528</v>
      </c>
      <c r="C572" s="120" t="s">
        <v>529</v>
      </c>
      <c r="D572" s="120" t="s">
        <v>148</v>
      </c>
      <c r="E572" s="120">
        <v>2</v>
      </c>
      <c r="F572" s="121">
        <v>8.9999999999999993E-3</v>
      </c>
      <c r="G572" s="120">
        <v>42.254818299999997</v>
      </c>
      <c r="H572" s="120">
        <v>-70.876653200000007</v>
      </c>
      <c r="I572" s="120">
        <v>42.25527846</v>
      </c>
      <c r="J572" s="120">
        <v>-70.876457619999996</v>
      </c>
    </row>
    <row r="573" spans="1:10" ht="12.75" customHeight="1" x14ac:dyDescent="0.2">
      <c r="A573" s="48" t="s">
        <v>479</v>
      </c>
      <c r="B573" s="48" t="s">
        <v>1235</v>
      </c>
      <c r="C573" s="48" t="s">
        <v>1236</v>
      </c>
      <c r="D573" s="48" t="s">
        <v>31</v>
      </c>
      <c r="E573" s="48">
        <v>3</v>
      </c>
      <c r="F573" s="120">
        <v>0.35</v>
      </c>
      <c r="G573" s="120">
        <v>41.738440529999998</v>
      </c>
      <c r="H573" s="120">
        <v>-70.663854499999999</v>
      </c>
      <c r="I573" s="120">
        <v>41.741817820000001</v>
      </c>
      <c r="J573" s="120">
        <v>-70.665957910000003</v>
      </c>
    </row>
    <row r="574" spans="1:10" ht="12.75" customHeight="1" x14ac:dyDescent="0.2">
      <c r="A574" s="120" t="s">
        <v>479</v>
      </c>
      <c r="B574" s="120" t="s">
        <v>530</v>
      </c>
      <c r="C574" s="120" t="s">
        <v>531</v>
      </c>
      <c r="D574" s="120" t="s">
        <v>31</v>
      </c>
      <c r="E574" s="120">
        <v>2</v>
      </c>
      <c r="F574" s="121">
        <v>5.6000000000000001E-2</v>
      </c>
      <c r="G574" s="120">
        <v>42.027910839999997</v>
      </c>
      <c r="H574" s="120">
        <v>-70.671170559999993</v>
      </c>
      <c r="I574" s="120">
        <v>42.026808899999999</v>
      </c>
      <c r="J574" s="120">
        <v>-70.670864120000005</v>
      </c>
    </row>
    <row r="575" spans="1:10" ht="12.75" customHeight="1" x14ac:dyDescent="0.2">
      <c r="A575" s="48" t="s">
        <v>479</v>
      </c>
      <c r="B575" s="48" t="s">
        <v>1163</v>
      </c>
      <c r="C575" s="48" t="s">
        <v>1164</v>
      </c>
      <c r="D575" s="48" t="s">
        <v>31</v>
      </c>
      <c r="E575" s="48">
        <v>2</v>
      </c>
      <c r="F575" s="120">
        <v>0.08</v>
      </c>
      <c r="G575" s="120">
        <v>41.6955919249</v>
      </c>
      <c r="H575" s="120">
        <v>-70.755943562900001</v>
      </c>
      <c r="I575" s="120">
        <v>41.694597999999999</v>
      </c>
      <c r="J575" s="120">
        <v>-70.756186</v>
      </c>
    </row>
    <row r="576" spans="1:10" ht="12.75" customHeight="1" x14ac:dyDescent="0.2">
      <c r="A576" s="48" t="s">
        <v>479</v>
      </c>
      <c r="B576" s="48" t="s">
        <v>1173</v>
      </c>
      <c r="C576" s="48" t="s">
        <v>1174</v>
      </c>
      <c r="D576" s="48" t="s">
        <v>31</v>
      </c>
      <c r="E576" s="48">
        <v>2</v>
      </c>
      <c r="F576" s="120">
        <v>0.08</v>
      </c>
      <c r="G576" s="120">
        <v>41.694597999999999</v>
      </c>
      <c r="H576" s="120">
        <v>-70.756186</v>
      </c>
      <c r="I576" s="120">
        <v>41.693216142099999</v>
      </c>
      <c r="J576" s="120">
        <v>-70.756028220800005</v>
      </c>
    </row>
    <row r="577" spans="1:10" ht="12.75" customHeight="1" x14ac:dyDescent="0.2">
      <c r="A577" s="111" t="s">
        <v>479</v>
      </c>
      <c r="B577" s="111" t="s">
        <v>1196</v>
      </c>
      <c r="C577" s="111" t="s">
        <v>1197</v>
      </c>
      <c r="D577" s="111" t="s">
        <v>31</v>
      </c>
      <c r="E577" s="111">
        <v>2</v>
      </c>
      <c r="F577" s="120">
        <v>0.12</v>
      </c>
      <c r="G577" s="120">
        <v>41.736744979999997</v>
      </c>
      <c r="H577" s="120">
        <v>-70.719166290000004</v>
      </c>
      <c r="I577" s="120">
        <v>41.73609622</v>
      </c>
      <c r="J577" s="120">
        <v>-70.72147142</v>
      </c>
    </row>
    <row r="578" spans="1:10" ht="12.75" customHeight="1" x14ac:dyDescent="0.2">
      <c r="A578" s="111" t="s">
        <v>479</v>
      </c>
      <c r="B578" s="111" t="s">
        <v>1248</v>
      </c>
      <c r="C578" s="111" t="s">
        <v>1249</v>
      </c>
      <c r="D578" s="111" t="s">
        <v>31</v>
      </c>
      <c r="E578" s="111">
        <v>2</v>
      </c>
      <c r="F578" s="120">
        <v>0.19</v>
      </c>
      <c r="G578" s="120">
        <v>41.739945749999997</v>
      </c>
      <c r="H578" s="120">
        <v>-70.715520380000001</v>
      </c>
      <c r="I578" s="120">
        <v>41.737512539999997</v>
      </c>
      <c r="J578" s="120">
        <v>-70.717039459999995</v>
      </c>
    </row>
    <row r="579" spans="1:10" ht="12.75" customHeight="1" x14ac:dyDescent="0.2">
      <c r="A579" s="111" t="s">
        <v>479</v>
      </c>
      <c r="B579" s="111" t="s">
        <v>1213</v>
      </c>
      <c r="C579" s="111" t="s">
        <v>1214</v>
      </c>
      <c r="D579" s="111" t="s">
        <v>32</v>
      </c>
      <c r="E579" s="111">
        <v>2</v>
      </c>
      <c r="F579" s="120">
        <v>0.01</v>
      </c>
      <c r="G579" s="111">
        <v>41.708231150000003</v>
      </c>
      <c r="H579" s="111">
        <v>-70.764242769999996</v>
      </c>
      <c r="I579" s="111">
        <v>41.708916000000002</v>
      </c>
      <c r="J579" s="111">
        <v>-70.764559000000006</v>
      </c>
    </row>
    <row r="580" spans="1:10" ht="12.75" customHeight="1" x14ac:dyDescent="0.2">
      <c r="A580" s="48" t="s">
        <v>479</v>
      </c>
      <c r="B580" s="48" t="s">
        <v>1225</v>
      </c>
      <c r="C580" s="48" t="s">
        <v>1226</v>
      </c>
      <c r="D580" s="48" t="s">
        <v>32</v>
      </c>
      <c r="E580" s="48">
        <v>2</v>
      </c>
      <c r="F580" s="120">
        <v>0.01</v>
      </c>
      <c r="G580" s="111">
        <v>41.708231150000003</v>
      </c>
      <c r="H580" s="111">
        <v>-70.764242769999996</v>
      </c>
      <c r="I580" s="111">
        <v>41.707668220000002</v>
      </c>
      <c r="J580" s="111">
        <v>-70.764153469999997</v>
      </c>
    </row>
    <row r="581" spans="1:10" ht="12.75" customHeight="1" x14ac:dyDescent="0.2">
      <c r="A581" s="120" t="s">
        <v>479</v>
      </c>
      <c r="B581" s="120" t="s">
        <v>532</v>
      </c>
      <c r="C581" s="120" t="s">
        <v>296</v>
      </c>
      <c r="D581" s="120" t="s">
        <v>31</v>
      </c>
      <c r="E581" s="120">
        <v>2</v>
      </c>
      <c r="F581" s="121">
        <v>0.104</v>
      </c>
      <c r="G581" s="120">
        <v>41.65770431</v>
      </c>
      <c r="H581" s="120">
        <v>-70.809689669999997</v>
      </c>
      <c r="I581" s="120">
        <v>41.657858480000002</v>
      </c>
      <c r="J581" s="120">
        <v>-70.80797244</v>
      </c>
    </row>
    <row r="582" spans="1:10" ht="12.75" customHeight="1" x14ac:dyDescent="0.2">
      <c r="A582" s="111" t="s">
        <v>479</v>
      </c>
      <c r="B582" s="111" t="s">
        <v>1200</v>
      </c>
      <c r="C582" s="111" t="s">
        <v>296</v>
      </c>
      <c r="D582" s="111" t="s">
        <v>31</v>
      </c>
      <c r="E582" s="111">
        <v>2</v>
      </c>
      <c r="F582" s="120">
        <v>0.01</v>
      </c>
      <c r="G582" s="120">
        <v>42.248700900000003</v>
      </c>
      <c r="H582" s="120">
        <v>-70.888687259999998</v>
      </c>
      <c r="I582" s="120">
        <v>42.246172080000001</v>
      </c>
      <c r="J582" s="120">
        <v>-70.885557129999995</v>
      </c>
    </row>
    <row r="583" spans="1:10" ht="12.75" customHeight="1" x14ac:dyDescent="0.2">
      <c r="A583" s="120" t="s">
        <v>479</v>
      </c>
      <c r="B583" s="120" t="s">
        <v>533</v>
      </c>
      <c r="C583" s="120" t="s">
        <v>534</v>
      </c>
      <c r="D583" s="120" t="s">
        <v>148</v>
      </c>
      <c r="E583" s="120">
        <v>2</v>
      </c>
      <c r="F583" s="121">
        <v>4.2999999999999997E-2</v>
      </c>
      <c r="G583" s="120">
        <v>42.259465609999999</v>
      </c>
      <c r="H583" s="120">
        <v>-70.914202000000003</v>
      </c>
      <c r="I583" s="120">
        <v>42.258922239999997</v>
      </c>
      <c r="J583" s="120">
        <v>-70.914618079999997</v>
      </c>
    </row>
    <row r="584" spans="1:10" ht="12.75" customHeight="1" x14ac:dyDescent="0.2">
      <c r="A584" s="48" t="s">
        <v>479</v>
      </c>
      <c r="B584" s="48" t="s">
        <v>1227</v>
      </c>
      <c r="C584" s="48" t="s">
        <v>1228</v>
      </c>
      <c r="D584" s="48" t="s">
        <v>31</v>
      </c>
      <c r="E584" s="48">
        <v>2</v>
      </c>
      <c r="F584" s="120">
        <v>7.0000000000000007E-2</v>
      </c>
      <c r="G584" s="120">
        <v>42.046948</v>
      </c>
      <c r="H584" s="120">
        <v>-70.651011999999994</v>
      </c>
      <c r="I584" s="120">
        <v>42.04589</v>
      </c>
      <c r="J584" s="120">
        <v>-70.651163999999994</v>
      </c>
    </row>
    <row r="585" spans="1:10" ht="12.75" customHeight="1" x14ac:dyDescent="0.2">
      <c r="A585" s="120" t="s">
        <v>479</v>
      </c>
      <c r="B585" s="120" t="s">
        <v>535</v>
      </c>
      <c r="C585" s="120" t="s">
        <v>536</v>
      </c>
      <c r="D585" s="120" t="s">
        <v>31</v>
      </c>
      <c r="E585" s="120">
        <v>2</v>
      </c>
      <c r="F585" s="121">
        <v>1.0449999999999999</v>
      </c>
      <c r="G585" s="120">
        <v>41.933939000000002</v>
      </c>
      <c r="H585" s="120">
        <v>-70.561187000000004</v>
      </c>
      <c r="I585" s="120">
        <v>41.926357000000003</v>
      </c>
      <c r="J585" s="120">
        <v>-70.543930000000003</v>
      </c>
    </row>
    <row r="586" spans="1:10" ht="12.75" customHeight="1" x14ac:dyDescent="0.2">
      <c r="A586" s="120" t="s">
        <v>479</v>
      </c>
      <c r="B586" s="120" t="s">
        <v>537</v>
      </c>
      <c r="C586" s="120" t="s">
        <v>536</v>
      </c>
      <c r="D586" s="120" t="s">
        <v>31</v>
      </c>
      <c r="E586" s="120">
        <v>2</v>
      </c>
      <c r="F586" s="121">
        <v>1.0449999999999999</v>
      </c>
      <c r="G586" s="120">
        <v>41.926543850000002</v>
      </c>
      <c r="H586" s="120">
        <v>-70.544051620000005</v>
      </c>
      <c r="I586" s="120">
        <v>41.926543850000002</v>
      </c>
      <c r="J586" s="120">
        <v>-70.544051620000005</v>
      </c>
    </row>
    <row r="587" spans="1:10" ht="12.75" customHeight="1" x14ac:dyDescent="0.2">
      <c r="A587" s="111" t="s">
        <v>479</v>
      </c>
      <c r="B587" s="111" t="s">
        <v>1233</v>
      </c>
      <c r="C587" s="111" t="s">
        <v>1234</v>
      </c>
      <c r="D587" s="111" t="s">
        <v>31</v>
      </c>
      <c r="E587" s="111">
        <v>2</v>
      </c>
      <c r="F587" s="120">
        <v>0.77</v>
      </c>
      <c r="G587" s="120">
        <v>42.309304910000002</v>
      </c>
      <c r="H587" s="120">
        <v>-70.882513320000001</v>
      </c>
      <c r="I587" s="120">
        <v>42.298631839999999</v>
      </c>
      <c r="J587" s="120">
        <v>-70.879887940000003</v>
      </c>
    </row>
    <row r="588" spans="1:10" ht="12.75" customHeight="1" x14ac:dyDescent="0.2">
      <c r="A588" s="110" t="s">
        <v>479</v>
      </c>
      <c r="B588" s="110" t="s">
        <v>1241</v>
      </c>
      <c r="C588" s="110" t="s">
        <v>478</v>
      </c>
      <c r="D588" s="110" t="s">
        <v>148</v>
      </c>
      <c r="E588" s="110">
        <v>2</v>
      </c>
      <c r="F588" s="110">
        <v>0.04</v>
      </c>
      <c r="G588" s="110">
        <v>42.242699999999999</v>
      </c>
      <c r="H588" s="110">
        <v>-70.788200000000003</v>
      </c>
      <c r="I588" s="110">
        <v>42.242899999999999</v>
      </c>
      <c r="J588" s="110">
        <v>-70.787599999999998</v>
      </c>
    </row>
    <row r="589" spans="1:10" ht="12.75" customHeight="1" x14ac:dyDescent="0.2">
      <c r="A589" s="48"/>
      <c r="B589" s="53">
        <f>COUNTA(B502:B588)</f>
        <v>87</v>
      </c>
      <c r="C589" s="48"/>
      <c r="D589" s="48"/>
      <c r="E589" s="61"/>
      <c r="F589" s="154">
        <f>SUM(F502:F588)</f>
        <v>26.529</v>
      </c>
      <c r="G589" s="48"/>
      <c r="H589" s="48"/>
      <c r="I589" s="48"/>
      <c r="J589" s="48"/>
    </row>
    <row r="590" spans="1:10" ht="9.75" customHeight="1" x14ac:dyDescent="0.2">
      <c r="A590" s="48"/>
      <c r="B590" s="53"/>
      <c r="C590" s="48"/>
      <c r="D590" s="48"/>
      <c r="E590" s="61"/>
      <c r="F590" s="154"/>
      <c r="G590" s="48"/>
      <c r="H590" s="48"/>
      <c r="I590" s="48"/>
      <c r="J590" s="48"/>
    </row>
    <row r="591" spans="1:10" ht="12.75" customHeight="1" x14ac:dyDescent="0.2">
      <c r="A591" s="120" t="s">
        <v>150</v>
      </c>
      <c r="B591" s="120" t="s">
        <v>538</v>
      </c>
      <c r="C591" s="120" t="s">
        <v>539</v>
      </c>
      <c r="D591" s="120" t="s">
        <v>31</v>
      </c>
      <c r="E591" s="120">
        <v>1</v>
      </c>
      <c r="F591" s="121">
        <v>0.92900000000000005</v>
      </c>
      <c r="G591" s="120">
        <v>42.323284000000001</v>
      </c>
      <c r="H591" s="120">
        <v>-71.046790999999999</v>
      </c>
      <c r="I591" s="120">
        <v>42.329103000000003</v>
      </c>
      <c r="J591" s="120">
        <v>-71.037391</v>
      </c>
    </row>
    <row r="592" spans="1:10" ht="12.75" customHeight="1" x14ac:dyDescent="0.2">
      <c r="A592" s="120" t="s">
        <v>150</v>
      </c>
      <c r="B592" s="120" t="s">
        <v>540</v>
      </c>
      <c r="C592" s="120" t="s">
        <v>539</v>
      </c>
      <c r="D592" s="120" t="s">
        <v>31</v>
      </c>
      <c r="E592" s="120">
        <v>1</v>
      </c>
      <c r="F592" s="121">
        <v>0.92900000000000005</v>
      </c>
      <c r="G592" s="120">
        <v>42.323284000000001</v>
      </c>
      <c r="H592" s="120">
        <v>-71.046790999999999</v>
      </c>
      <c r="I592" s="120">
        <v>42.329103000000003</v>
      </c>
      <c r="J592" s="120">
        <v>-71.037391</v>
      </c>
    </row>
    <row r="593" spans="1:10" ht="12.75" customHeight="1" x14ac:dyDescent="0.2">
      <c r="A593" s="120" t="s">
        <v>150</v>
      </c>
      <c r="B593" s="120" t="s">
        <v>541</v>
      </c>
      <c r="C593" s="120" t="s">
        <v>542</v>
      </c>
      <c r="D593" s="120" t="s">
        <v>31</v>
      </c>
      <c r="E593" s="120">
        <v>1</v>
      </c>
      <c r="F593" s="121">
        <v>0.20699999999999999</v>
      </c>
      <c r="G593" s="120">
        <v>42.33278</v>
      </c>
      <c r="H593" s="120">
        <v>-71.024749999999997</v>
      </c>
      <c r="I593" s="120">
        <v>42.332270000000001</v>
      </c>
      <c r="J593" s="120">
        <v>-71.020804999999996</v>
      </c>
    </row>
    <row r="594" spans="1:10" ht="12.75" customHeight="1" x14ac:dyDescent="0.2">
      <c r="A594" s="120" t="s">
        <v>150</v>
      </c>
      <c r="B594" s="120" t="s">
        <v>543</v>
      </c>
      <c r="C594" s="120" t="s">
        <v>544</v>
      </c>
      <c r="D594" s="120" t="s">
        <v>31</v>
      </c>
      <c r="E594" s="120">
        <v>1</v>
      </c>
      <c r="F594" s="121">
        <v>0.436</v>
      </c>
      <c r="G594" s="120">
        <v>42.381447337799997</v>
      </c>
      <c r="H594" s="120">
        <v>71.0110965147</v>
      </c>
      <c r="I594" s="120">
        <v>42.383237000000001</v>
      </c>
      <c r="J594" s="120">
        <v>-71.010548999999997</v>
      </c>
    </row>
    <row r="595" spans="1:10" ht="12.75" customHeight="1" x14ac:dyDescent="0.2">
      <c r="A595" s="120" t="s">
        <v>150</v>
      </c>
      <c r="B595" s="120" t="s">
        <v>545</v>
      </c>
      <c r="C595" s="120" t="s">
        <v>544</v>
      </c>
      <c r="D595" s="120" t="s">
        <v>31</v>
      </c>
      <c r="E595" s="120">
        <v>1</v>
      </c>
      <c r="F595" s="121">
        <v>0.436</v>
      </c>
      <c r="G595" s="120">
        <v>42.383237000000001</v>
      </c>
      <c r="H595" s="120">
        <v>-71.010548999999997</v>
      </c>
      <c r="I595" s="120">
        <v>42.384492999999999</v>
      </c>
      <c r="J595" s="120">
        <v>-71.008309999999994</v>
      </c>
    </row>
    <row r="596" spans="1:10" ht="12.75" customHeight="1" x14ac:dyDescent="0.2">
      <c r="A596" s="120" t="s">
        <v>150</v>
      </c>
      <c r="B596" s="120" t="s">
        <v>546</v>
      </c>
      <c r="C596" s="120" t="s">
        <v>544</v>
      </c>
      <c r="D596" s="120" t="s">
        <v>31</v>
      </c>
      <c r="E596" s="120">
        <v>1</v>
      </c>
      <c r="F596" s="121">
        <v>0.436</v>
      </c>
      <c r="G596" s="120">
        <v>42.384492999999999</v>
      </c>
      <c r="H596" s="120">
        <v>-71.008309999999994</v>
      </c>
      <c r="I596" s="120">
        <v>42.3841966118</v>
      </c>
      <c r="J596" s="120">
        <v>-71.005631260000001</v>
      </c>
    </row>
    <row r="597" spans="1:10" ht="12.75" customHeight="1" x14ac:dyDescent="0.2">
      <c r="A597" s="111" t="s">
        <v>150</v>
      </c>
      <c r="B597" s="111" t="s">
        <v>1250</v>
      </c>
      <c r="C597" s="111" t="s">
        <v>1251</v>
      </c>
      <c r="D597" s="111" t="s">
        <v>31</v>
      </c>
      <c r="E597" s="111">
        <v>2</v>
      </c>
      <c r="F597" s="120">
        <v>0.05</v>
      </c>
      <c r="G597" s="120">
        <v>42.377612999999997</v>
      </c>
      <c r="H597" s="120">
        <v>-70.992334999999997</v>
      </c>
      <c r="I597" s="120">
        <v>42.376848000000003</v>
      </c>
      <c r="J597" s="120">
        <v>-70.992475999999996</v>
      </c>
    </row>
    <row r="598" spans="1:10" ht="12.75" customHeight="1" x14ac:dyDescent="0.2">
      <c r="A598" s="111" t="s">
        <v>150</v>
      </c>
      <c r="B598" s="111" t="s">
        <v>1260</v>
      </c>
      <c r="C598" s="111" t="s">
        <v>1261</v>
      </c>
      <c r="D598" s="111" t="s">
        <v>31</v>
      </c>
      <c r="E598" s="111">
        <v>2</v>
      </c>
      <c r="F598" s="120">
        <v>0.13</v>
      </c>
      <c r="G598" s="120">
        <v>42.361854999999998</v>
      </c>
      <c r="H598" s="120">
        <v>-70.975271000000006</v>
      </c>
      <c r="I598" s="120">
        <v>42.359900000000003</v>
      </c>
      <c r="J598" s="120">
        <v>-70.975015999999997</v>
      </c>
    </row>
    <row r="599" spans="1:10" ht="12.75" customHeight="1" x14ac:dyDescent="0.2">
      <c r="A599" s="111" t="s">
        <v>150</v>
      </c>
      <c r="B599" s="111" t="s">
        <v>1264</v>
      </c>
      <c r="C599" s="111" t="s">
        <v>1265</v>
      </c>
      <c r="D599" s="111" t="s">
        <v>31</v>
      </c>
      <c r="E599" s="111">
        <v>2</v>
      </c>
      <c r="F599" s="120">
        <v>0.02</v>
      </c>
      <c r="G599" s="120">
        <v>42.389553200000002</v>
      </c>
      <c r="H599" s="120">
        <v>-70.976127450000007</v>
      </c>
      <c r="I599" s="120">
        <v>42.389490670000001</v>
      </c>
      <c r="J599" s="120">
        <v>-70.975618049999994</v>
      </c>
    </row>
    <row r="600" spans="1:10" ht="12.75" customHeight="1" x14ac:dyDescent="0.2">
      <c r="A600" s="48" t="s">
        <v>150</v>
      </c>
      <c r="B600" s="48" t="s">
        <v>1252</v>
      </c>
      <c r="C600" s="48" t="s">
        <v>1253</v>
      </c>
      <c r="D600" s="48" t="s">
        <v>31</v>
      </c>
      <c r="E600" s="48">
        <v>2</v>
      </c>
      <c r="F600" s="120">
        <v>0.32</v>
      </c>
      <c r="G600" s="120">
        <v>42.328523330000003</v>
      </c>
      <c r="H600" s="120">
        <v>-70.930707089999999</v>
      </c>
      <c r="I600" s="120">
        <v>42.325926670000001</v>
      </c>
      <c r="J600" s="120">
        <v>-70.926335359999996</v>
      </c>
    </row>
    <row r="601" spans="1:10" ht="12.75" customHeight="1" x14ac:dyDescent="0.2">
      <c r="A601" s="120" t="s">
        <v>150</v>
      </c>
      <c r="B601" s="120" t="s">
        <v>547</v>
      </c>
      <c r="C601" s="120" t="s">
        <v>548</v>
      </c>
      <c r="D601" s="120" t="s">
        <v>31</v>
      </c>
      <c r="E601" s="120">
        <v>1</v>
      </c>
      <c r="F601" s="121">
        <v>0.16900000000000001</v>
      </c>
      <c r="G601" s="120">
        <v>42.329349999999998</v>
      </c>
      <c r="H601" s="120">
        <v>-71.033233999999993</v>
      </c>
      <c r="I601" s="120">
        <v>42.330652999999998</v>
      </c>
      <c r="J601" s="120">
        <v>-71.030426000000006</v>
      </c>
    </row>
    <row r="602" spans="1:10" ht="12.75" customHeight="1" x14ac:dyDescent="0.2">
      <c r="A602" s="120" t="s">
        <v>150</v>
      </c>
      <c r="B602" s="120" t="s">
        <v>549</v>
      </c>
      <c r="C602" s="120" t="s">
        <v>550</v>
      </c>
      <c r="D602" s="120" t="s">
        <v>31</v>
      </c>
      <c r="E602" s="120">
        <v>2</v>
      </c>
      <c r="F602" s="121">
        <v>0.29699999999999999</v>
      </c>
      <c r="G602" s="120">
        <v>42.307944999999997</v>
      </c>
      <c r="H602" s="120">
        <v>-71.049734000000001</v>
      </c>
      <c r="I602" s="120">
        <v>42.304836000000002</v>
      </c>
      <c r="J602" s="120">
        <v>-71.048000000000002</v>
      </c>
    </row>
    <row r="603" spans="1:10" ht="12.75" customHeight="1" x14ac:dyDescent="0.2">
      <c r="A603" s="111" t="s">
        <v>150</v>
      </c>
      <c r="B603" s="111" t="s">
        <v>1272</v>
      </c>
      <c r="C603" s="111" t="s">
        <v>1273</v>
      </c>
      <c r="D603" s="111" t="s">
        <v>31</v>
      </c>
      <c r="E603" s="111">
        <v>2</v>
      </c>
      <c r="F603" s="120">
        <v>0.04</v>
      </c>
      <c r="G603" s="120">
        <v>42.36933879</v>
      </c>
      <c r="H603" s="120">
        <v>-70.983705749999999</v>
      </c>
      <c r="I603" s="120">
        <v>42.368908509999997</v>
      </c>
      <c r="J603" s="120">
        <v>-70.984306509999996</v>
      </c>
    </row>
    <row r="604" spans="1:10" ht="12.75" customHeight="1" x14ac:dyDescent="0.2">
      <c r="A604" s="111" t="s">
        <v>150</v>
      </c>
      <c r="B604" s="111" t="s">
        <v>1254</v>
      </c>
      <c r="C604" s="111" t="s">
        <v>1255</v>
      </c>
      <c r="D604" s="111" t="s">
        <v>31</v>
      </c>
      <c r="E604" s="111">
        <v>2</v>
      </c>
      <c r="F604" s="120">
        <v>0.31</v>
      </c>
      <c r="G604" s="120">
        <v>42.333078</v>
      </c>
      <c r="H604" s="120">
        <v>-71.021855000000002</v>
      </c>
      <c r="I604" s="120">
        <v>42.337145999999997</v>
      </c>
      <c r="J604" s="120">
        <v>-71.022442999999996</v>
      </c>
    </row>
    <row r="605" spans="1:10" ht="12.75" customHeight="1" x14ac:dyDescent="0.2">
      <c r="A605" s="111" t="s">
        <v>150</v>
      </c>
      <c r="B605" s="111" t="s">
        <v>1256</v>
      </c>
      <c r="C605" s="111" t="s">
        <v>1257</v>
      </c>
      <c r="D605" s="111" t="s">
        <v>31</v>
      </c>
      <c r="E605" s="111">
        <v>2</v>
      </c>
      <c r="F605" s="111">
        <v>0.67</v>
      </c>
      <c r="G605" s="111">
        <v>42.402211489999999</v>
      </c>
      <c r="H605" s="111">
        <v>-70.988276850000005</v>
      </c>
      <c r="I605" s="111">
        <v>42.420828999999998</v>
      </c>
      <c r="J605" s="111">
        <v>-70.984555999999998</v>
      </c>
    </row>
    <row r="606" spans="1:10" ht="12.75" customHeight="1" x14ac:dyDescent="0.2">
      <c r="A606" s="111" t="s">
        <v>150</v>
      </c>
      <c r="B606" s="111" t="s">
        <v>1258</v>
      </c>
      <c r="C606" s="111" t="s">
        <v>1257</v>
      </c>
      <c r="D606" s="111" t="s">
        <v>31</v>
      </c>
      <c r="E606" s="111">
        <v>2</v>
      </c>
      <c r="F606" s="111">
        <v>0.67</v>
      </c>
      <c r="G606" s="111">
        <v>42.408712000000001</v>
      </c>
      <c r="H606" s="111">
        <v>-70.990218999999996</v>
      </c>
      <c r="I606" s="111">
        <v>42.402211489999999</v>
      </c>
      <c r="J606" s="111">
        <v>-70.988276850000005</v>
      </c>
    </row>
    <row r="607" spans="1:10" ht="12.75" customHeight="1" x14ac:dyDescent="0.2">
      <c r="A607" s="111" t="s">
        <v>150</v>
      </c>
      <c r="B607" s="111" t="s">
        <v>1259</v>
      </c>
      <c r="C607" s="111" t="s">
        <v>1257</v>
      </c>
      <c r="D607" s="111" t="s">
        <v>31</v>
      </c>
      <c r="E607" s="111">
        <v>2</v>
      </c>
      <c r="F607" s="111">
        <v>0.67</v>
      </c>
      <c r="G607" s="111">
        <v>42.442281999999999</v>
      </c>
      <c r="H607" s="111">
        <v>-70.963144</v>
      </c>
      <c r="I607" s="111">
        <v>42.43588853</v>
      </c>
      <c r="J607" s="111">
        <v>-70.968718120000005</v>
      </c>
    </row>
    <row r="608" spans="1:10" ht="12.75" customHeight="1" x14ac:dyDescent="0.2">
      <c r="A608" s="111" t="s">
        <v>150</v>
      </c>
      <c r="B608" s="111" t="s">
        <v>1274</v>
      </c>
      <c r="C608" s="111" t="s">
        <v>1257</v>
      </c>
      <c r="D608" s="111" t="s">
        <v>31</v>
      </c>
      <c r="E608" s="111">
        <v>2</v>
      </c>
      <c r="F608" s="111">
        <v>0.67</v>
      </c>
      <c r="G608" s="111">
        <v>42.420828999999998</v>
      </c>
      <c r="H608" s="111">
        <v>-70.984555999999998</v>
      </c>
      <c r="I608" s="111">
        <v>42.408712000000001</v>
      </c>
      <c r="J608" s="111">
        <v>-70.990218999999996</v>
      </c>
    </row>
    <row r="609" spans="1:11" ht="12.75" customHeight="1" x14ac:dyDescent="0.2">
      <c r="A609" s="120" t="s">
        <v>150</v>
      </c>
      <c r="B609" s="120" t="s">
        <v>551</v>
      </c>
      <c r="C609" s="120" t="s">
        <v>552</v>
      </c>
      <c r="D609" s="120" t="s">
        <v>31</v>
      </c>
      <c r="E609" s="120">
        <v>2</v>
      </c>
      <c r="F609" s="121">
        <v>0.16300000000000001</v>
      </c>
      <c r="G609" s="120">
        <v>42.307879999999997</v>
      </c>
      <c r="H609" s="120">
        <v>-71.052869999999999</v>
      </c>
      <c r="I609" s="120">
        <v>42.307940000000002</v>
      </c>
      <c r="J609" s="120">
        <v>-71.049719999999994</v>
      </c>
    </row>
    <row r="610" spans="1:11" ht="12.75" customHeight="1" x14ac:dyDescent="0.2">
      <c r="A610" s="111" t="s">
        <v>150</v>
      </c>
      <c r="B610" s="111" t="s">
        <v>1268</v>
      </c>
      <c r="C610" s="111" t="s">
        <v>1269</v>
      </c>
      <c r="D610" s="111" t="s">
        <v>31</v>
      </c>
      <c r="E610" s="111">
        <v>2</v>
      </c>
      <c r="F610" s="120">
        <v>0.26</v>
      </c>
      <c r="G610" s="120">
        <v>42.393976549999998</v>
      </c>
      <c r="H610" s="120">
        <v>-70.981678000000002</v>
      </c>
      <c r="I610" s="120">
        <v>42.390651730000002</v>
      </c>
      <c r="J610" s="120">
        <v>-70.979701489999997</v>
      </c>
    </row>
    <row r="611" spans="1:11" ht="12.75" customHeight="1" x14ac:dyDescent="0.2">
      <c r="A611" s="48" t="s">
        <v>150</v>
      </c>
      <c r="B611" s="48" t="s">
        <v>1270</v>
      </c>
      <c r="C611" s="48" t="s">
        <v>1271</v>
      </c>
      <c r="D611" s="48" t="s">
        <v>31</v>
      </c>
      <c r="E611" s="48">
        <v>2</v>
      </c>
      <c r="F611" s="120">
        <v>0.12</v>
      </c>
      <c r="G611" s="111">
        <v>42.320099999999996</v>
      </c>
      <c r="H611" s="111">
        <v>-70.987899999999996</v>
      </c>
      <c r="I611" s="111">
        <v>42.319400000000002</v>
      </c>
      <c r="J611" s="111">
        <v>-70.985799999999998</v>
      </c>
    </row>
    <row r="612" spans="1:11" ht="12.75" customHeight="1" x14ac:dyDescent="0.2">
      <c r="A612" s="120" t="s">
        <v>150</v>
      </c>
      <c r="B612" s="120" t="s">
        <v>553</v>
      </c>
      <c r="C612" s="120" t="s">
        <v>554</v>
      </c>
      <c r="D612" s="120" t="s">
        <v>31</v>
      </c>
      <c r="E612" s="120">
        <v>1</v>
      </c>
      <c r="F612" s="121">
        <v>0.14399999999999999</v>
      </c>
      <c r="G612" s="120">
        <v>42.293410000000002</v>
      </c>
      <c r="H612" s="120">
        <v>-71.044110000000003</v>
      </c>
      <c r="I612" s="120">
        <v>42.291795999999998</v>
      </c>
      <c r="J612" s="120">
        <v>-71.042394999999999</v>
      </c>
    </row>
    <row r="613" spans="1:11" ht="12.75" customHeight="1" x14ac:dyDescent="0.2">
      <c r="A613" s="111" t="s">
        <v>150</v>
      </c>
      <c r="B613" s="111" t="s">
        <v>1266</v>
      </c>
      <c r="C613" s="111" t="s">
        <v>1267</v>
      </c>
      <c r="D613" s="111" t="s">
        <v>31</v>
      </c>
      <c r="E613" s="111">
        <v>2</v>
      </c>
      <c r="F613" s="120">
        <v>1.04</v>
      </c>
      <c r="G613" s="120">
        <v>42.384067799999997</v>
      </c>
      <c r="H613" s="120">
        <v>-70.97251971</v>
      </c>
      <c r="I613" s="120">
        <v>42.369663500000001</v>
      </c>
      <c r="J613" s="120">
        <v>-70.967516209999999</v>
      </c>
    </row>
    <row r="614" spans="1:11" ht="12.75" customHeight="1" x14ac:dyDescent="0.2">
      <c r="A614" s="112" t="s">
        <v>150</v>
      </c>
      <c r="B614" s="112" t="s">
        <v>1262</v>
      </c>
      <c r="C614" s="112" t="s">
        <v>1263</v>
      </c>
      <c r="D614" s="112" t="s">
        <v>31</v>
      </c>
      <c r="E614" s="112">
        <v>2</v>
      </c>
      <c r="F614" s="122">
        <v>0.84</v>
      </c>
      <c r="G614" s="122">
        <v>42.367503820000003</v>
      </c>
      <c r="H614" s="122">
        <v>-70.967315439999993</v>
      </c>
      <c r="I614" s="122">
        <v>42.356397020000003</v>
      </c>
      <c r="J614" s="122">
        <v>-70.966457750000004</v>
      </c>
    </row>
    <row r="615" spans="1:11" ht="12.75" customHeight="1" x14ac:dyDescent="0.2">
      <c r="A615" s="48"/>
      <c r="B615" s="53">
        <f>COUNTA(B591:B614)</f>
        <v>24</v>
      </c>
      <c r="C615" s="48"/>
      <c r="D615" s="48"/>
      <c r="E615" s="61"/>
      <c r="F615" s="154">
        <f>SUM(F591:F614)</f>
        <v>9.9559999999999995</v>
      </c>
      <c r="G615" s="48"/>
      <c r="H615" s="48"/>
      <c r="I615" s="48"/>
      <c r="J615" s="48"/>
    </row>
    <row r="616" spans="1:11" ht="12.75" customHeight="1" x14ac:dyDescent="0.2">
      <c r="A616" s="48"/>
      <c r="B616" s="53"/>
      <c r="C616" s="48"/>
      <c r="D616" s="48"/>
      <c r="E616" s="61"/>
      <c r="F616" s="154"/>
      <c r="G616" s="48"/>
      <c r="H616" s="48"/>
      <c r="I616" s="48"/>
      <c r="J616" s="48"/>
    </row>
    <row r="617" spans="1:11" ht="12.75" customHeight="1" x14ac:dyDescent="0.2">
      <c r="A617" s="48"/>
      <c r="B617" s="53"/>
      <c r="C617" s="48"/>
      <c r="D617" s="48"/>
      <c r="E617" s="61"/>
      <c r="F617" s="128"/>
      <c r="G617" s="48"/>
      <c r="H617" s="48"/>
      <c r="I617" s="48"/>
      <c r="J617" s="48"/>
    </row>
    <row r="618" spans="1:11" ht="12.75" customHeight="1" x14ac:dyDescent="0.2">
      <c r="A618" s="48"/>
      <c r="B618" s="49"/>
      <c r="C618" s="131" t="s">
        <v>103</v>
      </c>
      <c r="D618" s="82"/>
      <c r="E618" s="82"/>
      <c r="F618" s="49"/>
      <c r="G618" s="48"/>
      <c r="H618" s="48"/>
      <c r="I618" s="48"/>
      <c r="J618" s="48"/>
    </row>
    <row r="619" spans="1:11" ht="12.75" customHeight="1" x14ac:dyDescent="0.15">
      <c r="A619" s="49"/>
      <c r="B619" s="49"/>
      <c r="C619" s="82" t="s">
        <v>101</v>
      </c>
      <c r="D619" s="125">
        <f>SUM(B267+B313+B363+B454+B474+B500+B589+B615)</f>
        <v>599</v>
      </c>
      <c r="E619" s="82"/>
      <c r="F619" s="49"/>
      <c r="G619" s="49"/>
      <c r="H619" s="49"/>
      <c r="I619" s="49"/>
      <c r="J619" s="49"/>
      <c r="K619" s="2"/>
    </row>
    <row r="620" spans="1:11" ht="12.75" customHeight="1" x14ac:dyDescent="0.2">
      <c r="A620" s="126"/>
      <c r="B620" s="126"/>
      <c r="C620" s="82" t="s">
        <v>102</v>
      </c>
      <c r="D620" s="127">
        <f>SUM(F267+F313+F363+F454+F474+F500+F589+F615)</f>
        <v>180.1</v>
      </c>
      <c r="E620" s="77" t="s">
        <v>151</v>
      </c>
      <c r="F620" s="128"/>
      <c r="G620" s="49"/>
      <c r="H620" s="49"/>
      <c r="I620" s="49"/>
      <c r="J620" s="49"/>
    </row>
  </sheetData>
  <sortState ref="A599:J622">
    <sortCondition ref="C599:C622"/>
    <sortCondition ref="B599:B622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Massachusetts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3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4" width="7.7109375" style="5" customWidth="1"/>
    <col min="5" max="5" width="9.7109375" style="5" customWidth="1"/>
    <col min="6" max="7" width="9.28515625" style="5" customWidth="1"/>
    <col min="8" max="8" width="11" style="5" customWidth="1"/>
    <col min="9" max="9" width="9.28515625" style="5" customWidth="1"/>
    <col min="10" max="10" width="9.140625" style="2"/>
    <col min="11" max="16384" width="9.140625" style="5"/>
  </cols>
  <sheetData>
    <row r="1" spans="1:10" s="2" customFormat="1" ht="54" customHeight="1" x14ac:dyDescent="0.15">
      <c r="A1" s="3" t="s">
        <v>13</v>
      </c>
      <c r="B1" s="3" t="s">
        <v>14</v>
      </c>
      <c r="C1" s="3" t="s">
        <v>72</v>
      </c>
      <c r="D1" s="3" t="s">
        <v>74</v>
      </c>
      <c r="E1" s="3" t="s">
        <v>1341</v>
      </c>
      <c r="F1" s="3" t="s">
        <v>1340</v>
      </c>
      <c r="G1" s="3" t="s">
        <v>1342</v>
      </c>
      <c r="H1" s="3" t="s">
        <v>71</v>
      </c>
      <c r="I1" s="3" t="s">
        <v>1343</v>
      </c>
      <c r="J1" s="62" t="s">
        <v>149</v>
      </c>
    </row>
    <row r="2" spans="1:10" ht="12.75" customHeight="1" x14ac:dyDescent="0.2">
      <c r="A2" s="120" t="s">
        <v>155</v>
      </c>
      <c r="B2" s="120" t="s">
        <v>156</v>
      </c>
      <c r="C2" s="120" t="s">
        <v>157</v>
      </c>
      <c r="D2" s="120">
        <v>2</v>
      </c>
      <c r="E2" s="120" t="s">
        <v>30</v>
      </c>
      <c r="F2" s="120">
        <v>106</v>
      </c>
      <c r="G2" s="120">
        <v>1</v>
      </c>
      <c r="H2" s="120" t="s">
        <v>152</v>
      </c>
      <c r="I2" s="120">
        <v>0</v>
      </c>
      <c r="J2" s="121">
        <v>0.17</v>
      </c>
    </row>
    <row r="3" spans="1:10" ht="12.75" customHeight="1" x14ac:dyDescent="0.2">
      <c r="A3" s="120" t="s">
        <v>155</v>
      </c>
      <c r="B3" s="120" t="s">
        <v>158</v>
      </c>
      <c r="C3" s="120" t="s">
        <v>159</v>
      </c>
      <c r="D3" s="120">
        <v>2</v>
      </c>
      <c r="E3" s="120" t="s">
        <v>30</v>
      </c>
      <c r="F3" s="120">
        <v>106</v>
      </c>
      <c r="G3" s="120">
        <v>1</v>
      </c>
      <c r="H3" s="120" t="s">
        <v>152</v>
      </c>
      <c r="I3" s="120">
        <v>0</v>
      </c>
      <c r="J3" s="121">
        <v>8.5000000000000006E-2</v>
      </c>
    </row>
    <row r="4" spans="1:10" ht="12.75" customHeight="1" x14ac:dyDescent="0.2">
      <c r="A4" s="120" t="s">
        <v>155</v>
      </c>
      <c r="B4" s="120" t="s">
        <v>160</v>
      </c>
      <c r="C4" s="120" t="s">
        <v>161</v>
      </c>
      <c r="D4" s="120">
        <v>2</v>
      </c>
      <c r="E4" s="120" t="s">
        <v>30</v>
      </c>
      <c r="F4" s="120">
        <v>106</v>
      </c>
      <c r="G4" s="120">
        <v>1</v>
      </c>
      <c r="H4" s="120" t="s">
        <v>152</v>
      </c>
      <c r="I4" s="120">
        <v>0</v>
      </c>
      <c r="J4" s="121">
        <v>5.7000000000000002E-2</v>
      </c>
    </row>
    <row r="5" spans="1:10" ht="12.75" customHeight="1" x14ac:dyDescent="0.2">
      <c r="A5" s="111" t="s">
        <v>155</v>
      </c>
      <c r="B5" s="111" t="s">
        <v>768</v>
      </c>
      <c r="C5" s="111" t="s">
        <v>769</v>
      </c>
      <c r="D5" s="111">
        <v>2</v>
      </c>
      <c r="E5" s="120" t="s">
        <v>30</v>
      </c>
      <c r="F5" s="120">
        <v>106</v>
      </c>
      <c r="G5" s="111">
        <v>1</v>
      </c>
      <c r="H5" s="111" t="s">
        <v>152</v>
      </c>
      <c r="I5" s="111">
        <v>0</v>
      </c>
      <c r="J5" s="120">
        <v>0.02</v>
      </c>
    </row>
    <row r="6" spans="1:10" ht="12.75" customHeight="1" x14ac:dyDescent="0.2">
      <c r="A6" s="111" t="s">
        <v>155</v>
      </c>
      <c r="B6" s="111" t="s">
        <v>664</v>
      </c>
      <c r="C6" s="111" t="s">
        <v>665</v>
      </c>
      <c r="D6" s="111">
        <v>2</v>
      </c>
      <c r="E6" s="120" t="s">
        <v>30</v>
      </c>
      <c r="F6" s="120">
        <v>106</v>
      </c>
      <c r="G6" s="111">
        <v>1</v>
      </c>
      <c r="H6" s="111" t="s">
        <v>152</v>
      </c>
      <c r="I6" s="111">
        <v>0</v>
      </c>
      <c r="J6" s="120">
        <v>0.23</v>
      </c>
    </row>
    <row r="7" spans="1:10" ht="12.75" customHeight="1" x14ac:dyDescent="0.2">
      <c r="A7" s="48" t="s">
        <v>155</v>
      </c>
      <c r="B7" s="48" t="s">
        <v>636</v>
      </c>
      <c r="C7" s="48" t="s">
        <v>637</v>
      </c>
      <c r="D7" s="48">
        <v>2</v>
      </c>
      <c r="E7" s="120" t="s">
        <v>30</v>
      </c>
      <c r="F7" s="120">
        <v>106</v>
      </c>
      <c r="G7" s="48">
        <v>1</v>
      </c>
      <c r="H7" s="48" t="s">
        <v>152</v>
      </c>
      <c r="I7" s="48">
        <v>0</v>
      </c>
      <c r="J7" s="120">
        <v>0.22</v>
      </c>
    </row>
    <row r="8" spans="1:10" ht="12.75" customHeight="1" x14ac:dyDescent="0.2">
      <c r="A8" s="48" t="s">
        <v>155</v>
      </c>
      <c r="B8" s="48" t="s">
        <v>911</v>
      </c>
      <c r="C8" s="48" t="s">
        <v>912</v>
      </c>
      <c r="D8" s="48">
        <v>2</v>
      </c>
      <c r="E8" s="120" t="s">
        <v>30</v>
      </c>
      <c r="F8" s="120">
        <v>106</v>
      </c>
      <c r="G8" s="48">
        <v>1</v>
      </c>
      <c r="H8" s="48" t="s">
        <v>152</v>
      </c>
      <c r="I8" s="48">
        <v>0</v>
      </c>
      <c r="J8" s="48"/>
    </row>
    <row r="9" spans="1:10" ht="12.75" customHeight="1" x14ac:dyDescent="0.2">
      <c r="A9" s="120" t="s">
        <v>155</v>
      </c>
      <c r="B9" s="120" t="s">
        <v>162</v>
      </c>
      <c r="C9" s="120" t="s">
        <v>163</v>
      </c>
      <c r="D9" s="111">
        <v>2</v>
      </c>
      <c r="E9" s="120" t="s">
        <v>30</v>
      </c>
      <c r="F9" s="120">
        <v>106</v>
      </c>
      <c r="G9" s="120">
        <v>1</v>
      </c>
      <c r="H9" s="120" t="s">
        <v>152</v>
      </c>
      <c r="I9" s="120">
        <v>0</v>
      </c>
      <c r="J9" s="121">
        <v>4.5999999999999999E-2</v>
      </c>
    </row>
    <row r="10" spans="1:10" ht="12.75" customHeight="1" x14ac:dyDescent="0.2">
      <c r="A10" s="120" t="s">
        <v>155</v>
      </c>
      <c r="B10" s="120" t="s">
        <v>164</v>
      </c>
      <c r="C10" s="120" t="s">
        <v>165</v>
      </c>
      <c r="D10" s="120">
        <v>2</v>
      </c>
      <c r="E10" s="120" t="s">
        <v>30</v>
      </c>
      <c r="F10" s="120">
        <v>106</v>
      </c>
      <c r="G10" s="120">
        <v>1</v>
      </c>
      <c r="H10" s="120" t="s">
        <v>152</v>
      </c>
      <c r="I10" s="120">
        <v>0</v>
      </c>
      <c r="J10" s="121">
        <v>6.6000000000000003E-2</v>
      </c>
    </row>
    <row r="11" spans="1:10" ht="12.75" customHeight="1" x14ac:dyDescent="0.2">
      <c r="A11" s="120" t="s">
        <v>155</v>
      </c>
      <c r="B11" s="120" t="s">
        <v>166</v>
      </c>
      <c r="C11" s="120" t="s">
        <v>167</v>
      </c>
      <c r="D11" s="120">
        <v>2</v>
      </c>
      <c r="E11" s="120" t="s">
        <v>30</v>
      </c>
      <c r="F11" s="120">
        <v>106</v>
      </c>
      <c r="G11" s="120">
        <v>1</v>
      </c>
      <c r="H11" s="120" t="s">
        <v>152</v>
      </c>
      <c r="I11" s="120">
        <v>0</v>
      </c>
      <c r="J11" s="121">
        <v>5.0999999999999997E-2</v>
      </c>
    </row>
    <row r="12" spans="1:10" ht="12.75" customHeight="1" x14ac:dyDescent="0.2">
      <c r="A12" s="48" t="s">
        <v>155</v>
      </c>
      <c r="B12" s="48" t="s">
        <v>923</v>
      </c>
      <c r="C12" s="48" t="s">
        <v>167</v>
      </c>
      <c r="D12" s="48">
        <v>3</v>
      </c>
      <c r="E12" s="120" t="s">
        <v>30</v>
      </c>
      <c r="F12" s="120">
        <v>106</v>
      </c>
      <c r="G12" s="48">
        <v>1</v>
      </c>
      <c r="H12" s="48" t="s">
        <v>152</v>
      </c>
      <c r="I12" s="48">
        <v>0</v>
      </c>
      <c r="J12" s="120">
        <v>0.05</v>
      </c>
    </row>
    <row r="13" spans="1:10" ht="12.75" customHeight="1" x14ac:dyDescent="0.2">
      <c r="A13" s="48" t="s">
        <v>155</v>
      </c>
      <c r="B13" s="48" t="s">
        <v>678</v>
      </c>
      <c r="C13" s="48" t="s">
        <v>679</v>
      </c>
      <c r="D13" s="48">
        <v>3</v>
      </c>
      <c r="E13" s="120" t="s">
        <v>30</v>
      </c>
      <c r="F13" s="120">
        <v>106</v>
      </c>
      <c r="G13" s="48">
        <v>0.25</v>
      </c>
      <c r="H13" s="48" t="s">
        <v>152</v>
      </c>
      <c r="I13" s="48">
        <v>0</v>
      </c>
      <c r="J13" s="120">
        <v>0.13</v>
      </c>
    </row>
    <row r="14" spans="1:10" ht="12.75" customHeight="1" x14ac:dyDescent="0.2">
      <c r="A14" s="48" t="s">
        <v>155</v>
      </c>
      <c r="B14" s="48" t="s">
        <v>941</v>
      </c>
      <c r="C14" s="48" t="s">
        <v>942</v>
      </c>
      <c r="D14" s="48">
        <v>3</v>
      </c>
      <c r="E14" s="120" t="s">
        <v>30</v>
      </c>
      <c r="F14" s="120">
        <v>106</v>
      </c>
      <c r="G14" s="48">
        <v>1</v>
      </c>
      <c r="H14" s="48" t="s">
        <v>152</v>
      </c>
      <c r="I14" s="48">
        <v>0</v>
      </c>
      <c r="J14" s="120">
        <v>0.05</v>
      </c>
    </row>
    <row r="15" spans="1:10" ht="12.75" customHeight="1" x14ac:dyDescent="0.2">
      <c r="A15" s="48" t="s">
        <v>155</v>
      </c>
      <c r="B15" s="48" t="s">
        <v>556</v>
      </c>
      <c r="C15" s="48" t="s">
        <v>557</v>
      </c>
      <c r="D15" s="48">
        <v>2</v>
      </c>
      <c r="E15" s="120" t="s">
        <v>30</v>
      </c>
      <c r="F15" s="120">
        <v>106</v>
      </c>
      <c r="G15" s="48">
        <v>1</v>
      </c>
      <c r="H15" s="48" t="s">
        <v>152</v>
      </c>
      <c r="I15" s="48">
        <v>0</v>
      </c>
      <c r="J15" s="120">
        <v>0.06</v>
      </c>
    </row>
    <row r="16" spans="1:10" ht="12.75" customHeight="1" x14ac:dyDescent="0.2">
      <c r="A16" s="48" t="s">
        <v>155</v>
      </c>
      <c r="B16" s="48" t="s">
        <v>694</v>
      </c>
      <c r="C16" s="48" t="s">
        <v>695</v>
      </c>
      <c r="D16" s="48">
        <v>2</v>
      </c>
      <c r="E16" s="120" t="s">
        <v>30</v>
      </c>
      <c r="F16" s="120">
        <v>106</v>
      </c>
      <c r="G16" s="48">
        <v>1</v>
      </c>
      <c r="H16" s="48" t="s">
        <v>152</v>
      </c>
      <c r="I16" s="48">
        <v>0</v>
      </c>
      <c r="J16" s="120">
        <v>7.0000000000000007E-2</v>
      </c>
    </row>
    <row r="17" spans="1:10" ht="12.75" customHeight="1" x14ac:dyDescent="0.2">
      <c r="A17" s="48" t="s">
        <v>155</v>
      </c>
      <c r="B17" s="48" t="s">
        <v>834</v>
      </c>
      <c r="C17" s="48" t="s">
        <v>835</v>
      </c>
      <c r="D17" s="48">
        <v>2</v>
      </c>
      <c r="E17" s="120" t="s">
        <v>30</v>
      </c>
      <c r="F17" s="120">
        <v>106</v>
      </c>
      <c r="G17" s="48">
        <v>1</v>
      </c>
      <c r="H17" s="48" t="s">
        <v>152</v>
      </c>
      <c r="I17" s="48">
        <v>0</v>
      </c>
      <c r="J17" s="120">
        <v>7.0000000000000007E-2</v>
      </c>
    </row>
    <row r="18" spans="1:10" ht="12.75" customHeight="1" x14ac:dyDescent="0.2">
      <c r="A18" s="111" t="s">
        <v>155</v>
      </c>
      <c r="B18" s="111" t="s">
        <v>854</v>
      </c>
      <c r="C18" s="111" t="s">
        <v>855</v>
      </c>
      <c r="D18" s="111">
        <v>2</v>
      </c>
      <c r="E18" s="120" t="s">
        <v>30</v>
      </c>
      <c r="F18" s="120">
        <v>106</v>
      </c>
      <c r="G18" s="111">
        <v>1</v>
      </c>
      <c r="H18" s="111" t="s">
        <v>152</v>
      </c>
      <c r="I18" s="111">
        <v>0</v>
      </c>
      <c r="J18" s="120">
        <v>0.12</v>
      </c>
    </row>
    <row r="19" spans="1:10" ht="12.75" customHeight="1" x14ac:dyDescent="0.2">
      <c r="A19" s="111" t="s">
        <v>155</v>
      </c>
      <c r="B19" s="111" t="s">
        <v>569</v>
      </c>
      <c r="C19" s="111" t="s">
        <v>570</v>
      </c>
      <c r="D19" s="111">
        <v>2</v>
      </c>
      <c r="E19" s="120" t="s">
        <v>30</v>
      </c>
      <c r="F19" s="120">
        <v>106</v>
      </c>
      <c r="G19" s="111">
        <v>1</v>
      </c>
      <c r="H19" s="111" t="s">
        <v>152</v>
      </c>
      <c r="I19" s="111">
        <v>0</v>
      </c>
      <c r="J19" s="120">
        <v>0</v>
      </c>
    </row>
    <row r="20" spans="1:10" ht="12.75" customHeight="1" x14ac:dyDescent="0.2">
      <c r="A20" s="48" t="s">
        <v>155</v>
      </c>
      <c r="B20" s="48" t="s">
        <v>842</v>
      </c>
      <c r="C20" s="48" t="s">
        <v>843</v>
      </c>
      <c r="D20" s="48">
        <v>2</v>
      </c>
      <c r="E20" s="120" t="s">
        <v>30</v>
      </c>
      <c r="F20" s="120">
        <v>106</v>
      </c>
      <c r="G20" s="48">
        <v>1</v>
      </c>
      <c r="H20" s="48" t="s">
        <v>152</v>
      </c>
      <c r="I20" s="48">
        <v>0</v>
      </c>
      <c r="J20" s="120">
        <v>0.09</v>
      </c>
    </row>
    <row r="21" spans="1:10" ht="12.75" customHeight="1" x14ac:dyDescent="0.2">
      <c r="A21" s="111" t="s">
        <v>155</v>
      </c>
      <c r="B21" s="111" t="s">
        <v>668</v>
      </c>
      <c r="C21" s="111" t="s">
        <v>669</v>
      </c>
      <c r="D21" s="111">
        <v>2</v>
      </c>
      <c r="E21" s="120" t="s">
        <v>30</v>
      </c>
      <c r="F21" s="120">
        <v>106</v>
      </c>
      <c r="G21" s="111">
        <v>1</v>
      </c>
      <c r="H21" s="111" t="s">
        <v>152</v>
      </c>
      <c r="I21" s="111">
        <v>0</v>
      </c>
      <c r="J21" s="120">
        <v>7.0000000000000007E-2</v>
      </c>
    </row>
    <row r="22" spans="1:10" ht="12.75" customHeight="1" x14ac:dyDescent="0.2">
      <c r="A22" s="120" t="s">
        <v>155</v>
      </c>
      <c r="B22" s="120" t="s">
        <v>240</v>
      </c>
      <c r="C22" s="120" t="s">
        <v>1357</v>
      </c>
      <c r="D22" s="111">
        <v>2</v>
      </c>
      <c r="E22" s="120" t="s">
        <v>30</v>
      </c>
      <c r="F22" s="120">
        <v>106</v>
      </c>
      <c r="G22" s="111">
        <v>1</v>
      </c>
      <c r="H22" s="111" t="s">
        <v>152</v>
      </c>
      <c r="I22" s="111">
        <v>0</v>
      </c>
      <c r="J22" s="120">
        <v>0.04</v>
      </c>
    </row>
    <row r="23" spans="1:10" ht="12.75" customHeight="1" x14ac:dyDescent="0.2">
      <c r="A23" s="120" t="s">
        <v>155</v>
      </c>
      <c r="B23" s="120" t="s">
        <v>168</v>
      </c>
      <c r="C23" s="120" t="s">
        <v>169</v>
      </c>
      <c r="D23" s="120">
        <v>2</v>
      </c>
      <c r="E23" s="120" t="s">
        <v>30</v>
      </c>
      <c r="F23" s="120">
        <v>106</v>
      </c>
      <c r="G23" s="120">
        <v>1</v>
      </c>
      <c r="H23" s="120" t="s">
        <v>152</v>
      </c>
      <c r="I23" s="120">
        <v>0</v>
      </c>
      <c r="J23" s="121">
        <v>0.47899999999999998</v>
      </c>
    </row>
    <row r="24" spans="1:10" ht="12.75" customHeight="1" x14ac:dyDescent="0.2">
      <c r="A24" s="48" t="s">
        <v>155</v>
      </c>
      <c r="B24" s="48" t="s">
        <v>936</v>
      </c>
      <c r="C24" s="48" t="s">
        <v>169</v>
      </c>
      <c r="D24" s="48">
        <v>2</v>
      </c>
      <c r="E24" s="120" t="s">
        <v>30</v>
      </c>
      <c r="F24" s="120">
        <v>106</v>
      </c>
      <c r="G24" s="48">
        <v>1</v>
      </c>
      <c r="H24" s="48" t="s">
        <v>152</v>
      </c>
      <c r="I24" s="48">
        <v>0</v>
      </c>
      <c r="J24" s="120">
        <v>0.13</v>
      </c>
    </row>
    <row r="25" spans="1:10" ht="12.75" customHeight="1" x14ac:dyDescent="0.2">
      <c r="A25" s="48" t="s">
        <v>155</v>
      </c>
      <c r="B25" s="48" t="s">
        <v>877</v>
      </c>
      <c r="C25" s="48" t="s">
        <v>878</v>
      </c>
      <c r="D25" s="48">
        <v>2</v>
      </c>
      <c r="E25" s="120" t="s">
        <v>30</v>
      </c>
      <c r="F25" s="120">
        <v>106</v>
      </c>
      <c r="G25" s="111">
        <v>1</v>
      </c>
      <c r="H25" s="111" t="s">
        <v>152</v>
      </c>
      <c r="I25" s="111">
        <v>0</v>
      </c>
      <c r="J25" s="120">
        <v>0.17</v>
      </c>
    </row>
    <row r="26" spans="1:10" ht="12.75" customHeight="1" x14ac:dyDescent="0.2">
      <c r="A26" s="48" t="s">
        <v>155</v>
      </c>
      <c r="B26" s="48" t="s">
        <v>692</v>
      </c>
      <c r="C26" s="48" t="s">
        <v>693</v>
      </c>
      <c r="D26" s="48">
        <v>2</v>
      </c>
      <c r="E26" s="120" t="s">
        <v>30</v>
      </c>
      <c r="F26" s="120">
        <v>106</v>
      </c>
      <c r="G26" s="111">
        <v>1</v>
      </c>
      <c r="H26" s="111" t="s">
        <v>152</v>
      </c>
      <c r="I26" s="111">
        <v>0</v>
      </c>
      <c r="J26" s="120">
        <v>0.17</v>
      </c>
    </row>
    <row r="27" spans="1:10" ht="12.75" customHeight="1" x14ac:dyDescent="0.2">
      <c r="A27" s="111" t="s">
        <v>155</v>
      </c>
      <c r="B27" s="111" t="s">
        <v>826</v>
      </c>
      <c r="C27" s="111" t="s">
        <v>827</v>
      </c>
      <c r="D27" s="111">
        <v>2</v>
      </c>
      <c r="E27" s="120" t="s">
        <v>30</v>
      </c>
      <c r="F27" s="120">
        <v>106</v>
      </c>
      <c r="G27" s="111">
        <v>1</v>
      </c>
      <c r="H27" s="111" t="s">
        <v>152</v>
      </c>
      <c r="I27" s="111">
        <v>0</v>
      </c>
      <c r="J27" s="120">
        <v>0.06</v>
      </c>
    </row>
    <row r="28" spans="1:10" ht="12.75" customHeight="1" x14ac:dyDescent="0.2">
      <c r="A28" s="111" t="s">
        <v>155</v>
      </c>
      <c r="B28" s="111" t="s">
        <v>891</v>
      </c>
      <c r="C28" s="111" t="s">
        <v>892</v>
      </c>
      <c r="D28" s="111">
        <v>2</v>
      </c>
      <c r="E28" s="120" t="s">
        <v>30</v>
      </c>
      <c r="F28" s="120">
        <v>106</v>
      </c>
      <c r="G28" s="48">
        <v>1</v>
      </c>
      <c r="H28" s="48" t="s">
        <v>152</v>
      </c>
      <c r="I28" s="48">
        <v>0</v>
      </c>
      <c r="J28" s="120">
        <v>0.06</v>
      </c>
    </row>
    <row r="29" spans="1:10" ht="12.75" customHeight="1" x14ac:dyDescent="0.2">
      <c r="A29" s="48" t="s">
        <v>155</v>
      </c>
      <c r="B29" s="48" t="s">
        <v>623</v>
      </c>
      <c r="C29" s="48" t="s">
        <v>624</v>
      </c>
      <c r="D29" s="48">
        <v>2</v>
      </c>
      <c r="E29" s="120" t="s">
        <v>30</v>
      </c>
      <c r="F29" s="120">
        <v>106</v>
      </c>
      <c r="G29" s="48">
        <v>1</v>
      </c>
      <c r="H29" s="48" t="s">
        <v>152</v>
      </c>
      <c r="I29" s="48">
        <v>0</v>
      </c>
      <c r="J29" s="120">
        <v>0.08</v>
      </c>
    </row>
    <row r="30" spans="1:10" ht="12.75" customHeight="1" x14ac:dyDescent="0.2">
      <c r="A30" s="48" t="s">
        <v>155</v>
      </c>
      <c r="B30" s="48" t="s">
        <v>830</v>
      </c>
      <c r="C30" s="48" t="s">
        <v>831</v>
      </c>
      <c r="D30" s="48">
        <v>2</v>
      </c>
      <c r="E30" s="120" t="s">
        <v>30</v>
      </c>
      <c r="F30" s="120">
        <v>106</v>
      </c>
      <c r="G30" s="48">
        <v>1</v>
      </c>
      <c r="H30" s="48" t="s">
        <v>152</v>
      </c>
      <c r="I30" s="48">
        <v>0</v>
      </c>
      <c r="J30" s="120">
        <v>0.08</v>
      </c>
    </row>
    <row r="31" spans="1:10" ht="12.75" customHeight="1" x14ac:dyDescent="0.2">
      <c r="A31" s="48" t="s">
        <v>155</v>
      </c>
      <c r="B31" s="48" t="s">
        <v>913</v>
      </c>
      <c r="C31" s="48" t="s">
        <v>914</v>
      </c>
      <c r="D31" s="48">
        <v>2</v>
      </c>
      <c r="E31" s="120" t="s">
        <v>30</v>
      </c>
      <c r="F31" s="120">
        <v>106</v>
      </c>
      <c r="G31" s="48">
        <v>1</v>
      </c>
      <c r="H31" s="48" t="s">
        <v>152</v>
      </c>
      <c r="I31" s="48">
        <v>0</v>
      </c>
      <c r="J31" s="120">
        <v>0</v>
      </c>
    </row>
    <row r="32" spans="1:10" ht="12.75" customHeight="1" x14ac:dyDescent="0.2">
      <c r="A32" s="48" t="s">
        <v>155</v>
      </c>
      <c r="B32" s="48" t="s">
        <v>885</v>
      </c>
      <c r="C32" s="48" t="s">
        <v>886</v>
      </c>
      <c r="D32" s="48">
        <v>3</v>
      </c>
      <c r="E32" s="120" t="s">
        <v>30</v>
      </c>
      <c r="F32" s="120">
        <v>106</v>
      </c>
      <c r="G32" s="120">
        <v>1</v>
      </c>
      <c r="H32" s="120" t="s">
        <v>152</v>
      </c>
      <c r="I32" s="120">
        <v>0</v>
      </c>
      <c r="J32" s="121">
        <v>0.32400000000000001</v>
      </c>
    </row>
    <row r="33" spans="1:10" ht="12.75" customHeight="1" x14ac:dyDescent="0.2">
      <c r="A33" s="120" t="s">
        <v>155</v>
      </c>
      <c r="B33" s="120" t="s">
        <v>170</v>
      </c>
      <c r="C33" s="120" t="s">
        <v>171</v>
      </c>
      <c r="D33" s="120">
        <v>2</v>
      </c>
      <c r="E33" s="120" t="s">
        <v>30</v>
      </c>
      <c r="F33" s="120">
        <v>106</v>
      </c>
      <c r="G33" s="48">
        <v>0.25</v>
      </c>
      <c r="H33" s="48" t="s">
        <v>152</v>
      </c>
      <c r="I33" s="48">
        <v>0</v>
      </c>
      <c r="J33" s="120">
        <v>0.02</v>
      </c>
    </row>
    <row r="34" spans="1:10" ht="12.75" customHeight="1" x14ac:dyDescent="0.2">
      <c r="A34" s="48" t="s">
        <v>155</v>
      </c>
      <c r="B34" s="48" t="s">
        <v>704</v>
      </c>
      <c r="C34" s="48" t="s">
        <v>705</v>
      </c>
      <c r="D34" s="48">
        <v>3</v>
      </c>
      <c r="E34" s="120" t="s">
        <v>30</v>
      </c>
      <c r="F34" s="120">
        <v>106</v>
      </c>
      <c r="G34" s="48">
        <v>0.25</v>
      </c>
      <c r="H34" s="48" t="s">
        <v>152</v>
      </c>
      <c r="I34" s="48">
        <v>0</v>
      </c>
      <c r="J34" s="120">
        <v>0.17</v>
      </c>
    </row>
    <row r="35" spans="1:10" ht="12.75" customHeight="1" x14ac:dyDescent="0.2">
      <c r="A35" s="48" t="s">
        <v>155</v>
      </c>
      <c r="B35" s="48" t="s">
        <v>744</v>
      </c>
      <c r="C35" s="48" t="s">
        <v>745</v>
      </c>
      <c r="D35" s="48">
        <v>3</v>
      </c>
      <c r="E35" s="120" t="s">
        <v>30</v>
      </c>
      <c r="F35" s="120">
        <v>106</v>
      </c>
      <c r="G35" s="48">
        <v>0.25</v>
      </c>
      <c r="H35" s="48" t="s">
        <v>152</v>
      </c>
      <c r="I35" s="48">
        <v>0</v>
      </c>
      <c r="J35" s="120">
        <v>0.31</v>
      </c>
    </row>
    <row r="36" spans="1:10" ht="12.75" customHeight="1" x14ac:dyDescent="0.2">
      <c r="A36" s="48" t="s">
        <v>155</v>
      </c>
      <c r="B36" s="48" t="s">
        <v>889</v>
      </c>
      <c r="C36" s="48" t="s">
        <v>890</v>
      </c>
      <c r="D36" s="48">
        <v>3</v>
      </c>
      <c r="E36" s="120" t="s">
        <v>30</v>
      </c>
      <c r="F36" s="120">
        <v>106</v>
      </c>
      <c r="G36" s="111">
        <v>1</v>
      </c>
      <c r="H36" s="111" t="s">
        <v>152</v>
      </c>
      <c r="I36" s="111">
        <v>0</v>
      </c>
      <c r="J36" s="120">
        <v>0.03</v>
      </c>
    </row>
    <row r="37" spans="1:10" ht="12.75" customHeight="1" x14ac:dyDescent="0.2">
      <c r="A37" s="111" t="s">
        <v>155</v>
      </c>
      <c r="B37" s="111" t="s">
        <v>575</v>
      </c>
      <c r="C37" s="111" t="s">
        <v>576</v>
      </c>
      <c r="D37" s="111">
        <v>2</v>
      </c>
      <c r="E37" s="120" t="s">
        <v>30</v>
      </c>
      <c r="F37" s="120">
        <v>106</v>
      </c>
      <c r="G37" s="48">
        <v>1</v>
      </c>
      <c r="H37" s="48" t="s">
        <v>152</v>
      </c>
      <c r="I37" s="48">
        <v>0</v>
      </c>
      <c r="J37" s="120">
        <v>0.22</v>
      </c>
    </row>
    <row r="38" spans="1:10" ht="12.75" customHeight="1" x14ac:dyDescent="0.2">
      <c r="A38" s="48" t="s">
        <v>155</v>
      </c>
      <c r="B38" s="48" t="s">
        <v>573</v>
      </c>
      <c r="C38" s="48" t="s">
        <v>574</v>
      </c>
      <c r="D38" s="48">
        <v>2</v>
      </c>
      <c r="E38" s="120" t="s">
        <v>30</v>
      </c>
      <c r="F38" s="120">
        <v>106</v>
      </c>
      <c r="G38" s="111">
        <v>1</v>
      </c>
      <c r="H38" s="111" t="s">
        <v>152</v>
      </c>
      <c r="I38" s="111">
        <v>0</v>
      </c>
      <c r="J38" s="120">
        <v>0.06</v>
      </c>
    </row>
    <row r="39" spans="1:10" ht="12.75" customHeight="1" x14ac:dyDescent="0.2">
      <c r="A39" s="111" t="s">
        <v>155</v>
      </c>
      <c r="B39" s="111" t="s">
        <v>603</v>
      </c>
      <c r="C39" s="111" t="s">
        <v>604</v>
      </c>
      <c r="D39" s="111">
        <v>2</v>
      </c>
      <c r="E39" s="120" t="s">
        <v>30</v>
      </c>
      <c r="F39" s="120">
        <v>106</v>
      </c>
      <c r="G39" s="48">
        <v>1</v>
      </c>
      <c r="H39" s="48" t="s">
        <v>152</v>
      </c>
      <c r="I39" s="48">
        <v>0</v>
      </c>
      <c r="J39" s="120">
        <v>0.04</v>
      </c>
    </row>
    <row r="40" spans="1:10" ht="12.75" customHeight="1" x14ac:dyDescent="0.2">
      <c r="A40" s="48" t="s">
        <v>155</v>
      </c>
      <c r="B40" s="48" t="s">
        <v>740</v>
      </c>
      <c r="C40" s="48" t="s">
        <v>741</v>
      </c>
      <c r="D40" s="48">
        <v>2</v>
      </c>
      <c r="E40" s="120" t="s">
        <v>30</v>
      </c>
      <c r="F40" s="120">
        <v>106</v>
      </c>
      <c r="G40" s="111">
        <v>1</v>
      </c>
      <c r="H40" s="111" t="s">
        <v>152</v>
      </c>
      <c r="I40" s="111">
        <v>0</v>
      </c>
      <c r="J40" s="120">
        <v>0.4</v>
      </c>
    </row>
    <row r="41" spans="1:10" ht="12.75" customHeight="1" x14ac:dyDescent="0.2">
      <c r="A41" s="111" t="s">
        <v>155</v>
      </c>
      <c r="B41" s="111" t="s">
        <v>903</v>
      </c>
      <c r="C41" s="111" t="s">
        <v>904</v>
      </c>
      <c r="D41" s="111">
        <v>2</v>
      </c>
      <c r="E41" s="120" t="s">
        <v>30</v>
      </c>
      <c r="F41" s="120">
        <v>106</v>
      </c>
      <c r="G41" s="48">
        <v>1</v>
      </c>
      <c r="H41" s="48" t="s">
        <v>152</v>
      </c>
      <c r="I41" s="48">
        <v>0</v>
      </c>
      <c r="J41" s="120">
        <v>0.35</v>
      </c>
    </row>
    <row r="42" spans="1:10" ht="12.75" customHeight="1" x14ac:dyDescent="0.2">
      <c r="A42" s="48" t="s">
        <v>155</v>
      </c>
      <c r="B42" s="48" t="s">
        <v>792</v>
      </c>
      <c r="C42" s="48" t="s">
        <v>793</v>
      </c>
      <c r="D42" s="48">
        <v>2</v>
      </c>
      <c r="E42" s="120" t="s">
        <v>30</v>
      </c>
      <c r="F42" s="120">
        <v>106</v>
      </c>
      <c r="G42" s="48">
        <v>1</v>
      </c>
      <c r="H42" s="48" t="s">
        <v>152</v>
      </c>
      <c r="I42" s="48">
        <v>0</v>
      </c>
      <c r="J42" s="120">
        <v>0.19</v>
      </c>
    </row>
    <row r="43" spans="1:10" ht="12.75" customHeight="1" x14ac:dyDescent="0.2">
      <c r="A43" s="48" t="s">
        <v>155</v>
      </c>
      <c r="B43" s="48" t="s">
        <v>732</v>
      </c>
      <c r="C43" s="48" t="s">
        <v>733</v>
      </c>
      <c r="D43" s="48">
        <v>2</v>
      </c>
      <c r="E43" s="120" t="s">
        <v>30</v>
      </c>
      <c r="F43" s="120">
        <v>106</v>
      </c>
      <c r="G43" s="48">
        <v>1</v>
      </c>
      <c r="H43" s="48" t="s">
        <v>152</v>
      </c>
      <c r="I43" s="48">
        <v>0</v>
      </c>
      <c r="J43" s="120">
        <v>0.11</v>
      </c>
    </row>
    <row r="44" spans="1:10" ht="12.75" customHeight="1" x14ac:dyDescent="0.2">
      <c r="A44" s="48" t="s">
        <v>155</v>
      </c>
      <c r="B44" s="48" t="s">
        <v>650</v>
      </c>
      <c r="C44" s="48" t="s">
        <v>651</v>
      </c>
      <c r="D44" s="48">
        <v>2</v>
      </c>
      <c r="E44" s="120" t="s">
        <v>30</v>
      </c>
      <c r="F44" s="120">
        <v>106</v>
      </c>
      <c r="G44" s="111">
        <v>1</v>
      </c>
      <c r="H44" s="111" t="s">
        <v>152</v>
      </c>
      <c r="I44" s="111">
        <v>0</v>
      </c>
      <c r="J44" s="120">
        <v>0.18</v>
      </c>
    </row>
    <row r="45" spans="1:10" ht="12.75" customHeight="1" x14ac:dyDescent="0.2">
      <c r="A45" s="111" t="s">
        <v>155</v>
      </c>
      <c r="B45" s="111" t="s">
        <v>597</v>
      </c>
      <c r="C45" s="111" t="s">
        <v>598</v>
      </c>
      <c r="D45" s="111">
        <v>2</v>
      </c>
      <c r="E45" s="120" t="s">
        <v>30</v>
      </c>
      <c r="F45" s="120">
        <v>106</v>
      </c>
      <c r="G45" s="48">
        <v>1</v>
      </c>
      <c r="H45" s="48" t="s">
        <v>152</v>
      </c>
      <c r="I45" s="48">
        <v>0</v>
      </c>
      <c r="J45" s="120">
        <v>0.08</v>
      </c>
    </row>
    <row r="46" spans="1:10" ht="12.75" customHeight="1" x14ac:dyDescent="0.2">
      <c r="A46" s="48" t="s">
        <v>155</v>
      </c>
      <c r="B46" s="48" t="s">
        <v>921</v>
      </c>
      <c r="C46" s="48" t="s">
        <v>922</v>
      </c>
      <c r="D46" s="48">
        <v>2</v>
      </c>
      <c r="E46" s="120" t="s">
        <v>30</v>
      </c>
      <c r="F46" s="120">
        <v>106</v>
      </c>
      <c r="G46" s="48">
        <v>1</v>
      </c>
      <c r="H46" s="48" t="s">
        <v>152</v>
      </c>
      <c r="I46" s="48">
        <v>0</v>
      </c>
      <c r="J46" s="47"/>
    </row>
    <row r="47" spans="1:10" ht="12.75" customHeight="1" x14ac:dyDescent="0.2">
      <c r="A47" s="48" t="s">
        <v>155</v>
      </c>
      <c r="B47" s="111" t="s">
        <v>670</v>
      </c>
      <c r="C47" s="111" t="s">
        <v>671</v>
      </c>
      <c r="D47" s="48">
        <v>2</v>
      </c>
      <c r="E47" s="120" t="s">
        <v>30</v>
      </c>
      <c r="F47" s="120">
        <v>106</v>
      </c>
      <c r="G47" s="48">
        <v>1</v>
      </c>
      <c r="H47" s="48" t="s">
        <v>152</v>
      </c>
      <c r="I47" s="48">
        <v>0</v>
      </c>
      <c r="J47" s="120">
        <v>0.62</v>
      </c>
    </row>
    <row r="48" spans="1:10" ht="12.75" customHeight="1" x14ac:dyDescent="0.2">
      <c r="A48" s="48" t="s">
        <v>155</v>
      </c>
      <c r="B48" s="48" t="s">
        <v>726</v>
      </c>
      <c r="C48" s="48" t="s">
        <v>727</v>
      </c>
      <c r="D48" s="48">
        <v>2</v>
      </c>
      <c r="E48" s="120" t="s">
        <v>30</v>
      </c>
      <c r="F48" s="120">
        <v>106</v>
      </c>
      <c r="G48" s="48">
        <v>1</v>
      </c>
      <c r="H48" s="48" t="s">
        <v>152</v>
      </c>
      <c r="I48" s="48">
        <v>0</v>
      </c>
      <c r="J48" s="120">
        <v>0.62</v>
      </c>
    </row>
    <row r="49" spans="1:10" ht="12.75" customHeight="1" x14ac:dyDescent="0.2">
      <c r="A49" s="48" t="s">
        <v>155</v>
      </c>
      <c r="B49" s="48" t="s">
        <v>867</v>
      </c>
      <c r="C49" s="48" t="s">
        <v>868</v>
      </c>
      <c r="D49" s="48">
        <v>2</v>
      </c>
      <c r="E49" s="120" t="s">
        <v>30</v>
      </c>
      <c r="F49" s="120">
        <v>106</v>
      </c>
      <c r="G49" s="48">
        <v>0.25</v>
      </c>
      <c r="H49" s="48" t="s">
        <v>152</v>
      </c>
      <c r="I49" s="48">
        <v>0</v>
      </c>
      <c r="J49" s="120">
        <v>7.0000000000000007E-2</v>
      </c>
    </row>
    <row r="50" spans="1:10" ht="12.75" customHeight="1" x14ac:dyDescent="0.2">
      <c r="A50" s="48" t="s">
        <v>155</v>
      </c>
      <c r="B50" s="48" t="s">
        <v>852</v>
      </c>
      <c r="C50" s="48" t="s">
        <v>853</v>
      </c>
      <c r="D50" s="48">
        <v>3</v>
      </c>
      <c r="E50" s="120" t="s">
        <v>30</v>
      </c>
      <c r="F50" s="120">
        <v>106</v>
      </c>
      <c r="G50" s="48">
        <v>1</v>
      </c>
      <c r="H50" s="48" t="s">
        <v>152</v>
      </c>
      <c r="I50" s="48">
        <v>0</v>
      </c>
      <c r="J50" s="120">
        <v>0.05</v>
      </c>
    </row>
    <row r="51" spans="1:10" ht="12.75" customHeight="1" x14ac:dyDescent="0.2">
      <c r="A51" s="48" t="s">
        <v>155</v>
      </c>
      <c r="B51" s="48" t="s">
        <v>798</v>
      </c>
      <c r="C51" s="48" t="s">
        <v>799</v>
      </c>
      <c r="D51" s="48">
        <v>2</v>
      </c>
      <c r="E51" s="120" t="s">
        <v>30</v>
      </c>
      <c r="F51" s="120">
        <v>106</v>
      </c>
      <c r="G51" s="120">
        <v>1</v>
      </c>
      <c r="H51" s="120" t="s">
        <v>152</v>
      </c>
      <c r="I51" s="120">
        <v>0</v>
      </c>
      <c r="J51" s="121">
        <v>0.27400000000000002</v>
      </c>
    </row>
    <row r="52" spans="1:10" ht="12.75" customHeight="1" x14ac:dyDescent="0.2">
      <c r="A52" s="120" t="s">
        <v>155</v>
      </c>
      <c r="B52" s="120" t="s">
        <v>172</v>
      </c>
      <c r="C52" s="120" t="s">
        <v>173</v>
      </c>
      <c r="D52" s="120">
        <v>2</v>
      </c>
      <c r="E52" s="120" t="s">
        <v>30</v>
      </c>
      <c r="F52" s="120">
        <v>106</v>
      </c>
      <c r="G52" s="120">
        <v>1</v>
      </c>
      <c r="H52" s="120" t="s">
        <v>152</v>
      </c>
      <c r="I52" s="120">
        <v>0</v>
      </c>
      <c r="J52" s="121">
        <v>0.27400000000000002</v>
      </c>
    </row>
    <row r="53" spans="1:10" ht="12.75" customHeight="1" x14ac:dyDescent="0.2">
      <c r="A53" s="120" t="s">
        <v>155</v>
      </c>
      <c r="B53" s="120" t="s">
        <v>174</v>
      </c>
      <c r="C53" s="120" t="s">
        <v>173</v>
      </c>
      <c r="D53" s="120">
        <v>2</v>
      </c>
      <c r="E53" s="120" t="s">
        <v>30</v>
      </c>
      <c r="F53" s="120">
        <v>106</v>
      </c>
      <c r="G53" s="48">
        <v>1</v>
      </c>
      <c r="H53" s="48" t="s">
        <v>152</v>
      </c>
      <c r="I53" s="48">
        <v>0</v>
      </c>
      <c r="J53" s="120">
        <v>0.17</v>
      </c>
    </row>
    <row r="54" spans="1:10" ht="12.75" customHeight="1" x14ac:dyDescent="0.2">
      <c r="A54" s="48" t="s">
        <v>155</v>
      </c>
      <c r="B54" s="48" t="s">
        <v>742</v>
      </c>
      <c r="C54" s="48" t="s">
        <v>743</v>
      </c>
      <c r="D54" s="48">
        <v>2</v>
      </c>
      <c r="E54" s="120" t="s">
        <v>30</v>
      </c>
      <c r="F54" s="120">
        <v>106</v>
      </c>
      <c r="G54" s="120">
        <v>1</v>
      </c>
      <c r="H54" s="120" t="s">
        <v>152</v>
      </c>
      <c r="I54" s="120">
        <v>0</v>
      </c>
      <c r="J54" s="121">
        <v>3.5000000000000003E-2</v>
      </c>
    </row>
    <row r="55" spans="1:10" ht="12.75" customHeight="1" x14ac:dyDescent="0.2">
      <c r="A55" s="120" t="s">
        <v>155</v>
      </c>
      <c r="B55" s="120" t="s">
        <v>175</v>
      </c>
      <c r="C55" s="120" t="s">
        <v>176</v>
      </c>
      <c r="D55" s="120">
        <v>2</v>
      </c>
      <c r="E55" s="120" t="s">
        <v>30</v>
      </c>
      <c r="F55" s="120">
        <v>106</v>
      </c>
      <c r="G55" s="120">
        <v>1</v>
      </c>
      <c r="H55" s="120" t="s">
        <v>152</v>
      </c>
      <c r="I55" s="120">
        <v>0</v>
      </c>
      <c r="J55" s="121">
        <v>3.6999999999999998E-2</v>
      </c>
    </row>
    <row r="56" spans="1:10" ht="12.75" customHeight="1" x14ac:dyDescent="0.2">
      <c r="A56" s="120" t="s">
        <v>155</v>
      </c>
      <c r="B56" s="120" t="s">
        <v>177</v>
      </c>
      <c r="C56" s="120" t="s">
        <v>178</v>
      </c>
      <c r="D56" s="120">
        <v>2</v>
      </c>
      <c r="E56" s="120" t="s">
        <v>30</v>
      </c>
      <c r="F56" s="120">
        <v>106</v>
      </c>
      <c r="G56" s="48">
        <v>1</v>
      </c>
      <c r="H56" s="48" t="s">
        <v>152</v>
      </c>
      <c r="I56" s="48">
        <v>0</v>
      </c>
      <c r="J56" s="120">
        <v>0.09</v>
      </c>
    </row>
    <row r="57" spans="1:10" ht="12.75" customHeight="1" x14ac:dyDescent="0.2">
      <c r="A57" s="48" t="s">
        <v>155</v>
      </c>
      <c r="B57" s="48" t="s">
        <v>652</v>
      </c>
      <c r="C57" s="48" t="s">
        <v>653</v>
      </c>
      <c r="D57" s="48">
        <v>2</v>
      </c>
      <c r="E57" s="120" t="s">
        <v>30</v>
      </c>
      <c r="F57" s="120">
        <v>106</v>
      </c>
      <c r="G57" s="48">
        <v>1</v>
      </c>
      <c r="H57" s="48" t="s">
        <v>152</v>
      </c>
      <c r="I57" s="48">
        <v>0</v>
      </c>
      <c r="J57" s="120">
        <v>0.09</v>
      </c>
    </row>
    <row r="58" spans="1:10" ht="12.75" customHeight="1" x14ac:dyDescent="0.2">
      <c r="A58" s="48" t="s">
        <v>155</v>
      </c>
      <c r="B58" s="48" t="s">
        <v>724</v>
      </c>
      <c r="C58" s="48" t="s">
        <v>725</v>
      </c>
      <c r="D58" s="48">
        <v>2</v>
      </c>
      <c r="E58" s="120" t="s">
        <v>30</v>
      </c>
      <c r="F58" s="111">
        <v>106</v>
      </c>
      <c r="G58" s="48">
        <v>1</v>
      </c>
      <c r="H58" s="48" t="s">
        <v>152</v>
      </c>
      <c r="I58" s="48">
        <v>0</v>
      </c>
      <c r="J58" s="111">
        <v>0.09</v>
      </c>
    </row>
    <row r="59" spans="1:10" ht="12.75" customHeight="1" x14ac:dyDescent="0.2">
      <c r="A59" s="48" t="s">
        <v>155</v>
      </c>
      <c r="B59" s="48" t="s">
        <v>652</v>
      </c>
      <c r="C59" s="48" t="s">
        <v>1275</v>
      </c>
      <c r="D59" s="111">
        <v>2</v>
      </c>
      <c r="E59" s="120" t="s">
        <v>30</v>
      </c>
      <c r="F59" s="120">
        <v>106</v>
      </c>
      <c r="G59" s="111">
        <v>1</v>
      </c>
      <c r="H59" s="111" t="s">
        <v>152</v>
      </c>
      <c r="I59" s="111">
        <v>0</v>
      </c>
      <c r="J59" s="120">
        <v>0.01</v>
      </c>
    </row>
    <row r="60" spans="1:10" ht="12.75" customHeight="1" x14ac:dyDescent="0.2">
      <c r="A60" s="111" t="s">
        <v>155</v>
      </c>
      <c r="B60" s="111" t="s">
        <v>926</v>
      </c>
      <c r="C60" s="111" t="s">
        <v>927</v>
      </c>
      <c r="D60" s="111">
        <v>2</v>
      </c>
      <c r="E60" s="120" t="s">
        <v>30</v>
      </c>
      <c r="F60" s="120">
        <v>106</v>
      </c>
      <c r="G60" s="48">
        <v>1</v>
      </c>
      <c r="H60" s="48" t="s">
        <v>152</v>
      </c>
      <c r="I60" s="48">
        <v>0</v>
      </c>
      <c r="J60" s="120">
        <v>7.0000000000000007E-2</v>
      </c>
    </row>
    <row r="61" spans="1:10" ht="12.75" customHeight="1" x14ac:dyDescent="0.2">
      <c r="A61" s="48" t="s">
        <v>155</v>
      </c>
      <c r="B61" s="48" t="s">
        <v>712</v>
      </c>
      <c r="C61" s="48" t="s">
        <v>713</v>
      </c>
      <c r="D61" s="48">
        <v>2</v>
      </c>
      <c r="E61" s="120" t="s">
        <v>30</v>
      </c>
      <c r="F61" s="120">
        <v>106</v>
      </c>
      <c r="G61" s="48">
        <v>0.25</v>
      </c>
      <c r="H61" s="48" t="s">
        <v>152</v>
      </c>
      <c r="I61" s="48">
        <v>0</v>
      </c>
      <c r="J61" s="120">
        <v>0.12</v>
      </c>
    </row>
    <row r="62" spans="1:10" ht="12.75" customHeight="1" x14ac:dyDescent="0.2">
      <c r="A62" s="48" t="s">
        <v>155</v>
      </c>
      <c r="B62" s="48" t="s">
        <v>646</v>
      </c>
      <c r="C62" s="48" t="s">
        <v>647</v>
      </c>
      <c r="D62" s="48">
        <v>3</v>
      </c>
      <c r="E62" s="120" t="s">
        <v>30</v>
      </c>
      <c r="F62" s="120">
        <v>106</v>
      </c>
      <c r="G62" s="111">
        <v>1</v>
      </c>
      <c r="H62" s="111" t="s">
        <v>152</v>
      </c>
      <c r="I62" s="111">
        <v>0</v>
      </c>
      <c r="J62" s="120">
        <v>0.18</v>
      </c>
    </row>
    <row r="63" spans="1:10" ht="12.75" customHeight="1" x14ac:dyDescent="0.2">
      <c r="A63" s="111" t="s">
        <v>155</v>
      </c>
      <c r="B63" s="111" t="s">
        <v>943</v>
      </c>
      <c r="C63" s="111" t="s">
        <v>944</v>
      </c>
      <c r="D63" s="111">
        <v>2</v>
      </c>
      <c r="E63" s="120" t="s">
        <v>30</v>
      </c>
      <c r="F63" s="120">
        <v>106</v>
      </c>
      <c r="G63" s="111">
        <v>1</v>
      </c>
      <c r="H63" s="111" t="s">
        <v>152</v>
      </c>
      <c r="I63" s="111">
        <v>0</v>
      </c>
      <c r="J63" s="120">
        <v>7.0000000000000007E-2</v>
      </c>
    </row>
    <row r="64" spans="1:10" ht="12.75" customHeight="1" x14ac:dyDescent="0.2">
      <c r="A64" s="111" t="s">
        <v>155</v>
      </c>
      <c r="B64" s="111" t="s">
        <v>599</v>
      </c>
      <c r="C64" s="111" t="s">
        <v>600</v>
      </c>
      <c r="D64" s="111">
        <v>2</v>
      </c>
      <c r="E64" s="120" t="s">
        <v>30</v>
      </c>
      <c r="F64" s="120">
        <v>106</v>
      </c>
      <c r="G64" s="120">
        <v>1</v>
      </c>
      <c r="H64" s="120" t="s">
        <v>152</v>
      </c>
      <c r="I64" s="120">
        <v>0</v>
      </c>
      <c r="J64" s="121">
        <v>2.5000000000000001E-2</v>
      </c>
    </row>
    <row r="65" spans="1:10" ht="12.75" customHeight="1" x14ac:dyDescent="0.2">
      <c r="A65" s="120" t="s">
        <v>155</v>
      </c>
      <c r="B65" s="120" t="s">
        <v>179</v>
      </c>
      <c r="C65" s="120" t="s">
        <v>180</v>
      </c>
      <c r="D65" s="120">
        <v>2</v>
      </c>
      <c r="E65" s="120" t="s">
        <v>30</v>
      </c>
      <c r="F65" s="120">
        <v>106</v>
      </c>
      <c r="G65" s="48">
        <v>1</v>
      </c>
      <c r="H65" s="48" t="s">
        <v>152</v>
      </c>
      <c r="I65" s="48">
        <v>0</v>
      </c>
      <c r="J65" s="120">
        <v>0.12</v>
      </c>
    </row>
    <row r="66" spans="1:10" ht="12.75" customHeight="1" x14ac:dyDescent="0.2">
      <c r="A66" s="48" t="s">
        <v>155</v>
      </c>
      <c r="B66" s="48" t="s">
        <v>674</v>
      </c>
      <c r="C66" s="48" t="s">
        <v>675</v>
      </c>
      <c r="D66" s="48">
        <v>2</v>
      </c>
      <c r="E66" s="120" t="s">
        <v>30</v>
      </c>
      <c r="F66" s="120">
        <v>106</v>
      </c>
      <c r="G66" s="48">
        <v>1</v>
      </c>
      <c r="H66" s="48" t="s">
        <v>152</v>
      </c>
      <c r="I66" s="48">
        <v>0</v>
      </c>
      <c r="J66" s="120">
        <v>0.23</v>
      </c>
    </row>
    <row r="67" spans="1:10" ht="12.75" customHeight="1" x14ac:dyDescent="0.2">
      <c r="A67" s="48" t="s">
        <v>155</v>
      </c>
      <c r="B67" s="48" t="s">
        <v>786</v>
      </c>
      <c r="C67" s="48" t="s">
        <v>787</v>
      </c>
      <c r="D67" s="48">
        <v>2</v>
      </c>
      <c r="E67" s="120" t="s">
        <v>30</v>
      </c>
      <c r="F67" s="120">
        <v>106</v>
      </c>
      <c r="G67" s="48">
        <v>1</v>
      </c>
      <c r="H67" s="48" t="s">
        <v>152</v>
      </c>
      <c r="I67" s="48">
        <v>0</v>
      </c>
      <c r="J67" s="120">
        <v>0.05</v>
      </c>
    </row>
    <row r="68" spans="1:10" ht="12.75" customHeight="1" x14ac:dyDescent="0.2">
      <c r="A68" s="48" t="s">
        <v>155</v>
      </c>
      <c r="B68" s="48" t="s">
        <v>718</v>
      </c>
      <c r="C68" s="48" t="s">
        <v>719</v>
      </c>
      <c r="D68" s="48">
        <v>2</v>
      </c>
      <c r="E68" s="120" t="s">
        <v>30</v>
      </c>
      <c r="F68" s="111">
        <v>106</v>
      </c>
      <c r="G68" s="48">
        <v>1</v>
      </c>
      <c r="H68" s="48" t="s">
        <v>152</v>
      </c>
      <c r="I68" s="48">
        <v>0</v>
      </c>
      <c r="J68" s="111">
        <v>0.02</v>
      </c>
    </row>
    <row r="69" spans="1:10" ht="12.75" customHeight="1" x14ac:dyDescent="0.2">
      <c r="A69" s="48" t="s">
        <v>155</v>
      </c>
      <c r="B69" s="48" t="s">
        <v>1276</v>
      </c>
      <c r="C69" s="48" t="s">
        <v>1277</v>
      </c>
      <c r="D69" s="48">
        <v>2</v>
      </c>
      <c r="E69" s="120" t="s">
        <v>30</v>
      </c>
      <c r="F69" s="120">
        <v>106</v>
      </c>
      <c r="G69" s="120">
        <v>1</v>
      </c>
      <c r="H69" s="120" t="s">
        <v>152</v>
      </c>
      <c r="I69" s="120">
        <v>0</v>
      </c>
      <c r="J69" s="121">
        <v>5.2999999999999999E-2</v>
      </c>
    </row>
    <row r="70" spans="1:10" ht="12.75" customHeight="1" x14ac:dyDescent="0.2">
      <c r="A70" s="111" t="s">
        <v>155</v>
      </c>
      <c r="B70" s="111" t="s">
        <v>784</v>
      </c>
      <c r="C70" s="111" t="s">
        <v>785</v>
      </c>
      <c r="D70" s="111">
        <v>2</v>
      </c>
      <c r="E70" s="120" t="s">
        <v>30</v>
      </c>
      <c r="F70" s="120">
        <v>106</v>
      </c>
      <c r="G70" s="120">
        <v>1</v>
      </c>
      <c r="H70" s="120" t="s">
        <v>152</v>
      </c>
      <c r="I70" s="120">
        <v>0</v>
      </c>
      <c r="J70" s="121">
        <v>0.77400000000000002</v>
      </c>
    </row>
    <row r="71" spans="1:10" ht="12.75" customHeight="1" x14ac:dyDescent="0.2">
      <c r="A71" s="120" t="s">
        <v>155</v>
      </c>
      <c r="B71" s="120" t="s">
        <v>181</v>
      </c>
      <c r="C71" s="120" t="s">
        <v>182</v>
      </c>
      <c r="D71" s="120">
        <v>2</v>
      </c>
      <c r="E71" s="120" t="s">
        <v>30</v>
      </c>
      <c r="F71" s="120">
        <v>106</v>
      </c>
      <c r="G71" s="48">
        <v>1</v>
      </c>
      <c r="H71" s="48" t="s">
        <v>152</v>
      </c>
      <c r="I71" s="48">
        <v>0</v>
      </c>
      <c r="J71" s="120">
        <v>0.46</v>
      </c>
    </row>
    <row r="72" spans="1:10" ht="12.75" customHeight="1" x14ac:dyDescent="0.2">
      <c r="A72" s="48" t="s">
        <v>155</v>
      </c>
      <c r="B72" s="48" t="s">
        <v>800</v>
      </c>
      <c r="C72" s="48" t="s">
        <v>801</v>
      </c>
      <c r="D72" s="48">
        <v>2</v>
      </c>
      <c r="E72" s="120" t="s">
        <v>30</v>
      </c>
      <c r="F72" s="120">
        <v>106</v>
      </c>
      <c r="G72" s="48">
        <v>0.25</v>
      </c>
      <c r="H72" s="48" t="s">
        <v>152</v>
      </c>
      <c r="I72" s="48">
        <v>0</v>
      </c>
      <c r="J72" s="120">
        <v>0.17</v>
      </c>
    </row>
    <row r="73" spans="1:10" ht="12.75" customHeight="1" x14ac:dyDescent="0.2">
      <c r="A73" s="48" t="s">
        <v>155</v>
      </c>
      <c r="B73" s="48" t="s">
        <v>666</v>
      </c>
      <c r="C73" s="48" t="s">
        <v>667</v>
      </c>
      <c r="D73" s="48">
        <v>3</v>
      </c>
      <c r="E73" s="120" t="s">
        <v>30</v>
      </c>
      <c r="F73" s="120">
        <v>106</v>
      </c>
      <c r="G73" s="120">
        <v>1</v>
      </c>
      <c r="H73" s="120" t="s">
        <v>152</v>
      </c>
      <c r="I73" s="120">
        <v>0</v>
      </c>
      <c r="J73" s="121">
        <v>0.441</v>
      </c>
    </row>
    <row r="74" spans="1:10" ht="12.75" customHeight="1" x14ac:dyDescent="0.2">
      <c r="A74" s="120" t="s">
        <v>155</v>
      </c>
      <c r="B74" s="120" t="s">
        <v>183</v>
      </c>
      <c r="C74" s="120" t="s">
        <v>184</v>
      </c>
      <c r="D74" s="120">
        <v>2</v>
      </c>
      <c r="E74" s="120" t="s">
        <v>30</v>
      </c>
      <c r="F74" s="120">
        <v>106</v>
      </c>
      <c r="G74" s="111">
        <v>1</v>
      </c>
      <c r="H74" s="111" t="s">
        <v>152</v>
      </c>
      <c r="I74" s="111">
        <v>0</v>
      </c>
      <c r="J74" s="120">
        <v>0.46</v>
      </c>
    </row>
    <row r="75" spans="1:10" ht="12.75" customHeight="1" x14ac:dyDescent="0.2">
      <c r="A75" s="111" t="s">
        <v>155</v>
      </c>
      <c r="B75" s="111" t="s">
        <v>937</v>
      </c>
      <c r="C75" s="111" t="s">
        <v>938</v>
      </c>
      <c r="D75" s="111">
        <v>2</v>
      </c>
      <c r="E75" s="120" t="s">
        <v>30</v>
      </c>
      <c r="F75" s="120">
        <v>106</v>
      </c>
      <c r="G75" s="120">
        <v>1</v>
      </c>
      <c r="H75" s="120" t="s">
        <v>152</v>
      </c>
      <c r="I75" s="120">
        <v>0</v>
      </c>
      <c r="J75" s="121">
        <v>5.5E-2</v>
      </c>
    </row>
    <row r="76" spans="1:10" ht="12.75" customHeight="1" x14ac:dyDescent="0.2">
      <c r="A76" s="120" t="s">
        <v>155</v>
      </c>
      <c r="B76" s="120" t="s">
        <v>185</v>
      </c>
      <c r="C76" s="120" t="s">
        <v>186</v>
      </c>
      <c r="D76" s="120">
        <v>2</v>
      </c>
      <c r="E76" s="120" t="s">
        <v>30</v>
      </c>
      <c r="F76" s="120">
        <v>106</v>
      </c>
      <c r="G76" s="120">
        <v>1</v>
      </c>
      <c r="H76" s="120" t="s">
        <v>152</v>
      </c>
      <c r="I76" s="120">
        <v>0</v>
      </c>
      <c r="J76" s="121">
        <v>0.115</v>
      </c>
    </row>
    <row r="77" spans="1:10" ht="12.75" customHeight="1" x14ac:dyDescent="0.2">
      <c r="A77" s="120" t="s">
        <v>155</v>
      </c>
      <c r="B77" s="120" t="s">
        <v>187</v>
      </c>
      <c r="C77" s="120" t="s">
        <v>188</v>
      </c>
      <c r="D77" s="120">
        <v>2</v>
      </c>
      <c r="E77" s="120" t="s">
        <v>30</v>
      </c>
      <c r="F77" s="120">
        <v>106</v>
      </c>
      <c r="G77" s="120">
        <v>1</v>
      </c>
      <c r="H77" s="120" t="s">
        <v>152</v>
      </c>
      <c r="I77" s="120">
        <v>0</v>
      </c>
      <c r="J77" s="121">
        <v>0.91400000000000003</v>
      </c>
    </row>
    <row r="78" spans="1:10" ht="12.75" customHeight="1" x14ac:dyDescent="0.2">
      <c r="A78" s="120" t="s">
        <v>155</v>
      </c>
      <c r="B78" s="120" t="s">
        <v>189</v>
      </c>
      <c r="C78" s="120" t="s">
        <v>190</v>
      </c>
      <c r="D78" s="120">
        <v>2</v>
      </c>
      <c r="E78" s="120" t="s">
        <v>30</v>
      </c>
      <c r="F78" s="120">
        <v>106</v>
      </c>
      <c r="G78" s="48">
        <v>1</v>
      </c>
      <c r="H78" s="48" t="s">
        <v>152</v>
      </c>
      <c r="I78" s="48">
        <v>0</v>
      </c>
      <c r="J78" s="120">
        <v>0.05</v>
      </c>
    </row>
    <row r="79" spans="1:10" ht="12.75" customHeight="1" x14ac:dyDescent="0.2">
      <c r="A79" s="48" t="s">
        <v>155</v>
      </c>
      <c r="B79" s="48" t="s">
        <v>607</v>
      </c>
      <c r="C79" s="48" t="s">
        <v>608</v>
      </c>
      <c r="D79" s="48">
        <v>2</v>
      </c>
      <c r="E79" s="120" t="s">
        <v>30</v>
      </c>
      <c r="F79" s="120">
        <v>106</v>
      </c>
      <c r="G79" s="111">
        <v>1</v>
      </c>
      <c r="H79" s="111" t="s">
        <v>152</v>
      </c>
      <c r="I79" s="111">
        <v>0</v>
      </c>
      <c r="J79" s="120">
        <v>0.03</v>
      </c>
    </row>
    <row r="80" spans="1:10" ht="12.75" customHeight="1" x14ac:dyDescent="0.2">
      <c r="A80" s="111" t="s">
        <v>155</v>
      </c>
      <c r="B80" s="111" t="s">
        <v>858</v>
      </c>
      <c r="C80" s="111" t="s">
        <v>859</v>
      </c>
      <c r="D80" s="111">
        <v>2</v>
      </c>
      <c r="E80" s="120" t="s">
        <v>30</v>
      </c>
      <c r="F80" s="120">
        <v>106</v>
      </c>
      <c r="G80" s="111">
        <v>1</v>
      </c>
      <c r="H80" s="111" t="s">
        <v>152</v>
      </c>
      <c r="I80" s="111">
        <v>0</v>
      </c>
      <c r="J80" s="47"/>
    </row>
    <row r="81" spans="1:10" ht="12.75" customHeight="1" x14ac:dyDescent="0.2">
      <c r="A81" s="111" t="s">
        <v>155</v>
      </c>
      <c r="B81" s="111" t="s">
        <v>638</v>
      </c>
      <c r="C81" s="111" t="s">
        <v>639</v>
      </c>
      <c r="D81" s="111">
        <v>2</v>
      </c>
      <c r="E81" s="120" t="s">
        <v>30</v>
      </c>
      <c r="F81" s="120">
        <v>106</v>
      </c>
      <c r="G81" s="48">
        <v>1</v>
      </c>
      <c r="H81" s="48" t="s">
        <v>152</v>
      </c>
      <c r="I81" s="48">
        <v>0</v>
      </c>
      <c r="J81" s="120">
        <v>0.04</v>
      </c>
    </row>
    <row r="82" spans="1:10" ht="12.75" customHeight="1" x14ac:dyDescent="0.2">
      <c r="A82" s="48" t="s">
        <v>155</v>
      </c>
      <c r="B82" s="48" t="s">
        <v>577</v>
      </c>
      <c r="C82" s="48" t="s">
        <v>578</v>
      </c>
      <c r="D82" s="48">
        <v>2</v>
      </c>
      <c r="E82" s="120" t="s">
        <v>30</v>
      </c>
      <c r="F82" s="120">
        <v>106</v>
      </c>
      <c r="G82" s="48">
        <v>1</v>
      </c>
      <c r="H82" s="48" t="s">
        <v>152</v>
      </c>
      <c r="I82" s="48">
        <v>0</v>
      </c>
      <c r="J82" s="120">
        <v>0.18</v>
      </c>
    </row>
    <row r="83" spans="1:10" ht="12.75" customHeight="1" x14ac:dyDescent="0.2">
      <c r="A83" s="48" t="s">
        <v>155</v>
      </c>
      <c r="B83" s="48" t="s">
        <v>879</v>
      </c>
      <c r="C83" s="48" t="s">
        <v>880</v>
      </c>
      <c r="D83" s="48">
        <v>2</v>
      </c>
      <c r="E83" s="120" t="s">
        <v>30</v>
      </c>
      <c r="F83" s="120">
        <v>106</v>
      </c>
      <c r="G83" s="48">
        <v>1</v>
      </c>
      <c r="H83" s="48" t="s">
        <v>152</v>
      </c>
      <c r="I83" s="48">
        <v>0</v>
      </c>
      <c r="J83" s="120">
        <v>0.14000000000000001</v>
      </c>
    </row>
    <row r="84" spans="1:10" ht="12.75" customHeight="1" x14ac:dyDescent="0.2">
      <c r="A84" s="48" t="s">
        <v>155</v>
      </c>
      <c r="B84" s="48" t="s">
        <v>836</v>
      </c>
      <c r="C84" s="48" t="s">
        <v>837</v>
      </c>
      <c r="D84" s="48">
        <v>2</v>
      </c>
      <c r="E84" s="120" t="s">
        <v>30</v>
      </c>
      <c r="F84" s="120">
        <v>106</v>
      </c>
      <c r="G84" s="48">
        <v>1</v>
      </c>
      <c r="H84" s="48" t="s">
        <v>152</v>
      </c>
      <c r="I84" s="48">
        <v>0</v>
      </c>
      <c r="J84" s="120">
        <v>0.14000000000000001</v>
      </c>
    </row>
    <row r="85" spans="1:10" ht="12.75" customHeight="1" x14ac:dyDescent="0.2">
      <c r="A85" s="48" t="s">
        <v>155</v>
      </c>
      <c r="B85" s="48" t="s">
        <v>716</v>
      </c>
      <c r="C85" s="48" t="s">
        <v>717</v>
      </c>
      <c r="D85" s="48">
        <v>2</v>
      </c>
      <c r="E85" s="120" t="s">
        <v>30</v>
      </c>
      <c r="F85" s="120">
        <v>106</v>
      </c>
      <c r="G85" s="48">
        <v>1</v>
      </c>
      <c r="H85" s="48" t="s">
        <v>152</v>
      </c>
      <c r="I85" s="48">
        <v>0</v>
      </c>
      <c r="J85" s="120">
        <v>0.11</v>
      </c>
    </row>
    <row r="86" spans="1:10" ht="12.75" customHeight="1" x14ac:dyDescent="0.2">
      <c r="A86" s="48" t="s">
        <v>155</v>
      </c>
      <c r="B86" s="48" t="s">
        <v>634</v>
      </c>
      <c r="C86" s="48" t="s">
        <v>635</v>
      </c>
      <c r="D86" s="48">
        <v>2</v>
      </c>
      <c r="E86" s="120" t="s">
        <v>30</v>
      </c>
      <c r="F86" s="120">
        <v>106</v>
      </c>
      <c r="G86" s="48">
        <v>1</v>
      </c>
      <c r="H86" s="48" t="s">
        <v>152</v>
      </c>
      <c r="I86" s="48">
        <v>0</v>
      </c>
      <c r="J86" s="120">
        <v>0.32</v>
      </c>
    </row>
    <row r="87" spans="1:10" ht="12.75" customHeight="1" x14ac:dyDescent="0.2">
      <c r="A87" s="48" t="s">
        <v>155</v>
      </c>
      <c r="B87" s="48" t="s">
        <v>824</v>
      </c>
      <c r="C87" s="48" t="s">
        <v>825</v>
      </c>
      <c r="D87" s="48">
        <v>2</v>
      </c>
      <c r="E87" s="120" t="s">
        <v>30</v>
      </c>
      <c r="F87" s="120">
        <v>106</v>
      </c>
      <c r="G87" s="48">
        <v>1</v>
      </c>
      <c r="H87" s="48" t="s">
        <v>152</v>
      </c>
      <c r="I87" s="48">
        <v>0</v>
      </c>
      <c r="J87" s="120">
        <v>0.32</v>
      </c>
    </row>
    <row r="88" spans="1:10" ht="12.75" customHeight="1" x14ac:dyDescent="0.2">
      <c r="A88" s="48" t="s">
        <v>155</v>
      </c>
      <c r="B88" s="48" t="s">
        <v>702</v>
      </c>
      <c r="C88" s="48" t="s">
        <v>703</v>
      </c>
      <c r="D88" s="48">
        <v>2</v>
      </c>
      <c r="E88" s="120" t="s">
        <v>30</v>
      </c>
      <c r="F88" s="120">
        <v>106</v>
      </c>
      <c r="G88" s="48">
        <v>0.25</v>
      </c>
      <c r="H88" s="48" t="s">
        <v>152</v>
      </c>
      <c r="I88" s="48">
        <v>0</v>
      </c>
      <c r="J88" s="120">
        <v>0.08</v>
      </c>
    </row>
    <row r="89" spans="1:10" ht="12.75" customHeight="1" x14ac:dyDescent="0.2">
      <c r="A89" s="48" t="s">
        <v>155</v>
      </c>
      <c r="B89" s="48" t="s">
        <v>591</v>
      </c>
      <c r="C89" s="48" t="s">
        <v>592</v>
      </c>
      <c r="D89" s="48">
        <v>3</v>
      </c>
      <c r="E89" s="120" t="s">
        <v>30</v>
      </c>
      <c r="F89" s="120">
        <v>106</v>
      </c>
      <c r="G89" s="48">
        <v>1</v>
      </c>
      <c r="H89" s="48" t="s">
        <v>152</v>
      </c>
      <c r="I89" s="48">
        <v>0</v>
      </c>
      <c r="J89" s="120">
        <v>0.03</v>
      </c>
    </row>
    <row r="90" spans="1:10" ht="12.75" customHeight="1" x14ac:dyDescent="0.2">
      <c r="A90" s="48" t="s">
        <v>155</v>
      </c>
      <c r="B90" s="48" t="s">
        <v>564</v>
      </c>
      <c r="C90" s="48" t="s">
        <v>192</v>
      </c>
      <c r="D90" s="48">
        <v>2</v>
      </c>
      <c r="E90" s="120" t="s">
        <v>30</v>
      </c>
      <c r="F90" s="120">
        <v>106</v>
      </c>
      <c r="G90" s="120">
        <v>1</v>
      </c>
      <c r="H90" s="120" t="s">
        <v>152</v>
      </c>
      <c r="I90" s="120">
        <v>0</v>
      </c>
      <c r="J90" s="121">
        <v>3.6999999999999998E-2</v>
      </c>
    </row>
    <row r="91" spans="1:10" ht="12.75" customHeight="1" x14ac:dyDescent="0.2">
      <c r="A91" s="120" t="s">
        <v>155</v>
      </c>
      <c r="B91" s="120" t="s">
        <v>191</v>
      </c>
      <c r="C91" s="120" t="s">
        <v>192</v>
      </c>
      <c r="D91" s="120">
        <v>2</v>
      </c>
      <c r="E91" s="120" t="s">
        <v>30</v>
      </c>
      <c r="F91" s="120">
        <v>106</v>
      </c>
      <c r="G91" s="48">
        <v>1</v>
      </c>
      <c r="H91" s="48" t="s">
        <v>152</v>
      </c>
      <c r="I91" s="48">
        <v>0</v>
      </c>
      <c r="J91" s="120">
        <v>0.5</v>
      </c>
    </row>
    <row r="92" spans="1:10" ht="12.75" customHeight="1" x14ac:dyDescent="0.2">
      <c r="A92" s="48" t="s">
        <v>155</v>
      </c>
      <c r="B92" s="48" t="s">
        <v>585</v>
      </c>
      <c r="C92" s="48" t="s">
        <v>586</v>
      </c>
      <c r="D92" s="48">
        <v>2</v>
      </c>
      <c r="E92" s="120" t="s">
        <v>30</v>
      </c>
      <c r="F92" s="120">
        <v>106</v>
      </c>
      <c r="G92" s="111">
        <v>1</v>
      </c>
      <c r="H92" s="111" t="s">
        <v>152</v>
      </c>
      <c r="I92" s="111">
        <v>0</v>
      </c>
      <c r="J92" s="120">
        <v>0.08</v>
      </c>
    </row>
    <row r="93" spans="1:10" ht="12.75" customHeight="1" x14ac:dyDescent="0.2">
      <c r="A93" s="48" t="s">
        <v>155</v>
      </c>
      <c r="B93" s="48" t="s">
        <v>1327</v>
      </c>
      <c r="C93" s="48" t="s">
        <v>1328</v>
      </c>
      <c r="D93" s="48">
        <v>2</v>
      </c>
      <c r="E93" s="120" t="s">
        <v>30</v>
      </c>
      <c r="F93" s="120">
        <v>106</v>
      </c>
      <c r="G93" s="111">
        <v>1</v>
      </c>
      <c r="H93" s="111" t="s">
        <v>152</v>
      </c>
      <c r="I93" s="111">
        <v>0</v>
      </c>
      <c r="J93" s="120"/>
    </row>
    <row r="94" spans="1:10" ht="12.75" customHeight="1" x14ac:dyDescent="0.2">
      <c r="A94" s="111" t="s">
        <v>155</v>
      </c>
      <c r="B94" s="111" t="s">
        <v>814</v>
      </c>
      <c r="C94" s="111" t="s">
        <v>1329</v>
      </c>
      <c r="D94" s="111">
        <v>2</v>
      </c>
      <c r="E94" s="120" t="s">
        <v>30</v>
      </c>
      <c r="F94" s="120">
        <v>106</v>
      </c>
      <c r="G94" s="111">
        <v>1</v>
      </c>
      <c r="H94" s="111" t="s">
        <v>152</v>
      </c>
      <c r="I94" s="111">
        <v>0</v>
      </c>
      <c r="J94" s="120">
        <v>7.0000000000000007E-2</v>
      </c>
    </row>
    <row r="95" spans="1:10" ht="12.75" customHeight="1" x14ac:dyDescent="0.2">
      <c r="A95" s="111" t="s">
        <v>155</v>
      </c>
      <c r="B95" s="111" t="s">
        <v>625</v>
      </c>
      <c r="C95" s="111" t="s">
        <v>626</v>
      </c>
      <c r="D95" s="111">
        <v>2</v>
      </c>
      <c r="E95" s="120" t="s">
        <v>30</v>
      </c>
      <c r="F95" s="120">
        <v>106</v>
      </c>
      <c r="G95" s="111">
        <v>1</v>
      </c>
      <c r="H95" s="111" t="s">
        <v>152</v>
      </c>
      <c r="I95" s="111">
        <v>0</v>
      </c>
      <c r="J95" s="120">
        <v>7.0000000000000007E-2</v>
      </c>
    </row>
    <row r="96" spans="1:10" ht="12.75" customHeight="1" x14ac:dyDescent="0.2">
      <c r="A96" s="111" t="s">
        <v>155</v>
      </c>
      <c r="B96" s="111" t="s">
        <v>609</v>
      </c>
      <c r="C96" s="111" t="s">
        <v>610</v>
      </c>
      <c r="D96" s="111">
        <v>2</v>
      </c>
      <c r="E96" s="120" t="s">
        <v>30</v>
      </c>
      <c r="F96" s="120">
        <v>106</v>
      </c>
      <c r="G96" s="48">
        <v>0.25</v>
      </c>
      <c r="H96" s="48" t="s">
        <v>152</v>
      </c>
      <c r="I96" s="48">
        <v>0</v>
      </c>
      <c r="J96" s="120">
        <v>0.03</v>
      </c>
    </row>
    <row r="97" spans="1:10" ht="12.75" customHeight="1" x14ac:dyDescent="0.2">
      <c r="A97" s="48" t="s">
        <v>155</v>
      </c>
      <c r="B97" s="48" t="s">
        <v>605</v>
      </c>
      <c r="C97" s="48" t="s">
        <v>606</v>
      </c>
      <c r="D97" s="48">
        <v>3</v>
      </c>
      <c r="E97" s="120" t="s">
        <v>30</v>
      </c>
      <c r="F97" s="120">
        <v>106</v>
      </c>
      <c r="G97" s="48">
        <v>1</v>
      </c>
      <c r="H97" s="48" t="s">
        <v>152</v>
      </c>
      <c r="I97" s="48">
        <v>0</v>
      </c>
      <c r="J97" s="120">
        <v>0.04</v>
      </c>
    </row>
    <row r="98" spans="1:10" ht="12.75" customHeight="1" x14ac:dyDescent="0.2">
      <c r="A98" s="48" t="s">
        <v>155</v>
      </c>
      <c r="B98" s="48" t="s">
        <v>722</v>
      </c>
      <c r="C98" s="48" t="s">
        <v>723</v>
      </c>
      <c r="D98" s="48">
        <v>3</v>
      </c>
      <c r="E98" s="120" t="s">
        <v>30</v>
      </c>
      <c r="F98" s="120">
        <v>106</v>
      </c>
      <c r="G98" s="48">
        <v>1</v>
      </c>
      <c r="H98" s="48" t="s">
        <v>152</v>
      </c>
      <c r="I98" s="48">
        <v>0</v>
      </c>
      <c r="J98" s="120">
        <v>0.06</v>
      </c>
    </row>
    <row r="99" spans="1:10" ht="12.75" customHeight="1" x14ac:dyDescent="0.2">
      <c r="A99" s="48" t="s">
        <v>155</v>
      </c>
      <c r="B99" s="48" t="s">
        <v>897</v>
      </c>
      <c r="C99" s="48" t="s">
        <v>898</v>
      </c>
      <c r="D99" s="48">
        <v>2</v>
      </c>
      <c r="E99" s="120" t="s">
        <v>30</v>
      </c>
      <c r="F99" s="120">
        <v>106</v>
      </c>
      <c r="G99" s="48">
        <v>1</v>
      </c>
      <c r="H99" s="48" t="s">
        <v>152</v>
      </c>
      <c r="I99" s="48">
        <v>0</v>
      </c>
      <c r="J99" s="47"/>
    </row>
    <row r="100" spans="1:10" ht="12.75" customHeight="1" x14ac:dyDescent="0.2">
      <c r="A100" s="48" t="s">
        <v>155</v>
      </c>
      <c r="B100" s="111" t="s">
        <v>804</v>
      </c>
      <c r="C100" s="111" t="s">
        <v>805</v>
      </c>
      <c r="D100" s="48">
        <v>2</v>
      </c>
      <c r="E100" s="120" t="s">
        <v>30</v>
      </c>
      <c r="F100" s="120">
        <v>106</v>
      </c>
      <c r="G100" s="48">
        <v>1</v>
      </c>
      <c r="H100" s="48" t="s">
        <v>152</v>
      </c>
      <c r="I100" s="48">
        <v>0</v>
      </c>
      <c r="J100" s="120">
        <v>0.04</v>
      </c>
    </row>
    <row r="101" spans="1:10" ht="12.75" customHeight="1" x14ac:dyDescent="0.2">
      <c r="A101" s="48" t="s">
        <v>155</v>
      </c>
      <c r="B101" s="48" t="s">
        <v>893</v>
      </c>
      <c r="C101" s="48" t="s">
        <v>894</v>
      </c>
      <c r="D101" s="48">
        <v>2</v>
      </c>
      <c r="E101" s="120" t="s">
        <v>30</v>
      </c>
      <c r="F101" s="120">
        <v>106</v>
      </c>
      <c r="G101" s="48">
        <v>1</v>
      </c>
      <c r="H101" s="48" t="s">
        <v>152</v>
      </c>
      <c r="I101" s="48">
        <v>0</v>
      </c>
      <c r="J101" s="120">
        <v>0.63</v>
      </c>
    </row>
    <row r="102" spans="1:10" ht="12.75" customHeight="1" x14ac:dyDescent="0.2">
      <c r="A102" s="48" t="s">
        <v>155</v>
      </c>
      <c r="B102" s="48" t="s">
        <v>686</v>
      </c>
      <c r="C102" s="48" t="s">
        <v>687</v>
      </c>
      <c r="D102" s="48">
        <v>2</v>
      </c>
      <c r="E102" s="120" t="s">
        <v>30</v>
      </c>
      <c r="F102" s="120">
        <v>106</v>
      </c>
      <c r="G102" s="48">
        <v>1</v>
      </c>
      <c r="H102" s="48" t="s">
        <v>152</v>
      </c>
      <c r="I102" s="48">
        <v>0</v>
      </c>
      <c r="J102" s="120">
        <v>0.63</v>
      </c>
    </row>
    <row r="103" spans="1:10" ht="12.75" customHeight="1" x14ac:dyDescent="0.2">
      <c r="A103" s="48" t="s">
        <v>155</v>
      </c>
      <c r="B103" s="48" t="s">
        <v>680</v>
      </c>
      <c r="C103" s="48" t="s">
        <v>681</v>
      </c>
      <c r="D103" s="48">
        <v>2</v>
      </c>
      <c r="E103" s="120" t="s">
        <v>30</v>
      </c>
      <c r="F103" s="120">
        <v>106</v>
      </c>
      <c r="G103" s="48">
        <v>1</v>
      </c>
      <c r="H103" s="48" t="s">
        <v>152</v>
      </c>
      <c r="I103" s="48">
        <v>0</v>
      </c>
      <c r="J103" s="120">
        <v>0.03</v>
      </c>
    </row>
    <row r="104" spans="1:10" ht="12.75" customHeight="1" x14ac:dyDescent="0.2">
      <c r="A104" s="48" t="s">
        <v>155</v>
      </c>
      <c r="B104" s="48" t="s">
        <v>794</v>
      </c>
      <c r="C104" s="48" t="s">
        <v>795</v>
      </c>
      <c r="D104" s="48">
        <v>2</v>
      </c>
      <c r="E104" s="120" t="s">
        <v>30</v>
      </c>
      <c r="F104" s="120">
        <v>106</v>
      </c>
      <c r="G104" s="48">
        <v>1</v>
      </c>
      <c r="H104" s="48" t="s">
        <v>152</v>
      </c>
      <c r="I104" s="48">
        <v>0</v>
      </c>
      <c r="J104" s="120">
        <v>4.6100000000000003</v>
      </c>
    </row>
    <row r="105" spans="1:10" ht="12.75" customHeight="1" x14ac:dyDescent="0.2">
      <c r="A105" s="48" t="s">
        <v>155</v>
      </c>
      <c r="B105" s="48" t="s">
        <v>810</v>
      </c>
      <c r="C105" s="48" t="s">
        <v>811</v>
      </c>
      <c r="D105" s="48">
        <v>2</v>
      </c>
      <c r="E105" s="120" t="s">
        <v>30</v>
      </c>
      <c r="F105" s="120">
        <v>106</v>
      </c>
      <c r="G105" s="48">
        <v>0.25</v>
      </c>
      <c r="H105" s="48" t="s">
        <v>152</v>
      </c>
      <c r="I105" s="48">
        <v>0</v>
      </c>
      <c r="J105" s="120">
        <v>0.12</v>
      </c>
    </row>
    <row r="106" spans="1:10" ht="12.75" customHeight="1" x14ac:dyDescent="0.2">
      <c r="A106" s="48" t="s">
        <v>155</v>
      </c>
      <c r="B106" s="48" t="s">
        <v>869</v>
      </c>
      <c r="C106" s="48" t="s">
        <v>870</v>
      </c>
      <c r="D106" s="48">
        <v>3</v>
      </c>
      <c r="E106" s="120" t="s">
        <v>30</v>
      </c>
      <c r="F106" s="120">
        <v>106</v>
      </c>
      <c r="G106" s="48">
        <v>1</v>
      </c>
      <c r="H106" s="48" t="s">
        <v>152</v>
      </c>
      <c r="I106" s="48">
        <v>0</v>
      </c>
      <c r="J106" s="120">
        <v>5.31</v>
      </c>
    </row>
    <row r="107" spans="1:10" ht="12.75" customHeight="1" x14ac:dyDescent="0.2">
      <c r="A107" s="48" t="s">
        <v>155</v>
      </c>
      <c r="B107" s="48" t="s">
        <v>934</v>
      </c>
      <c r="C107" s="48" t="s">
        <v>935</v>
      </c>
      <c r="D107" s="48">
        <v>2</v>
      </c>
      <c r="E107" s="120" t="s">
        <v>30</v>
      </c>
      <c r="F107" s="120">
        <v>106</v>
      </c>
      <c r="G107" s="48">
        <v>1</v>
      </c>
      <c r="H107" s="48" t="s">
        <v>152</v>
      </c>
      <c r="I107" s="48">
        <v>0</v>
      </c>
      <c r="J107" s="120">
        <v>0.34</v>
      </c>
    </row>
    <row r="108" spans="1:10" ht="12.75" customHeight="1" x14ac:dyDescent="0.2">
      <c r="A108" s="48" t="s">
        <v>155</v>
      </c>
      <c r="B108" s="48" t="s">
        <v>861</v>
      </c>
      <c r="C108" s="48" t="s">
        <v>862</v>
      </c>
      <c r="D108" s="48">
        <v>2</v>
      </c>
      <c r="E108" s="120" t="s">
        <v>30</v>
      </c>
      <c r="F108" s="120">
        <v>106</v>
      </c>
      <c r="G108" s="111">
        <v>1</v>
      </c>
      <c r="H108" s="111" t="s">
        <v>152</v>
      </c>
      <c r="I108" s="111">
        <v>0</v>
      </c>
      <c r="J108" s="120">
        <v>0.06</v>
      </c>
    </row>
    <row r="109" spans="1:10" ht="12.75" customHeight="1" x14ac:dyDescent="0.2">
      <c r="A109" s="111" t="s">
        <v>155</v>
      </c>
      <c r="B109" s="111" t="s">
        <v>802</v>
      </c>
      <c r="C109" s="111" t="s">
        <v>803</v>
      </c>
      <c r="D109" s="111">
        <v>2</v>
      </c>
      <c r="E109" s="120" t="s">
        <v>30</v>
      </c>
      <c r="F109" s="120">
        <v>106</v>
      </c>
      <c r="G109" s="48">
        <v>0.25</v>
      </c>
      <c r="H109" s="48" t="s">
        <v>152</v>
      </c>
      <c r="I109" s="48">
        <v>0</v>
      </c>
      <c r="J109" s="120">
        <v>0.28999999999999998</v>
      </c>
    </row>
    <row r="110" spans="1:10" ht="12.75" customHeight="1" x14ac:dyDescent="0.2">
      <c r="A110" s="48" t="s">
        <v>155</v>
      </c>
      <c r="B110" s="48" t="s">
        <v>766</v>
      </c>
      <c r="C110" s="48" t="s">
        <v>767</v>
      </c>
      <c r="D110" s="48">
        <v>3</v>
      </c>
      <c r="E110" s="120" t="s">
        <v>30</v>
      </c>
      <c r="F110" s="120">
        <v>106</v>
      </c>
      <c r="G110" s="111">
        <v>1</v>
      </c>
      <c r="H110" s="111" t="s">
        <v>152</v>
      </c>
      <c r="I110" s="111">
        <v>0</v>
      </c>
      <c r="J110" s="120">
        <v>0.01</v>
      </c>
    </row>
    <row r="111" spans="1:10" ht="12.75" customHeight="1" x14ac:dyDescent="0.2">
      <c r="A111" s="111" t="s">
        <v>155</v>
      </c>
      <c r="B111" s="111" t="s">
        <v>688</v>
      </c>
      <c r="C111" s="111" t="s">
        <v>689</v>
      </c>
      <c r="D111" s="111">
        <v>2</v>
      </c>
      <c r="E111" s="120" t="s">
        <v>30</v>
      </c>
      <c r="F111" s="120">
        <v>106</v>
      </c>
      <c r="G111" s="48">
        <v>1</v>
      </c>
      <c r="H111" s="48" t="s">
        <v>152</v>
      </c>
      <c r="I111" s="48">
        <v>0</v>
      </c>
      <c r="J111" s="120">
        <v>0.15</v>
      </c>
    </row>
    <row r="112" spans="1:10" ht="12.75" customHeight="1" x14ac:dyDescent="0.2">
      <c r="A112" s="48" t="s">
        <v>155</v>
      </c>
      <c r="B112" s="48" t="s">
        <v>589</v>
      </c>
      <c r="C112" s="48" t="s">
        <v>590</v>
      </c>
      <c r="D112" s="48">
        <v>2</v>
      </c>
      <c r="E112" s="120" t="s">
        <v>30</v>
      </c>
      <c r="F112" s="120">
        <v>106</v>
      </c>
      <c r="G112" s="48">
        <v>1</v>
      </c>
      <c r="H112" s="48" t="s">
        <v>152</v>
      </c>
      <c r="I112" s="48">
        <v>0</v>
      </c>
      <c r="J112" s="120">
        <v>0.14000000000000001</v>
      </c>
    </row>
    <row r="113" spans="1:10" ht="12.75" customHeight="1" x14ac:dyDescent="0.2">
      <c r="A113" s="48" t="s">
        <v>155</v>
      </c>
      <c r="B113" s="48" t="s">
        <v>611</v>
      </c>
      <c r="C113" s="48" t="s">
        <v>612</v>
      </c>
      <c r="D113" s="48">
        <v>2</v>
      </c>
      <c r="E113" s="120" t="s">
        <v>30</v>
      </c>
      <c r="F113" s="120">
        <v>106</v>
      </c>
      <c r="G113" s="120">
        <v>1</v>
      </c>
      <c r="H113" s="120" t="s">
        <v>152</v>
      </c>
      <c r="I113" s="120">
        <v>0</v>
      </c>
      <c r="J113" s="121">
        <v>2.5999999999999999E-2</v>
      </c>
    </row>
    <row r="114" spans="1:10" ht="12.75" customHeight="1" x14ac:dyDescent="0.2">
      <c r="A114" s="120" t="s">
        <v>155</v>
      </c>
      <c r="B114" s="120" t="s">
        <v>193</v>
      </c>
      <c r="C114" s="120" t="s">
        <v>194</v>
      </c>
      <c r="D114" s="120">
        <v>2</v>
      </c>
      <c r="E114" s="120" t="s">
        <v>30</v>
      </c>
      <c r="F114" s="120">
        <v>106</v>
      </c>
      <c r="G114" s="48">
        <v>1</v>
      </c>
      <c r="H114" s="48" t="s">
        <v>152</v>
      </c>
      <c r="I114" s="48">
        <v>0</v>
      </c>
      <c r="J114" s="120">
        <v>0.51</v>
      </c>
    </row>
    <row r="115" spans="1:10" ht="12.75" customHeight="1" x14ac:dyDescent="0.2">
      <c r="A115" s="48" t="s">
        <v>155</v>
      </c>
      <c r="B115" s="48" t="s">
        <v>558</v>
      </c>
      <c r="C115" s="48" t="s">
        <v>559</v>
      </c>
      <c r="D115" s="48">
        <v>2</v>
      </c>
      <c r="E115" s="120" t="s">
        <v>30</v>
      </c>
      <c r="F115" s="120">
        <v>106</v>
      </c>
      <c r="G115" s="111">
        <v>1</v>
      </c>
      <c r="H115" s="111" t="s">
        <v>152</v>
      </c>
      <c r="I115" s="111">
        <v>0</v>
      </c>
      <c r="J115" s="120">
        <v>0.43</v>
      </c>
    </row>
    <row r="116" spans="1:10" ht="12.75" customHeight="1" x14ac:dyDescent="0.2">
      <c r="A116" s="111" t="s">
        <v>155</v>
      </c>
      <c r="B116" s="111" t="s">
        <v>660</v>
      </c>
      <c r="C116" s="111" t="s">
        <v>661</v>
      </c>
      <c r="D116" s="111">
        <v>2</v>
      </c>
      <c r="E116" s="120" t="s">
        <v>30</v>
      </c>
      <c r="F116" s="120">
        <v>106</v>
      </c>
      <c r="G116" s="111">
        <v>1</v>
      </c>
      <c r="H116" s="111" t="s">
        <v>152</v>
      </c>
      <c r="I116" s="111">
        <v>0</v>
      </c>
      <c r="J116" s="120">
        <v>0.08</v>
      </c>
    </row>
    <row r="117" spans="1:10" ht="12.75" customHeight="1" x14ac:dyDescent="0.2">
      <c r="A117" s="111" t="s">
        <v>155</v>
      </c>
      <c r="B117" s="111" t="s">
        <v>776</v>
      </c>
      <c r="C117" s="111" t="s">
        <v>777</v>
      </c>
      <c r="D117" s="111">
        <v>2</v>
      </c>
      <c r="E117" s="120" t="s">
        <v>30</v>
      </c>
      <c r="F117" s="120">
        <v>106</v>
      </c>
      <c r="G117" s="48">
        <v>1</v>
      </c>
      <c r="H117" s="48" t="s">
        <v>152</v>
      </c>
      <c r="I117" s="48">
        <v>0</v>
      </c>
      <c r="J117" s="120">
        <v>0.12</v>
      </c>
    </row>
    <row r="118" spans="1:10" ht="12.75" customHeight="1" x14ac:dyDescent="0.2">
      <c r="A118" s="48" t="s">
        <v>155</v>
      </c>
      <c r="B118" s="48" t="s">
        <v>828</v>
      </c>
      <c r="C118" s="48" t="s">
        <v>829</v>
      </c>
      <c r="D118" s="48">
        <v>2</v>
      </c>
      <c r="E118" s="120" t="s">
        <v>30</v>
      </c>
      <c r="F118" s="120">
        <v>106</v>
      </c>
      <c r="G118" s="48">
        <v>1</v>
      </c>
      <c r="H118" s="48" t="s">
        <v>152</v>
      </c>
      <c r="I118" s="48">
        <v>0</v>
      </c>
      <c r="J118" s="120">
        <v>0.13</v>
      </c>
    </row>
    <row r="119" spans="1:10" ht="12.75" customHeight="1" x14ac:dyDescent="0.2">
      <c r="A119" s="48" t="s">
        <v>155</v>
      </c>
      <c r="B119" s="48" t="s">
        <v>875</v>
      </c>
      <c r="C119" s="48" t="s">
        <v>876</v>
      </c>
      <c r="D119" s="48">
        <v>3</v>
      </c>
      <c r="E119" s="120" t="s">
        <v>30</v>
      </c>
      <c r="F119" s="120">
        <v>106</v>
      </c>
      <c r="G119" s="48">
        <v>1</v>
      </c>
      <c r="H119" s="48" t="s">
        <v>152</v>
      </c>
      <c r="I119" s="48">
        <v>0</v>
      </c>
      <c r="J119" s="120">
        <v>0.18</v>
      </c>
    </row>
    <row r="120" spans="1:10" ht="12.75" customHeight="1" x14ac:dyDescent="0.2">
      <c r="A120" s="48" t="s">
        <v>155</v>
      </c>
      <c r="B120" s="48" t="s">
        <v>621</v>
      </c>
      <c r="C120" s="48" t="s">
        <v>622</v>
      </c>
      <c r="D120" s="48">
        <v>2</v>
      </c>
      <c r="E120" s="120" t="s">
        <v>30</v>
      </c>
      <c r="F120" s="120">
        <v>106</v>
      </c>
      <c r="G120" s="48">
        <v>1</v>
      </c>
      <c r="H120" s="48" t="s">
        <v>152</v>
      </c>
      <c r="I120" s="48">
        <v>0</v>
      </c>
      <c r="J120" s="120">
        <v>0</v>
      </c>
    </row>
    <row r="121" spans="1:10" ht="12.75" customHeight="1" x14ac:dyDescent="0.2">
      <c r="A121" s="48" t="s">
        <v>155</v>
      </c>
      <c r="B121" s="48" t="s">
        <v>863</v>
      </c>
      <c r="C121" s="48" t="s">
        <v>864</v>
      </c>
      <c r="D121" s="48">
        <v>2</v>
      </c>
      <c r="E121" s="120" t="s">
        <v>30</v>
      </c>
      <c r="F121" s="120">
        <v>106</v>
      </c>
      <c r="G121" s="120">
        <v>1</v>
      </c>
      <c r="H121" s="120" t="s">
        <v>152</v>
      </c>
      <c r="I121" s="120">
        <v>0</v>
      </c>
      <c r="J121" s="121">
        <v>0.14099999999999999</v>
      </c>
    </row>
    <row r="122" spans="1:10" ht="12.75" customHeight="1" x14ac:dyDescent="0.2">
      <c r="A122" s="120" t="s">
        <v>155</v>
      </c>
      <c r="B122" s="120" t="s">
        <v>195</v>
      </c>
      <c r="C122" s="120" t="s">
        <v>196</v>
      </c>
      <c r="D122" s="120">
        <v>2</v>
      </c>
      <c r="E122" s="120" t="s">
        <v>30</v>
      </c>
      <c r="F122" s="120">
        <v>106</v>
      </c>
      <c r="G122" s="48">
        <v>0.25</v>
      </c>
      <c r="H122" s="48" t="s">
        <v>152</v>
      </c>
      <c r="I122" s="48">
        <v>0</v>
      </c>
      <c r="J122" s="120">
        <v>7.0000000000000007E-2</v>
      </c>
    </row>
    <row r="123" spans="1:10" ht="12.75" customHeight="1" x14ac:dyDescent="0.2">
      <c r="A123" s="48" t="s">
        <v>155</v>
      </c>
      <c r="B123" s="48" t="s">
        <v>682</v>
      </c>
      <c r="C123" s="48" t="s">
        <v>683</v>
      </c>
      <c r="D123" s="48">
        <v>3</v>
      </c>
      <c r="E123" s="120" t="s">
        <v>30</v>
      </c>
      <c r="F123" s="120">
        <v>106</v>
      </c>
      <c r="G123" s="48">
        <v>1</v>
      </c>
      <c r="H123" s="48" t="s">
        <v>152</v>
      </c>
      <c r="I123" s="48">
        <v>0</v>
      </c>
      <c r="J123" s="120">
        <v>0.03</v>
      </c>
    </row>
    <row r="124" spans="1:10" ht="12.75" customHeight="1" x14ac:dyDescent="0.2">
      <c r="A124" s="48" t="s">
        <v>155</v>
      </c>
      <c r="B124" s="48" t="s">
        <v>595</v>
      </c>
      <c r="C124" s="48" t="s">
        <v>596</v>
      </c>
      <c r="D124" s="48">
        <v>2</v>
      </c>
      <c r="E124" s="120" t="s">
        <v>30</v>
      </c>
      <c r="F124" s="120">
        <v>106</v>
      </c>
      <c r="G124" s="48">
        <v>1</v>
      </c>
      <c r="H124" s="48" t="s">
        <v>152</v>
      </c>
      <c r="I124" s="48">
        <v>0</v>
      </c>
      <c r="J124" s="120">
        <v>0.12</v>
      </c>
    </row>
    <row r="125" spans="1:10" ht="12.75" customHeight="1" x14ac:dyDescent="0.2">
      <c r="A125" s="48" t="s">
        <v>155</v>
      </c>
      <c r="B125" s="48" t="s">
        <v>760</v>
      </c>
      <c r="C125" s="48" t="s">
        <v>761</v>
      </c>
      <c r="D125" s="48">
        <v>2</v>
      </c>
      <c r="E125" s="120" t="s">
        <v>30</v>
      </c>
      <c r="F125" s="120">
        <v>106</v>
      </c>
      <c r="G125" s="48">
        <v>0.25</v>
      </c>
      <c r="H125" s="48" t="s">
        <v>152</v>
      </c>
      <c r="I125" s="48">
        <v>0</v>
      </c>
      <c r="J125" s="120">
        <v>7.0000000000000007E-2</v>
      </c>
    </row>
    <row r="126" spans="1:10" ht="12.75" customHeight="1" x14ac:dyDescent="0.2">
      <c r="A126" s="48" t="s">
        <v>155</v>
      </c>
      <c r="B126" s="48" t="s">
        <v>822</v>
      </c>
      <c r="C126" s="48" t="s">
        <v>823</v>
      </c>
      <c r="D126" s="48">
        <v>3</v>
      </c>
      <c r="E126" s="120" t="s">
        <v>30</v>
      </c>
      <c r="F126" s="120">
        <v>106</v>
      </c>
      <c r="G126" s="111">
        <v>1</v>
      </c>
      <c r="H126" s="111" t="s">
        <v>152</v>
      </c>
      <c r="I126" s="111">
        <v>0</v>
      </c>
      <c r="J126" s="120"/>
    </row>
    <row r="127" spans="1:10" ht="12.75" customHeight="1" x14ac:dyDescent="0.2">
      <c r="A127" s="48" t="s">
        <v>155</v>
      </c>
      <c r="B127" s="48" t="s">
        <v>770</v>
      </c>
      <c r="C127" s="48" t="s">
        <v>771</v>
      </c>
      <c r="D127" s="48">
        <v>2</v>
      </c>
      <c r="E127" s="120" t="s">
        <v>30</v>
      </c>
      <c r="F127" s="120">
        <v>106</v>
      </c>
      <c r="G127" s="48">
        <v>0.25</v>
      </c>
      <c r="H127" s="48" t="s">
        <v>152</v>
      </c>
      <c r="I127" s="48">
        <v>0</v>
      </c>
      <c r="J127" s="120">
        <v>0.09</v>
      </c>
    </row>
    <row r="128" spans="1:10" ht="12.75" customHeight="1" x14ac:dyDescent="0.2">
      <c r="A128" s="48" t="s">
        <v>155</v>
      </c>
      <c r="B128" s="48" t="s">
        <v>919</v>
      </c>
      <c r="C128" s="48" t="s">
        <v>920</v>
      </c>
      <c r="D128" s="48">
        <v>3</v>
      </c>
      <c r="E128" s="120" t="s">
        <v>30</v>
      </c>
      <c r="F128" s="111">
        <v>106</v>
      </c>
      <c r="G128" s="48">
        <v>1</v>
      </c>
      <c r="H128" s="48" t="s">
        <v>152</v>
      </c>
      <c r="I128" s="48">
        <v>0</v>
      </c>
      <c r="J128" s="111">
        <v>0.01</v>
      </c>
    </row>
    <row r="129" spans="1:10" ht="12.75" customHeight="1" x14ac:dyDescent="0.2">
      <c r="A129" s="48" t="s">
        <v>155</v>
      </c>
      <c r="B129" s="48" t="s">
        <v>1278</v>
      </c>
      <c r="C129" s="48" t="s">
        <v>1279</v>
      </c>
      <c r="D129" s="48">
        <v>2</v>
      </c>
      <c r="E129" s="120" t="s">
        <v>30</v>
      </c>
      <c r="F129" s="120">
        <v>106</v>
      </c>
      <c r="G129" s="111">
        <v>1</v>
      </c>
      <c r="H129" s="111" t="s">
        <v>152</v>
      </c>
      <c r="I129" s="111">
        <v>0</v>
      </c>
      <c r="J129" s="120">
        <v>0.05</v>
      </c>
    </row>
    <row r="130" spans="1:10" ht="12.75" customHeight="1" x14ac:dyDescent="0.2">
      <c r="A130" s="111" t="s">
        <v>155</v>
      </c>
      <c r="B130" s="111" t="s">
        <v>817</v>
      </c>
      <c r="C130" s="111" t="s">
        <v>849</v>
      </c>
      <c r="D130" s="111">
        <v>2</v>
      </c>
      <c r="E130" s="120" t="s">
        <v>30</v>
      </c>
      <c r="F130" s="120">
        <v>106</v>
      </c>
      <c r="G130" s="48">
        <v>1</v>
      </c>
      <c r="H130" s="48" t="s">
        <v>152</v>
      </c>
      <c r="I130" s="48">
        <v>0</v>
      </c>
      <c r="J130" s="120">
        <v>1.01</v>
      </c>
    </row>
    <row r="131" spans="1:10" ht="12.75" customHeight="1" x14ac:dyDescent="0.2">
      <c r="A131" s="48" t="s">
        <v>155</v>
      </c>
      <c r="B131" s="48" t="s">
        <v>700</v>
      </c>
      <c r="C131" s="48" t="s">
        <v>701</v>
      </c>
      <c r="D131" s="48">
        <v>2</v>
      </c>
      <c r="E131" s="120" t="s">
        <v>30</v>
      </c>
      <c r="F131" s="120">
        <v>106</v>
      </c>
      <c r="G131" s="48">
        <v>1</v>
      </c>
      <c r="H131" s="48" t="s">
        <v>152</v>
      </c>
      <c r="I131" s="48">
        <v>0</v>
      </c>
      <c r="J131" s="120">
        <v>1.01</v>
      </c>
    </row>
    <row r="132" spans="1:10" ht="12.75" customHeight="1" x14ac:dyDescent="0.2">
      <c r="A132" s="48" t="s">
        <v>155</v>
      </c>
      <c r="B132" s="48" t="s">
        <v>917</v>
      </c>
      <c r="C132" s="48" t="s">
        <v>918</v>
      </c>
      <c r="D132" s="48">
        <v>2</v>
      </c>
      <c r="E132" s="120" t="s">
        <v>30</v>
      </c>
      <c r="F132" s="120">
        <v>106</v>
      </c>
      <c r="G132" s="120">
        <v>1</v>
      </c>
      <c r="H132" s="120" t="s">
        <v>152</v>
      </c>
      <c r="I132" s="120">
        <v>0</v>
      </c>
      <c r="J132" s="121">
        <v>3.5999999999999997E-2</v>
      </c>
    </row>
    <row r="133" spans="1:10" ht="12.75" customHeight="1" x14ac:dyDescent="0.2">
      <c r="A133" s="120" t="s">
        <v>155</v>
      </c>
      <c r="B133" s="120" t="s">
        <v>197</v>
      </c>
      <c r="C133" s="120" t="s">
        <v>198</v>
      </c>
      <c r="D133" s="120">
        <v>2</v>
      </c>
      <c r="E133" s="120" t="s">
        <v>30</v>
      </c>
      <c r="F133" s="120">
        <v>106</v>
      </c>
      <c r="G133" s="48">
        <v>1</v>
      </c>
      <c r="H133" s="48" t="s">
        <v>152</v>
      </c>
      <c r="I133" s="48">
        <v>0</v>
      </c>
      <c r="J133" s="120">
        <v>0.16</v>
      </c>
    </row>
    <row r="134" spans="1:10" ht="12.75" customHeight="1" x14ac:dyDescent="0.2">
      <c r="A134" s="48" t="s">
        <v>155</v>
      </c>
      <c r="B134" s="48" t="s">
        <v>945</v>
      </c>
      <c r="C134" s="48" t="s">
        <v>946</v>
      </c>
      <c r="D134" s="48">
        <v>2</v>
      </c>
      <c r="E134" s="120" t="s">
        <v>30</v>
      </c>
      <c r="F134" s="120">
        <v>106</v>
      </c>
      <c r="G134" s="48">
        <v>1</v>
      </c>
      <c r="H134" s="48" t="s">
        <v>152</v>
      </c>
      <c r="I134" s="48">
        <v>0</v>
      </c>
      <c r="J134" s="120">
        <v>0.26</v>
      </c>
    </row>
    <row r="135" spans="1:10" ht="12.75" customHeight="1" x14ac:dyDescent="0.2">
      <c r="A135" s="48" t="s">
        <v>155</v>
      </c>
      <c r="B135" s="48" t="s">
        <v>734</v>
      </c>
      <c r="C135" s="48" t="s">
        <v>735</v>
      </c>
      <c r="D135" s="48">
        <v>2</v>
      </c>
      <c r="E135" s="120" t="s">
        <v>30</v>
      </c>
      <c r="F135" s="120">
        <v>106</v>
      </c>
      <c r="G135" s="111">
        <v>1</v>
      </c>
      <c r="H135" s="111" t="s">
        <v>152</v>
      </c>
      <c r="I135" s="111">
        <v>0</v>
      </c>
      <c r="J135" s="120">
        <v>0.22</v>
      </c>
    </row>
    <row r="136" spans="1:10" ht="12.75" customHeight="1" x14ac:dyDescent="0.2">
      <c r="A136" s="111" t="s">
        <v>155</v>
      </c>
      <c r="B136" s="111" t="s">
        <v>850</v>
      </c>
      <c r="C136" s="111" t="s">
        <v>851</v>
      </c>
      <c r="D136" s="111">
        <v>2</v>
      </c>
      <c r="E136" s="120" t="s">
        <v>30</v>
      </c>
      <c r="F136" s="120">
        <v>106</v>
      </c>
      <c r="G136" s="48">
        <v>1</v>
      </c>
      <c r="H136" s="48" t="s">
        <v>152</v>
      </c>
      <c r="I136" s="48">
        <v>0</v>
      </c>
      <c r="J136" s="120">
        <v>0.01</v>
      </c>
    </row>
    <row r="137" spans="1:10" ht="12.75" customHeight="1" x14ac:dyDescent="0.2">
      <c r="A137" s="48" t="s">
        <v>155</v>
      </c>
      <c r="B137" s="48" t="s">
        <v>696</v>
      </c>
      <c r="C137" s="48" t="s">
        <v>697</v>
      </c>
      <c r="D137" s="48">
        <v>3</v>
      </c>
      <c r="E137" s="120" t="s">
        <v>30</v>
      </c>
      <c r="F137" s="120">
        <v>106</v>
      </c>
      <c r="G137" s="48">
        <v>1</v>
      </c>
      <c r="H137" s="48" t="s">
        <v>152</v>
      </c>
      <c r="I137" s="48">
        <v>0</v>
      </c>
      <c r="J137" s="120">
        <v>0.09</v>
      </c>
    </row>
    <row r="138" spans="1:10" ht="12.75" customHeight="1" x14ac:dyDescent="0.2">
      <c r="A138" s="48" t="s">
        <v>155</v>
      </c>
      <c r="B138" s="48" t="s">
        <v>808</v>
      </c>
      <c r="C138" s="48" t="s">
        <v>809</v>
      </c>
      <c r="D138" s="48">
        <v>2</v>
      </c>
      <c r="E138" s="120" t="s">
        <v>30</v>
      </c>
      <c r="F138" s="120">
        <v>106</v>
      </c>
      <c r="G138" s="111">
        <v>1</v>
      </c>
      <c r="H138" s="111" t="s">
        <v>152</v>
      </c>
      <c r="I138" s="111">
        <v>0</v>
      </c>
      <c r="J138" s="120"/>
    </row>
    <row r="139" spans="1:10" ht="12.75" customHeight="1" x14ac:dyDescent="0.2">
      <c r="A139" s="111" t="s">
        <v>155</v>
      </c>
      <c r="B139" s="111" t="s">
        <v>1304</v>
      </c>
      <c r="C139" s="111" t="s">
        <v>1330</v>
      </c>
      <c r="D139" s="111">
        <v>2</v>
      </c>
      <c r="E139" s="120" t="s">
        <v>30</v>
      </c>
      <c r="F139" s="120">
        <v>106</v>
      </c>
      <c r="G139" s="111">
        <v>1</v>
      </c>
      <c r="H139" s="111" t="s">
        <v>152</v>
      </c>
      <c r="I139" s="111">
        <v>0</v>
      </c>
      <c r="J139" s="120"/>
    </row>
    <row r="140" spans="1:10" ht="12.75" customHeight="1" x14ac:dyDescent="0.2">
      <c r="A140" s="111" t="s">
        <v>155</v>
      </c>
      <c r="B140" s="111" t="s">
        <v>1331</v>
      </c>
      <c r="C140" s="111" t="s">
        <v>1332</v>
      </c>
      <c r="D140" s="111">
        <v>2</v>
      </c>
      <c r="E140" s="120" t="s">
        <v>30</v>
      </c>
      <c r="F140" s="120">
        <v>106</v>
      </c>
      <c r="G140" s="48">
        <v>1</v>
      </c>
      <c r="H140" s="48" t="s">
        <v>152</v>
      </c>
      <c r="I140" s="48">
        <v>0</v>
      </c>
      <c r="J140" s="120">
        <v>0.2</v>
      </c>
    </row>
    <row r="141" spans="1:10" ht="12.75" customHeight="1" x14ac:dyDescent="0.2">
      <c r="A141" s="48" t="s">
        <v>155</v>
      </c>
      <c r="B141" s="48" t="s">
        <v>662</v>
      </c>
      <c r="C141" s="48" t="s">
        <v>663</v>
      </c>
      <c r="D141" s="48">
        <v>2</v>
      </c>
      <c r="E141" s="120" t="s">
        <v>30</v>
      </c>
      <c r="F141" s="120">
        <v>106</v>
      </c>
      <c r="G141" s="48">
        <v>1</v>
      </c>
      <c r="H141" s="48" t="s">
        <v>152</v>
      </c>
      <c r="I141" s="48">
        <v>0</v>
      </c>
      <c r="J141" s="120">
        <v>0.2</v>
      </c>
    </row>
    <row r="142" spans="1:10" ht="12.75" customHeight="1" x14ac:dyDescent="0.2">
      <c r="A142" s="48" t="s">
        <v>155</v>
      </c>
      <c r="B142" s="48" t="s">
        <v>728</v>
      </c>
      <c r="C142" s="48" t="s">
        <v>729</v>
      </c>
      <c r="D142" s="48">
        <v>2</v>
      </c>
      <c r="E142" s="120" t="s">
        <v>30</v>
      </c>
      <c r="F142" s="120">
        <v>106</v>
      </c>
      <c r="G142" s="48">
        <v>1</v>
      </c>
      <c r="H142" s="48" t="s">
        <v>152</v>
      </c>
      <c r="I142" s="48">
        <v>0</v>
      </c>
      <c r="J142" s="120">
        <v>0.31</v>
      </c>
    </row>
    <row r="143" spans="1:10" ht="12.75" customHeight="1" x14ac:dyDescent="0.2">
      <c r="A143" s="48" t="s">
        <v>155</v>
      </c>
      <c r="B143" s="48" t="s">
        <v>754</v>
      </c>
      <c r="C143" s="48" t="s">
        <v>755</v>
      </c>
      <c r="D143" s="48">
        <v>3</v>
      </c>
      <c r="E143" s="120" t="s">
        <v>30</v>
      </c>
      <c r="F143" s="120">
        <v>106</v>
      </c>
      <c r="G143" s="48">
        <v>1</v>
      </c>
      <c r="H143" s="48" t="s">
        <v>152</v>
      </c>
      <c r="I143" s="48">
        <v>0</v>
      </c>
      <c r="J143" s="120">
        <v>0.12</v>
      </c>
    </row>
    <row r="144" spans="1:10" ht="12.75" customHeight="1" x14ac:dyDescent="0.2">
      <c r="A144" s="48" t="s">
        <v>155</v>
      </c>
      <c r="B144" s="48" t="s">
        <v>756</v>
      </c>
      <c r="C144" s="48" t="s">
        <v>757</v>
      </c>
      <c r="D144" s="48">
        <v>2</v>
      </c>
      <c r="E144" s="120" t="s">
        <v>30</v>
      </c>
      <c r="F144" s="120">
        <v>106</v>
      </c>
      <c r="G144" s="120">
        <v>1</v>
      </c>
      <c r="H144" s="120" t="s">
        <v>152</v>
      </c>
      <c r="I144" s="120">
        <v>0</v>
      </c>
      <c r="J144" s="121">
        <v>0.107</v>
      </c>
    </row>
    <row r="145" spans="1:10" ht="12.75" customHeight="1" x14ac:dyDescent="0.2">
      <c r="A145" s="120" t="s">
        <v>155</v>
      </c>
      <c r="B145" s="120" t="s">
        <v>199</v>
      </c>
      <c r="C145" s="120" t="s">
        <v>200</v>
      </c>
      <c r="D145" s="120">
        <v>2</v>
      </c>
      <c r="E145" s="120" t="s">
        <v>30</v>
      </c>
      <c r="F145" s="120">
        <v>106</v>
      </c>
      <c r="G145" s="48">
        <v>1</v>
      </c>
      <c r="H145" s="48" t="s">
        <v>152</v>
      </c>
      <c r="I145" s="48">
        <v>0</v>
      </c>
      <c r="J145" s="120">
        <v>0.21</v>
      </c>
    </row>
    <row r="146" spans="1:10" ht="12.75" customHeight="1" x14ac:dyDescent="0.2">
      <c r="A146" s="48" t="s">
        <v>155</v>
      </c>
      <c r="B146" s="48" t="s">
        <v>567</v>
      </c>
      <c r="C146" s="48" t="s">
        <v>568</v>
      </c>
      <c r="D146" s="48">
        <v>2</v>
      </c>
      <c r="E146" s="120" t="s">
        <v>30</v>
      </c>
      <c r="F146" s="120">
        <v>106</v>
      </c>
      <c r="G146" s="48">
        <v>0.25</v>
      </c>
      <c r="H146" s="48" t="s">
        <v>152</v>
      </c>
      <c r="I146" s="111">
        <v>0</v>
      </c>
      <c r="J146" s="120">
        <v>7.48</v>
      </c>
    </row>
    <row r="147" spans="1:10" ht="12.75" customHeight="1" x14ac:dyDescent="0.2">
      <c r="A147" s="111" t="s">
        <v>155</v>
      </c>
      <c r="B147" s="111" t="s">
        <v>581</v>
      </c>
      <c r="C147" s="111" t="s">
        <v>582</v>
      </c>
      <c r="D147" s="111">
        <v>2</v>
      </c>
      <c r="E147" s="120" t="s">
        <v>30</v>
      </c>
      <c r="F147" s="120">
        <v>106</v>
      </c>
      <c r="G147" s="48">
        <v>1</v>
      </c>
      <c r="H147" s="48" t="s">
        <v>152</v>
      </c>
      <c r="I147" s="48">
        <v>0</v>
      </c>
      <c r="J147" s="120">
        <v>0.72</v>
      </c>
    </row>
    <row r="148" spans="1:10" ht="12.75" customHeight="1" x14ac:dyDescent="0.2">
      <c r="A148" s="48" t="s">
        <v>155</v>
      </c>
      <c r="B148" s="48" t="s">
        <v>656</v>
      </c>
      <c r="C148" s="48" t="s">
        <v>657</v>
      </c>
      <c r="D148" s="48">
        <v>2</v>
      </c>
      <c r="E148" s="120" t="s">
        <v>30</v>
      </c>
      <c r="F148" s="120">
        <v>106</v>
      </c>
      <c r="G148" s="48">
        <v>1</v>
      </c>
      <c r="H148" s="48" t="s">
        <v>152</v>
      </c>
      <c r="I148" s="48">
        <v>0</v>
      </c>
      <c r="J148" s="120">
        <v>0.72</v>
      </c>
    </row>
    <row r="149" spans="1:10" ht="12.75" customHeight="1" x14ac:dyDescent="0.2">
      <c r="A149" s="48" t="s">
        <v>155</v>
      </c>
      <c r="B149" s="48" t="s">
        <v>565</v>
      </c>
      <c r="C149" s="48" t="s">
        <v>566</v>
      </c>
      <c r="D149" s="48">
        <v>2</v>
      </c>
      <c r="E149" s="120" t="s">
        <v>30</v>
      </c>
      <c r="F149" s="120">
        <v>106</v>
      </c>
      <c r="G149" s="48">
        <v>1</v>
      </c>
      <c r="H149" s="48" t="s">
        <v>152</v>
      </c>
      <c r="I149" s="48">
        <v>0</v>
      </c>
      <c r="J149" s="120">
        <v>0.01</v>
      </c>
    </row>
    <row r="150" spans="1:10" ht="12.75" customHeight="1" x14ac:dyDescent="0.2">
      <c r="A150" s="48" t="s">
        <v>155</v>
      </c>
      <c r="B150" s="48" t="s">
        <v>593</v>
      </c>
      <c r="C150" s="48" t="s">
        <v>594</v>
      </c>
      <c r="D150" s="48">
        <v>3</v>
      </c>
      <c r="E150" s="120" t="s">
        <v>30</v>
      </c>
      <c r="F150" s="120">
        <v>106</v>
      </c>
      <c r="G150" s="48">
        <v>1</v>
      </c>
      <c r="H150" s="48" t="s">
        <v>152</v>
      </c>
      <c r="I150" s="48">
        <v>0</v>
      </c>
      <c r="J150" s="120">
        <v>0.37</v>
      </c>
    </row>
    <row r="151" spans="1:10" ht="12.75" customHeight="1" x14ac:dyDescent="0.2">
      <c r="A151" s="48" t="s">
        <v>155</v>
      </c>
      <c r="B151" s="48" t="s">
        <v>658</v>
      </c>
      <c r="C151" s="48" t="s">
        <v>659</v>
      </c>
      <c r="D151" s="48">
        <v>2</v>
      </c>
      <c r="E151" s="120" t="s">
        <v>30</v>
      </c>
      <c r="F151" s="120">
        <v>106</v>
      </c>
      <c r="G151" s="48">
        <v>1</v>
      </c>
      <c r="H151" s="48" t="s">
        <v>152</v>
      </c>
      <c r="I151" s="48">
        <v>0</v>
      </c>
      <c r="J151" s="120">
        <v>0.21</v>
      </c>
    </row>
    <row r="152" spans="1:10" ht="12.75" customHeight="1" x14ac:dyDescent="0.2">
      <c r="A152" s="48" t="s">
        <v>155</v>
      </c>
      <c r="B152" s="48" t="s">
        <v>619</v>
      </c>
      <c r="C152" s="48" t="s">
        <v>620</v>
      </c>
      <c r="D152" s="48">
        <v>2</v>
      </c>
      <c r="E152" s="120" t="s">
        <v>30</v>
      </c>
      <c r="F152" s="120">
        <v>106</v>
      </c>
      <c r="G152" s="48">
        <v>0.25</v>
      </c>
      <c r="H152" s="48" t="s">
        <v>152</v>
      </c>
      <c r="I152" s="48">
        <v>0</v>
      </c>
      <c r="J152" s="120">
        <v>1.6</v>
      </c>
    </row>
    <row r="153" spans="1:10" ht="12.75" customHeight="1" x14ac:dyDescent="0.2">
      <c r="A153" s="48" t="s">
        <v>155</v>
      </c>
      <c r="B153" s="48" t="s">
        <v>782</v>
      </c>
      <c r="C153" s="48" t="s">
        <v>783</v>
      </c>
      <c r="D153" s="48">
        <v>3</v>
      </c>
      <c r="E153" s="120" t="s">
        <v>30</v>
      </c>
      <c r="F153" s="120">
        <v>106</v>
      </c>
      <c r="G153" s="48">
        <v>1</v>
      </c>
      <c r="H153" s="48" t="s">
        <v>152</v>
      </c>
      <c r="I153" s="48">
        <v>0</v>
      </c>
      <c r="J153" s="120">
        <v>0.19</v>
      </c>
    </row>
    <row r="154" spans="1:10" ht="12.75" customHeight="1" x14ac:dyDescent="0.2">
      <c r="A154" s="48" t="s">
        <v>155</v>
      </c>
      <c r="B154" s="48" t="s">
        <v>720</v>
      </c>
      <c r="C154" s="48" t="s">
        <v>721</v>
      </c>
      <c r="D154" s="48">
        <v>2</v>
      </c>
      <c r="E154" s="120" t="s">
        <v>30</v>
      </c>
      <c r="F154" s="120">
        <v>106</v>
      </c>
      <c r="G154" s="120">
        <v>1</v>
      </c>
      <c r="H154" s="120" t="s">
        <v>152</v>
      </c>
      <c r="I154" s="120">
        <v>0</v>
      </c>
      <c r="J154" s="121">
        <v>4.2000000000000003E-2</v>
      </c>
    </row>
    <row r="155" spans="1:10" ht="12.75" customHeight="1" x14ac:dyDescent="0.2">
      <c r="A155" s="120" t="s">
        <v>155</v>
      </c>
      <c r="B155" s="120" t="s">
        <v>201</v>
      </c>
      <c r="C155" s="120" t="s">
        <v>202</v>
      </c>
      <c r="D155" s="120">
        <v>2</v>
      </c>
      <c r="E155" s="120" t="s">
        <v>30</v>
      </c>
      <c r="F155" s="120">
        <v>106</v>
      </c>
      <c r="G155" s="48">
        <v>1</v>
      </c>
      <c r="H155" s="48" t="s">
        <v>152</v>
      </c>
      <c r="I155" s="48">
        <v>0</v>
      </c>
      <c r="J155" s="120">
        <v>0.08</v>
      </c>
    </row>
    <row r="156" spans="1:10" ht="12.75" customHeight="1" x14ac:dyDescent="0.2">
      <c r="A156" s="48" t="s">
        <v>155</v>
      </c>
      <c r="B156" s="48" t="s">
        <v>750</v>
      </c>
      <c r="C156" s="48" t="s">
        <v>751</v>
      </c>
      <c r="D156" s="48">
        <v>2</v>
      </c>
      <c r="E156" s="120" t="s">
        <v>30</v>
      </c>
      <c r="F156" s="120">
        <v>106</v>
      </c>
      <c r="G156" s="120">
        <v>1</v>
      </c>
      <c r="H156" s="120" t="s">
        <v>152</v>
      </c>
      <c r="I156" s="120">
        <v>0</v>
      </c>
      <c r="J156" s="121">
        <v>0.125</v>
      </c>
    </row>
    <row r="157" spans="1:10" ht="12.75" customHeight="1" x14ac:dyDescent="0.2">
      <c r="A157" s="120" t="s">
        <v>155</v>
      </c>
      <c r="B157" s="120" t="s">
        <v>203</v>
      </c>
      <c r="C157" s="120" t="s">
        <v>204</v>
      </c>
      <c r="D157" s="120">
        <v>2</v>
      </c>
      <c r="E157" s="120" t="s">
        <v>30</v>
      </c>
      <c r="F157" s="120">
        <v>106</v>
      </c>
      <c r="G157" s="48">
        <v>1</v>
      </c>
      <c r="H157" s="48" t="s">
        <v>152</v>
      </c>
      <c r="I157" s="48">
        <v>0</v>
      </c>
      <c r="J157" s="120">
        <v>0.06</v>
      </c>
    </row>
    <row r="158" spans="1:10" ht="12.75" customHeight="1" x14ac:dyDescent="0.2">
      <c r="A158" s="48" t="s">
        <v>155</v>
      </c>
      <c r="B158" s="48" t="s">
        <v>871</v>
      </c>
      <c r="C158" s="48" t="s">
        <v>872</v>
      </c>
      <c r="D158" s="48">
        <v>2</v>
      </c>
      <c r="E158" s="120" t="s">
        <v>30</v>
      </c>
      <c r="F158" s="120">
        <v>106</v>
      </c>
      <c r="G158" s="48">
        <v>1</v>
      </c>
      <c r="H158" s="48" t="s">
        <v>152</v>
      </c>
      <c r="I158" s="48">
        <v>0</v>
      </c>
      <c r="J158" s="120">
        <v>0.15</v>
      </c>
    </row>
    <row r="159" spans="1:10" ht="12.75" customHeight="1" x14ac:dyDescent="0.2">
      <c r="A159" s="48" t="s">
        <v>155</v>
      </c>
      <c r="B159" s="48" t="s">
        <v>562</v>
      </c>
      <c r="C159" s="48" t="s">
        <v>563</v>
      </c>
      <c r="D159" s="48">
        <v>2</v>
      </c>
      <c r="E159" s="120" t="s">
        <v>30</v>
      </c>
      <c r="F159" s="120">
        <v>106</v>
      </c>
      <c r="G159" s="48">
        <v>1</v>
      </c>
      <c r="H159" s="48" t="s">
        <v>152</v>
      </c>
      <c r="I159" s="48">
        <v>0</v>
      </c>
      <c r="J159" s="120">
        <v>0.12</v>
      </c>
    </row>
    <row r="160" spans="1:10" ht="12.75" customHeight="1" x14ac:dyDescent="0.2">
      <c r="A160" s="48" t="s">
        <v>155</v>
      </c>
      <c r="B160" s="48" t="s">
        <v>815</v>
      </c>
      <c r="C160" s="48" t="s">
        <v>816</v>
      </c>
      <c r="D160" s="48">
        <v>2</v>
      </c>
      <c r="E160" s="120" t="s">
        <v>30</v>
      </c>
      <c r="F160" s="120">
        <v>106</v>
      </c>
      <c r="G160" s="48">
        <v>1</v>
      </c>
      <c r="H160" s="48" t="s">
        <v>152</v>
      </c>
      <c r="I160" s="48">
        <v>0</v>
      </c>
      <c r="J160" s="120">
        <v>0.12</v>
      </c>
    </row>
    <row r="161" spans="1:10" ht="12.75" customHeight="1" x14ac:dyDescent="0.2">
      <c r="A161" s="48" t="s">
        <v>155</v>
      </c>
      <c r="B161" s="48" t="s">
        <v>708</v>
      </c>
      <c r="C161" s="48" t="s">
        <v>709</v>
      </c>
      <c r="D161" s="48">
        <v>2</v>
      </c>
      <c r="E161" s="120" t="s">
        <v>30</v>
      </c>
      <c r="F161" s="120">
        <v>106</v>
      </c>
      <c r="G161" s="48">
        <v>1</v>
      </c>
      <c r="H161" s="48" t="s">
        <v>152</v>
      </c>
      <c r="I161" s="48">
        <v>0</v>
      </c>
      <c r="J161" s="120">
        <v>0.14000000000000001</v>
      </c>
    </row>
    <row r="162" spans="1:10" ht="12.75" customHeight="1" x14ac:dyDescent="0.2">
      <c r="A162" s="48" t="s">
        <v>155</v>
      </c>
      <c r="B162" s="48" t="s">
        <v>846</v>
      </c>
      <c r="C162" s="48" t="s">
        <v>847</v>
      </c>
      <c r="D162" s="48">
        <v>2</v>
      </c>
      <c r="E162" s="120" t="s">
        <v>30</v>
      </c>
      <c r="F162" s="120">
        <v>106</v>
      </c>
      <c r="G162" s="48">
        <v>0.25</v>
      </c>
      <c r="H162" s="48" t="s">
        <v>152</v>
      </c>
      <c r="I162" s="48">
        <v>0</v>
      </c>
      <c r="J162" s="120">
        <v>7.0000000000000007E-2</v>
      </c>
    </row>
    <row r="163" spans="1:10" ht="12.75" customHeight="1" x14ac:dyDescent="0.2">
      <c r="A163" s="48" t="s">
        <v>155</v>
      </c>
      <c r="B163" s="48" t="s">
        <v>758</v>
      </c>
      <c r="C163" s="48" t="s">
        <v>759</v>
      </c>
      <c r="D163" s="48">
        <v>3</v>
      </c>
      <c r="E163" s="120" t="s">
        <v>30</v>
      </c>
      <c r="F163" s="120">
        <v>106</v>
      </c>
      <c r="G163" s="120">
        <v>1</v>
      </c>
      <c r="H163" s="120" t="s">
        <v>152</v>
      </c>
      <c r="I163" s="120">
        <v>0</v>
      </c>
      <c r="J163" s="121">
        <v>8.0000000000000002E-3</v>
      </c>
    </row>
    <row r="164" spans="1:10" ht="12.75" customHeight="1" x14ac:dyDescent="0.2">
      <c r="A164" s="48" t="s">
        <v>155</v>
      </c>
      <c r="B164" s="48" t="s">
        <v>844</v>
      </c>
      <c r="C164" s="48" t="s">
        <v>845</v>
      </c>
      <c r="D164" s="48">
        <v>2</v>
      </c>
      <c r="E164" s="120" t="s">
        <v>30</v>
      </c>
      <c r="F164" s="120">
        <v>106</v>
      </c>
      <c r="G164" s="48">
        <v>1</v>
      </c>
      <c r="H164" s="48" t="s">
        <v>152</v>
      </c>
      <c r="I164" s="48">
        <v>0</v>
      </c>
      <c r="J164" s="120">
        <v>0.15</v>
      </c>
    </row>
    <row r="165" spans="1:10" ht="12.75" customHeight="1" x14ac:dyDescent="0.2">
      <c r="A165" s="48" t="s">
        <v>155</v>
      </c>
      <c r="B165" s="48" t="s">
        <v>924</v>
      </c>
      <c r="C165" s="48" t="s">
        <v>925</v>
      </c>
      <c r="D165" s="48">
        <v>2</v>
      </c>
      <c r="E165" s="120" t="s">
        <v>30</v>
      </c>
      <c r="F165" s="120">
        <v>106</v>
      </c>
      <c r="G165" s="48">
        <v>1</v>
      </c>
      <c r="H165" s="48" t="s">
        <v>152</v>
      </c>
      <c r="I165" s="48">
        <v>0</v>
      </c>
      <c r="J165" s="120">
        <v>0.01</v>
      </c>
    </row>
    <row r="166" spans="1:10" ht="12.75" customHeight="1" x14ac:dyDescent="0.2">
      <c r="A166" s="111" t="s">
        <v>155</v>
      </c>
      <c r="B166" s="111" t="s">
        <v>730</v>
      </c>
      <c r="C166" s="111" t="s">
        <v>731</v>
      </c>
      <c r="D166" s="111">
        <v>2</v>
      </c>
      <c r="E166" s="120" t="s">
        <v>30</v>
      </c>
      <c r="F166" s="120">
        <v>106</v>
      </c>
      <c r="G166" s="48">
        <v>1</v>
      </c>
      <c r="H166" s="48" t="s">
        <v>152</v>
      </c>
      <c r="I166" s="48">
        <v>0</v>
      </c>
      <c r="J166" s="120">
        <v>7.0000000000000007E-2</v>
      </c>
    </row>
    <row r="167" spans="1:10" ht="12.75" customHeight="1" x14ac:dyDescent="0.2">
      <c r="A167" s="120" t="s">
        <v>155</v>
      </c>
      <c r="B167" s="120" t="s">
        <v>205</v>
      </c>
      <c r="C167" s="120" t="s">
        <v>206</v>
      </c>
      <c r="D167" s="120">
        <v>2</v>
      </c>
      <c r="E167" s="120" t="s">
        <v>30</v>
      </c>
      <c r="F167" s="120">
        <v>106</v>
      </c>
      <c r="G167" s="111">
        <v>1</v>
      </c>
      <c r="H167" s="111" t="s">
        <v>152</v>
      </c>
      <c r="I167" s="111">
        <v>0</v>
      </c>
      <c r="J167" s="120">
        <v>0.28000000000000003</v>
      </c>
    </row>
    <row r="168" spans="1:10" ht="12.75" customHeight="1" x14ac:dyDescent="0.2">
      <c r="A168" s="48" t="s">
        <v>155</v>
      </c>
      <c r="B168" s="48" t="s">
        <v>672</v>
      </c>
      <c r="C168" s="48" t="s">
        <v>673</v>
      </c>
      <c r="D168" s="48">
        <v>2</v>
      </c>
      <c r="E168" s="120" t="s">
        <v>30</v>
      </c>
      <c r="F168" s="120">
        <v>106</v>
      </c>
      <c r="G168" s="120">
        <v>1</v>
      </c>
      <c r="H168" s="120" t="s">
        <v>152</v>
      </c>
      <c r="I168" s="120">
        <v>0</v>
      </c>
      <c r="J168" s="121">
        <v>6.4000000000000001E-2</v>
      </c>
    </row>
    <row r="169" spans="1:10" ht="12.75" customHeight="1" x14ac:dyDescent="0.2">
      <c r="A169" s="48" t="s">
        <v>155</v>
      </c>
      <c r="B169" s="48" t="s">
        <v>909</v>
      </c>
      <c r="C169" s="48" t="s">
        <v>910</v>
      </c>
      <c r="D169" s="48">
        <v>2</v>
      </c>
      <c r="E169" s="120" t="s">
        <v>30</v>
      </c>
      <c r="F169" s="120">
        <v>106</v>
      </c>
      <c r="G169" s="48">
        <v>1</v>
      </c>
      <c r="H169" s="48" t="s">
        <v>152</v>
      </c>
      <c r="I169" s="48">
        <v>0</v>
      </c>
      <c r="J169" s="120">
        <v>0.03</v>
      </c>
    </row>
    <row r="170" spans="1:10" ht="12.75" customHeight="1" x14ac:dyDescent="0.2">
      <c r="A170" s="111" t="s">
        <v>155</v>
      </c>
      <c r="B170" s="111" t="s">
        <v>881</v>
      </c>
      <c r="C170" s="111" t="s">
        <v>882</v>
      </c>
      <c r="D170" s="111">
        <v>2</v>
      </c>
      <c r="E170" s="120" t="s">
        <v>30</v>
      </c>
      <c r="F170" s="120">
        <v>106</v>
      </c>
      <c r="G170" s="48">
        <v>1</v>
      </c>
      <c r="H170" s="48" t="s">
        <v>152</v>
      </c>
      <c r="I170" s="48">
        <v>0</v>
      </c>
      <c r="J170" s="120">
        <v>0.06</v>
      </c>
    </row>
    <row r="171" spans="1:10" ht="12.75" customHeight="1" x14ac:dyDescent="0.2">
      <c r="A171" s="48" t="s">
        <v>155</v>
      </c>
      <c r="B171" s="48" t="s">
        <v>571</v>
      </c>
      <c r="C171" s="48" t="s">
        <v>572</v>
      </c>
      <c r="D171" s="48">
        <v>3</v>
      </c>
      <c r="E171" s="120" t="s">
        <v>30</v>
      </c>
      <c r="F171" s="120">
        <v>106</v>
      </c>
      <c r="G171" s="111">
        <v>1</v>
      </c>
      <c r="H171" s="111" t="s">
        <v>152</v>
      </c>
      <c r="I171" s="111">
        <v>0</v>
      </c>
      <c r="J171" s="120">
        <v>0</v>
      </c>
    </row>
    <row r="172" spans="1:10" ht="12.75" customHeight="1" x14ac:dyDescent="0.2">
      <c r="A172" s="48" t="s">
        <v>155</v>
      </c>
      <c r="B172" s="111" t="s">
        <v>820</v>
      </c>
      <c r="C172" s="111" t="s">
        <v>821</v>
      </c>
      <c r="D172" s="48">
        <v>2</v>
      </c>
      <c r="E172" s="120" t="s">
        <v>30</v>
      </c>
      <c r="F172" s="120">
        <v>106</v>
      </c>
      <c r="G172" s="48">
        <v>1</v>
      </c>
      <c r="H172" s="48" t="s">
        <v>152</v>
      </c>
      <c r="I172" s="48">
        <v>0</v>
      </c>
      <c r="J172" s="120">
        <v>0.01</v>
      </c>
    </row>
    <row r="173" spans="1:10" ht="12.75" customHeight="1" x14ac:dyDescent="0.2">
      <c r="A173" s="120" t="s">
        <v>155</v>
      </c>
      <c r="B173" s="120" t="s">
        <v>207</v>
      </c>
      <c r="C173" s="120" t="s">
        <v>208</v>
      </c>
      <c r="D173" s="120">
        <v>2</v>
      </c>
      <c r="E173" s="120" t="s">
        <v>30</v>
      </c>
      <c r="F173" s="120">
        <v>106</v>
      </c>
      <c r="G173" s="48">
        <v>1</v>
      </c>
      <c r="H173" s="48" t="s">
        <v>152</v>
      </c>
      <c r="I173" s="48">
        <v>0</v>
      </c>
      <c r="J173" s="47"/>
    </row>
    <row r="174" spans="1:10" ht="12.75" customHeight="1" x14ac:dyDescent="0.2">
      <c r="A174" s="120" t="s">
        <v>155</v>
      </c>
      <c r="B174" s="120" t="s">
        <v>209</v>
      </c>
      <c r="C174" s="120" t="s">
        <v>208</v>
      </c>
      <c r="D174" s="120">
        <v>3</v>
      </c>
      <c r="E174" s="120" t="s">
        <v>30</v>
      </c>
      <c r="F174" s="120">
        <v>106</v>
      </c>
      <c r="G174" s="120">
        <v>1</v>
      </c>
      <c r="H174" s="120" t="s">
        <v>152</v>
      </c>
      <c r="I174" s="120">
        <v>0</v>
      </c>
      <c r="J174" s="121">
        <v>3.9E-2</v>
      </c>
    </row>
    <row r="175" spans="1:10" ht="12.75" customHeight="1" x14ac:dyDescent="0.2">
      <c r="A175" s="48" t="s">
        <v>155</v>
      </c>
      <c r="B175" s="48" t="s">
        <v>654</v>
      </c>
      <c r="C175" s="48" t="s">
        <v>655</v>
      </c>
      <c r="D175" s="48">
        <v>3</v>
      </c>
      <c r="E175" s="120" t="s">
        <v>30</v>
      </c>
      <c r="F175" s="120">
        <v>106</v>
      </c>
      <c r="G175" s="48">
        <v>0.25</v>
      </c>
      <c r="H175" s="48" t="s">
        <v>152</v>
      </c>
      <c r="I175" s="120">
        <v>0</v>
      </c>
      <c r="J175" s="121">
        <v>0.13</v>
      </c>
    </row>
    <row r="176" spans="1:10" ht="12.75" customHeight="1" x14ac:dyDescent="0.2">
      <c r="A176" s="120" t="s">
        <v>155</v>
      </c>
      <c r="B176" s="120" t="s">
        <v>210</v>
      </c>
      <c r="C176" s="120" t="s">
        <v>211</v>
      </c>
      <c r="D176" s="120">
        <v>2</v>
      </c>
      <c r="E176" s="120" t="s">
        <v>30</v>
      </c>
      <c r="F176" s="120">
        <v>106</v>
      </c>
      <c r="G176" s="48">
        <v>1</v>
      </c>
      <c r="H176" s="48" t="s">
        <v>152</v>
      </c>
      <c r="I176" s="48">
        <v>0</v>
      </c>
      <c r="J176" s="120">
        <v>0.09</v>
      </c>
    </row>
    <row r="177" spans="1:10" ht="12.75" customHeight="1" x14ac:dyDescent="0.2">
      <c r="A177" s="48" t="s">
        <v>155</v>
      </c>
      <c r="B177" s="48" t="s">
        <v>632</v>
      </c>
      <c r="C177" s="48" t="s">
        <v>633</v>
      </c>
      <c r="D177" s="48">
        <v>2</v>
      </c>
      <c r="E177" s="120" t="s">
        <v>30</v>
      </c>
      <c r="F177" s="120">
        <v>106</v>
      </c>
      <c r="G177" s="120">
        <v>1</v>
      </c>
      <c r="H177" s="120" t="s">
        <v>152</v>
      </c>
      <c r="I177" s="120">
        <v>0</v>
      </c>
      <c r="J177" s="121">
        <v>4.1000000000000002E-2</v>
      </c>
    </row>
    <row r="178" spans="1:10" ht="12.75" customHeight="1" x14ac:dyDescent="0.2">
      <c r="A178" s="120" t="s">
        <v>155</v>
      </c>
      <c r="B178" s="120" t="s">
        <v>212</v>
      </c>
      <c r="C178" s="120" t="s">
        <v>213</v>
      </c>
      <c r="D178" s="120">
        <v>2</v>
      </c>
      <c r="E178" s="120" t="s">
        <v>30</v>
      </c>
      <c r="F178" s="120">
        <v>106</v>
      </c>
      <c r="G178" s="48">
        <v>1</v>
      </c>
      <c r="H178" s="48" t="s">
        <v>152</v>
      </c>
      <c r="I178" s="48">
        <v>0</v>
      </c>
      <c r="J178" s="120">
        <v>0.11</v>
      </c>
    </row>
    <row r="179" spans="1:10" ht="12.75" customHeight="1" x14ac:dyDescent="0.2">
      <c r="A179" s="48" t="s">
        <v>155</v>
      </c>
      <c r="B179" s="48" t="s">
        <v>778</v>
      </c>
      <c r="C179" s="48" t="s">
        <v>779</v>
      </c>
      <c r="D179" s="48">
        <v>2</v>
      </c>
      <c r="E179" s="120" t="s">
        <v>30</v>
      </c>
      <c r="F179" s="120">
        <v>106</v>
      </c>
      <c r="G179" s="120">
        <v>1</v>
      </c>
      <c r="H179" s="120" t="s">
        <v>152</v>
      </c>
      <c r="I179" s="120">
        <v>0</v>
      </c>
      <c r="J179" s="121">
        <v>0.71</v>
      </c>
    </row>
    <row r="180" spans="1:10" ht="12.75" customHeight="1" x14ac:dyDescent="0.2">
      <c r="A180" s="48" t="s">
        <v>155</v>
      </c>
      <c r="B180" s="48" t="s">
        <v>838</v>
      </c>
      <c r="C180" s="48" t="s">
        <v>839</v>
      </c>
      <c r="D180" s="48">
        <v>3</v>
      </c>
      <c r="E180" s="120" t="s">
        <v>30</v>
      </c>
      <c r="F180" s="120">
        <v>106</v>
      </c>
      <c r="G180" s="111">
        <v>1</v>
      </c>
      <c r="H180" s="111" t="s">
        <v>152</v>
      </c>
      <c r="I180" s="111">
        <v>0</v>
      </c>
      <c r="J180" s="47"/>
    </row>
    <row r="181" spans="1:10" ht="12.75" customHeight="1" x14ac:dyDescent="0.2">
      <c r="A181" s="120" t="s">
        <v>155</v>
      </c>
      <c r="B181" s="120" t="s">
        <v>214</v>
      </c>
      <c r="C181" s="120" t="s">
        <v>215</v>
      </c>
      <c r="D181" s="120">
        <v>2</v>
      </c>
      <c r="E181" s="120" t="s">
        <v>30</v>
      </c>
      <c r="F181" s="120">
        <v>106</v>
      </c>
      <c r="G181" s="48">
        <v>1</v>
      </c>
      <c r="H181" s="48" t="s">
        <v>152</v>
      </c>
      <c r="I181" s="48">
        <v>0</v>
      </c>
      <c r="J181" s="120">
        <v>0.83</v>
      </c>
    </row>
    <row r="182" spans="1:10" ht="12.75" customHeight="1" x14ac:dyDescent="0.2">
      <c r="A182" s="120" t="s">
        <v>155</v>
      </c>
      <c r="B182" s="120" t="s">
        <v>216</v>
      </c>
      <c r="C182" s="120" t="s">
        <v>217</v>
      </c>
      <c r="D182" s="120">
        <v>2</v>
      </c>
      <c r="E182" s="120" t="s">
        <v>30</v>
      </c>
      <c r="F182" s="120">
        <v>106</v>
      </c>
      <c r="G182" s="48">
        <v>0.25</v>
      </c>
      <c r="H182" s="48" t="s">
        <v>152</v>
      </c>
      <c r="I182" s="48">
        <v>0</v>
      </c>
      <c r="J182" s="120">
        <v>0.04</v>
      </c>
    </row>
    <row r="183" spans="1:10" ht="12.75" customHeight="1" x14ac:dyDescent="0.2">
      <c r="A183" s="48" t="s">
        <v>155</v>
      </c>
      <c r="B183" s="48" t="s">
        <v>930</v>
      </c>
      <c r="C183" s="48" t="s">
        <v>931</v>
      </c>
      <c r="D183" s="48">
        <v>2</v>
      </c>
      <c r="E183" s="120" t="s">
        <v>30</v>
      </c>
      <c r="F183" s="120">
        <v>106</v>
      </c>
      <c r="G183" s="120">
        <v>1</v>
      </c>
      <c r="H183" s="120" t="s">
        <v>152</v>
      </c>
      <c r="I183" s="120">
        <v>0</v>
      </c>
      <c r="J183" s="121">
        <v>0.10299999999999999</v>
      </c>
    </row>
    <row r="184" spans="1:10" ht="12.75" customHeight="1" x14ac:dyDescent="0.2">
      <c r="A184" s="48" t="s">
        <v>155</v>
      </c>
      <c r="B184" s="111" t="s">
        <v>899</v>
      </c>
      <c r="C184" s="111" t="s">
        <v>900</v>
      </c>
      <c r="D184" s="48">
        <v>2</v>
      </c>
      <c r="E184" s="120" t="s">
        <v>30</v>
      </c>
      <c r="F184" s="120">
        <v>106</v>
      </c>
      <c r="G184" s="120">
        <v>1</v>
      </c>
      <c r="H184" s="120" t="s">
        <v>152</v>
      </c>
      <c r="I184" s="120">
        <v>0</v>
      </c>
      <c r="J184" s="121">
        <v>0.255</v>
      </c>
    </row>
    <row r="185" spans="1:10" ht="12.75" customHeight="1" x14ac:dyDescent="0.2">
      <c r="A185" s="48" t="s">
        <v>155</v>
      </c>
      <c r="B185" s="48" t="s">
        <v>627</v>
      </c>
      <c r="C185" s="48" t="s">
        <v>628</v>
      </c>
      <c r="D185" s="48">
        <v>2</v>
      </c>
      <c r="E185" s="120" t="s">
        <v>30</v>
      </c>
      <c r="F185" s="120">
        <v>106</v>
      </c>
      <c r="G185" s="48">
        <v>1</v>
      </c>
      <c r="H185" s="48" t="s">
        <v>152</v>
      </c>
      <c r="I185" s="48">
        <v>0</v>
      </c>
      <c r="J185" s="120">
        <v>0.01</v>
      </c>
    </row>
    <row r="186" spans="1:10" ht="12.75" customHeight="1" x14ac:dyDescent="0.2">
      <c r="A186" s="111" t="s">
        <v>155</v>
      </c>
      <c r="B186" s="111" t="s">
        <v>947</v>
      </c>
      <c r="C186" s="111" t="s">
        <v>948</v>
      </c>
      <c r="D186" s="111">
        <v>2</v>
      </c>
      <c r="E186" s="120" t="s">
        <v>30</v>
      </c>
      <c r="F186" s="120">
        <v>106</v>
      </c>
      <c r="G186" s="48">
        <v>1</v>
      </c>
      <c r="H186" s="48" t="s">
        <v>152</v>
      </c>
      <c r="I186" s="48">
        <v>0</v>
      </c>
      <c r="J186" s="120"/>
    </row>
    <row r="187" spans="1:10" ht="12.75" customHeight="1" x14ac:dyDescent="0.2">
      <c r="A187" s="48" t="s">
        <v>155</v>
      </c>
      <c r="B187" s="48" t="s">
        <v>676</v>
      </c>
      <c r="C187" s="48" t="s">
        <v>677</v>
      </c>
      <c r="D187" s="48">
        <v>2</v>
      </c>
      <c r="E187" s="120" t="s">
        <v>30</v>
      </c>
      <c r="F187" s="120">
        <v>106</v>
      </c>
      <c r="G187" s="48">
        <v>1</v>
      </c>
      <c r="H187" s="48" t="s">
        <v>152</v>
      </c>
      <c r="I187" s="48">
        <v>0</v>
      </c>
      <c r="J187" s="120">
        <v>0.87</v>
      </c>
    </row>
    <row r="188" spans="1:10" ht="12.75" customHeight="1" x14ac:dyDescent="0.2">
      <c r="A188" s="48" t="s">
        <v>155</v>
      </c>
      <c r="B188" s="48" t="s">
        <v>883</v>
      </c>
      <c r="C188" s="48" t="s">
        <v>884</v>
      </c>
      <c r="D188" s="48">
        <v>2</v>
      </c>
      <c r="E188" s="120" t="s">
        <v>30</v>
      </c>
      <c r="F188" s="120">
        <v>106</v>
      </c>
      <c r="G188" s="111">
        <v>1</v>
      </c>
      <c r="H188" s="111" t="s">
        <v>152</v>
      </c>
      <c r="I188" s="111">
        <v>0</v>
      </c>
      <c r="J188" s="120">
        <v>0.87</v>
      </c>
    </row>
    <row r="189" spans="1:10" ht="12.75" customHeight="1" x14ac:dyDescent="0.2">
      <c r="A189" s="120" t="s">
        <v>155</v>
      </c>
      <c r="B189" s="120" t="s">
        <v>218</v>
      </c>
      <c r="C189" s="120" t="s">
        <v>219</v>
      </c>
      <c r="D189" s="120">
        <v>2</v>
      </c>
      <c r="E189" s="120" t="s">
        <v>30</v>
      </c>
      <c r="F189" s="120">
        <v>106</v>
      </c>
      <c r="G189" s="48">
        <v>1</v>
      </c>
      <c r="H189" s="48" t="s">
        <v>152</v>
      </c>
      <c r="I189" s="48">
        <v>0</v>
      </c>
      <c r="J189" s="120">
        <v>0.08</v>
      </c>
    </row>
    <row r="190" spans="1:10" ht="12.75" customHeight="1" x14ac:dyDescent="0.2">
      <c r="A190" s="120" t="s">
        <v>155</v>
      </c>
      <c r="B190" s="120" t="s">
        <v>220</v>
      </c>
      <c r="C190" s="120" t="s">
        <v>219</v>
      </c>
      <c r="D190" s="120">
        <v>2</v>
      </c>
      <c r="E190" s="120" t="s">
        <v>30</v>
      </c>
      <c r="F190" s="120">
        <v>106</v>
      </c>
      <c r="G190" s="48">
        <v>1</v>
      </c>
      <c r="H190" s="48" t="s">
        <v>152</v>
      </c>
      <c r="I190" s="48">
        <v>0</v>
      </c>
      <c r="J190" s="120">
        <v>0.01</v>
      </c>
    </row>
    <row r="191" spans="1:10" ht="12.75" customHeight="1" x14ac:dyDescent="0.2">
      <c r="A191" s="120" t="s">
        <v>155</v>
      </c>
      <c r="B191" s="120" t="s">
        <v>221</v>
      </c>
      <c r="C191" s="120" t="s">
        <v>219</v>
      </c>
      <c r="D191" s="120">
        <v>2</v>
      </c>
      <c r="E191" s="120" t="s">
        <v>30</v>
      </c>
      <c r="F191" s="120">
        <v>106</v>
      </c>
      <c r="G191" s="120">
        <v>1</v>
      </c>
      <c r="H191" s="120" t="s">
        <v>152</v>
      </c>
      <c r="I191" s="120">
        <v>0</v>
      </c>
      <c r="J191" s="121">
        <v>0.105</v>
      </c>
    </row>
    <row r="192" spans="1:10" ht="12.75" customHeight="1" x14ac:dyDescent="0.2">
      <c r="A192" s="48" t="s">
        <v>155</v>
      </c>
      <c r="B192" s="48" t="s">
        <v>788</v>
      </c>
      <c r="C192" s="48" t="s">
        <v>789</v>
      </c>
      <c r="D192" s="48">
        <v>2</v>
      </c>
      <c r="E192" s="120" t="s">
        <v>30</v>
      </c>
      <c r="F192" s="120">
        <v>106</v>
      </c>
      <c r="G192" s="120">
        <v>1</v>
      </c>
      <c r="H192" s="120" t="s">
        <v>152</v>
      </c>
      <c r="I192" s="120">
        <v>0</v>
      </c>
      <c r="J192" s="121">
        <v>0.105</v>
      </c>
    </row>
    <row r="193" spans="1:10" ht="12.75" customHeight="1" x14ac:dyDescent="0.2">
      <c r="A193" s="120" t="s">
        <v>155</v>
      </c>
      <c r="B193" s="120" t="s">
        <v>222</v>
      </c>
      <c r="C193" s="120" t="s">
        <v>223</v>
      </c>
      <c r="D193" s="120">
        <v>2</v>
      </c>
      <c r="E193" s="120" t="s">
        <v>30</v>
      </c>
      <c r="F193" s="120">
        <v>106</v>
      </c>
      <c r="G193" s="120">
        <v>1</v>
      </c>
      <c r="H193" s="120" t="s">
        <v>152</v>
      </c>
      <c r="I193" s="120">
        <v>0</v>
      </c>
      <c r="J193" s="121">
        <v>0.105</v>
      </c>
    </row>
    <row r="194" spans="1:10" ht="12.75" customHeight="1" x14ac:dyDescent="0.2">
      <c r="A194" s="48" t="s">
        <v>155</v>
      </c>
      <c r="B194" s="48" t="s">
        <v>873</v>
      </c>
      <c r="C194" s="48" t="s">
        <v>874</v>
      </c>
      <c r="D194" s="48">
        <v>3</v>
      </c>
      <c r="E194" s="120" t="s">
        <v>30</v>
      </c>
      <c r="F194" s="120">
        <v>106</v>
      </c>
      <c r="G194" s="120">
        <v>1</v>
      </c>
      <c r="H194" s="120" t="s">
        <v>152</v>
      </c>
      <c r="I194" s="120">
        <v>0</v>
      </c>
      <c r="J194" s="121">
        <v>0.22600000000000001</v>
      </c>
    </row>
    <row r="195" spans="1:10" ht="12.75" customHeight="1" x14ac:dyDescent="0.2">
      <c r="A195" s="120" t="s">
        <v>155</v>
      </c>
      <c r="B195" s="120" t="s">
        <v>224</v>
      </c>
      <c r="C195" s="120" t="s">
        <v>225</v>
      </c>
      <c r="D195" s="120">
        <v>2</v>
      </c>
      <c r="E195" s="120" t="s">
        <v>30</v>
      </c>
      <c r="F195" s="120">
        <v>106</v>
      </c>
      <c r="G195" s="111">
        <v>1</v>
      </c>
      <c r="H195" s="111" t="s">
        <v>152</v>
      </c>
      <c r="I195" s="111">
        <v>0</v>
      </c>
      <c r="J195" s="120">
        <v>0.09</v>
      </c>
    </row>
    <row r="196" spans="1:10" ht="12.75" customHeight="1" x14ac:dyDescent="0.2">
      <c r="A196" s="120" t="s">
        <v>155</v>
      </c>
      <c r="B196" s="120" t="s">
        <v>226</v>
      </c>
      <c r="C196" s="120" t="s">
        <v>225</v>
      </c>
      <c r="D196" s="120">
        <v>2</v>
      </c>
      <c r="E196" s="120" t="s">
        <v>30</v>
      </c>
      <c r="F196" s="120">
        <v>106</v>
      </c>
      <c r="G196" s="48">
        <v>0.25</v>
      </c>
      <c r="H196" s="48" t="s">
        <v>152</v>
      </c>
      <c r="I196" s="48">
        <v>0</v>
      </c>
      <c r="J196" s="120">
        <v>0.01</v>
      </c>
    </row>
    <row r="197" spans="1:10" ht="12.75" customHeight="1" x14ac:dyDescent="0.2">
      <c r="A197" s="120" t="s">
        <v>155</v>
      </c>
      <c r="B197" s="120" t="s">
        <v>227</v>
      </c>
      <c r="C197" s="120" t="s">
        <v>225</v>
      </c>
      <c r="D197" s="120">
        <v>2</v>
      </c>
      <c r="E197" s="120" t="s">
        <v>30</v>
      </c>
      <c r="F197" s="120">
        <v>106</v>
      </c>
      <c r="G197" s="120">
        <v>1</v>
      </c>
      <c r="H197" s="120" t="s">
        <v>152</v>
      </c>
      <c r="I197" s="120">
        <v>0</v>
      </c>
      <c r="J197" s="121">
        <v>9.6000000000000002E-2</v>
      </c>
    </row>
    <row r="198" spans="1:10" ht="12.75" customHeight="1" x14ac:dyDescent="0.2">
      <c r="A198" s="48" t="s">
        <v>155</v>
      </c>
      <c r="B198" s="48" t="s">
        <v>579</v>
      </c>
      <c r="C198" s="48" t="s">
        <v>580</v>
      </c>
      <c r="D198" s="48">
        <v>2</v>
      </c>
      <c r="E198" s="120" t="s">
        <v>30</v>
      </c>
      <c r="F198" s="120">
        <v>106</v>
      </c>
      <c r="G198" s="120">
        <v>1</v>
      </c>
      <c r="H198" s="120" t="s">
        <v>152</v>
      </c>
      <c r="I198" s="120">
        <v>0</v>
      </c>
      <c r="J198" s="121">
        <v>9.6000000000000002E-2</v>
      </c>
    </row>
    <row r="199" spans="1:10" ht="12.75" customHeight="1" x14ac:dyDescent="0.2">
      <c r="A199" s="48" t="s">
        <v>155</v>
      </c>
      <c r="B199" s="48" t="s">
        <v>613</v>
      </c>
      <c r="C199" s="48" t="s">
        <v>614</v>
      </c>
      <c r="D199" s="48">
        <v>2</v>
      </c>
      <c r="E199" s="120" t="s">
        <v>30</v>
      </c>
      <c r="F199" s="120">
        <v>106</v>
      </c>
      <c r="G199" s="120">
        <v>1</v>
      </c>
      <c r="H199" s="120" t="s">
        <v>152</v>
      </c>
      <c r="I199" s="120">
        <v>0</v>
      </c>
      <c r="J199" s="121">
        <v>9.6000000000000002E-2</v>
      </c>
    </row>
    <row r="200" spans="1:10" ht="12.75" customHeight="1" x14ac:dyDescent="0.2">
      <c r="A200" s="48" t="s">
        <v>155</v>
      </c>
      <c r="B200" s="48" t="s">
        <v>915</v>
      </c>
      <c r="C200" s="48" t="s">
        <v>916</v>
      </c>
      <c r="D200" s="48">
        <v>2</v>
      </c>
      <c r="E200" s="120" t="s">
        <v>30</v>
      </c>
      <c r="F200" s="120">
        <v>106</v>
      </c>
      <c r="G200" s="48">
        <v>1</v>
      </c>
      <c r="H200" s="48" t="s">
        <v>152</v>
      </c>
      <c r="I200" s="48">
        <v>0</v>
      </c>
      <c r="J200" s="120">
        <v>0.06</v>
      </c>
    </row>
    <row r="201" spans="1:10" ht="12.75" customHeight="1" x14ac:dyDescent="0.2">
      <c r="A201" s="111" t="s">
        <v>155</v>
      </c>
      <c r="B201" s="111" t="s">
        <v>848</v>
      </c>
      <c r="C201" s="111" t="s">
        <v>1280</v>
      </c>
      <c r="D201" s="111">
        <v>2</v>
      </c>
      <c r="E201" s="120" t="s">
        <v>30</v>
      </c>
      <c r="F201" s="120">
        <v>106</v>
      </c>
      <c r="G201" s="48">
        <v>1</v>
      </c>
      <c r="H201" s="48" t="s">
        <v>152</v>
      </c>
      <c r="I201" s="48">
        <v>0</v>
      </c>
      <c r="J201" s="120">
        <v>0.13</v>
      </c>
    </row>
    <row r="202" spans="1:10" ht="12.75" customHeight="1" x14ac:dyDescent="0.2">
      <c r="A202" s="48" t="s">
        <v>155</v>
      </c>
      <c r="B202" s="48" t="s">
        <v>1333</v>
      </c>
      <c r="C202" s="48" t="s">
        <v>1334</v>
      </c>
      <c r="D202" s="48">
        <v>2</v>
      </c>
      <c r="E202" s="120" t="s">
        <v>30</v>
      </c>
      <c r="F202" s="120">
        <v>106</v>
      </c>
      <c r="G202" s="48">
        <v>1</v>
      </c>
      <c r="H202" s="48" t="s">
        <v>152</v>
      </c>
      <c r="I202" s="48">
        <v>0</v>
      </c>
      <c r="J202" s="120">
        <v>1.38</v>
      </c>
    </row>
    <row r="203" spans="1:10" ht="12.75" customHeight="1" x14ac:dyDescent="0.2">
      <c r="A203" s="111" t="s">
        <v>155</v>
      </c>
      <c r="B203" s="111" t="s">
        <v>560</v>
      </c>
      <c r="C203" s="111" t="s">
        <v>561</v>
      </c>
      <c r="D203" s="111">
        <v>2</v>
      </c>
      <c r="E203" s="120" t="s">
        <v>30</v>
      </c>
      <c r="F203" s="120">
        <v>106</v>
      </c>
      <c r="G203" s="111">
        <v>1</v>
      </c>
      <c r="H203" s="111" t="s">
        <v>152</v>
      </c>
      <c r="I203" s="111">
        <v>0</v>
      </c>
      <c r="J203" s="120">
        <v>0.06</v>
      </c>
    </row>
    <row r="204" spans="1:10" ht="12.75" customHeight="1" x14ac:dyDescent="0.2">
      <c r="A204" s="48" t="s">
        <v>155</v>
      </c>
      <c r="B204" s="48" t="s">
        <v>748</v>
      </c>
      <c r="C204" s="48" t="s">
        <v>749</v>
      </c>
      <c r="D204" s="48">
        <v>2</v>
      </c>
      <c r="E204" s="120" t="s">
        <v>30</v>
      </c>
      <c r="F204" s="120">
        <v>106</v>
      </c>
      <c r="G204" s="111">
        <v>1</v>
      </c>
      <c r="H204" s="111" t="s">
        <v>152</v>
      </c>
      <c r="I204" s="111">
        <v>0</v>
      </c>
      <c r="J204" s="120"/>
    </row>
    <row r="205" spans="1:10" ht="12.75" customHeight="1" x14ac:dyDescent="0.2">
      <c r="A205" s="120" t="s">
        <v>155</v>
      </c>
      <c r="B205" s="120" t="s">
        <v>228</v>
      </c>
      <c r="C205" s="120" t="s">
        <v>229</v>
      </c>
      <c r="D205" s="120">
        <v>2</v>
      </c>
      <c r="E205" s="120" t="s">
        <v>30</v>
      </c>
      <c r="F205" s="120">
        <v>106</v>
      </c>
      <c r="G205" s="111">
        <v>1</v>
      </c>
      <c r="H205" s="111" t="s">
        <v>152</v>
      </c>
      <c r="I205" s="111">
        <v>0</v>
      </c>
      <c r="J205" s="120">
        <v>6.09</v>
      </c>
    </row>
    <row r="206" spans="1:10" ht="12.75" customHeight="1" x14ac:dyDescent="0.2">
      <c r="A206" s="48" t="s">
        <v>155</v>
      </c>
      <c r="B206" s="48" t="s">
        <v>706</v>
      </c>
      <c r="C206" s="48" t="s">
        <v>707</v>
      </c>
      <c r="D206" s="48">
        <v>2</v>
      </c>
      <c r="E206" s="120" t="s">
        <v>30</v>
      </c>
      <c r="F206" s="120">
        <v>106</v>
      </c>
      <c r="G206" s="120">
        <v>1</v>
      </c>
      <c r="H206" s="120" t="s">
        <v>152</v>
      </c>
      <c r="I206" s="120">
        <v>0</v>
      </c>
      <c r="J206" s="121">
        <v>2.1000000000000001E-2</v>
      </c>
    </row>
    <row r="207" spans="1:10" ht="12.75" customHeight="1" x14ac:dyDescent="0.2">
      <c r="A207" s="48" t="s">
        <v>155</v>
      </c>
      <c r="B207" s="48" t="s">
        <v>905</v>
      </c>
      <c r="C207" s="48" t="s">
        <v>906</v>
      </c>
      <c r="D207" s="48">
        <v>3</v>
      </c>
      <c r="E207" s="120" t="s">
        <v>30</v>
      </c>
      <c r="F207" s="120">
        <v>106</v>
      </c>
      <c r="G207" s="48">
        <v>1</v>
      </c>
      <c r="H207" s="48" t="s">
        <v>152</v>
      </c>
      <c r="I207" s="48">
        <v>0</v>
      </c>
      <c r="J207" s="120">
        <v>7.0000000000000007E-2</v>
      </c>
    </row>
    <row r="208" spans="1:10" ht="12.75" customHeight="1" x14ac:dyDescent="0.2">
      <c r="A208" s="111" t="s">
        <v>155</v>
      </c>
      <c r="B208" s="111" t="s">
        <v>774</v>
      </c>
      <c r="C208" s="111" t="s">
        <v>775</v>
      </c>
      <c r="D208" s="111">
        <v>2</v>
      </c>
      <c r="E208" s="120" t="s">
        <v>30</v>
      </c>
      <c r="F208" s="120">
        <v>106</v>
      </c>
      <c r="G208" s="111">
        <v>1</v>
      </c>
      <c r="H208" s="111" t="s">
        <v>152</v>
      </c>
      <c r="I208" s="111">
        <v>0</v>
      </c>
      <c r="J208" s="120">
        <v>0.05</v>
      </c>
    </row>
    <row r="209" spans="1:10" ht="12.75" customHeight="1" x14ac:dyDescent="0.2">
      <c r="A209" s="48" t="s">
        <v>155</v>
      </c>
      <c r="B209" s="48" t="s">
        <v>907</v>
      </c>
      <c r="C209" s="48" t="s">
        <v>908</v>
      </c>
      <c r="D209" s="48">
        <v>3</v>
      </c>
      <c r="E209" s="120" t="s">
        <v>30</v>
      </c>
      <c r="F209" s="120">
        <v>106</v>
      </c>
      <c r="G209" s="120">
        <v>1</v>
      </c>
      <c r="H209" s="120" t="s">
        <v>152</v>
      </c>
      <c r="I209" s="120">
        <v>0</v>
      </c>
      <c r="J209" s="121">
        <v>0.53300000000000003</v>
      </c>
    </row>
    <row r="210" spans="1:10" ht="12.75" customHeight="1" x14ac:dyDescent="0.2">
      <c r="A210" s="48" t="s">
        <v>155</v>
      </c>
      <c r="B210" s="48" t="s">
        <v>640</v>
      </c>
      <c r="C210" s="48" t="s">
        <v>641</v>
      </c>
      <c r="D210" s="48">
        <v>2</v>
      </c>
      <c r="E210" s="120" t="s">
        <v>30</v>
      </c>
      <c r="F210" s="120">
        <v>106</v>
      </c>
      <c r="G210" s="48">
        <v>1</v>
      </c>
      <c r="H210" s="48" t="s">
        <v>152</v>
      </c>
      <c r="I210" s="48">
        <v>0</v>
      </c>
      <c r="J210" s="120">
        <v>0.15</v>
      </c>
    </row>
    <row r="211" spans="1:10" ht="12.75" customHeight="1" x14ac:dyDescent="0.2">
      <c r="A211" s="48" t="s">
        <v>155</v>
      </c>
      <c r="B211" s="48" t="s">
        <v>629</v>
      </c>
      <c r="C211" s="48" t="s">
        <v>630</v>
      </c>
      <c r="D211" s="48">
        <v>2</v>
      </c>
      <c r="E211" s="120" t="s">
        <v>30</v>
      </c>
      <c r="F211" s="120">
        <v>106</v>
      </c>
      <c r="G211" s="48">
        <v>1</v>
      </c>
      <c r="H211" s="48" t="s">
        <v>152</v>
      </c>
      <c r="I211" s="48">
        <v>0</v>
      </c>
      <c r="J211" s="120">
        <v>0.09</v>
      </c>
    </row>
    <row r="212" spans="1:10" ht="12.75" customHeight="1" x14ac:dyDescent="0.2">
      <c r="A212" s="48" t="s">
        <v>155</v>
      </c>
      <c r="B212" s="48" t="s">
        <v>762</v>
      </c>
      <c r="C212" s="48" t="s">
        <v>763</v>
      </c>
      <c r="D212" s="48">
        <v>2</v>
      </c>
      <c r="E212" s="120" t="s">
        <v>30</v>
      </c>
      <c r="F212" s="120">
        <v>106</v>
      </c>
      <c r="G212" s="111">
        <v>1</v>
      </c>
      <c r="H212" s="111" t="s">
        <v>152</v>
      </c>
      <c r="I212" s="111">
        <v>0</v>
      </c>
      <c r="J212" s="120">
        <v>0.11</v>
      </c>
    </row>
    <row r="213" spans="1:10" ht="12.75" customHeight="1" x14ac:dyDescent="0.2">
      <c r="A213" s="48" t="s">
        <v>155</v>
      </c>
      <c r="B213" s="48" t="s">
        <v>928</v>
      </c>
      <c r="C213" s="48" t="s">
        <v>929</v>
      </c>
      <c r="D213" s="48">
        <v>2</v>
      </c>
      <c r="E213" s="120" t="s">
        <v>30</v>
      </c>
      <c r="F213" s="120">
        <v>106</v>
      </c>
      <c r="G213" s="48">
        <v>1</v>
      </c>
      <c r="H213" s="48" t="s">
        <v>152</v>
      </c>
      <c r="I213" s="48">
        <v>0</v>
      </c>
      <c r="J213" s="120">
        <v>0</v>
      </c>
    </row>
    <row r="214" spans="1:10" ht="12.75" customHeight="1" x14ac:dyDescent="0.2">
      <c r="A214" s="111" t="s">
        <v>155</v>
      </c>
      <c r="B214" s="111" t="s">
        <v>832</v>
      </c>
      <c r="C214" s="111" t="s">
        <v>833</v>
      </c>
      <c r="D214" s="111">
        <v>2</v>
      </c>
      <c r="E214" s="120" t="s">
        <v>30</v>
      </c>
      <c r="F214" s="120">
        <v>106</v>
      </c>
      <c r="G214" s="48">
        <v>1</v>
      </c>
      <c r="H214" s="48" t="s">
        <v>152</v>
      </c>
      <c r="I214" s="48">
        <v>0</v>
      </c>
      <c r="J214" s="120">
        <v>0.09</v>
      </c>
    </row>
    <row r="215" spans="1:10" ht="12.75" customHeight="1" x14ac:dyDescent="0.2">
      <c r="A215" s="48" t="s">
        <v>155</v>
      </c>
      <c r="B215" s="48" t="s">
        <v>684</v>
      </c>
      <c r="C215" s="48" t="s">
        <v>685</v>
      </c>
      <c r="D215" s="48">
        <v>2</v>
      </c>
      <c r="E215" s="120" t="s">
        <v>30</v>
      </c>
      <c r="F215" s="120">
        <v>106</v>
      </c>
      <c r="G215" s="48">
        <v>1</v>
      </c>
      <c r="H215" s="48" t="s">
        <v>152</v>
      </c>
      <c r="I215" s="48">
        <v>0</v>
      </c>
      <c r="J215" s="120">
        <v>0.27</v>
      </c>
    </row>
    <row r="216" spans="1:10" ht="12.75" customHeight="1" x14ac:dyDescent="0.2">
      <c r="A216" s="48" t="s">
        <v>155</v>
      </c>
      <c r="B216" s="48" t="s">
        <v>764</v>
      </c>
      <c r="C216" s="48" t="s">
        <v>765</v>
      </c>
      <c r="D216" s="48">
        <v>2</v>
      </c>
      <c r="E216" s="120" t="s">
        <v>30</v>
      </c>
      <c r="F216" s="120">
        <v>106</v>
      </c>
      <c r="G216" s="48">
        <v>1</v>
      </c>
      <c r="H216" s="48" t="s">
        <v>152</v>
      </c>
      <c r="I216" s="48">
        <v>0</v>
      </c>
      <c r="J216" s="120">
        <v>7.0000000000000007E-2</v>
      </c>
    </row>
    <row r="217" spans="1:10" ht="12.75" customHeight="1" x14ac:dyDescent="0.2">
      <c r="A217" s="48" t="s">
        <v>155</v>
      </c>
      <c r="B217" s="48" t="s">
        <v>772</v>
      </c>
      <c r="C217" s="48" t="s">
        <v>773</v>
      </c>
      <c r="D217" s="48">
        <v>2</v>
      </c>
      <c r="E217" s="120" t="s">
        <v>30</v>
      </c>
      <c r="F217" s="120">
        <v>106</v>
      </c>
      <c r="G217" s="111">
        <v>1</v>
      </c>
      <c r="H217" s="111" t="s">
        <v>152</v>
      </c>
      <c r="I217" s="111">
        <v>0</v>
      </c>
      <c r="J217" s="120">
        <v>0.1</v>
      </c>
    </row>
    <row r="218" spans="1:10" ht="12.75" customHeight="1" x14ac:dyDescent="0.2">
      <c r="A218" s="111" t="s">
        <v>155</v>
      </c>
      <c r="B218" s="111" t="s">
        <v>790</v>
      </c>
      <c r="C218" s="111" t="s">
        <v>791</v>
      </c>
      <c r="D218" s="111">
        <v>2</v>
      </c>
      <c r="E218" s="120" t="s">
        <v>30</v>
      </c>
      <c r="F218" s="120">
        <v>106</v>
      </c>
      <c r="G218" s="48">
        <v>1</v>
      </c>
      <c r="H218" s="48" t="s">
        <v>152</v>
      </c>
      <c r="I218" s="48">
        <v>0</v>
      </c>
      <c r="J218" s="120">
        <v>0.05</v>
      </c>
    </row>
    <row r="219" spans="1:10" ht="12.75" customHeight="1" x14ac:dyDescent="0.2">
      <c r="A219" s="48" t="s">
        <v>155</v>
      </c>
      <c r="B219" s="48" t="s">
        <v>615</v>
      </c>
      <c r="C219" s="48" t="s">
        <v>616</v>
      </c>
      <c r="D219" s="48">
        <v>3</v>
      </c>
      <c r="E219" s="120" t="s">
        <v>30</v>
      </c>
      <c r="F219" s="120">
        <v>106</v>
      </c>
      <c r="G219" s="48">
        <v>1</v>
      </c>
      <c r="H219" s="48" t="s">
        <v>152</v>
      </c>
      <c r="I219" s="48">
        <v>0</v>
      </c>
      <c r="J219" s="120">
        <v>0.02</v>
      </c>
    </row>
    <row r="220" spans="1:10" ht="12.75" customHeight="1" x14ac:dyDescent="0.2">
      <c r="A220" s="48" t="s">
        <v>155</v>
      </c>
      <c r="B220" s="48" t="s">
        <v>601</v>
      </c>
      <c r="C220" s="48" t="s">
        <v>602</v>
      </c>
      <c r="D220" s="48">
        <v>2</v>
      </c>
      <c r="E220" s="120" t="s">
        <v>30</v>
      </c>
      <c r="F220" s="120">
        <v>106</v>
      </c>
      <c r="G220" s="120">
        <v>1</v>
      </c>
      <c r="H220" s="120" t="s">
        <v>152</v>
      </c>
      <c r="I220" s="120">
        <v>0</v>
      </c>
      <c r="J220" s="121">
        <v>0.35199999999999998</v>
      </c>
    </row>
    <row r="221" spans="1:10" ht="12.75" customHeight="1" x14ac:dyDescent="0.2">
      <c r="A221" s="48" t="s">
        <v>155</v>
      </c>
      <c r="B221" s="48" t="s">
        <v>796</v>
      </c>
      <c r="C221" s="48" t="s">
        <v>797</v>
      </c>
      <c r="D221" s="48">
        <v>2</v>
      </c>
      <c r="E221" s="120" t="s">
        <v>30</v>
      </c>
      <c r="F221" s="120">
        <v>106</v>
      </c>
      <c r="G221" s="48">
        <v>1</v>
      </c>
      <c r="H221" s="48" t="s">
        <v>152</v>
      </c>
      <c r="I221" s="48">
        <v>0</v>
      </c>
      <c r="J221" s="120">
        <v>7.0000000000000007E-2</v>
      </c>
    </row>
    <row r="222" spans="1:10" ht="12.75" customHeight="1" x14ac:dyDescent="0.2">
      <c r="A222" s="48" t="s">
        <v>155</v>
      </c>
      <c r="B222" s="48" t="s">
        <v>818</v>
      </c>
      <c r="C222" s="48" t="s">
        <v>819</v>
      </c>
      <c r="D222" s="48">
        <v>2</v>
      </c>
      <c r="E222" s="120" t="s">
        <v>30</v>
      </c>
      <c r="F222" s="120">
        <v>106</v>
      </c>
      <c r="G222" s="111">
        <v>1</v>
      </c>
      <c r="H222" s="111" t="s">
        <v>152</v>
      </c>
      <c r="I222" s="111">
        <v>0</v>
      </c>
      <c r="J222" s="120">
        <v>0.11</v>
      </c>
    </row>
    <row r="223" spans="1:10" ht="12.75" customHeight="1" x14ac:dyDescent="0.2">
      <c r="A223" s="111" t="s">
        <v>155</v>
      </c>
      <c r="B223" s="111" t="s">
        <v>583</v>
      </c>
      <c r="C223" s="111" t="s">
        <v>584</v>
      </c>
      <c r="D223" s="111">
        <v>2</v>
      </c>
      <c r="E223" s="120" t="s">
        <v>30</v>
      </c>
      <c r="F223" s="120">
        <v>106</v>
      </c>
      <c r="G223" s="48">
        <v>1</v>
      </c>
      <c r="H223" s="48" t="s">
        <v>152</v>
      </c>
      <c r="I223" s="48">
        <v>0</v>
      </c>
      <c r="J223" s="120">
        <v>0.16</v>
      </c>
    </row>
    <row r="224" spans="1:10" ht="12.75" customHeight="1" x14ac:dyDescent="0.2">
      <c r="A224" s="111" t="s">
        <v>155</v>
      </c>
      <c r="B224" s="111" t="s">
        <v>1335</v>
      </c>
      <c r="C224" s="111" t="s">
        <v>1336</v>
      </c>
      <c r="D224" s="111">
        <v>2</v>
      </c>
      <c r="E224" s="120" t="s">
        <v>30</v>
      </c>
      <c r="F224" s="120">
        <v>106</v>
      </c>
      <c r="G224" s="111">
        <v>1</v>
      </c>
      <c r="H224" s="111" t="s">
        <v>152</v>
      </c>
      <c r="I224" s="111">
        <v>0</v>
      </c>
      <c r="J224" s="120">
        <v>0.1</v>
      </c>
    </row>
    <row r="225" spans="1:10" ht="12.75" customHeight="1" x14ac:dyDescent="0.2">
      <c r="A225" s="48" t="s">
        <v>155</v>
      </c>
      <c r="B225" s="48" t="s">
        <v>856</v>
      </c>
      <c r="C225" s="48" t="s">
        <v>857</v>
      </c>
      <c r="D225" s="48">
        <v>2</v>
      </c>
      <c r="E225" s="120" t="s">
        <v>30</v>
      </c>
      <c r="F225" s="120">
        <v>106</v>
      </c>
      <c r="G225" s="48">
        <v>1</v>
      </c>
      <c r="H225" s="48" t="s">
        <v>152</v>
      </c>
      <c r="I225" s="48">
        <v>0</v>
      </c>
      <c r="J225" s="120">
        <v>0.39</v>
      </c>
    </row>
    <row r="226" spans="1:10" ht="12.75" customHeight="1" x14ac:dyDescent="0.2">
      <c r="A226" s="48" t="s">
        <v>155</v>
      </c>
      <c r="B226" s="48" t="s">
        <v>738</v>
      </c>
      <c r="C226" s="48" t="s">
        <v>739</v>
      </c>
      <c r="D226" s="48">
        <v>2</v>
      </c>
      <c r="E226" s="120" t="s">
        <v>30</v>
      </c>
      <c r="F226" s="120">
        <v>106</v>
      </c>
      <c r="G226" s="48">
        <v>1</v>
      </c>
      <c r="H226" s="48" t="s">
        <v>152</v>
      </c>
      <c r="I226" s="48">
        <v>0</v>
      </c>
      <c r="J226" s="120">
        <v>0.04</v>
      </c>
    </row>
    <row r="227" spans="1:10" ht="12.75" customHeight="1" x14ac:dyDescent="0.2">
      <c r="A227" s="48" t="s">
        <v>155</v>
      </c>
      <c r="B227" s="48" t="s">
        <v>939</v>
      </c>
      <c r="C227" s="48" t="s">
        <v>940</v>
      </c>
      <c r="D227" s="48">
        <v>2</v>
      </c>
      <c r="E227" s="120" t="s">
        <v>30</v>
      </c>
      <c r="F227" s="120">
        <v>106</v>
      </c>
      <c r="G227" s="111">
        <v>1</v>
      </c>
      <c r="H227" s="111" t="s">
        <v>152</v>
      </c>
      <c r="I227" s="111">
        <v>0</v>
      </c>
      <c r="J227" s="120">
        <v>0.09</v>
      </c>
    </row>
    <row r="228" spans="1:10" ht="12.75" customHeight="1" x14ac:dyDescent="0.2">
      <c r="A228" s="120" t="s">
        <v>155</v>
      </c>
      <c r="B228" s="120" t="s">
        <v>230</v>
      </c>
      <c r="C228" s="120" t="s">
        <v>231</v>
      </c>
      <c r="D228" s="120">
        <v>2</v>
      </c>
      <c r="E228" s="120" t="s">
        <v>30</v>
      </c>
      <c r="F228" s="120">
        <v>106</v>
      </c>
      <c r="G228" s="111">
        <v>1</v>
      </c>
      <c r="H228" s="111" t="s">
        <v>152</v>
      </c>
      <c r="I228" s="111">
        <v>0</v>
      </c>
      <c r="J228" s="120"/>
    </row>
    <row r="229" spans="1:10" ht="12.75" customHeight="1" x14ac:dyDescent="0.2">
      <c r="A229" s="48" t="s">
        <v>155</v>
      </c>
      <c r="B229" s="48" t="s">
        <v>587</v>
      </c>
      <c r="C229" s="48" t="s">
        <v>588</v>
      </c>
      <c r="D229" s="48">
        <v>2</v>
      </c>
      <c r="E229" s="120" t="s">
        <v>30</v>
      </c>
      <c r="F229" s="120">
        <v>106</v>
      </c>
      <c r="G229" s="48">
        <v>1</v>
      </c>
      <c r="H229" s="48" t="s">
        <v>152</v>
      </c>
      <c r="I229" s="48">
        <v>0</v>
      </c>
      <c r="J229" s="120">
        <v>0.09</v>
      </c>
    </row>
    <row r="230" spans="1:10" ht="12.75" customHeight="1" x14ac:dyDescent="0.2">
      <c r="A230" s="48" t="s">
        <v>155</v>
      </c>
      <c r="B230" s="48" t="s">
        <v>780</v>
      </c>
      <c r="C230" s="48" t="s">
        <v>781</v>
      </c>
      <c r="D230" s="48">
        <v>2</v>
      </c>
      <c r="E230" s="120" t="s">
        <v>30</v>
      </c>
      <c r="F230" s="120">
        <v>106</v>
      </c>
      <c r="G230" s="48">
        <v>1</v>
      </c>
      <c r="H230" s="48" t="s">
        <v>152</v>
      </c>
      <c r="I230" s="48">
        <v>0</v>
      </c>
      <c r="J230" s="120">
        <v>0.01</v>
      </c>
    </row>
    <row r="231" spans="1:10" ht="12.75" customHeight="1" x14ac:dyDescent="0.2">
      <c r="A231" s="48" t="s">
        <v>155</v>
      </c>
      <c r="B231" s="48" t="s">
        <v>710</v>
      </c>
      <c r="C231" s="48" t="s">
        <v>711</v>
      </c>
      <c r="D231" s="48">
        <v>2</v>
      </c>
      <c r="E231" s="120" t="s">
        <v>30</v>
      </c>
      <c r="F231" s="120">
        <v>106</v>
      </c>
      <c r="G231" s="48">
        <v>1</v>
      </c>
      <c r="H231" s="48" t="s">
        <v>152</v>
      </c>
      <c r="I231" s="48">
        <v>0</v>
      </c>
      <c r="J231" s="47"/>
    </row>
    <row r="232" spans="1:10" ht="12.75" customHeight="1" x14ac:dyDescent="0.2">
      <c r="A232" s="48" t="s">
        <v>155</v>
      </c>
      <c r="B232" s="48" t="s">
        <v>895</v>
      </c>
      <c r="C232" s="48" t="s">
        <v>896</v>
      </c>
      <c r="D232" s="48">
        <v>2</v>
      </c>
      <c r="E232" s="120" t="s">
        <v>30</v>
      </c>
      <c r="F232" s="120">
        <v>106</v>
      </c>
      <c r="G232" s="120">
        <v>1</v>
      </c>
      <c r="H232" s="120" t="s">
        <v>152</v>
      </c>
      <c r="I232" s="120">
        <v>0</v>
      </c>
      <c r="J232" s="121">
        <v>0.82099999999999995</v>
      </c>
    </row>
    <row r="233" spans="1:10" ht="12.75" customHeight="1" x14ac:dyDescent="0.2">
      <c r="A233" s="48" t="s">
        <v>155</v>
      </c>
      <c r="B233" s="48" t="s">
        <v>901</v>
      </c>
      <c r="C233" s="48" t="s">
        <v>902</v>
      </c>
      <c r="D233" s="48">
        <v>2</v>
      </c>
      <c r="E233" s="120" t="s">
        <v>30</v>
      </c>
      <c r="F233" s="120">
        <v>106</v>
      </c>
      <c r="G233" s="48">
        <v>1</v>
      </c>
      <c r="H233" s="48" t="s">
        <v>152</v>
      </c>
      <c r="I233" s="48">
        <v>0</v>
      </c>
      <c r="J233" s="120">
        <v>0.1</v>
      </c>
    </row>
    <row r="234" spans="1:10" ht="12.75" customHeight="1" x14ac:dyDescent="0.2">
      <c r="A234" s="48" t="s">
        <v>155</v>
      </c>
      <c r="B234" s="48" t="s">
        <v>714</v>
      </c>
      <c r="C234" s="48" t="s">
        <v>715</v>
      </c>
      <c r="D234" s="48">
        <v>2</v>
      </c>
      <c r="E234" s="120" t="s">
        <v>30</v>
      </c>
      <c r="F234" s="120">
        <v>106</v>
      </c>
      <c r="G234" s="48">
        <v>1</v>
      </c>
      <c r="H234" s="48" t="s">
        <v>152</v>
      </c>
      <c r="I234" s="48">
        <v>0</v>
      </c>
      <c r="J234" s="120">
        <v>0.1</v>
      </c>
    </row>
    <row r="235" spans="1:10" ht="12.75" customHeight="1" x14ac:dyDescent="0.2">
      <c r="A235" s="48" t="s">
        <v>155</v>
      </c>
      <c r="B235" s="48" t="s">
        <v>1281</v>
      </c>
      <c r="C235" s="48" t="s">
        <v>1282</v>
      </c>
      <c r="D235" s="48">
        <v>2</v>
      </c>
      <c r="E235" s="120" t="s">
        <v>30</v>
      </c>
      <c r="F235" s="120">
        <v>106</v>
      </c>
      <c r="G235" s="48">
        <v>1</v>
      </c>
      <c r="H235" s="48" t="s">
        <v>152</v>
      </c>
      <c r="I235" s="48">
        <v>0</v>
      </c>
      <c r="J235" s="120">
        <v>0.1</v>
      </c>
    </row>
    <row r="236" spans="1:10" ht="12.75" customHeight="1" x14ac:dyDescent="0.2">
      <c r="A236" s="120" t="s">
        <v>155</v>
      </c>
      <c r="B236" s="120" t="s">
        <v>232</v>
      </c>
      <c r="C236" s="120" t="s">
        <v>233</v>
      </c>
      <c r="D236" s="120">
        <v>2</v>
      </c>
      <c r="E236" s="120" t="s">
        <v>30</v>
      </c>
      <c r="F236" s="120">
        <v>106</v>
      </c>
      <c r="G236" s="48">
        <v>1</v>
      </c>
      <c r="H236" s="48" t="s">
        <v>152</v>
      </c>
      <c r="I236" s="48">
        <v>0</v>
      </c>
      <c r="J236" s="120">
        <v>0.14000000000000001</v>
      </c>
    </row>
    <row r="237" spans="1:10" ht="12.75" customHeight="1" x14ac:dyDescent="0.2">
      <c r="A237" s="48" t="s">
        <v>155</v>
      </c>
      <c r="B237" s="111" t="s">
        <v>1283</v>
      </c>
      <c r="C237" s="111" t="s">
        <v>1284</v>
      </c>
      <c r="D237" s="111">
        <v>2</v>
      </c>
      <c r="E237" s="120" t="s">
        <v>30</v>
      </c>
      <c r="F237" s="120">
        <v>106</v>
      </c>
      <c r="G237" s="48">
        <v>1</v>
      </c>
      <c r="H237" s="48" t="s">
        <v>152</v>
      </c>
      <c r="I237" s="48">
        <v>0</v>
      </c>
      <c r="J237" s="120">
        <v>0.03</v>
      </c>
    </row>
    <row r="238" spans="1:10" ht="12.75" customHeight="1" x14ac:dyDescent="0.2">
      <c r="A238" s="120" t="s">
        <v>155</v>
      </c>
      <c r="B238" s="120" t="s">
        <v>234</v>
      </c>
      <c r="C238" s="120" t="s">
        <v>235</v>
      </c>
      <c r="D238" s="120">
        <v>2</v>
      </c>
      <c r="E238" s="120" t="s">
        <v>30</v>
      </c>
      <c r="F238" s="120">
        <v>106</v>
      </c>
      <c r="G238" s="48">
        <v>1</v>
      </c>
      <c r="H238" s="48" t="s">
        <v>152</v>
      </c>
      <c r="I238" s="48">
        <v>0</v>
      </c>
      <c r="J238" s="120">
        <v>0.04</v>
      </c>
    </row>
    <row r="239" spans="1:10" ht="12.75" customHeight="1" x14ac:dyDescent="0.2">
      <c r="A239" s="48" t="s">
        <v>155</v>
      </c>
      <c r="B239" s="48" t="s">
        <v>631</v>
      </c>
      <c r="C239" s="48" t="s">
        <v>235</v>
      </c>
      <c r="D239" s="48">
        <v>2</v>
      </c>
      <c r="E239" s="120" t="s">
        <v>30</v>
      </c>
      <c r="F239" s="111">
        <v>106</v>
      </c>
      <c r="G239" s="48">
        <v>1</v>
      </c>
      <c r="H239" s="48" t="s">
        <v>152</v>
      </c>
      <c r="I239" s="48">
        <v>0</v>
      </c>
      <c r="J239" s="111">
        <v>0.15</v>
      </c>
    </row>
    <row r="240" spans="1:10" ht="12.75" customHeight="1" x14ac:dyDescent="0.2">
      <c r="A240" s="120" t="s">
        <v>155</v>
      </c>
      <c r="B240" s="120" t="s">
        <v>236</v>
      </c>
      <c r="C240" s="120" t="s">
        <v>237</v>
      </c>
      <c r="D240" s="120">
        <v>2</v>
      </c>
      <c r="E240" s="120" t="s">
        <v>30</v>
      </c>
      <c r="F240" s="120">
        <v>106</v>
      </c>
      <c r="G240" s="120">
        <v>1</v>
      </c>
      <c r="H240" s="120" t="s">
        <v>152</v>
      </c>
      <c r="I240" s="120">
        <v>0</v>
      </c>
      <c r="J240" s="121">
        <v>2.5000000000000001E-2</v>
      </c>
    </row>
    <row r="241" spans="1:10" ht="12.75" customHeight="1" x14ac:dyDescent="0.2">
      <c r="A241" s="120" t="s">
        <v>155</v>
      </c>
      <c r="B241" s="120" t="s">
        <v>238</v>
      </c>
      <c r="C241" s="120" t="s">
        <v>239</v>
      </c>
      <c r="D241" s="120">
        <v>2</v>
      </c>
      <c r="E241" s="120" t="s">
        <v>30</v>
      </c>
      <c r="F241" s="111">
        <v>106</v>
      </c>
      <c r="G241" s="48">
        <v>1</v>
      </c>
      <c r="H241" s="48" t="s">
        <v>152</v>
      </c>
      <c r="I241" s="48">
        <v>0</v>
      </c>
      <c r="J241" s="152">
        <v>0.02</v>
      </c>
    </row>
    <row r="242" spans="1:10" ht="12.75" customHeight="1" x14ac:dyDescent="0.2">
      <c r="A242" s="120" t="s">
        <v>155</v>
      </c>
      <c r="B242" s="120" t="s">
        <v>240</v>
      </c>
      <c r="C242" s="120" t="s">
        <v>241</v>
      </c>
      <c r="D242" s="120">
        <v>2</v>
      </c>
      <c r="E242" s="120" t="s">
        <v>30</v>
      </c>
      <c r="F242" s="120">
        <v>106</v>
      </c>
      <c r="G242" s="48">
        <v>1</v>
      </c>
      <c r="H242" s="48" t="s">
        <v>152</v>
      </c>
      <c r="I242" s="48">
        <v>0</v>
      </c>
      <c r="J242" s="120">
        <v>0.82</v>
      </c>
    </row>
    <row r="243" spans="1:10" ht="12.75" customHeight="1" x14ac:dyDescent="0.2">
      <c r="A243" s="120" t="s">
        <v>155</v>
      </c>
      <c r="B243" s="120" t="s">
        <v>242</v>
      </c>
      <c r="C243" s="120" t="s">
        <v>243</v>
      </c>
      <c r="D243" s="120">
        <v>2</v>
      </c>
      <c r="E243" s="120" t="s">
        <v>30</v>
      </c>
      <c r="F243" s="120">
        <v>106</v>
      </c>
      <c r="G243" s="120">
        <v>1</v>
      </c>
      <c r="H243" s="120" t="s">
        <v>152</v>
      </c>
      <c r="I243" s="120">
        <v>0</v>
      </c>
      <c r="J243" s="121">
        <v>2.5000000000000001E-2</v>
      </c>
    </row>
    <row r="244" spans="1:10" ht="12.75" customHeight="1" x14ac:dyDescent="0.2">
      <c r="A244" s="120" t="s">
        <v>155</v>
      </c>
      <c r="B244" s="120" t="s">
        <v>244</v>
      </c>
      <c r="C244" s="120" t="s">
        <v>245</v>
      </c>
      <c r="D244" s="120">
        <v>2</v>
      </c>
      <c r="E244" s="120" t="s">
        <v>30</v>
      </c>
      <c r="F244" s="120">
        <v>106</v>
      </c>
      <c r="G244" s="48">
        <v>1</v>
      </c>
      <c r="H244" s="48" t="s">
        <v>152</v>
      </c>
      <c r="I244" s="48">
        <v>0</v>
      </c>
      <c r="J244" s="120">
        <v>0.05</v>
      </c>
    </row>
    <row r="245" spans="1:10" ht="12.75" customHeight="1" x14ac:dyDescent="0.2">
      <c r="A245" s="111" t="s">
        <v>155</v>
      </c>
      <c r="B245" s="111" t="s">
        <v>860</v>
      </c>
      <c r="C245" s="111" t="s">
        <v>245</v>
      </c>
      <c r="D245" s="111">
        <v>2</v>
      </c>
      <c r="E245" s="120" t="s">
        <v>30</v>
      </c>
      <c r="F245" s="120">
        <v>106</v>
      </c>
      <c r="G245" s="120">
        <v>1</v>
      </c>
      <c r="H245" s="120" t="s">
        <v>152</v>
      </c>
      <c r="I245" s="120">
        <v>0</v>
      </c>
      <c r="J245" s="121">
        <v>8.1000000000000003E-2</v>
      </c>
    </row>
    <row r="246" spans="1:10" ht="12.75" customHeight="1" x14ac:dyDescent="0.2">
      <c r="A246" s="48" t="s">
        <v>155</v>
      </c>
      <c r="B246" s="48" t="s">
        <v>642</v>
      </c>
      <c r="C246" s="48" t="s">
        <v>643</v>
      </c>
      <c r="D246" s="48">
        <v>3</v>
      </c>
      <c r="E246" s="120" t="s">
        <v>30</v>
      </c>
      <c r="F246" s="120">
        <v>106</v>
      </c>
      <c r="G246" s="120">
        <v>1</v>
      </c>
      <c r="H246" s="120" t="s">
        <v>152</v>
      </c>
      <c r="I246" s="120">
        <v>0</v>
      </c>
      <c r="J246" s="121">
        <v>6.9000000000000006E-2</v>
      </c>
    </row>
    <row r="247" spans="1:10" ht="12.75" customHeight="1" x14ac:dyDescent="0.2">
      <c r="A247" s="111" t="s">
        <v>155</v>
      </c>
      <c r="B247" s="111" t="s">
        <v>690</v>
      </c>
      <c r="C247" s="111" t="s">
        <v>691</v>
      </c>
      <c r="D247" s="111">
        <v>2</v>
      </c>
      <c r="E247" s="120" t="s">
        <v>30</v>
      </c>
      <c r="F247" s="120">
        <v>106</v>
      </c>
      <c r="G247" s="120">
        <v>1</v>
      </c>
      <c r="H247" s="120" t="s">
        <v>152</v>
      </c>
      <c r="I247" s="120">
        <v>0</v>
      </c>
      <c r="J247" s="121">
        <v>0.04</v>
      </c>
    </row>
    <row r="248" spans="1:10" ht="12.75" customHeight="1" x14ac:dyDescent="0.2">
      <c r="A248" s="120" t="s">
        <v>155</v>
      </c>
      <c r="B248" s="120" t="s">
        <v>246</v>
      </c>
      <c r="C248" s="120" t="s">
        <v>247</v>
      </c>
      <c r="D248" s="120">
        <v>2</v>
      </c>
      <c r="E248" s="120" t="s">
        <v>30</v>
      </c>
      <c r="F248" s="120">
        <v>106</v>
      </c>
      <c r="G248" s="120">
        <v>1</v>
      </c>
      <c r="H248" s="120" t="s">
        <v>152</v>
      </c>
      <c r="I248" s="120">
        <v>0</v>
      </c>
      <c r="J248" s="121">
        <v>1.6E-2</v>
      </c>
    </row>
    <row r="249" spans="1:10" ht="12.75" customHeight="1" x14ac:dyDescent="0.2">
      <c r="A249" s="48" t="s">
        <v>155</v>
      </c>
      <c r="B249" s="48" t="s">
        <v>840</v>
      </c>
      <c r="C249" s="48" t="s">
        <v>841</v>
      </c>
      <c r="D249" s="48">
        <v>3</v>
      </c>
      <c r="E249" s="120" t="s">
        <v>30</v>
      </c>
      <c r="F249" s="120">
        <v>106</v>
      </c>
      <c r="G249" s="111">
        <v>1</v>
      </c>
      <c r="H249" s="111" t="s">
        <v>152</v>
      </c>
      <c r="I249" s="111">
        <v>0</v>
      </c>
      <c r="J249" s="120">
        <v>0.44</v>
      </c>
    </row>
    <row r="250" spans="1:10" ht="12.75" customHeight="1" x14ac:dyDescent="0.2">
      <c r="A250" s="111" t="s">
        <v>155</v>
      </c>
      <c r="B250" s="111" t="s">
        <v>746</v>
      </c>
      <c r="C250" s="111" t="s">
        <v>747</v>
      </c>
      <c r="D250" s="111">
        <v>2</v>
      </c>
      <c r="E250" s="120" t="s">
        <v>30</v>
      </c>
      <c r="F250" s="120">
        <v>106</v>
      </c>
      <c r="G250" s="48">
        <v>1</v>
      </c>
      <c r="H250" s="48" t="s">
        <v>152</v>
      </c>
      <c r="I250" s="48">
        <v>0</v>
      </c>
      <c r="J250" s="120">
        <v>0.28000000000000003</v>
      </c>
    </row>
    <row r="251" spans="1:10" ht="12.75" customHeight="1" x14ac:dyDescent="0.2">
      <c r="A251" s="48" t="s">
        <v>155</v>
      </c>
      <c r="B251" s="48" t="s">
        <v>932</v>
      </c>
      <c r="C251" s="48" t="s">
        <v>933</v>
      </c>
      <c r="D251" s="48">
        <v>2</v>
      </c>
      <c r="E251" s="120" t="s">
        <v>30</v>
      </c>
      <c r="F251" s="120">
        <v>106</v>
      </c>
      <c r="G251" s="111">
        <v>1</v>
      </c>
      <c r="H251" s="111" t="s">
        <v>152</v>
      </c>
      <c r="I251" s="111">
        <v>0</v>
      </c>
      <c r="J251" s="120">
        <v>0.06</v>
      </c>
    </row>
    <row r="252" spans="1:10" ht="12.75" customHeight="1" x14ac:dyDescent="0.2">
      <c r="A252" s="48" t="s">
        <v>155</v>
      </c>
      <c r="B252" s="48" t="s">
        <v>736</v>
      </c>
      <c r="C252" s="48" t="s">
        <v>737</v>
      </c>
      <c r="D252" s="48">
        <v>2</v>
      </c>
      <c r="E252" s="120" t="s">
        <v>30</v>
      </c>
      <c r="F252" s="120">
        <v>106</v>
      </c>
      <c r="G252" s="120">
        <v>1</v>
      </c>
      <c r="H252" s="120" t="s">
        <v>152</v>
      </c>
      <c r="I252" s="120">
        <v>0</v>
      </c>
      <c r="J252" s="121">
        <v>0.03</v>
      </c>
    </row>
    <row r="253" spans="1:10" ht="12.75" customHeight="1" x14ac:dyDescent="0.2">
      <c r="A253" s="48" t="s">
        <v>155</v>
      </c>
      <c r="B253" s="48" t="s">
        <v>806</v>
      </c>
      <c r="C253" s="48" t="s">
        <v>807</v>
      </c>
      <c r="D253" s="48">
        <v>2</v>
      </c>
      <c r="E253" s="120" t="s">
        <v>30</v>
      </c>
      <c r="F253" s="120">
        <v>106</v>
      </c>
      <c r="G253" s="111">
        <v>1</v>
      </c>
      <c r="H253" s="111" t="s">
        <v>152</v>
      </c>
      <c r="I253" s="111">
        <v>0</v>
      </c>
      <c r="J253" s="120">
        <v>0.17</v>
      </c>
    </row>
    <row r="254" spans="1:10" ht="12.75" customHeight="1" x14ac:dyDescent="0.2">
      <c r="A254" s="120" t="s">
        <v>155</v>
      </c>
      <c r="B254" s="120" t="s">
        <v>248</v>
      </c>
      <c r="C254" s="120" t="s">
        <v>249</v>
      </c>
      <c r="D254" s="120">
        <v>2</v>
      </c>
      <c r="E254" s="120" t="s">
        <v>30</v>
      </c>
      <c r="F254" s="120">
        <v>106</v>
      </c>
      <c r="G254" s="48">
        <v>1</v>
      </c>
      <c r="H254" s="48" t="s">
        <v>152</v>
      </c>
      <c r="I254" s="48">
        <v>0</v>
      </c>
      <c r="J254" s="120">
        <v>0.03</v>
      </c>
    </row>
    <row r="255" spans="1:10" ht="12.75" customHeight="1" x14ac:dyDescent="0.2">
      <c r="A255" s="48" t="s">
        <v>155</v>
      </c>
      <c r="B255" s="48" t="s">
        <v>698</v>
      </c>
      <c r="C255" s="48" t="s">
        <v>699</v>
      </c>
      <c r="D255" s="48">
        <v>3</v>
      </c>
      <c r="E255" s="120" t="s">
        <v>30</v>
      </c>
      <c r="F255" s="120">
        <v>106</v>
      </c>
      <c r="G255" s="111">
        <v>1</v>
      </c>
      <c r="H255" s="111" t="s">
        <v>152</v>
      </c>
      <c r="I255" s="111">
        <v>0</v>
      </c>
      <c r="J255" s="120">
        <v>0.18</v>
      </c>
    </row>
    <row r="256" spans="1:10" ht="12.75" customHeight="1" x14ac:dyDescent="0.2">
      <c r="A256" s="120" t="s">
        <v>155</v>
      </c>
      <c r="B256" s="120" t="s">
        <v>250</v>
      </c>
      <c r="C256" s="120" t="s">
        <v>251</v>
      </c>
      <c r="D256" s="120">
        <v>2</v>
      </c>
      <c r="E256" s="120" t="s">
        <v>30</v>
      </c>
      <c r="F256" s="120">
        <v>106</v>
      </c>
      <c r="G256" s="48">
        <v>1</v>
      </c>
      <c r="H256" s="48" t="s">
        <v>152</v>
      </c>
      <c r="I256" s="48">
        <v>0</v>
      </c>
      <c r="J256" s="120">
        <v>0.35</v>
      </c>
    </row>
    <row r="257" spans="1:10" ht="12.75" customHeight="1" x14ac:dyDescent="0.2">
      <c r="A257" s="48" t="s">
        <v>155</v>
      </c>
      <c r="B257" s="48" t="s">
        <v>752</v>
      </c>
      <c r="C257" s="48" t="s">
        <v>753</v>
      </c>
      <c r="D257" s="48">
        <v>2</v>
      </c>
      <c r="E257" s="120" t="s">
        <v>30</v>
      </c>
      <c r="F257" s="120">
        <v>106</v>
      </c>
      <c r="G257" s="48">
        <v>1</v>
      </c>
      <c r="H257" s="48" t="s">
        <v>152</v>
      </c>
      <c r="I257" s="48">
        <v>0</v>
      </c>
      <c r="J257" s="120">
        <v>0.35</v>
      </c>
    </row>
    <row r="258" spans="1:10" ht="12.75" customHeight="1" x14ac:dyDescent="0.2">
      <c r="A258" s="48" t="s">
        <v>155</v>
      </c>
      <c r="B258" s="48" t="s">
        <v>644</v>
      </c>
      <c r="C258" s="48" t="s">
        <v>645</v>
      </c>
      <c r="D258" s="48">
        <v>2</v>
      </c>
      <c r="E258" s="120" t="s">
        <v>30</v>
      </c>
      <c r="F258" s="120">
        <v>106</v>
      </c>
      <c r="G258" s="48">
        <v>1</v>
      </c>
      <c r="H258" s="48" t="s">
        <v>152</v>
      </c>
      <c r="I258" s="48">
        <v>0</v>
      </c>
      <c r="J258" s="120">
        <v>0.35</v>
      </c>
    </row>
    <row r="259" spans="1:10" ht="12.75" customHeight="1" x14ac:dyDescent="0.2">
      <c r="A259" s="48" t="s">
        <v>155</v>
      </c>
      <c r="B259" s="48" t="s">
        <v>617</v>
      </c>
      <c r="C259" s="48" t="s">
        <v>618</v>
      </c>
      <c r="D259" s="48">
        <v>2</v>
      </c>
      <c r="E259" s="120" t="s">
        <v>30</v>
      </c>
      <c r="F259" s="120">
        <v>106</v>
      </c>
      <c r="G259" s="120">
        <v>1</v>
      </c>
      <c r="H259" s="120" t="s">
        <v>152</v>
      </c>
      <c r="I259" s="120">
        <v>0</v>
      </c>
      <c r="J259" s="121">
        <v>3.1E-2</v>
      </c>
    </row>
    <row r="260" spans="1:10" ht="12.75" customHeight="1" x14ac:dyDescent="0.2">
      <c r="A260" s="48" t="s">
        <v>155</v>
      </c>
      <c r="B260" s="48" t="s">
        <v>812</v>
      </c>
      <c r="C260" s="48" t="s">
        <v>813</v>
      </c>
      <c r="D260" s="48">
        <v>2</v>
      </c>
      <c r="E260" s="120" t="s">
        <v>30</v>
      </c>
      <c r="F260" s="120">
        <v>106</v>
      </c>
      <c r="G260" s="48">
        <v>0.25</v>
      </c>
      <c r="H260" s="48" t="s">
        <v>152</v>
      </c>
      <c r="I260" s="48">
        <v>0</v>
      </c>
      <c r="J260" s="120">
        <v>0.12</v>
      </c>
    </row>
    <row r="261" spans="1:10" ht="12.75" customHeight="1" x14ac:dyDescent="0.2">
      <c r="A261" s="120" t="s">
        <v>155</v>
      </c>
      <c r="B261" s="120" t="s">
        <v>252</v>
      </c>
      <c r="C261" s="120" t="s">
        <v>253</v>
      </c>
      <c r="D261" s="120">
        <v>2</v>
      </c>
      <c r="E261" s="120" t="s">
        <v>30</v>
      </c>
      <c r="F261" s="120">
        <v>106</v>
      </c>
      <c r="G261" s="120">
        <v>1</v>
      </c>
      <c r="H261" s="120" t="s">
        <v>152</v>
      </c>
      <c r="I261" s="120">
        <v>0</v>
      </c>
      <c r="J261" s="121">
        <v>1.4E-2</v>
      </c>
    </row>
    <row r="262" spans="1:10" ht="12.75" customHeight="1" x14ac:dyDescent="0.2">
      <c r="A262" s="48" t="s">
        <v>155</v>
      </c>
      <c r="B262" s="48" t="s">
        <v>887</v>
      </c>
      <c r="C262" s="48" t="s">
        <v>888</v>
      </c>
      <c r="D262" s="48">
        <v>2</v>
      </c>
      <c r="E262" s="120" t="s">
        <v>30</v>
      </c>
      <c r="F262" s="120">
        <v>106</v>
      </c>
      <c r="G262" s="48">
        <v>1</v>
      </c>
      <c r="H262" s="48" t="s">
        <v>152</v>
      </c>
      <c r="I262" s="48">
        <v>0</v>
      </c>
      <c r="J262" s="120">
        <v>0.04</v>
      </c>
    </row>
    <row r="263" spans="1:10" ht="12.75" customHeight="1" x14ac:dyDescent="0.2">
      <c r="A263" s="120" t="s">
        <v>155</v>
      </c>
      <c r="B263" s="120" t="s">
        <v>254</v>
      </c>
      <c r="C263" s="120" t="s">
        <v>255</v>
      </c>
      <c r="D263" s="120">
        <v>2</v>
      </c>
      <c r="E263" s="120" t="s">
        <v>30</v>
      </c>
      <c r="F263" s="120">
        <v>106</v>
      </c>
      <c r="G263" s="48">
        <v>1</v>
      </c>
      <c r="H263" s="48" t="s">
        <v>152</v>
      </c>
      <c r="I263" s="48">
        <v>0</v>
      </c>
      <c r="J263" s="120">
        <v>0.06</v>
      </c>
    </row>
    <row r="264" spans="1:10" ht="12.75" customHeight="1" x14ac:dyDescent="0.2">
      <c r="A264" s="48" t="s">
        <v>155</v>
      </c>
      <c r="B264" s="48" t="s">
        <v>648</v>
      </c>
      <c r="C264" s="48" t="s">
        <v>649</v>
      </c>
      <c r="D264" s="48">
        <v>2</v>
      </c>
      <c r="E264" s="120" t="s">
        <v>30</v>
      </c>
      <c r="F264" s="120">
        <v>106</v>
      </c>
      <c r="G264" s="48">
        <v>1</v>
      </c>
      <c r="H264" s="48" t="s">
        <v>152</v>
      </c>
      <c r="I264" s="48">
        <v>0</v>
      </c>
      <c r="J264" s="120">
        <v>0.15</v>
      </c>
    </row>
    <row r="265" spans="1:10" ht="12.75" customHeight="1" x14ac:dyDescent="0.2">
      <c r="A265" s="120" t="s">
        <v>155</v>
      </c>
      <c r="B265" s="120" t="s">
        <v>256</v>
      </c>
      <c r="C265" s="120" t="s">
        <v>257</v>
      </c>
      <c r="D265" s="120">
        <v>2</v>
      </c>
      <c r="E265" s="120" t="s">
        <v>30</v>
      </c>
      <c r="F265" s="120">
        <v>106</v>
      </c>
      <c r="G265" s="48">
        <v>1</v>
      </c>
      <c r="H265" s="48" t="s">
        <v>152</v>
      </c>
      <c r="I265" s="48">
        <v>0</v>
      </c>
      <c r="J265" s="120">
        <v>0.03</v>
      </c>
    </row>
    <row r="266" spans="1:10" ht="12.75" customHeight="1" x14ac:dyDescent="0.2">
      <c r="A266" s="110" t="s">
        <v>155</v>
      </c>
      <c r="B266" s="110" t="s">
        <v>865</v>
      </c>
      <c r="C266" s="110" t="s">
        <v>866</v>
      </c>
      <c r="D266" s="110">
        <v>3</v>
      </c>
      <c r="E266" s="122" t="s">
        <v>30</v>
      </c>
      <c r="F266" s="122">
        <v>106</v>
      </c>
      <c r="G266" s="122">
        <v>1</v>
      </c>
      <c r="H266" s="122" t="s">
        <v>152</v>
      </c>
      <c r="I266" s="122">
        <v>0</v>
      </c>
      <c r="J266" s="124">
        <v>0.16300000000000001</v>
      </c>
    </row>
    <row r="267" spans="1:10" ht="12.75" customHeight="1" x14ac:dyDescent="0.2">
      <c r="A267" s="29"/>
      <c r="B267" s="53">
        <f>COUNTA(B2:B266)</f>
        <v>265</v>
      </c>
      <c r="C267" s="20"/>
      <c r="D267" s="61"/>
      <c r="E267" s="27">
        <f>COUNTIF(E2:E266, "Yes")</f>
        <v>265</v>
      </c>
      <c r="F267" s="20"/>
      <c r="G267" s="20"/>
      <c r="H267" s="20"/>
      <c r="I267" s="20"/>
      <c r="J267" s="103">
        <f>SUM(J2:J266)</f>
        <v>67.089000000000027</v>
      </c>
    </row>
    <row r="268" spans="1:10" ht="12.75" customHeight="1" x14ac:dyDescent="0.2">
      <c r="A268" s="29"/>
      <c r="B268" s="48"/>
      <c r="C268" s="29"/>
      <c r="D268" s="48"/>
      <c r="E268" s="29"/>
      <c r="F268" s="29"/>
      <c r="G268" s="29"/>
      <c r="H268" s="29"/>
      <c r="I268" s="29"/>
      <c r="J268" s="123"/>
    </row>
    <row r="269" spans="1:10" ht="12.75" customHeight="1" x14ac:dyDescent="0.2">
      <c r="A269" s="48" t="s">
        <v>258</v>
      </c>
      <c r="B269" s="48" t="s">
        <v>949</v>
      </c>
      <c r="C269" s="48" t="s">
        <v>950</v>
      </c>
      <c r="D269" s="48">
        <v>2</v>
      </c>
      <c r="E269" s="120" t="s">
        <v>30</v>
      </c>
      <c r="F269" s="120">
        <v>106</v>
      </c>
      <c r="G269" s="48">
        <v>1</v>
      </c>
      <c r="H269" s="48" t="s">
        <v>152</v>
      </c>
      <c r="I269" s="48">
        <v>0</v>
      </c>
      <c r="J269" s="120">
        <v>7.0000000000000007E-2</v>
      </c>
    </row>
    <row r="270" spans="1:10" ht="12.75" customHeight="1" x14ac:dyDescent="0.2">
      <c r="A270" s="111" t="s">
        <v>258</v>
      </c>
      <c r="B270" s="111" t="s">
        <v>951</v>
      </c>
      <c r="C270" s="111" t="s">
        <v>952</v>
      </c>
      <c r="D270" s="111">
        <v>2</v>
      </c>
      <c r="E270" s="120" t="s">
        <v>30</v>
      </c>
      <c r="F270" s="120">
        <v>106</v>
      </c>
      <c r="G270" s="111">
        <v>1</v>
      </c>
      <c r="H270" s="111" t="s">
        <v>152</v>
      </c>
      <c r="I270" s="111">
        <v>0</v>
      </c>
      <c r="J270" s="120">
        <v>0.22</v>
      </c>
    </row>
    <row r="271" spans="1:10" ht="12.75" customHeight="1" x14ac:dyDescent="0.2">
      <c r="A271" s="111" t="s">
        <v>258</v>
      </c>
      <c r="B271" s="111" t="s">
        <v>953</v>
      </c>
      <c r="C271" s="111" t="s">
        <v>954</v>
      </c>
      <c r="D271" s="111">
        <v>2</v>
      </c>
      <c r="E271" s="120" t="s">
        <v>30</v>
      </c>
      <c r="F271" s="120">
        <v>106</v>
      </c>
      <c r="G271" s="111">
        <v>1</v>
      </c>
      <c r="H271" s="111" t="s">
        <v>152</v>
      </c>
      <c r="I271" s="111">
        <v>0</v>
      </c>
      <c r="J271" s="120">
        <v>0.04</v>
      </c>
    </row>
    <row r="272" spans="1:10" ht="12.75" customHeight="1" x14ac:dyDescent="0.2">
      <c r="A272" s="48" t="s">
        <v>258</v>
      </c>
      <c r="B272" s="48" t="s">
        <v>955</v>
      </c>
      <c r="C272" s="48" t="s">
        <v>956</v>
      </c>
      <c r="D272" s="48">
        <v>3</v>
      </c>
      <c r="E272" s="120" t="s">
        <v>30</v>
      </c>
      <c r="F272" s="120">
        <v>106</v>
      </c>
      <c r="G272" s="48">
        <v>0.25</v>
      </c>
      <c r="H272" s="48" t="s">
        <v>152</v>
      </c>
      <c r="I272" s="48">
        <v>0</v>
      </c>
      <c r="J272" s="120">
        <v>1.24</v>
      </c>
    </row>
    <row r="273" spans="1:10" ht="12.75" customHeight="1" x14ac:dyDescent="0.2">
      <c r="A273" s="48" t="s">
        <v>258</v>
      </c>
      <c r="B273" s="111" t="s">
        <v>957</v>
      </c>
      <c r="C273" s="111" t="s">
        <v>958</v>
      </c>
      <c r="D273" s="48">
        <v>3</v>
      </c>
      <c r="E273" s="120" t="s">
        <v>30</v>
      </c>
      <c r="F273" s="120">
        <v>106</v>
      </c>
      <c r="G273" s="48">
        <v>1</v>
      </c>
      <c r="H273" s="48" t="s">
        <v>152</v>
      </c>
      <c r="I273" s="48">
        <v>0</v>
      </c>
      <c r="J273" s="49"/>
    </row>
    <row r="274" spans="1:10" ht="12.75" customHeight="1" x14ac:dyDescent="0.2">
      <c r="A274" s="48" t="s">
        <v>258</v>
      </c>
      <c r="B274" s="48" t="s">
        <v>959</v>
      </c>
      <c r="C274" s="48" t="s">
        <v>960</v>
      </c>
      <c r="D274" s="48">
        <v>2</v>
      </c>
      <c r="E274" s="120" t="s">
        <v>30</v>
      </c>
      <c r="F274" s="120">
        <v>106</v>
      </c>
      <c r="G274" s="48">
        <v>1</v>
      </c>
      <c r="H274" s="48" t="s">
        <v>152</v>
      </c>
      <c r="I274" s="48">
        <v>0</v>
      </c>
      <c r="J274" s="120">
        <v>0.05</v>
      </c>
    </row>
    <row r="275" spans="1:10" ht="12.75" customHeight="1" x14ac:dyDescent="0.2">
      <c r="A275" s="48" t="s">
        <v>258</v>
      </c>
      <c r="B275" s="48" t="s">
        <v>961</v>
      </c>
      <c r="C275" s="48" t="s">
        <v>962</v>
      </c>
      <c r="D275" s="48">
        <v>3</v>
      </c>
      <c r="E275" s="120" t="s">
        <v>30</v>
      </c>
      <c r="F275" s="120">
        <v>106</v>
      </c>
      <c r="G275" s="48">
        <v>0.25</v>
      </c>
      <c r="H275" s="48" t="s">
        <v>152</v>
      </c>
      <c r="I275" s="48">
        <v>0</v>
      </c>
      <c r="J275" s="120">
        <v>0.27</v>
      </c>
    </row>
    <row r="276" spans="1:10" ht="12.75" customHeight="1" x14ac:dyDescent="0.2">
      <c r="A276" s="48" t="s">
        <v>258</v>
      </c>
      <c r="B276" s="48" t="s">
        <v>963</v>
      </c>
      <c r="C276" s="48" t="s">
        <v>964</v>
      </c>
      <c r="D276" s="48">
        <v>3</v>
      </c>
      <c r="E276" s="120" t="s">
        <v>30</v>
      </c>
      <c r="F276" s="120">
        <v>106</v>
      </c>
      <c r="G276" s="48">
        <v>0.5</v>
      </c>
      <c r="H276" s="48" t="s">
        <v>152</v>
      </c>
      <c r="I276" s="48">
        <v>0</v>
      </c>
      <c r="J276" s="120">
        <v>0.42</v>
      </c>
    </row>
    <row r="277" spans="1:10" ht="12.75" customHeight="1" x14ac:dyDescent="0.2">
      <c r="A277" s="48" t="s">
        <v>258</v>
      </c>
      <c r="B277" s="48" t="s">
        <v>965</v>
      </c>
      <c r="C277" s="48" t="s">
        <v>296</v>
      </c>
      <c r="D277" s="48">
        <v>2</v>
      </c>
      <c r="E277" s="120" t="s">
        <v>30</v>
      </c>
      <c r="F277" s="120">
        <v>106</v>
      </c>
      <c r="G277" s="48">
        <v>1</v>
      </c>
      <c r="H277" s="48" t="s">
        <v>152</v>
      </c>
      <c r="I277" s="48">
        <v>0</v>
      </c>
      <c r="J277" s="120">
        <v>0.04</v>
      </c>
    </row>
    <row r="278" spans="1:10" ht="12.75" customHeight="1" x14ac:dyDescent="0.2">
      <c r="A278" s="48" t="s">
        <v>258</v>
      </c>
      <c r="B278" s="48" t="s">
        <v>966</v>
      </c>
      <c r="C278" s="48" t="s">
        <v>967</v>
      </c>
      <c r="D278" s="48">
        <v>2</v>
      </c>
      <c r="E278" s="120" t="s">
        <v>30</v>
      </c>
      <c r="F278" s="120">
        <v>106</v>
      </c>
      <c r="G278" s="48">
        <v>1</v>
      </c>
      <c r="H278" s="48" t="s">
        <v>152</v>
      </c>
      <c r="I278" s="48">
        <v>0</v>
      </c>
      <c r="J278" s="120">
        <v>0.35</v>
      </c>
    </row>
    <row r="279" spans="1:10" ht="12.75" customHeight="1" x14ac:dyDescent="0.2">
      <c r="A279" s="48" t="s">
        <v>258</v>
      </c>
      <c r="B279" s="48" t="s">
        <v>968</v>
      </c>
      <c r="C279" s="48" t="s">
        <v>969</v>
      </c>
      <c r="D279" s="48">
        <v>3</v>
      </c>
      <c r="E279" s="120" t="s">
        <v>30</v>
      </c>
      <c r="F279" s="120">
        <v>106</v>
      </c>
      <c r="G279" s="48">
        <v>1</v>
      </c>
      <c r="H279" s="48" t="s">
        <v>33</v>
      </c>
      <c r="I279" s="48">
        <v>0</v>
      </c>
      <c r="J279" s="120">
        <v>0.05</v>
      </c>
    </row>
    <row r="280" spans="1:10" ht="12.75" customHeight="1" x14ac:dyDescent="0.2">
      <c r="A280" s="111" t="s">
        <v>258</v>
      </c>
      <c r="B280" s="111" t="s">
        <v>970</v>
      </c>
      <c r="C280" s="111" t="s">
        <v>971</v>
      </c>
      <c r="D280" s="111">
        <v>2</v>
      </c>
      <c r="E280" s="120" t="s">
        <v>30</v>
      </c>
      <c r="F280" s="120">
        <v>106</v>
      </c>
      <c r="G280" s="111">
        <v>1</v>
      </c>
      <c r="H280" s="111" t="s">
        <v>152</v>
      </c>
      <c r="I280" s="111">
        <v>0</v>
      </c>
      <c r="J280" s="120">
        <v>0.06</v>
      </c>
    </row>
    <row r="281" spans="1:10" ht="12.75" customHeight="1" x14ac:dyDescent="0.2">
      <c r="A281" s="120" t="s">
        <v>258</v>
      </c>
      <c r="B281" s="120" t="s">
        <v>271</v>
      </c>
      <c r="C281" s="120" t="s">
        <v>272</v>
      </c>
      <c r="D281" s="120">
        <v>2</v>
      </c>
      <c r="E281" s="120" t="s">
        <v>30</v>
      </c>
      <c r="F281" s="120">
        <v>106</v>
      </c>
      <c r="G281" s="120">
        <v>1</v>
      </c>
      <c r="H281" s="120" t="s">
        <v>152</v>
      </c>
      <c r="I281" s="120">
        <v>0</v>
      </c>
      <c r="J281" s="121">
        <v>6.2E-2</v>
      </c>
    </row>
    <row r="282" spans="1:10" ht="12.75" customHeight="1" x14ac:dyDescent="0.2">
      <c r="A282" s="120" t="s">
        <v>258</v>
      </c>
      <c r="B282" s="120" t="s">
        <v>295</v>
      </c>
      <c r="C282" s="120" t="s">
        <v>296</v>
      </c>
      <c r="D282" s="120">
        <v>2</v>
      </c>
      <c r="E282" s="120" t="s">
        <v>30</v>
      </c>
      <c r="F282" s="120">
        <v>106</v>
      </c>
      <c r="G282" s="120">
        <v>1</v>
      </c>
      <c r="H282" s="120" t="s">
        <v>152</v>
      </c>
      <c r="I282" s="120">
        <v>0</v>
      </c>
      <c r="J282" s="121">
        <v>4.1000000000000002E-2</v>
      </c>
    </row>
    <row r="283" spans="1:10" ht="12.75" customHeight="1" x14ac:dyDescent="0.2">
      <c r="A283" s="120" t="s">
        <v>258</v>
      </c>
      <c r="B283" s="120" t="s">
        <v>265</v>
      </c>
      <c r="C283" s="120" t="s">
        <v>266</v>
      </c>
      <c r="D283" s="120">
        <v>2</v>
      </c>
      <c r="E283" s="120" t="s">
        <v>30</v>
      </c>
      <c r="F283" s="120">
        <v>106</v>
      </c>
      <c r="G283" s="120">
        <v>1</v>
      </c>
      <c r="H283" s="120" t="s">
        <v>152</v>
      </c>
      <c r="I283" s="120">
        <v>0</v>
      </c>
      <c r="J283" s="121">
        <v>5.8999999999999997E-2</v>
      </c>
    </row>
    <row r="284" spans="1:10" ht="12.75" customHeight="1" x14ac:dyDescent="0.2">
      <c r="A284" s="111" t="s">
        <v>258</v>
      </c>
      <c r="B284" s="111" t="s">
        <v>972</v>
      </c>
      <c r="C284" s="111" t="s">
        <v>973</v>
      </c>
      <c r="D284" s="111">
        <v>2</v>
      </c>
      <c r="E284" s="120" t="s">
        <v>30</v>
      </c>
      <c r="F284" s="120">
        <v>106</v>
      </c>
      <c r="G284" s="111">
        <v>1</v>
      </c>
      <c r="H284" s="111" t="s">
        <v>152</v>
      </c>
      <c r="I284" s="111">
        <v>0</v>
      </c>
      <c r="J284" s="120">
        <v>0.02</v>
      </c>
    </row>
    <row r="285" spans="1:10" ht="12.75" customHeight="1" x14ac:dyDescent="0.2">
      <c r="A285" s="120" t="s">
        <v>258</v>
      </c>
      <c r="B285" s="120" t="s">
        <v>287</v>
      </c>
      <c r="C285" s="120" t="s">
        <v>288</v>
      </c>
      <c r="D285" s="120">
        <v>2</v>
      </c>
      <c r="E285" s="120" t="s">
        <v>30</v>
      </c>
      <c r="F285" s="120">
        <v>106</v>
      </c>
      <c r="G285" s="120">
        <v>1</v>
      </c>
      <c r="H285" s="120" t="s">
        <v>152</v>
      </c>
      <c r="I285" s="120">
        <v>0</v>
      </c>
      <c r="J285" s="121">
        <v>3.6999999999999998E-2</v>
      </c>
    </row>
    <row r="286" spans="1:10" ht="12.75" customHeight="1" x14ac:dyDescent="0.2">
      <c r="A286" s="120" t="s">
        <v>258</v>
      </c>
      <c r="B286" s="120" t="s">
        <v>281</v>
      </c>
      <c r="C286" s="120" t="s">
        <v>282</v>
      </c>
      <c r="D286" s="120">
        <v>2</v>
      </c>
      <c r="E286" s="120" t="s">
        <v>30</v>
      </c>
      <c r="F286" s="120">
        <v>106</v>
      </c>
      <c r="G286" s="120">
        <v>1</v>
      </c>
      <c r="H286" s="120" t="s">
        <v>152</v>
      </c>
      <c r="I286" s="120">
        <v>0</v>
      </c>
      <c r="J286" s="121">
        <v>4.1000000000000002E-2</v>
      </c>
    </row>
    <row r="287" spans="1:10" ht="12.75" customHeight="1" x14ac:dyDescent="0.2">
      <c r="A287" s="111" t="s">
        <v>258</v>
      </c>
      <c r="B287" s="111" t="s">
        <v>974</v>
      </c>
      <c r="C287" s="111" t="s">
        <v>975</v>
      </c>
      <c r="D287" s="111">
        <v>2</v>
      </c>
      <c r="E287" s="120" t="s">
        <v>30</v>
      </c>
      <c r="F287" s="120">
        <v>106</v>
      </c>
      <c r="G287" s="111">
        <v>1</v>
      </c>
      <c r="H287" s="111" t="s">
        <v>152</v>
      </c>
      <c r="I287" s="111">
        <v>0</v>
      </c>
      <c r="J287" s="120">
        <v>0.03</v>
      </c>
    </row>
    <row r="288" spans="1:10" ht="12.75" customHeight="1" x14ac:dyDescent="0.2">
      <c r="A288" s="120" t="s">
        <v>258</v>
      </c>
      <c r="B288" s="120" t="s">
        <v>293</v>
      </c>
      <c r="C288" s="120" t="s">
        <v>294</v>
      </c>
      <c r="D288" s="120">
        <v>2</v>
      </c>
      <c r="E288" s="120" t="s">
        <v>30</v>
      </c>
      <c r="F288" s="120">
        <v>106</v>
      </c>
      <c r="G288" s="120">
        <v>1</v>
      </c>
      <c r="H288" s="120" t="s">
        <v>152</v>
      </c>
      <c r="I288" s="120">
        <v>0</v>
      </c>
      <c r="J288" s="121">
        <v>3.6999999999999998E-2</v>
      </c>
    </row>
    <row r="289" spans="1:10" ht="12.75" customHeight="1" x14ac:dyDescent="0.2">
      <c r="A289" s="120" t="s">
        <v>258</v>
      </c>
      <c r="B289" s="120" t="s">
        <v>277</v>
      </c>
      <c r="C289" s="120" t="s">
        <v>278</v>
      </c>
      <c r="D289" s="120">
        <v>2</v>
      </c>
      <c r="E289" s="120" t="s">
        <v>30</v>
      </c>
      <c r="F289" s="120">
        <v>106</v>
      </c>
      <c r="G289" s="120">
        <v>1</v>
      </c>
      <c r="H289" s="120" t="s">
        <v>152</v>
      </c>
      <c r="I289" s="120">
        <v>0</v>
      </c>
      <c r="J289" s="121">
        <v>8.6999999999999994E-2</v>
      </c>
    </row>
    <row r="290" spans="1:10" ht="12.75" customHeight="1" x14ac:dyDescent="0.2">
      <c r="A290" s="120" t="s">
        <v>258</v>
      </c>
      <c r="B290" s="120" t="s">
        <v>283</v>
      </c>
      <c r="C290" s="120" t="s">
        <v>284</v>
      </c>
      <c r="D290" s="120">
        <v>2</v>
      </c>
      <c r="E290" s="120" t="s">
        <v>30</v>
      </c>
      <c r="F290" s="120">
        <v>106</v>
      </c>
      <c r="G290" s="120">
        <v>1</v>
      </c>
      <c r="H290" s="120" t="s">
        <v>152</v>
      </c>
      <c r="I290" s="120">
        <v>0</v>
      </c>
      <c r="J290" s="121">
        <v>0.19500000000000001</v>
      </c>
    </row>
    <row r="291" spans="1:10" ht="12.75" customHeight="1" x14ac:dyDescent="0.2">
      <c r="A291" s="48" t="s">
        <v>258</v>
      </c>
      <c r="B291" s="48" t="s">
        <v>976</v>
      </c>
      <c r="C291" s="48" t="s">
        <v>843</v>
      </c>
      <c r="D291" s="48">
        <v>2</v>
      </c>
      <c r="E291" s="120" t="s">
        <v>30</v>
      </c>
      <c r="F291" s="120">
        <v>106</v>
      </c>
      <c r="G291" s="48">
        <v>1</v>
      </c>
      <c r="H291" s="48" t="s">
        <v>152</v>
      </c>
      <c r="I291" s="48">
        <v>0</v>
      </c>
      <c r="J291" s="120">
        <v>0.03</v>
      </c>
    </row>
    <row r="292" spans="1:10" ht="12.75" customHeight="1" x14ac:dyDescent="0.2">
      <c r="A292" s="120" t="s">
        <v>258</v>
      </c>
      <c r="B292" s="120" t="s">
        <v>267</v>
      </c>
      <c r="C292" s="120" t="s">
        <v>268</v>
      </c>
      <c r="D292" s="120">
        <v>2</v>
      </c>
      <c r="E292" s="120" t="s">
        <v>30</v>
      </c>
      <c r="F292" s="120">
        <v>106</v>
      </c>
      <c r="G292" s="120">
        <v>1</v>
      </c>
      <c r="H292" s="120" t="s">
        <v>152</v>
      </c>
      <c r="I292" s="120">
        <v>0</v>
      </c>
      <c r="J292" s="121">
        <v>0.55600000000000005</v>
      </c>
    </row>
    <row r="293" spans="1:10" ht="12.75" customHeight="1" x14ac:dyDescent="0.2">
      <c r="A293" s="120" t="s">
        <v>258</v>
      </c>
      <c r="B293" s="120" t="s">
        <v>275</v>
      </c>
      <c r="C293" s="120" t="s">
        <v>276</v>
      </c>
      <c r="D293" s="111">
        <v>2</v>
      </c>
      <c r="E293" s="120" t="s">
        <v>30</v>
      </c>
      <c r="F293" s="120">
        <v>106</v>
      </c>
      <c r="G293" s="120">
        <v>1</v>
      </c>
      <c r="H293" s="120" t="s">
        <v>152</v>
      </c>
      <c r="I293" s="120">
        <v>0</v>
      </c>
      <c r="J293" s="121">
        <v>7.0000000000000007E-2</v>
      </c>
    </row>
    <row r="294" spans="1:10" ht="12.75" customHeight="1" x14ac:dyDescent="0.2">
      <c r="A294" s="120" t="s">
        <v>258</v>
      </c>
      <c r="B294" s="120" t="s">
        <v>285</v>
      </c>
      <c r="C294" s="120" t="s">
        <v>286</v>
      </c>
      <c r="D294" s="120">
        <v>2</v>
      </c>
      <c r="E294" s="120" t="s">
        <v>30</v>
      </c>
      <c r="F294" s="120">
        <v>106</v>
      </c>
      <c r="G294" s="120">
        <v>1</v>
      </c>
      <c r="H294" s="120" t="s">
        <v>152</v>
      </c>
      <c r="I294" s="120">
        <v>0</v>
      </c>
      <c r="J294" s="121">
        <v>0.154</v>
      </c>
    </row>
    <row r="295" spans="1:10" ht="12.75" customHeight="1" x14ac:dyDescent="0.2">
      <c r="A295" s="120" t="s">
        <v>258</v>
      </c>
      <c r="B295" s="120" t="s">
        <v>269</v>
      </c>
      <c r="C295" s="120" t="s">
        <v>270</v>
      </c>
      <c r="D295" s="120">
        <v>2</v>
      </c>
      <c r="E295" s="120" t="s">
        <v>30</v>
      </c>
      <c r="F295" s="120">
        <v>106</v>
      </c>
      <c r="G295" s="120">
        <v>1</v>
      </c>
      <c r="H295" s="120" t="s">
        <v>152</v>
      </c>
      <c r="I295" s="120">
        <v>0</v>
      </c>
      <c r="J295" s="121">
        <v>0.88900000000000001</v>
      </c>
    </row>
    <row r="296" spans="1:10" ht="12.75" customHeight="1" x14ac:dyDescent="0.2">
      <c r="A296" s="120" t="s">
        <v>258</v>
      </c>
      <c r="B296" s="120" t="s">
        <v>291</v>
      </c>
      <c r="C296" s="120" t="s">
        <v>292</v>
      </c>
      <c r="D296" s="120">
        <v>2</v>
      </c>
      <c r="E296" s="120" t="s">
        <v>30</v>
      </c>
      <c r="F296" s="120">
        <v>106</v>
      </c>
      <c r="G296" s="120">
        <v>1</v>
      </c>
      <c r="H296" s="120" t="s">
        <v>152</v>
      </c>
      <c r="I296" s="120">
        <v>0</v>
      </c>
      <c r="J296" s="121">
        <v>0.06</v>
      </c>
    </row>
    <row r="297" spans="1:10" ht="12.75" customHeight="1" x14ac:dyDescent="0.2">
      <c r="A297" s="48" t="s">
        <v>258</v>
      </c>
      <c r="B297" s="48" t="s">
        <v>977</v>
      </c>
      <c r="C297" s="48" t="s">
        <v>978</v>
      </c>
      <c r="D297" s="48">
        <v>3</v>
      </c>
      <c r="E297" s="120" t="s">
        <v>30</v>
      </c>
      <c r="F297" s="120">
        <v>106</v>
      </c>
      <c r="G297" s="48">
        <v>0.25</v>
      </c>
      <c r="H297" s="48" t="s">
        <v>152</v>
      </c>
      <c r="I297" s="48">
        <v>0</v>
      </c>
      <c r="J297" s="120">
        <v>0.99</v>
      </c>
    </row>
    <row r="298" spans="1:10" ht="12.75" customHeight="1" x14ac:dyDescent="0.2">
      <c r="A298" s="120" t="s">
        <v>258</v>
      </c>
      <c r="B298" s="120" t="s">
        <v>261</v>
      </c>
      <c r="C298" s="120" t="s">
        <v>262</v>
      </c>
      <c r="D298" s="120">
        <v>2</v>
      </c>
      <c r="E298" s="120" t="s">
        <v>30</v>
      </c>
      <c r="F298" s="120">
        <v>106</v>
      </c>
      <c r="G298" s="120">
        <v>1</v>
      </c>
      <c r="H298" s="120" t="s">
        <v>152</v>
      </c>
      <c r="I298" s="120">
        <v>0</v>
      </c>
      <c r="J298" s="121">
        <v>3.9E-2</v>
      </c>
    </row>
    <row r="299" spans="1:10" ht="12.75" customHeight="1" x14ac:dyDescent="0.2">
      <c r="A299" s="120" t="s">
        <v>258</v>
      </c>
      <c r="B299" s="120" t="s">
        <v>279</v>
      </c>
      <c r="C299" s="120" t="s">
        <v>280</v>
      </c>
      <c r="D299" s="120">
        <v>2</v>
      </c>
      <c r="E299" s="120" t="s">
        <v>30</v>
      </c>
      <c r="F299" s="120">
        <v>106</v>
      </c>
      <c r="G299" s="120">
        <v>1</v>
      </c>
      <c r="H299" s="120" t="s">
        <v>152</v>
      </c>
      <c r="I299" s="120">
        <v>0</v>
      </c>
      <c r="J299" s="121">
        <v>5.7000000000000002E-2</v>
      </c>
    </row>
    <row r="300" spans="1:10" ht="12.75" customHeight="1" x14ac:dyDescent="0.2">
      <c r="A300" s="111" t="s">
        <v>258</v>
      </c>
      <c r="B300" s="111" t="s">
        <v>979</v>
      </c>
      <c r="C300" s="111" t="s">
        <v>980</v>
      </c>
      <c r="D300" s="111">
        <v>2</v>
      </c>
      <c r="E300" s="120" t="s">
        <v>30</v>
      </c>
      <c r="F300" s="120">
        <v>106</v>
      </c>
      <c r="G300" s="111">
        <v>1</v>
      </c>
      <c r="H300" s="111" t="s">
        <v>152</v>
      </c>
      <c r="I300" s="111">
        <v>0</v>
      </c>
      <c r="J300" s="120">
        <v>0.15</v>
      </c>
    </row>
    <row r="301" spans="1:10" ht="12.75" customHeight="1" x14ac:dyDescent="0.2">
      <c r="A301" s="48" t="s">
        <v>258</v>
      </c>
      <c r="B301" s="48" t="s">
        <v>981</v>
      </c>
      <c r="C301" s="48" t="s">
        <v>982</v>
      </c>
      <c r="D301" s="48">
        <v>2</v>
      </c>
      <c r="E301" s="120" t="s">
        <v>30</v>
      </c>
      <c r="F301" s="120">
        <v>106</v>
      </c>
      <c r="G301" s="48">
        <v>1</v>
      </c>
      <c r="H301" s="48" t="s">
        <v>152</v>
      </c>
      <c r="I301" s="48">
        <v>0</v>
      </c>
      <c r="J301" s="120">
        <v>0.7</v>
      </c>
    </row>
    <row r="302" spans="1:10" ht="12.75" customHeight="1" x14ac:dyDescent="0.2">
      <c r="A302" s="111" t="s">
        <v>258</v>
      </c>
      <c r="B302" s="111" t="s">
        <v>983</v>
      </c>
      <c r="C302" s="111" t="s">
        <v>984</v>
      </c>
      <c r="D302" s="111">
        <v>2</v>
      </c>
      <c r="E302" s="120" t="s">
        <v>30</v>
      </c>
      <c r="F302" s="120">
        <v>106</v>
      </c>
      <c r="G302" s="111">
        <v>1</v>
      </c>
      <c r="H302" s="111" t="s">
        <v>152</v>
      </c>
      <c r="I302" s="111">
        <v>0</v>
      </c>
      <c r="J302" s="120">
        <v>0.06</v>
      </c>
    </row>
    <row r="303" spans="1:10" ht="12.75" customHeight="1" x14ac:dyDescent="0.2">
      <c r="A303" s="120" t="s">
        <v>258</v>
      </c>
      <c r="B303" s="120" t="s">
        <v>289</v>
      </c>
      <c r="C303" s="120" t="s">
        <v>290</v>
      </c>
      <c r="D303" s="120">
        <v>2</v>
      </c>
      <c r="E303" s="120" t="s">
        <v>30</v>
      </c>
      <c r="F303" s="120">
        <v>106</v>
      </c>
      <c r="G303" s="120">
        <v>1</v>
      </c>
      <c r="H303" s="120" t="s">
        <v>152</v>
      </c>
      <c r="I303" s="120">
        <v>0</v>
      </c>
      <c r="J303" s="121">
        <v>0.10199999999999999</v>
      </c>
    </row>
    <row r="304" spans="1:10" ht="12.75" customHeight="1" x14ac:dyDescent="0.2">
      <c r="A304" s="48" t="s">
        <v>258</v>
      </c>
      <c r="B304" s="48" t="s">
        <v>985</v>
      </c>
      <c r="C304" s="48" t="s">
        <v>986</v>
      </c>
      <c r="D304" s="48">
        <v>2</v>
      </c>
      <c r="E304" s="120" t="s">
        <v>30</v>
      </c>
      <c r="F304" s="120">
        <v>106</v>
      </c>
      <c r="G304" s="48">
        <v>1</v>
      </c>
      <c r="H304" s="48" t="s">
        <v>152</v>
      </c>
      <c r="I304" s="48">
        <v>0</v>
      </c>
      <c r="J304" s="120">
        <v>0.28000000000000003</v>
      </c>
    </row>
    <row r="305" spans="1:10" ht="12.75" customHeight="1" x14ac:dyDescent="0.2">
      <c r="A305" s="48" t="s">
        <v>258</v>
      </c>
      <c r="B305" s="48" t="s">
        <v>987</v>
      </c>
      <c r="C305" s="48" t="s">
        <v>988</v>
      </c>
      <c r="D305" s="48">
        <v>2</v>
      </c>
      <c r="E305" s="120" t="s">
        <v>30</v>
      </c>
      <c r="F305" s="120">
        <v>106</v>
      </c>
      <c r="G305" s="48">
        <v>1</v>
      </c>
      <c r="H305" s="48" t="s">
        <v>152</v>
      </c>
      <c r="I305" s="48">
        <v>0</v>
      </c>
      <c r="J305" s="120">
        <v>0.1</v>
      </c>
    </row>
    <row r="306" spans="1:10" ht="12.75" customHeight="1" x14ac:dyDescent="0.2">
      <c r="A306" s="111" t="s">
        <v>258</v>
      </c>
      <c r="B306" s="111" t="s">
        <v>989</v>
      </c>
      <c r="C306" s="111" t="s">
        <v>990</v>
      </c>
      <c r="D306" s="111">
        <v>2</v>
      </c>
      <c r="E306" s="120" t="s">
        <v>30</v>
      </c>
      <c r="F306" s="120">
        <v>106</v>
      </c>
      <c r="G306" s="111">
        <v>1</v>
      </c>
      <c r="H306" s="111" t="s">
        <v>152</v>
      </c>
      <c r="I306" s="111">
        <v>0</v>
      </c>
      <c r="J306" s="120">
        <v>0.06</v>
      </c>
    </row>
    <row r="307" spans="1:10" ht="12.75" customHeight="1" x14ac:dyDescent="0.2">
      <c r="A307" s="111" t="s">
        <v>258</v>
      </c>
      <c r="B307" s="111" t="s">
        <v>1287</v>
      </c>
      <c r="C307" s="111" t="s">
        <v>1288</v>
      </c>
      <c r="D307" s="111">
        <v>2</v>
      </c>
      <c r="E307" s="120" t="s">
        <v>30</v>
      </c>
      <c r="F307" s="111">
        <v>106</v>
      </c>
      <c r="G307" s="111">
        <v>1</v>
      </c>
      <c r="H307" s="111" t="s">
        <v>152</v>
      </c>
      <c r="I307" s="111">
        <v>0</v>
      </c>
      <c r="J307" s="152">
        <v>0.03</v>
      </c>
    </row>
    <row r="308" spans="1:10" ht="12.75" customHeight="1" x14ac:dyDescent="0.2">
      <c r="A308" s="120" t="s">
        <v>258</v>
      </c>
      <c r="B308" s="120" t="s">
        <v>263</v>
      </c>
      <c r="C308" s="120" t="s">
        <v>264</v>
      </c>
      <c r="D308" s="120">
        <v>2</v>
      </c>
      <c r="E308" s="120" t="s">
        <v>30</v>
      </c>
      <c r="F308" s="120">
        <v>106</v>
      </c>
      <c r="G308" s="120">
        <v>1</v>
      </c>
      <c r="H308" s="120" t="s">
        <v>152</v>
      </c>
      <c r="I308" s="120">
        <v>0</v>
      </c>
      <c r="J308" s="121">
        <v>0.154</v>
      </c>
    </row>
    <row r="309" spans="1:10" ht="12.75" customHeight="1" x14ac:dyDescent="0.2">
      <c r="A309" s="48" t="s">
        <v>258</v>
      </c>
      <c r="B309" s="48" t="s">
        <v>991</v>
      </c>
      <c r="C309" s="48" t="s">
        <v>992</v>
      </c>
      <c r="D309" s="48">
        <v>2</v>
      </c>
      <c r="E309" s="120" t="s">
        <v>30</v>
      </c>
      <c r="F309" s="120">
        <v>106</v>
      </c>
      <c r="G309" s="48">
        <v>1</v>
      </c>
      <c r="H309" s="48" t="s">
        <v>152</v>
      </c>
      <c r="I309" s="48">
        <v>0</v>
      </c>
      <c r="J309" s="120">
        <v>0.41</v>
      </c>
    </row>
    <row r="310" spans="1:10" ht="12.75" customHeight="1" x14ac:dyDescent="0.2">
      <c r="A310" s="111" t="s">
        <v>258</v>
      </c>
      <c r="B310" s="111" t="s">
        <v>1285</v>
      </c>
      <c r="C310" s="111" t="s">
        <v>1286</v>
      </c>
      <c r="D310" s="111">
        <v>2</v>
      </c>
      <c r="E310" s="120" t="s">
        <v>30</v>
      </c>
      <c r="F310" s="111">
        <v>106</v>
      </c>
      <c r="G310" s="111">
        <v>1</v>
      </c>
      <c r="H310" s="111" t="s">
        <v>152</v>
      </c>
      <c r="I310" s="111">
        <v>0</v>
      </c>
      <c r="J310" s="152">
        <v>0.01</v>
      </c>
    </row>
    <row r="311" spans="1:10" ht="12.75" customHeight="1" x14ac:dyDescent="0.2">
      <c r="A311" s="120" t="s">
        <v>258</v>
      </c>
      <c r="B311" s="120" t="s">
        <v>259</v>
      </c>
      <c r="C311" s="120" t="s">
        <v>260</v>
      </c>
      <c r="D311" s="120">
        <v>2</v>
      </c>
      <c r="E311" s="120" t="s">
        <v>30</v>
      </c>
      <c r="F311" s="120">
        <v>106</v>
      </c>
      <c r="G311" s="120">
        <v>1</v>
      </c>
      <c r="H311" s="120" t="s">
        <v>152</v>
      </c>
      <c r="I311" s="120">
        <v>0</v>
      </c>
      <c r="J311" s="121">
        <v>0.02</v>
      </c>
    </row>
    <row r="312" spans="1:10" ht="12.75" customHeight="1" x14ac:dyDescent="0.2">
      <c r="A312" s="122" t="s">
        <v>258</v>
      </c>
      <c r="B312" s="122" t="s">
        <v>273</v>
      </c>
      <c r="C312" s="122" t="s">
        <v>274</v>
      </c>
      <c r="D312" s="122">
        <v>2</v>
      </c>
      <c r="E312" s="122" t="s">
        <v>30</v>
      </c>
      <c r="F312" s="122">
        <v>106</v>
      </c>
      <c r="G312" s="122">
        <v>1</v>
      </c>
      <c r="H312" s="122" t="s">
        <v>152</v>
      </c>
      <c r="I312" s="122">
        <v>0</v>
      </c>
      <c r="J312" s="124">
        <v>9.1999999999999998E-2</v>
      </c>
    </row>
    <row r="313" spans="1:10" ht="12.75" customHeight="1" x14ac:dyDescent="0.2">
      <c r="A313" s="29"/>
      <c r="B313" s="20">
        <f>COUNTA(G269:G312)</f>
        <v>44</v>
      </c>
      <c r="C313" s="20"/>
      <c r="D313" s="61"/>
      <c r="E313" s="27">
        <f>COUNTIF(E269:E312, "Yes")</f>
        <v>44</v>
      </c>
      <c r="F313" s="29"/>
      <c r="G313" s="20"/>
      <c r="H313" s="29"/>
      <c r="I313" s="20"/>
      <c r="J313" s="103">
        <f>SUM(J269:J312)</f>
        <v>8.4319999999999986</v>
      </c>
    </row>
    <row r="314" spans="1:10" ht="10.5" customHeight="1" x14ac:dyDescent="0.2">
      <c r="A314" s="29"/>
      <c r="B314" s="53"/>
      <c r="C314" s="29"/>
      <c r="D314" s="49"/>
      <c r="E314" s="29"/>
      <c r="F314" s="29"/>
      <c r="G314" s="29"/>
      <c r="H314" s="29"/>
      <c r="I314" s="29"/>
      <c r="J314" s="123"/>
    </row>
    <row r="315" spans="1:10" ht="12.75" customHeight="1" x14ac:dyDescent="0.2">
      <c r="A315" s="48" t="s">
        <v>297</v>
      </c>
      <c r="B315" s="48" t="s">
        <v>1003</v>
      </c>
      <c r="C315" s="48" t="s">
        <v>1004</v>
      </c>
      <c r="D315" s="48">
        <v>3</v>
      </c>
      <c r="E315" s="120" t="s">
        <v>30</v>
      </c>
      <c r="F315" s="120">
        <v>106</v>
      </c>
      <c r="G315" s="48">
        <v>1</v>
      </c>
      <c r="H315" s="48" t="s">
        <v>152</v>
      </c>
      <c r="I315" s="48">
        <v>0</v>
      </c>
      <c r="J315" s="120">
        <v>0.16</v>
      </c>
    </row>
    <row r="316" spans="1:10" ht="12.75" customHeight="1" x14ac:dyDescent="0.2">
      <c r="A316" s="48" t="s">
        <v>297</v>
      </c>
      <c r="B316" s="111" t="s">
        <v>1021</v>
      </c>
      <c r="C316" s="111" t="s">
        <v>1022</v>
      </c>
      <c r="D316" s="48">
        <v>2</v>
      </c>
      <c r="E316" s="120" t="s">
        <v>30</v>
      </c>
      <c r="F316" s="120">
        <v>106</v>
      </c>
      <c r="G316" s="48">
        <v>1</v>
      </c>
      <c r="H316" s="48" t="s">
        <v>152</v>
      </c>
      <c r="I316" s="48">
        <v>0</v>
      </c>
      <c r="J316" s="47"/>
    </row>
    <row r="317" spans="1:10" ht="12.75" customHeight="1" x14ac:dyDescent="0.2">
      <c r="A317" s="48" t="s">
        <v>297</v>
      </c>
      <c r="B317" s="48" t="s">
        <v>1043</v>
      </c>
      <c r="C317" s="48" t="s">
        <v>1044</v>
      </c>
      <c r="D317" s="48">
        <v>3</v>
      </c>
      <c r="E317" s="120" t="s">
        <v>30</v>
      </c>
      <c r="F317" s="120">
        <v>106</v>
      </c>
      <c r="G317" s="48">
        <v>1</v>
      </c>
      <c r="H317" s="48" t="s">
        <v>152</v>
      </c>
      <c r="I317" s="48">
        <v>0</v>
      </c>
      <c r="J317" s="120">
        <v>0.11</v>
      </c>
    </row>
    <row r="318" spans="1:10" ht="12.75" customHeight="1" x14ac:dyDescent="0.2">
      <c r="A318" s="48" t="s">
        <v>297</v>
      </c>
      <c r="B318" s="48" t="s">
        <v>1035</v>
      </c>
      <c r="C318" s="48" t="s">
        <v>1036</v>
      </c>
      <c r="D318" s="48">
        <v>3</v>
      </c>
      <c r="E318" s="120" t="s">
        <v>30</v>
      </c>
      <c r="F318" s="120">
        <v>106</v>
      </c>
      <c r="G318" s="48">
        <v>1</v>
      </c>
      <c r="H318" s="48" t="s">
        <v>152</v>
      </c>
      <c r="I318" s="48">
        <v>0</v>
      </c>
      <c r="J318" s="120">
        <v>6.74</v>
      </c>
    </row>
    <row r="319" spans="1:10" ht="12.75" customHeight="1" x14ac:dyDescent="0.2">
      <c r="A319" s="120" t="s">
        <v>297</v>
      </c>
      <c r="B319" s="120" t="s">
        <v>298</v>
      </c>
      <c r="C319" s="120" t="s">
        <v>299</v>
      </c>
      <c r="D319" s="120">
        <v>2</v>
      </c>
      <c r="E319" s="120" t="s">
        <v>30</v>
      </c>
      <c r="F319" s="120">
        <v>106</v>
      </c>
      <c r="G319" s="120">
        <v>1</v>
      </c>
      <c r="H319" s="120" t="s">
        <v>152</v>
      </c>
      <c r="I319" s="120">
        <v>0</v>
      </c>
      <c r="J319" s="121">
        <v>0.33300000000000002</v>
      </c>
    </row>
    <row r="320" spans="1:10" ht="12.75" customHeight="1" x14ac:dyDescent="0.2">
      <c r="A320" s="48" t="s">
        <v>297</v>
      </c>
      <c r="B320" s="48" t="s">
        <v>1017</v>
      </c>
      <c r="C320" s="48" t="s">
        <v>1018</v>
      </c>
      <c r="D320" s="48">
        <v>2</v>
      </c>
      <c r="E320" s="120" t="s">
        <v>30</v>
      </c>
      <c r="F320" s="120">
        <v>106</v>
      </c>
      <c r="G320" s="48">
        <v>1</v>
      </c>
      <c r="H320" s="48" t="s">
        <v>152</v>
      </c>
      <c r="I320" s="48">
        <v>0</v>
      </c>
      <c r="J320" s="120">
        <v>0.16</v>
      </c>
    </row>
    <row r="321" spans="1:10" ht="12.75" customHeight="1" x14ac:dyDescent="0.2">
      <c r="A321" s="48" t="s">
        <v>297</v>
      </c>
      <c r="B321" s="48" t="s">
        <v>995</v>
      </c>
      <c r="C321" s="48" t="s">
        <v>996</v>
      </c>
      <c r="D321" s="48">
        <v>2</v>
      </c>
      <c r="E321" s="120" t="s">
        <v>30</v>
      </c>
      <c r="F321" s="120">
        <v>106</v>
      </c>
      <c r="G321" s="48">
        <v>1</v>
      </c>
      <c r="H321" s="48" t="s">
        <v>152</v>
      </c>
      <c r="I321" s="48">
        <v>0</v>
      </c>
      <c r="J321" s="120">
        <v>0.2</v>
      </c>
    </row>
    <row r="322" spans="1:10" ht="12.75" customHeight="1" x14ac:dyDescent="0.2">
      <c r="A322" s="120" t="s">
        <v>297</v>
      </c>
      <c r="B322" s="120" t="s">
        <v>300</v>
      </c>
      <c r="C322" s="120" t="s">
        <v>301</v>
      </c>
      <c r="D322" s="120">
        <v>2</v>
      </c>
      <c r="E322" s="120" t="s">
        <v>30</v>
      </c>
      <c r="F322" s="120">
        <v>106</v>
      </c>
      <c r="G322" s="120">
        <v>1</v>
      </c>
      <c r="H322" s="120" t="s">
        <v>152</v>
      </c>
      <c r="I322" s="120">
        <v>0</v>
      </c>
      <c r="J322" s="121">
        <v>0.68400000000000005</v>
      </c>
    </row>
    <row r="323" spans="1:10" ht="12.75" customHeight="1" x14ac:dyDescent="0.2">
      <c r="A323" s="48" t="s">
        <v>297</v>
      </c>
      <c r="B323" s="48" t="s">
        <v>1045</v>
      </c>
      <c r="C323" s="48" t="s">
        <v>1046</v>
      </c>
      <c r="D323" s="48">
        <v>3</v>
      </c>
      <c r="E323" s="120" t="s">
        <v>30</v>
      </c>
      <c r="F323" s="120">
        <v>106</v>
      </c>
      <c r="G323" s="48">
        <v>0.25</v>
      </c>
      <c r="H323" s="48" t="s">
        <v>152</v>
      </c>
      <c r="I323" s="48">
        <v>0</v>
      </c>
      <c r="J323" s="120">
        <v>0.19</v>
      </c>
    </row>
    <row r="324" spans="1:10" ht="12.75" customHeight="1" x14ac:dyDescent="0.2">
      <c r="A324" s="48" t="s">
        <v>297</v>
      </c>
      <c r="B324" s="48" t="s">
        <v>1289</v>
      </c>
      <c r="C324" s="48" t="s">
        <v>1290</v>
      </c>
      <c r="D324" s="48">
        <v>2</v>
      </c>
      <c r="E324" s="120" t="s">
        <v>30</v>
      </c>
      <c r="F324" s="111">
        <v>106</v>
      </c>
      <c r="G324" s="111">
        <v>1</v>
      </c>
      <c r="H324" s="111" t="s">
        <v>152</v>
      </c>
      <c r="I324" s="111">
        <v>0</v>
      </c>
      <c r="J324" s="111">
        <v>0.02</v>
      </c>
    </row>
    <row r="325" spans="1:10" ht="12.75" customHeight="1" x14ac:dyDescent="0.2">
      <c r="A325" s="48" t="s">
        <v>297</v>
      </c>
      <c r="B325" s="48" t="s">
        <v>999</v>
      </c>
      <c r="C325" s="48" t="s">
        <v>1000</v>
      </c>
      <c r="D325" s="48">
        <v>3</v>
      </c>
      <c r="E325" s="120" t="s">
        <v>30</v>
      </c>
      <c r="F325" s="120">
        <v>106</v>
      </c>
      <c r="G325" s="48">
        <v>1</v>
      </c>
      <c r="H325" s="48" t="s">
        <v>152</v>
      </c>
      <c r="I325" s="48">
        <v>0</v>
      </c>
      <c r="J325" s="120">
        <v>0.28999999999999998</v>
      </c>
    </row>
    <row r="326" spans="1:10" ht="12.75" customHeight="1" x14ac:dyDescent="0.2">
      <c r="A326" s="48" t="s">
        <v>297</v>
      </c>
      <c r="B326" s="48" t="s">
        <v>1031</v>
      </c>
      <c r="C326" s="48" t="s">
        <v>1032</v>
      </c>
      <c r="D326" s="48">
        <v>2</v>
      </c>
      <c r="E326" s="120" t="s">
        <v>30</v>
      </c>
      <c r="F326" s="120">
        <v>106</v>
      </c>
      <c r="G326" s="48">
        <v>1</v>
      </c>
      <c r="H326" s="48" t="s">
        <v>152</v>
      </c>
      <c r="I326" s="48">
        <v>0</v>
      </c>
      <c r="J326" s="120">
        <v>0.62</v>
      </c>
    </row>
    <row r="327" spans="1:10" ht="12.75" customHeight="1" x14ac:dyDescent="0.2">
      <c r="A327" s="48" t="s">
        <v>297</v>
      </c>
      <c r="B327" s="48" t="s">
        <v>1007</v>
      </c>
      <c r="C327" s="48" t="s">
        <v>1008</v>
      </c>
      <c r="D327" s="48">
        <v>2</v>
      </c>
      <c r="E327" s="120" t="s">
        <v>30</v>
      </c>
      <c r="F327" s="120">
        <v>106</v>
      </c>
      <c r="G327" s="48">
        <v>1</v>
      </c>
      <c r="H327" s="48" t="s">
        <v>152</v>
      </c>
      <c r="I327" s="48">
        <v>0</v>
      </c>
      <c r="J327" s="120">
        <v>0.62</v>
      </c>
    </row>
    <row r="328" spans="1:10" ht="12.75" customHeight="1" x14ac:dyDescent="0.2">
      <c r="A328" s="120" t="s">
        <v>297</v>
      </c>
      <c r="B328" s="120" t="s">
        <v>302</v>
      </c>
      <c r="C328" s="120" t="s">
        <v>303</v>
      </c>
      <c r="D328" s="120">
        <v>2</v>
      </c>
      <c r="E328" s="120" t="s">
        <v>30</v>
      </c>
      <c r="F328" s="120">
        <v>106</v>
      </c>
      <c r="G328" s="120">
        <v>1</v>
      </c>
      <c r="H328" s="120" t="s">
        <v>152</v>
      </c>
      <c r="I328" s="120">
        <v>0</v>
      </c>
      <c r="J328" s="121">
        <v>9.7000000000000003E-2</v>
      </c>
    </row>
    <row r="329" spans="1:10" ht="12.75" customHeight="1" x14ac:dyDescent="0.2">
      <c r="A329" s="120" t="s">
        <v>297</v>
      </c>
      <c r="B329" s="120" t="s">
        <v>304</v>
      </c>
      <c r="C329" s="120" t="s">
        <v>303</v>
      </c>
      <c r="D329" s="120">
        <v>2</v>
      </c>
      <c r="E329" s="120" t="s">
        <v>30</v>
      </c>
      <c r="F329" s="120">
        <v>106</v>
      </c>
      <c r="G329" s="120">
        <v>1</v>
      </c>
      <c r="H329" s="120" t="s">
        <v>152</v>
      </c>
      <c r="I329" s="120">
        <v>0</v>
      </c>
      <c r="J329" s="121">
        <v>9.7000000000000003E-2</v>
      </c>
    </row>
    <row r="330" spans="1:10" ht="12.75" customHeight="1" x14ac:dyDescent="0.2">
      <c r="A330" s="48" t="s">
        <v>297</v>
      </c>
      <c r="B330" s="48" t="s">
        <v>1001</v>
      </c>
      <c r="C330" s="48" t="s">
        <v>1002</v>
      </c>
      <c r="D330" s="48">
        <v>3</v>
      </c>
      <c r="E330" s="120" t="s">
        <v>30</v>
      </c>
      <c r="F330" s="120">
        <v>106</v>
      </c>
      <c r="G330" s="48">
        <v>0.25</v>
      </c>
      <c r="H330" s="48" t="s">
        <v>152</v>
      </c>
      <c r="I330" s="48">
        <v>0</v>
      </c>
      <c r="J330" s="120">
        <v>3.03</v>
      </c>
    </row>
    <row r="331" spans="1:10" ht="12.75" customHeight="1" x14ac:dyDescent="0.2">
      <c r="A331" s="48" t="s">
        <v>297</v>
      </c>
      <c r="B331" s="48" t="s">
        <v>300</v>
      </c>
      <c r="C331" s="48" t="s">
        <v>1291</v>
      </c>
      <c r="D331" s="48">
        <v>2</v>
      </c>
      <c r="E331" s="120" t="s">
        <v>30</v>
      </c>
      <c r="F331" s="111">
        <v>106</v>
      </c>
      <c r="G331" s="111">
        <v>1</v>
      </c>
      <c r="H331" s="111" t="s">
        <v>152</v>
      </c>
      <c r="I331" s="111">
        <v>0</v>
      </c>
      <c r="J331" s="111">
        <v>0.06</v>
      </c>
    </row>
    <row r="332" spans="1:10" ht="12.75" customHeight="1" x14ac:dyDescent="0.2">
      <c r="A332" s="120" t="s">
        <v>297</v>
      </c>
      <c r="B332" s="120" t="s">
        <v>305</v>
      </c>
      <c r="C332" s="120" t="s">
        <v>306</v>
      </c>
      <c r="D332" s="111">
        <v>2</v>
      </c>
      <c r="E332" s="120" t="s">
        <v>30</v>
      </c>
      <c r="F332" s="120">
        <v>106</v>
      </c>
      <c r="G332" s="120">
        <v>1</v>
      </c>
      <c r="H332" s="120" t="s">
        <v>152</v>
      </c>
      <c r="I332" s="120">
        <v>0</v>
      </c>
      <c r="J332" s="121">
        <v>1.2</v>
      </c>
    </row>
    <row r="333" spans="1:10" ht="12.75" customHeight="1" x14ac:dyDescent="0.2">
      <c r="A333" s="48" t="s">
        <v>297</v>
      </c>
      <c r="B333" s="48" t="s">
        <v>1005</v>
      </c>
      <c r="C333" s="48" t="s">
        <v>1006</v>
      </c>
      <c r="D333" s="48">
        <v>2</v>
      </c>
      <c r="E333" s="120" t="s">
        <v>30</v>
      </c>
      <c r="F333" s="120">
        <v>106</v>
      </c>
      <c r="G333" s="48">
        <v>1</v>
      </c>
      <c r="H333" s="48" t="s">
        <v>152</v>
      </c>
      <c r="I333" s="48">
        <v>0</v>
      </c>
      <c r="J333" s="120">
        <v>0.04</v>
      </c>
    </row>
    <row r="334" spans="1:10" ht="12.75" customHeight="1" x14ac:dyDescent="0.2">
      <c r="A334" s="120" t="s">
        <v>297</v>
      </c>
      <c r="B334" s="120" t="s">
        <v>307</v>
      </c>
      <c r="C334" s="120" t="s">
        <v>308</v>
      </c>
      <c r="D334" s="120">
        <v>2</v>
      </c>
      <c r="E334" s="120" t="s">
        <v>30</v>
      </c>
      <c r="F334" s="120">
        <v>106</v>
      </c>
      <c r="G334" s="120">
        <v>1</v>
      </c>
      <c r="H334" s="120" t="s">
        <v>152</v>
      </c>
      <c r="I334" s="120">
        <v>0</v>
      </c>
      <c r="J334" s="121">
        <v>0.20200000000000001</v>
      </c>
    </row>
    <row r="335" spans="1:10" ht="12.75" customHeight="1" x14ac:dyDescent="0.2">
      <c r="A335" s="48" t="s">
        <v>297</v>
      </c>
      <c r="B335" s="48" t="s">
        <v>1011</v>
      </c>
      <c r="C335" s="48" t="s">
        <v>1012</v>
      </c>
      <c r="D335" s="48">
        <v>3</v>
      </c>
      <c r="E335" s="120" t="s">
        <v>30</v>
      </c>
      <c r="F335" s="120">
        <v>106</v>
      </c>
      <c r="G335" s="48">
        <v>1</v>
      </c>
      <c r="H335" s="48" t="s">
        <v>152</v>
      </c>
      <c r="I335" s="48">
        <v>0</v>
      </c>
      <c r="J335" s="120">
        <v>0.23</v>
      </c>
    </row>
    <row r="336" spans="1:10" ht="12.75" customHeight="1" x14ac:dyDescent="0.2">
      <c r="A336" s="120" t="s">
        <v>297</v>
      </c>
      <c r="B336" s="120" t="s">
        <v>309</v>
      </c>
      <c r="C336" s="120" t="s">
        <v>310</v>
      </c>
      <c r="D336" s="120">
        <v>2</v>
      </c>
      <c r="E336" s="120" t="s">
        <v>30</v>
      </c>
      <c r="F336" s="120">
        <v>106</v>
      </c>
      <c r="G336" s="120">
        <v>1</v>
      </c>
      <c r="H336" s="120" t="s">
        <v>152</v>
      </c>
      <c r="I336" s="120">
        <v>0</v>
      </c>
      <c r="J336" s="121">
        <v>0.32400000000000001</v>
      </c>
    </row>
    <row r="337" spans="1:10" ht="12.75" customHeight="1" x14ac:dyDescent="0.2">
      <c r="A337" s="48" t="s">
        <v>297</v>
      </c>
      <c r="B337" s="48" t="s">
        <v>1029</v>
      </c>
      <c r="C337" s="48" t="s">
        <v>1030</v>
      </c>
      <c r="D337" s="48">
        <v>3</v>
      </c>
      <c r="E337" s="120" t="s">
        <v>30</v>
      </c>
      <c r="F337" s="120">
        <v>106</v>
      </c>
      <c r="G337" s="48">
        <v>0.25</v>
      </c>
      <c r="H337" s="48" t="s">
        <v>152</v>
      </c>
      <c r="I337" s="48">
        <v>0</v>
      </c>
      <c r="J337" s="120">
        <v>1.06</v>
      </c>
    </row>
    <row r="338" spans="1:10" ht="12.75" customHeight="1" x14ac:dyDescent="0.2">
      <c r="A338" s="48" t="s">
        <v>297</v>
      </c>
      <c r="B338" s="48" t="s">
        <v>1039</v>
      </c>
      <c r="C338" s="48" t="s">
        <v>1040</v>
      </c>
      <c r="D338" s="48">
        <v>2</v>
      </c>
      <c r="E338" s="120" t="s">
        <v>30</v>
      </c>
      <c r="F338" s="120">
        <v>106</v>
      </c>
      <c r="G338" s="48">
        <v>1</v>
      </c>
      <c r="H338" s="48" t="s">
        <v>152</v>
      </c>
      <c r="I338" s="48">
        <v>0</v>
      </c>
      <c r="J338" s="120">
        <v>1.59</v>
      </c>
    </row>
    <row r="339" spans="1:10" ht="12.75" customHeight="1" x14ac:dyDescent="0.2">
      <c r="A339" s="48" t="s">
        <v>297</v>
      </c>
      <c r="B339" s="48" t="s">
        <v>993</v>
      </c>
      <c r="C339" s="48" t="s">
        <v>994</v>
      </c>
      <c r="D339" s="48">
        <v>2</v>
      </c>
      <c r="E339" s="120" t="s">
        <v>30</v>
      </c>
      <c r="F339" s="120">
        <v>106</v>
      </c>
      <c r="G339" s="48">
        <v>1</v>
      </c>
      <c r="H339" s="48" t="s">
        <v>152</v>
      </c>
      <c r="I339" s="48">
        <v>0</v>
      </c>
      <c r="J339" s="120">
        <v>1.31</v>
      </c>
    </row>
    <row r="340" spans="1:10" ht="12.75" customHeight="1" x14ac:dyDescent="0.2">
      <c r="A340" s="48" t="s">
        <v>297</v>
      </c>
      <c r="B340" s="48" t="s">
        <v>1025</v>
      </c>
      <c r="C340" s="48" t="s">
        <v>1026</v>
      </c>
      <c r="D340" s="48">
        <v>3</v>
      </c>
      <c r="E340" s="120" t="s">
        <v>30</v>
      </c>
      <c r="F340" s="120">
        <v>106</v>
      </c>
      <c r="G340" s="48">
        <v>1</v>
      </c>
      <c r="H340" s="48" t="s">
        <v>152</v>
      </c>
      <c r="I340" s="48">
        <v>0</v>
      </c>
      <c r="J340" s="120">
        <v>0.09</v>
      </c>
    </row>
    <row r="341" spans="1:10" ht="12.75" customHeight="1" x14ac:dyDescent="0.2">
      <c r="A341" s="120" t="s">
        <v>297</v>
      </c>
      <c r="B341" s="120" t="s">
        <v>311</v>
      </c>
      <c r="C341" s="120" t="s">
        <v>312</v>
      </c>
      <c r="D341" s="120">
        <v>2</v>
      </c>
      <c r="E341" s="120" t="s">
        <v>30</v>
      </c>
      <c r="F341" s="120">
        <v>106</v>
      </c>
      <c r="G341" s="120">
        <v>1</v>
      </c>
      <c r="H341" s="120" t="s">
        <v>152</v>
      </c>
      <c r="I341" s="120">
        <v>0</v>
      </c>
      <c r="J341" s="121">
        <v>0.64900000000000002</v>
      </c>
    </row>
    <row r="342" spans="1:10" ht="12.75" customHeight="1" x14ac:dyDescent="0.2">
      <c r="A342" s="48" t="s">
        <v>297</v>
      </c>
      <c r="B342" s="48" t="s">
        <v>1009</v>
      </c>
      <c r="C342" s="48" t="s">
        <v>1010</v>
      </c>
      <c r="D342" s="48">
        <v>2</v>
      </c>
      <c r="E342" s="120" t="s">
        <v>30</v>
      </c>
      <c r="F342" s="120">
        <v>106</v>
      </c>
      <c r="G342" s="48">
        <v>1</v>
      </c>
      <c r="H342" s="48" t="s">
        <v>152</v>
      </c>
      <c r="I342" s="48">
        <v>0</v>
      </c>
      <c r="J342" s="120">
        <v>0.32</v>
      </c>
    </row>
    <row r="343" spans="1:10" ht="12.75" customHeight="1" x14ac:dyDescent="0.2">
      <c r="A343" s="120" t="s">
        <v>297</v>
      </c>
      <c r="B343" s="120" t="s">
        <v>313</v>
      </c>
      <c r="C343" s="120" t="s">
        <v>314</v>
      </c>
      <c r="D343" s="120">
        <v>2</v>
      </c>
      <c r="E343" s="120" t="s">
        <v>30</v>
      </c>
      <c r="F343" s="120">
        <v>106</v>
      </c>
      <c r="G343" s="120">
        <v>1</v>
      </c>
      <c r="H343" s="120" t="s">
        <v>152</v>
      </c>
      <c r="I343" s="120">
        <v>0</v>
      </c>
      <c r="J343" s="121">
        <v>0.65800000000000003</v>
      </c>
    </row>
    <row r="344" spans="1:10" ht="12.75" customHeight="1" x14ac:dyDescent="0.2">
      <c r="A344" s="48" t="s">
        <v>297</v>
      </c>
      <c r="B344" s="48" t="s">
        <v>1023</v>
      </c>
      <c r="C344" s="48" t="s">
        <v>1024</v>
      </c>
      <c r="D344" s="48">
        <v>2</v>
      </c>
      <c r="E344" s="120" t="s">
        <v>30</v>
      </c>
      <c r="F344" s="120">
        <v>106</v>
      </c>
      <c r="G344" s="48">
        <v>1</v>
      </c>
      <c r="H344" s="48" t="s">
        <v>152</v>
      </c>
      <c r="I344" s="48">
        <v>0</v>
      </c>
      <c r="J344" s="120">
        <v>0.76</v>
      </c>
    </row>
    <row r="345" spans="1:10" ht="12.75" customHeight="1" x14ac:dyDescent="0.2">
      <c r="A345" s="120" t="s">
        <v>297</v>
      </c>
      <c r="B345" s="120" t="s">
        <v>315</v>
      </c>
      <c r="C345" s="120" t="s">
        <v>316</v>
      </c>
      <c r="D345" s="120">
        <v>2</v>
      </c>
      <c r="E345" s="120" t="s">
        <v>30</v>
      </c>
      <c r="F345" s="120">
        <v>106</v>
      </c>
      <c r="G345" s="120">
        <v>1</v>
      </c>
      <c r="H345" s="120" t="s">
        <v>152</v>
      </c>
      <c r="I345" s="120">
        <v>0</v>
      </c>
      <c r="J345" s="121">
        <v>2.8000000000000001E-2</v>
      </c>
    </row>
    <row r="346" spans="1:10" ht="12.75" customHeight="1" x14ac:dyDescent="0.2">
      <c r="A346" s="48" t="s">
        <v>297</v>
      </c>
      <c r="B346" s="48" t="s">
        <v>997</v>
      </c>
      <c r="C346" s="48" t="s">
        <v>998</v>
      </c>
      <c r="D346" s="48">
        <v>2</v>
      </c>
      <c r="E346" s="120" t="s">
        <v>30</v>
      </c>
      <c r="F346" s="120">
        <v>106</v>
      </c>
      <c r="G346" s="48">
        <v>1</v>
      </c>
      <c r="H346" s="48" t="s">
        <v>152</v>
      </c>
      <c r="I346" s="48">
        <v>0</v>
      </c>
      <c r="J346" s="120">
        <v>0.34</v>
      </c>
    </row>
    <row r="347" spans="1:10" ht="12.75" customHeight="1" x14ac:dyDescent="0.2">
      <c r="A347" s="120" t="s">
        <v>297</v>
      </c>
      <c r="B347" s="120" t="s">
        <v>317</v>
      </c>
      <c r="C347" s="120" t="s">
        <v>318</v>
      </c>
      <c r="D347" s="120">
        <v>2</v>
      </c>
      <c r="E347" s="120" t="s">
        <v>30</v>
      </c>
      <c r="F347" s="120">
        <v>106</v>
      </c>
      <c r="G347" s="120">
        <v>1</v>
      </c>
      <c r="H347" s="120" t="s">
        <v>152</v>
      </c>
      <c r="I347" s="120">
        <v>0</v>
      </c>
      <c r="J347" s="121">
        <v>0.26800000000000002</v>
      </c>
    </row>
    <row r="348" spans="1:10" ht="12.75" customHeight="1" x14ac:dyDescent="0.2">
      <c r="A348" s="120" t="s">
        <v>297</v>
      </c>
      <c r="B348" s="120" t="s">
        <v>319</v>
      </c>
      <c r="C348" s="120" t="s">
        <v>318</v>
      </c>
      <c r="D348" s="120">
        <v>2</v>
      </c>
      <c r="E348" s="120" t="s">
        <v>30</v>
      </c>
      <c r="F348" s="120">
        <v>106</v>
      </c>
      <c r="G348" s="120">
        <v>1</v>
      </c>
      <c r="H348" s="120" t="s">
        <v>152</v>
      </c>
      <c r="I348" s="120">
        <v>0</v>
      </c>
      <c r="J348" s="121">
        <v>0.26800000000000002</v>
      </c>
    </row>
    <row r="349" spans="1:10" ht="12.75" customHeight="1" x14ac:dyDescent="0.2">
      <c r="A349" s="48" t="s">
        <v>297</v>
      </c>
      <c r="B349" s="48" t="s">
        <v>1041</v>
      </c>
      <c r="C349" s="48" t="s">
        <v>1042</v>
      </c>
      <c r="D349" s="48">
        <v>2</v>
      </c>
      <c r="E349" s="120" t="s">
        <v>30</v>
      </c>
      <c r="F349" s="120">
        <v>106</v>
      </c>
      <c r="G349" s="120">
        <v>1</v>
      </c>
      <c r="H349" s="120" t="s">
        <v>152</v>
      </c>
      <c r="I349" s="120">
        <v>0</v>
      </c>
      <c r="J349" s="121">
        <v>0.16</v>
      </c>
    </row>
    <row r="350" spans="1:10" ht="12.75" customHeight="1" x14ac:dyDescent="0.2">
      <c r="A350" s="120" t="s">
        <v>297</v>
      </c>
      <c r="B350" s="120" t="s">
        <v>320</v>
      </c>
      <c r="C350" s="120" t="s">
        <v>321</v>
      </c>
      <c r="D350" s="120">
        <v>2</v>
      </c>
      <c r="E350" s="120" t="s">
        <v>30</v>
      </c>
      <c r="F350" s="120">
        <v>106</v>
      </c>
      <c r="G350" s="48">
        <v>1</v>
      </c>
      <c r="H350" s="48" t="s">
        <v>152</v>
      </c>
      <c r="I350" s="48">
        <v>0</v>
      </c>
      <c r="J350" s="120">
        <v>0</v>
      </c>
    </row>
    <row r="351" spans="1:10" ht="12.75" customHeight="1" x14ac:dyDescent="0.2">
      <c r="A351" s="48" t="s">
        <v>297</v>
      </c>
      <c r="B351" s="48" t="s">
        <v>1027</v>
      </c>
      <c r="C351" s="48" t="s">
        <v>1028</v>
      </c>
      <c r="D351" s="48">
        <v>3</v>
      </c>
      <c r="E351" s="120" t="s">
        <v>30</v>
      </c>
      <c r="F351" s="120">
        <v>106</v>
      </c>
      <c r="G351" s="120">
        <v>1</v>
      </c>
      <c r="H351" s="120" t="s">
        <v>152</v>
      </c>
      <c r="I351" s="120">
        <v>0</v>
      </c>
      <c r="J351" s="121">
        <v>5.3999999999999999E-2</v>
      </c>
    </row>
    <row r="352" spans="1:10" ht="12.75" customHeight="1" x14ac:dyDescent="0.2">
      <c r="A352" s="120" t="s">
        <v>297</v>
      </c>
      <c r="B352" s="120" t="s">
        <v>322</v>
      </c>
      <c r="C352" s="120" t="s">
        <v>323</v>
      </c>
      <c r="D352" s="120">
        <v>2</v>
      </c>
      <c r="E352" s="120" t="s">
        <v>30</v>
      </c>
      <c r="F352" s="120">
        <v>106</v>
      </c>
      <c r="G352" s="120">
        <v>1</v>
      </c>
      <c r="H352" s="120" t="s">
        <v>152</v>
      </c>
      <c r="I352" s="120">
        <v>0</v>
      </c>
      <c r="J352" s="121">
        <v>0.8</v>
      </c>
    </row>
    <row r="353" spans="1:10" ht="12.75" customHeight="1" x14ac:dyDescent="0.2">
      <c r="A353" s="120" t="s">
        <v>297</v>
      </c>
      <c r="B353" s="120" t="s">
        <v>324</v>
      </c>
      <c r="C353" s="120" t="s">
        <v>323</v>
      </c>
      <c r="D353" s="120">
        <v>2</v>
      </c>
      <c r="E353" s="120" t="s">
        <v>30</v>
      </c>
      <c r="F353" s="120">
        <v>106</v>
      </c>
      <c r="G353" s="48">
        <v>0.25</v>
      </c>
      <c r="H353" s="48" t="s">
        <v>152</v>
      </c>
      <c r="I353" s="48">
        <v>0</v>
      </c>
      <c r="J353" s="120">
        <v>0.14000000000000001</v>
      </c>
    </row>
    <row r="354" spans="1:10" ht="12.75" customHeight="1" x14ac:dyDescent="0.2">
      <c r="A354" s="48" t="s">
        <v>297</v>
      </c>
      <c r="B354" s="48" t="s">
        <v>1037</v>
      </c>
      <c r="C354" s="48" t="s">
        <v>1038</v>
      </c>
      <c r="D354" s="48">
        <v>2</v>
      </c>
      <c r="E354" s="120" t="s">
        <v>30</v>
      </c>
      <c r="F354" s="120">
        <v>106</v>
      </c>
      <c r="G354" s="120">
        <v>1</v>
      </c>
      <c r="H354" s="120" t="s">
        <v>152</v>
      </c>
      <c r="I354" s="120">
        <v>0</v>
      </c>
      <c r="J354" s="121">
        <v>0.44800000000000001</v>
      </c>
    </row>
    <row r="355" spans="1:10" ht="12.75" customHeight="1" x14ac:dyDescent="0.2">
      <c r="A355" s="111" t="s">
        <v>297</v>
      </c>
      <c r="B355" s="111" t="s">
        <v>1015</v>
      </c>
      <c r="C355" s="111" t="s">
        <v>1016</v>
      </c>
      <c r="D355" s="111">
        <v>3</v>
      </c>
      <c r="E355" s="120" t="s">
        <v>30</v>
      </c>
      <c r="F355" s="120">
        <v>106</v>
      </c>
      <c r="G355" s="120">
        <v>1</v>
      </c>
      <c r="H355" s="120" t="s">
        <v>152</v>
      </c>
      <c r="I355" s="120">
        <v>0</v>
      </c>
      <c r="J355" s="121">
        <v>1.6</v>
      </c>
    </row>
    <row r="356" spans="1:10" ht="12.75" customHeight="1" x14ac:dyDescent="0.2">
      <c r="A356" s="48" t="s">
        <v>297</v>
      </c>
      <c r="B356" s="48" t="s">
        <v>1013</v>
      </c>
      <c r="C356" s="48" t="s">
        <v>1014</v>
      </c>
      <c r="D356" s="48">
        <v>3</v>
      </c>
      <c r="E356" s="120" t="s">
        <v>30</v>
      </c>
      <c r="F356" s="120">
        <v>106</v>
      </c>
      <c r="G356" s="120">
        <v>1</v>
      </c>
      <c r="H356" s="120" t="s">
        <v>152</v>
      </c>
      <c r="I356" s="120">
        <v>0</v>
      </c>
      <c r="J356" s="121">
        <v>1.6</v>
      </c>
    </row>
    <row r="357" spans="1:10" ht="12.75" customHeight="1" x14ac:dyDescent="0.2">
      <c r="A357" s="48" t="s">
        <v>297</v>
      </c>
      <c r="B357" s="48" t="s">
        <v>1019</v>
      </c>
      <c r="C357" s="48" t="s">
        <v>1020</v>
      </c>
      <c r="D357" s="48">
        <v>3</v>
      </c>
      <c r="E357" s="120" t="s">
        <v>30</v>
      </c>
      <c r="F357" s="120">
        <v>106</v>
      </c>
      <c r="G357" s="48">
        <v>1</v>
      </c>
      <c r="H357" s="48" t="s">
        <v>152</v>
      </c>
      <c r="I357" s="48">
        <v>0</v>
      </c>
      <c r="J357" s="120">
        <v>0.09</v>
      </c>
    </row>
    <row r="358" spans="1:10" ht="12.75" customHeight="1" x14ac:dyDescent="0.2">
      <c r="A358" s="48" t="s">
        <v>297</v>
      </c>
      <c r="B358" s="48" t="s">
        <v>1047</v>
      </c>
      <c r="C358" s="48" t="s">
        <v>1048</v>
      </c>
      <c r="D358" s="48">
        <v>2</v>
      </c>
      <c r="E358" s="120" t="s">
        <v>30</v>
      </c>
      <c r="F358" s="120">
        <v>106</v>
      </c>
      <c r="G358" s="111">
        <v>1</v>
      </c>
      <c r="H358" s="111" t="s">
        <v>152</v>
      </c>
      <c r="I358" s="111">
        <v>0</v>
      </c>
      <c r="J358" s="120">
        <v>0.24</v>
      </c>
    </row>
    <row r="359" spans="1:10" ht="12.75" customHeight="1" x14ac:dyDescent="0.2">
      <c r="A359" s="120" t="s">
        <v>297</v>
      </c>
      <c r="B359" s="120" t="s">
        <v>325</v>
      </c>
      <c r="C359" s="120" t="s">
        <v>326</v>
      </c>
      <c r="D359" s="120">
        <v>2</v>
      </c>
      <c r="E359" s="120" t="s">
        <v>30</v>
      </c>
      <c r="F359" s="120">
        <v>106</v>
      </c>
      <c r="G359" s="48">
        <v>1</v>
      </c>
      <c r="H359" s="48" t="s">
        <v>152</v>
      </c>
      <c r="I359" s="48">
        <v>0</v>
      </c>
      <c r="J359" s="120">
        <v>0.24</v>
      </c>
    </row>
    <row r="360" spans="1:10" ht="12.75" customHeight="1" x14ac:dyDescent="0.2">
      <c r="A360" s="120" t="s">
        <v>297</v>
      </c>
      <c r="B360" s="120" t="s">
        <v>327</v>
      </c>
      <c r="C360" s="120" t="s">
        <v>328</v>
      </c>
      <c r="D360" s="120">
        <v>2</v>
      </c>
      <c r="E360" s="120" t="s">
        <v>30</v>
      </c>
      <c r="F360" s="120">
        <v>106</v>
      </c>
      <c r="G360" s="48">
        <v>1</v>
      </c>
      <c r="H360" s="48" t="s">
        <v>152</v>
      </c>
      <c r="I360" s="48">
        <v>0</v>
      </c>
      <c r="J360" s="120">
        <v>0.24</v>
      </c>
    </row>
    <row r="361" spans="1:10" ht="12.75" customHeight="1" x14ac:dyDescent="0.2">
      <c r="A361" s="120" t="s">
        <v>297</v>
      </c>
      <c r="B361" s="120" t="s">
        <v>329</v>
      </c>
      <c r="C361" s="120" t="s">
        <v>330</v>
      </c>
      <c r="D361" s="120">
        <v>2</v>
      </c>
      <c r="E361" s="120" t="s">
        <v>30</v>
      </c>
      <c r="F361" s="120">
        <v>106</v>
      </c>
      <c r="G361" s="48">
        <v>1</v>
      </c>
      <c r="H361" s="48" t="s">
        <v>152</v>
      </c>
      <c r="I361" s="48">
        <v>0</v>
      </c>
      <c r="J361" s="120">
        <v>0.08</v>
      </c>
    </row>
    <row r="362" spans="1:10" ht="12.75" customHeight="1" x14ac:dyDescent="0.2">
      <c r="A362" s="112" t="s">
        <v>297</v>
      </c>
      <c r="B362" s="112" t="s">
        <v>1033</v>
      </c>
      <c r="C362" s="112" t="s">
        <v>1034</v>
      </c>
      <c r="D362" s="112">
        <v>2</v>
      </c>
      <c r="E362" s="122" t="s">
        <v>30</v>
      </c>
      <c r="F362" s="122">
        <v>106</v>
      </c>
      <c r="G362" s="122">
        <v>1</v>
      </c>
      <c r="H362" s="122" t="s">
        <v>152</v>
      </c>
      <c r="I362" s="122">
        <v>0</v>
      </c>
      <c r="J362" s="124">
        <v>0.14000000000000001</v>
      </c>
    </row>
    <row r="363" spans="1:10" x14ac:dyDescent="0.2">
      <c r="A363" s="29"/>
      <c r="B363" s="20">
        <f>COUNTA(B315:B362)</f>
        <v>48</v>
      </c>
      <c r="C363" s="20"/>
      <c r="D363" s="61"/>
      <c r="E363" s="27">
        <f>COUNTIF(E315:E362, "Yes")</f>
        <v>48</v>
      </c>
      <c r="F363" s="29"/>
      <c r="G363" s="20"/>
      <c r="H363" s="29"/>
      <c r="I363" s="20"/>
      <c r="J363" s="103">
        <f>SUM(J315:J362)</f>
        <v>28.579999999999995</v>
      </c>
    </row>
    <row r="364" spans="1:10" x14ac:dyDescent="0.2">
      <c r="A364" s="29"/>
      <c r="B364" s="20"/>
      <c r="C364" s="20"/>
      <c r="D364" s="61"/>
      <c r="E364" s="20"/>
      <c r="F364" s="29"/>
      <c r="G364" s="20"/>
      <c r="H364" s="29"/>
      <c r="I364" s="20"/>
      <c r="J364" s="103"/>
    </row>
    <row r="365" spans="1:10" ht="12.75" customHeight="1" x14ac:dyDescent="0.2">
      <c r="A365" s="48" t="s">
        <v>331</v>
      </c>
      <c r="B365" s="48" t="s">
        <v>1126</v>
      </c>
      <c r="C365" s="48" t="s">
        <v>1127</v>
      </c>
      <c r="D365" s="48">
        <v>3</v>
      </c>
      <c r="E365" s="120" t="s">
        <v>30</v>
      </c>
      <c r="F365" s="120">
        <v>106</v>
      </c>
      <c r="G365" s="48">
        <v>0.25</v>
      </c>
      <c r="H365" s="48" t="s">
        <v>152</v>
      </c>
      <c r="I365" s="48">
        <v>0</v>
      </c>
      <c r="J365" s="120">
        <v>0.19</v>
      </c>
    </row>
    <row r="366" spans="1:10" ht="12.75" customHeight="1" x14ac:dyDescent="0.2">
      <c r="A366" s="120" t="s">
        <v>331</v>
      </c>
      <c r="B366" s="120" t="s">
        <v>332</v>
      </c>
      <c r="C366" s="120" t="s">
        <v>333</v>
      </c>
      <c r="D366" s="120">
        <v>2</v>
      </c>
      <c r="E366" s="120" t="s">
        <v>30</v>
      </c>
      <c r="F366" s="120">
        <v>106</v>
      </c>
      <c r="G366" s="120">
        <v>1</v>
      </c>
      <c r="H366" s="120" t="s">
        <v>152</v>
      </c>
      <c r="I366" s="120">
        <v>0</v>
      </c>
      <c r="J366" s="121">
        <v>0.30499999999999999</v>
      </c>
    </row>
    <row r="367" spans="1:10" ht="12.75" customHeight="1" x14ac:dyDescent="0.2">
      <c r="A367" s="120" t="s">
        <v>331</v>
      </c>
      <c r="B367" s="120" t="s">
        <v>334</v>
      </c>
      <c r="C367" s="120" t="s">
        <v>335</v>
      </c>
      <c r="D367" s="120">
        <v>2</v>
      </c>
      <c r="E367" s="120" t="s">
        <v>30</v>
      </c>
      <c r="F367" s="120">
        <v>106</v>
      </c>
      <c r="G367" s="120">
        <v>1</v>
      </c>
      <c r="H367" s="120" t="s">
        <v>152</v>
      </c>
      <c r="I367" s="120">
        <v>0</v>
      </c>
      <c r="J367" s="121">
        <v>0.26400000000000001</v>
      </c>
    </row>
    <row r="368" spans="1:10" ht="12.75" customHeight="1" x14ac:dyDescent="0.2">
      <c r="A368" s="120" t="s">
        <v>331</v>
      </c>
      <c r="B368" s="120" t="s">
        <v>336</v>
      </c>
      <c r="C368" s="120" t="s">
        <v>337</v>
      </c>
      <c r="D368" s="120">
        <v>2</v>
      </c>
      <c r="E368" s="120" t="s">
        <v>30</v>
      </c>
      <c r="F368" s="120">
        <v>106</v>
      </c>
      <c r="G368" s="111">
        <v>1</v>
      </c>
      <c r="H368" s="111" t="s">
        <v>152</v>
      </c>
      <c r="I368" s="111">
        <v>0</v>
      </c>
      <c r="J368" s="121"/>
    </row>
    <row r="369" spans="1:10" ht="12.75" customHeight="1" x14ac:dyDescent="0.2">
      <c r="A369" s="111" t="s">
        <v>331</v>
      </c>
      <c r="B369" s="111" t="s">
        <v>1309</v>
      </c>
      <c r="C369" s="111" t="s">
        <v>1337</v>
      </c>
      <c r="D369" s="111">
        <v>2</v>
      </c>
      <c r="E369" s="120" t="s">
        <v>30</v>
      </c>
      <c r="F369" s="120">
        <v>106</v>
      </c>
      <c r="G369" s="120">
        <v>1</v>
      </c>
      <c r="H369" s="120" t="s">
        <v>152</v>
      </c>
      <c r="I369" s="120">
        <v>0</v>
      </c>
      <c r="J369" s="121">
        <v>0.05</v>
      </c>
    </row>
    <row r="370" spans="1:10" ht="12.75" customHeight="1" x14ac:dyDescent="0.2">
      <c r="A370" s="120" t="s">
        <v>331</v>
      </c>
      <c r="B370" s="120" t="s">
        <v>338</v>
      </c>
      <c r="C370" s="120" t="s">
        <v>339</v>
      </c>
      <c r="D370" s="120">
        <v>2</v>
      </c>
      <c r="E370" s="120" t="s">
        <v>30</v>
      </c>
      <c r="F370" s="120">
        <v>106</v>
      </c>
      <c r="G370" s="120">
        <v>1</v>
      </c>
      <c r="H370" s="120" t="s">
        <v>152</v>
      </c>
      <c r="I370" s="120">
        <v>0</v>
      </c>
      <c r="J370" s="121">
        <v>7.8E-2</v>
      </c>
    </row>
    <row r="371" spans="1:10" ht="12.75" customHeight="1" x14ac:dyDescent="0.2">
      <c r="A371" s="48" t="s">
        <v>331</v>
      </c>
      <c r="B371" s="48" t="s">
        <v>1118</v>
      </c>
      <c r="C371" s="48" t="s">
        <v>1119</v>
      </c>
      <c r="D371" s="48">
        <v>3</v>
      </c>
      <c r="E371" s="120" t="s">
        <v>30</v>
      </c>
      <c r="F371" s="120">
        <v>106</v>
      </c>
      <c r="G371" s="48">
        <v>0.25</v>
      </c>
      <c r="H371" s="48" t="s">
        <v>152</v>
      </c>
      <c r="I371" s="48">
        <v>0</v>
      </c>
      <c r="J371" s="120">
        <v>0.4</v>
      </c>
    </row>
    <row r="372" spans="1:10" ht="12.75" customHeight="1" x14ac:dyDescent="0.2">
      <c r="A372" s="120" t="s">
        <v>331</v>
      </c>
      <c r="B372" s="120" t="s">
        <v>340</v>
      </c>
      <c r="C372" s="120" t="s">
        <v>341</v>
      </c>
      <c r="D372" s="120">
        <v>2</v>
      </c>
      <c r="E372" s="120" t="s">
        <v>30</v>
      </c>
      <c r="F372" s="120">
        <v>106</v>
      </c>
      <c r="G372" s="120">
        <v>1</v>
      </c>
      <c r="H372" s="120" t="s">
        <v>152</v>
      </c>
      <c r="I372" s="120">
        <v>0</v>
      </c>
      <c r="J372" s="121">
        <v>1.9E-2</v>
      </c>
    </row>
    <row r="373" spans="1:10" ht="12.75" customHeight="1" x14ac:dyDescent="0.2">
      <c r="A373" s="120" t="s">
        <v>331</v>
      </c>
      <c r="B373" s="120" t="s">
        <v>342</v>
      </c>
      <c r="C373" s="120" t="s">
        <v>343</v>
      </c>
      <c r="D373" s="120">
        <v>2</v>
      </c>
      <c r="E373" s="120" t="s">
        <v>30</v>
      </c>
      <c r="F373" s="120">
        <v>106</v>
      </c>
      <c r="G373" s="120">
        <v>1</v>
      </c>
      <c r="H373" s="120" t="s">
        <v>152</v>
      </c>
      <c r="I373" s="120">
        <v>0</v>
      </c>
      <c r="J373" s="121">
        <v>2.1000000000000001E-2</v>
      </c>
    </row>
    <row r="374" spans="1:10" ht="12.75" customHeight="1" x14ac:dyDescent="0.2">
      <c r="A374" s="120" t="s">
        <v>331</v>
      </c>
      <c r="B374" s="120" t="s">
        <v>344</v>
      </c>
      <c r="C374" s="120" t="s">
        <v>345</v>
      </c>
      <c r="D374" s="120">
        <v>2</v>
      </c>
      <c r="E374" s="120" t="s">
        <v>30</v>
      </c>
      <c r="F374" s="120">
        <v>106</v>
      </c>
      <c r="G374" s="120">
        <v>1</v>
      </c>
      <c r="H374" s="120" t="s">
        <v>152</v>
      </c>
      <c r="I374" s="120">
        <v>0</v>
      </c>
      <c r="J374" s="121">
        <v>2.1000000000000001E-2</v>
      </c>
    </row>
    <row r="375" spans="1:10" ht="12.75" customHeight="1" x14ac:dyDescent="0.2">
      <c r="A375" s="48" t="s">
        <v>331</v>
      </c>
      <c r="B375" s="48" t="s">
        <v>1074</v>
      </c>
      <c r="C375" s="48" t="s">
        <v>1075</v>
      </c>
      <c r="D375" s="48">
        <v>2</v>
      </c>
      <c r="E375" s="120" t="s">
        <v>30</v>
      </c>
      <c r="F375" s="120">
        <v>106</v>
      </c>
      <c r="G375" s="48">
        <v>1</v>
      </c>
      <c r="H375" s="48" t="s">
        <v>152</v>
      </c>
      <c r="I375" s="48">
        <v>0</v>
      </c>
      <c r="J375" s="120">
        <v>0.01</v>
      </c>
    </row>
    <row r="376" spans="1:10" ht="12.75" customHeight="1" x14ac:dyDescent="0.2">
      <c r="A376" s="48" t="s">
        <v>331</v>
      </c>
      <c r="B376" s="48" t="s">
        <v>1101</v>
      </c>
      <c r="C376" s="48" t="s">
        <v>1102</v>
      </c>
      <c r="D376" s="48">
        <v>2</v>
      </c>
      <c r="E376" s="120" t="s">
        <v>30</v>
      </c>
      <c r="F376" s="120">
        <v>106</v>
      </c>
      <c r="G376" s="48">
        <v>1</v>
      </c>
      <c r="H376" s="48" t="s">
        <v>152</v>
      </c>
      <c r="I376" s="48">
        <v>0</v>
      </c>
      <c r="J376" s="120">
        <v>0.16</v>
      </c>
    </row>
    <row r="377" spans="1:10" ht="12.75" customHeight="1" x14ac:dyDescent="0.2">
      <c r="A377" s="120" t="s">
        <v>331</v>
      </c>
      <c r="B377" s="120" t="s">
        <v>346</v>
      </c>
      <c r="C377" s="120" t="s">
        <v>347</v>
      </c>
      <c r="D377" s="120">
        <v>2</v>
      </c>
      <c r="E377" s="120" t="s">
        <v>30</v>
      </c>
      <c r="F377" s="120">
        <v>106</v>
      </c>
      <c r="G377" s="120">
        <v>1</v>
      </c>
      <c r="H377" s="120" t="s">
        <v>152</v>
      </c>
      <c r="I377" s="120">
        <v>0</v>
      </c>
      <c r="J377" s="121">
        <v>0.12</v>
      </c>
    </row>
    <row r="378" spans="1:10" ht="12.75" customHeight="1" x14ac:dyDescent="0.2">
      <c r="A378" s="48" t="s">
        <v>331</v>
      </c>
      <c r="B378" s="48" t="s">
        <v>1084</v>
      </c>
      <c r="C378" s="48" t="s">
        <v>1085</v>
      </c>
      <c r="D378" s="48">
        <v>3</v>
      </c>
      <c r="E378" s="120" t="s">
        <v>30</v>
      </c>
      <c r="F378" s="120">
        <v>106</v>
      </c>
      <c r="G378" s="48">
        <v>0.25</v>
      </c>
      <c r="H378" s="48" t="s">
        <v>152</v>
      </c>
      <c r="I378" s="48">
        <v>0</v>
      </c>
      <c r="J378" s="120">
        <v>3.36</v>
      </c>
    </row>
    <row r="379" spans="1:10" ht="12.75" customHeight="1" x14ac:dyDescent="0.2">
      <c r="A379" s="120" t="s">
        <v>331</v>
      </c>
      <c r="B379" s="120" t="s">
        <v>348</v>
      </c>
      <c r="C379" s="120" t="s">
        <v>349</v>
      </c>
      <c r="D379" s="120">
        <v>3</v>
      </c>
      <c r="E379" s="120" t="s">
        <v>30</v>
      </c>
      <c r="F379" s="120">
        <v>106</v>
      </c>
      <c r="G379" s="48">
        <v>0.25</v>
      </c>
      <c r="H379" s="48" t="s">
        <v>152</v>
      </c>
      <c r="I379" s="120">
        <v>0</v>
      </c>
      <c r="J379" s="121">
        <v>0.10299999999999999</v>
      </c>
    </row>
    <row r="380" spans="1:10" ht="12.75" customHeight="1" x14ac:dyDescent="0.2">
      <c r="A380" s="120" t="s">
        <v>331</v>
      </c>
      <c r="B380" s="120" t="s">
        <v>350</v>
      </c>
      <c r="C380" s="120" t="s">
        <v>351</v>
      </c>
      <c r="D380" s="120">
        <v>2</v>
      </c>
      <c r="E380" s="120" t="s">
        <v>30</v>
      </c>
      <c r="F380" s="120">
        <v>106</v>
      </c>
      <c r="G380" s="120">
        <v>1</v>
      </c>
      <c r="H380" s="120" t="s">
        <v>152</v>
      </c>
      <c r="I380" s="120">
        <v>0</v>
      </c>
      <c r="J380" s="121">
        <v>3.0000000000000001E-3</v>
      </c>
    </row>
    <row r="381" spans="1:10" ht="12.75" customHeight="1" x14ac:dyDescent="0.2">
      <c r="A381" s="120" t="s">
        <v>331</v>
      </c>
      <c r="B381" s="120" t="s">
        <v>353</v>
      </c>
      <c r="C381" s="120" t="s">
        <v>352</v>
      </c>
      <c r="D381" s="120">
        <v>2</v>
      </c>
      <c r="E381" s="120" t="s">
        <v>30</v>
      </c>
      <c r="F381" s="120">
        <v>106</v>
      </c>
      <c r="G381" s="120">
        <v>1</v>
      </c>
      <c r="H381" s="120" t="s">
        <v>152</v>
      </c>
      <c r="I381" s="120">
        <v>0</v>
      </c>
      <c r="J381" s="121">
        <v>0.23100000000000001</v>
      </c>
    </row>
    <row r="382" spans="1:10" ht="12.75" customHeight="1" x14ac:dyDescent="0.2">
      <c r="A382" s="48" t="s">
        <v>331</v>
      </c>
      <c r="B382" s="48" t="s">
        <v>1080</v>
      </c>
      <c r="C382" s="48" t="s">
        <v>1081</v>
      </c>
      <c r="D382" s="48">
        <v>2</v>
      </c>
      <c r="E382" s="120" t="s">
        <v>30</v>
      </c>
      <c r="F382" s="120">
        <v>106</v>
      </c>
      <c r="G382" s="48">
        <v>1</v>
      </c>
      <c r="H382" s="48" t="s">
        <v>152</v>
      </c>
      <c r="I382" s="48">
        <v>0</v>
      </c>
      <c r="J382" s="120">
        <v>0.08</v>
      </c>
    </row>
    <row r="383" spans="1:10" ht="12.75" customHeight="1" x14ac:dyDescent="0.2">
      <c r="A383" s="111" t="s">
        <v>331</v>
      </c>
      <c r="B383" s="111" t="s">
        <v>1124</v>
      </c>
      <c r="C383" s="111" t="s">
        <v>1125</v>
      </c>
      <c r="D383" s="111">
        <v>2</v>
      </c>
      <c r="E383" s="120" t="s">
        <v>30</v>
      </c>
      <c r="F383" s="120">
        <v>106</v>
      </c>
      <c r="G383" s="111">
        <v>1</v>
      </c>
      <c r="H383" s="111" t="s">
        <v>152</v>
      </c>
      <c r="I383" s="111">
        <v>0</v>
      </c>
      <c r="J383" s="120">
        <v>0.2</v>
      </c>
    </row>
    <row r="384" spans="1:10" ht="12.75" customHeight="1" x14ac:dyDescent="0.2">
      <c r="A384" s="120" t="s">
        <v>331</v>
      </c>
      <c r="B384" s="120" t="s">
        <v>354</v>
      </c>
      <c r="C384" s="120" t="s">
        <v>355</v>
      </c>
      <c r="D384" s="120">
        <v>2</v>
      </c>
      <c r="E384" s="120" t="s">
        <v>30</v>
      </c>
      <c r="F384" s="120">
        <v>106</v>
      </c>
      <c r="G384" s="120">
        <v>1</v>
      </c>
      <c r="H384" s="120" t="s">
        <v>152</v>
      </c>
      <c r="I384" s="120">
        <v>0</v>
      </c>
      <c r="J384" s="121">
        <v>0.19600000000000001</v>
      </c>
    </row>
    <row r="385" spans="1:10" ht="12.75" customHeight="1" x14ac:dyDescent="0.2">
      <c r="A385" s="120" t="s">
        <v>331</v>
      </c>
      <c r="B385" s="120" t="s">
        <v>356</v>
      </c>
      <c r="C385" s="120" t="s">
        <v>357</v>
      </c>
      <c r="D385" s="120">
        <v>2</v>
      </c>
      <c r="E385" s="120" t="s">
        <v>30</v>
      </c>
      <c r="F385" s="120">
        <v>106</v>
      </c>
      <c r="G385" s="120">
        <v>1</v>
      </c>
      <c r="H385" s="120" t="s">
        <v>152</v>
      </c>
      <c r="I385" s="120">
        <v>0</v>
      </c>
      <c r="J385" s="121">
        <v>0.36499999999999999</v>
      </c>
    </row>
    <row r="386" spans="1:10" ht="12.75" customHeight="1" x14ac:dyDescent="0.2">
      <c r="A386" s="48" t="s">
        <v>331</v>
      </c>
      <c r="B386" s="48" t="s">
        <v>1099</v>
      </c>
      <c r="C386" s="48" t="s">
        <v>1100</v>
      </c>
      <c r="D386" s="48">
        <v>2</v>
      </c>
      <c r="E386" s="120" t="s">
        <v>30</v>
      </c>
      <c r="F386" s="120">
        <v>106</v>
      </c>
      <c r="G386" s="48">
        <v>1</v>
      </c>
      <c r="H386" s="48" t="s">
        <v>152</v>
      </c>
      <c r="I386" s="48">
        <v>0</v>
      </c>
      <c r="J386" s="120">
        <v>0.03</v>
      </c>
    </row>
    <row r="387" spans="1:10" ht="12.75" customHeight="1" x14ac:dyDescent="0.2">
      <c r="A387" s="48" t="s">
        <v>331</v>
      </c>
      <c r="B387" s="48" t="s">
        <v>1053</v>
      </c>
      <c r="C387" s="48" t="s">
        <v>1054</v>
      </c>
      <c r="D387" s="48">
        <v>3</v>
      </c>
      <c r="E387" s="120" t="s">
        <v>30</v>
      </c>
      <c r="F387" s="120">
        <v>106</v>
      </c>
      <c r="G387" s="48">
        <v>1</v>
      </c>
      <c r="H387" s="48" t="s">
        <v>152</v>
      </c>
      <c r="I387" s="48">
        <v>0</v>
      </c>
      <c r="J387" s="120">
        <v>0.13</v>
      </c>
    </row>
    <row r="388" spans="1:10" ht="12.75" customHeight="1" x14ac:dyDescent="0.2">
      <c r="A388" s="48" t="s">
        <v>331</v>
      </c>
      <c r="B388" s="48" t="s">
        <v>1088</v>
      </c>
      <c r="C388" s="48" t="s">
        <v>1054</v>
      </c>
      <c r="D388" s="48">
        <v>2</v>
      </c>
      <c r="E388" s="120" t="s">
        <v>30</v>
      </c>
      <c r="F388" s="120">
        <v>106</v>
      </c>
      <c r="G388" s="48">
        <v>1</v>
      </c>
      <c r="H388" s="48" t="s">
        <v>152</v>
      </c>
      <c r="I388" s="48">
        <v>0</v>
      </c>
      <c r="J388" s="120">
        <v>0</v>
      </c>
    </row>
    <row r="389" spans="1:10" ht="12.75" customHeight="1" x14ac:dyDescent="0.2">
      <c r="A389" s="120" t="s">
        <v>331</v>
      </c>
      <c r="B389" s="120" t="s">
        <v>358</v>
      </c>
      <c r="C389" s="120" t="s">
        <v>359</v>
      </c>
      <c r="D389" s="120">
        <v>2</v>
      </c>
      <c r="E389" s="120" t="s">
        <v>30</v>
      </c>
      <c r="F389" s="120">
        <v>106</v>
      </c>
      <c r="G389" s="120">
        <v>1</v>
      </c>
      <c r="H389" s="120" t="s">
        <v>152</v>
      </c>
      <c r="I389" s="120">
        <v>0</v>
      </c>
      <c r="J389" s="121">
        <v>2.7E-2</v>
      </c>
    </row>
    <row r="390" spans="1:10" ht="12.75" customHeight="1" x14ac:dyDescent="0.2">
      <c r="A390" s="48" t="s">
        <v>331</v>
      </c>
      <c r="B390" s="48" t="s">
        <v>1103</v>
      </c>
      <c r="C390" s="48" t="s">
        <v>1104</v>
      </c>
      <c r="D390" s="48">
        <v>2</v>
      </c>
      <c r="E390" s="120" t="s">
        <v>30</v>
      </c>
      <c r="F390" s="120">
        <v>106</v>
      </c>
      <c r="G390" s="48">
        <v>1</v>
      </c>
      <c r="H390" s="48" t="s">
        <v>152</v>
      </c>
      <c r="I390" s="48">
        <v>0</v>
      </c>
      <c r="J390" s="120">
        <v>0.06</v>
      </c>
    </row>
    <row r="391" spans="1:10" ht="12.75" customHeight="1" x14ac:dyDescent="0.2">
      <c r="A391" s="120" t="s">
        <v>331</v>
      </c>
      <c r="B391" s="120" t="s">
        <v>360</v>
      </c>
      <c r="C391" s="120" t="s">
        <v>361</v>
      </c>
      <c r="D391" s="120">
        <v>2</v>
      </c>
      <c r="E391" s="120" t="s">
        <v>30</v>
      </c>
      <c r="F391" s="120">
        <v>106</v>
      </c>
      <c r="G391" s="120">
        <v>1</v>
      </c>
      <c r="H391" s="120" t="s">
        <v>152</v>
      </c>
      <c r="I391" s="120">
        <v>0</v>
      </c>
      <c r="J391" s="121">
        <v>0.42899999999999999</v>
      </c>
    </row>
    <row r="392" spans="1:10" ht="12.75" customHeight="1" x14ac:dyDescent="0.2">
      <c r="A392" s="120" t="s">
        <v>331</v>
      </c>
      <c r="B392" s="120" t="s">
        <v>362</v>
      </c>
      <c r="C392" s="120" t="s">
        <v>363</v>
      </c>
      <c r="D392" s="120">
        <v>2</v>
      </c>
      <c r="E392" s="120" t="s">
        <v>30</v>
      </c>
      <c r="F392" s="120">
        <v>106</v>
      </c>
      <c r="G392" s="120">
        <v>1</v>
      </c>
      <c r="H392" s="120" t="s">
        <v>152</v>
      </c>
      <c r="I392" s="120">
        <v>0</v>
      </c>
      <c r="J392" s="121">
        <v>0.11899999999999999</v>
      </c>
    </row>
    <row r="393" spans="1:10" ht="12.75" customHeight="1" x14ac:dyDescent="0.2">
      <c r="A393" s="120" t="s">
        <v>331</v>
      </c>
      <c r="B393" s="120" t="s">
        <v>364</v>
      </c>
      <c r="C393" s="120" t="s">
        <v>365</v>
      </c>
      <c r="D393" s="120">
        <v>2</v>
      </c>
      <c r="E393" s="120" t="s">
        <v>30</v>
      </c>
      <c r="F393" s="120">
        <v>106</v>
      </c>
      <c r="G393" s="120">
        <v>1</v>
      </c>
      <c r="H393" s="120" t="s">
        <v>152</v>
      </c>
      <c r="I393" s="120">
        <v>0</v>
      </c>
      <c r="J393" s="121">
        <v>4.1000000000000002E-2</v>
      </c>
    </row>
    <row r="394" spans="1:10" ht="12.75" customHeight="1" x14ac:dyDescent="0.2">
      <c r="A394" s="120" t="s">
        <v>331</v>
      </c>
      <c r="B394" s="120" t="s">
        <v>366</v>
      </c>
      <c r="C394" s="120" t="s">
        <v>367</v>
      </c>
      <c r="D394" s="120">
        <v>3</v>
      </c>
      <c r="E394" s="120" t="s">
        <v>30</v>
      </c>
      <c r="F394" s="120">
        <v>106</v>
      </c>
      <c r="G394" s="48">
        <v>0.25</v>
      </c>
      <c r="H394" s="48" t="s">
        <v>152</v>
      </c>
      <c r="I394" s="120">
        <v>0</v>
      </c>
      <c r="J394" s="121">
        <v>0.05</v>
      </c>
    </row>
    <row r="395" spans="1:10" ht="12.75" customHeight="1" x14ac:dyDescent="0.2">
      <c r="A395" s="120" t="s">
        <v>331</v>
      </c>
      <c r="B395" s="120" t="s">
        <v>368</v>
      </c>
      <c r="C395" s="120" t="s">
        <v>369</v>
      </c>
      <c r="D395" s="120">
        <v>2</v>
      </c>
      <c r="E395" s="120" t="s">
        <v>30</v>
      </c>
      <c r="F395" s="120">
        <v>106</v>
      </c>
      <c r="G395" s="120">
        <v>1</v>
      </c>
      <c r="H395" s="120" t="s">
        <v>152</v>
      </c>
      <c r="I395" s="120">
        <v>0</v>
      </c>
      <c r="J395" s="121">
        <v>0.12</v>
      </c>
    </row>
    <row r="396" spans="1:10" ht="12.75" customHeight="1" x14ac:dyDescent="0.2">
      <c r="A396" s="120" t="s">
        <v>331</v>
      </c>
      <c r="B396" s="120" t="s">
        <v>370</v>
      </c>
      <c r="C396" s="120" t="s">
        <v>371</v>
      </c>
      <c r="D396" s="120">
        <v>2</v>
      </c>
      <c r="E396" s="120" t="s">
        <v>30</v>
      </c>
      <c r="F396" s="120">
        <v>106</v>
      </c>
      <c r="G396" s="120">
        <v>1</v>
      </c>
      <c r="H396" s="120" t="s">
        <v>152</v>
      </c>
      <c r="I396" s="120">
        <v>0</v>
      </c>
      <c r="J396" s="121">
        <v>3.2000000000000001E-2</v>
      </c>
    </row>
    <row r="397" spans="1:10" ht="12.75" customHeight="1" x14ac:dyDescent="0.2">
      <c r="A397" s="120" t="s">
        <v>331</v>
      </c>
      <c r="B397" s="120" t="s">
        <v>372</v>
      </c>
      <c r="C397" s="120" t="s">
        <v>373</v>
      </c>
      <c r="D397" s="120">
        <v>2</v>
      </c>
      <c r="E397" s="120" t="s">
        <v>30</v>
      </c>
      <c r="F397" s="120">
        <v>106</v>
      </c>
      <c r="G397" s="120">
        <v>1</v>
      </c>
      <c r="H397" s="120" t="s">
        <v>152</v>
      </c>
      <c r="I397" s="120">
        <v>0</v>
      </c>
      <c r="J397" s="121">
        <v>0.45300000000000001</v>
      </c>
    </row>
    <row r="398" spans="1:10" ht="12.75" customHeight="1" x14ac:dyDescent="0.2">
      <c r="A398" s="120" t="s">
        <v>331</v>
      </c>
      <c r="B398" s="120" t="s">
        <v>374</v>
      </c>
      <c r="C398" s="120" t="s">
        <v>373</v>
      </c>
      <c r="D398" s="120">
        <v>2</v>
      </c>
      <c r="E398" s="120" t="s">
        <v>30</v>
      </c>
      <c r="F398" s="120">
        <v>106</v>
      </c>
      <c r="G398" s="120">
        <v>1</v>
      </c>
      <c r="H398" s="120" t="s">
        <v>152</v>
      </c>
      <c r="I398" s="120">
        <v>0</v>
      </c>
      <c r="J398" s="121">
        <v>0.157</v>
      </c>
    </row>
    <row r="399" spans="1:10" ht="12.75" customHeight="1" x14ac:dyDescent="0.2">
      <c r="A399" s="120" t="s">
        <v>331</v>
      </c>
      <c r="B399" s="120" t="s">
        <v>375</v>
      </c>
      <c r="C399" s="120" t="s">
        <v>373</v>
      </c>
      <c r="D399" s="120">
        <v>2</v>
      </c>
      <c r="E399" s="120" t="s">
        <v>30</v>
      </c>
      <c r="F399" s="120">
        <v>106</v>
      </c>
      <c r="G399" s="120">
        <v>1</v>
      </c>
      <c r="H399" s="120" t="s">
        <v>152</v>
      </c>
      <c r="I399" s="120">
        <v>0</v>
      </c>
      <c r="J399" s="121">
        <v>0.45300000000000001</v>
      </c>
    </row>
    <row r="400" spans="1:10" ht="12.75" customHeight="1" x14ac:dyDescent="0.2">
      <c r="A400" s="120" t="s">
        <v>331</v>
      </c>
      <c r="B400" s="120" t="s">
        <v>376</v>
      </c>
      <c r="C400" s="120" t="s">
        <v>373</v>
      </c>
      <c r="D400" s="120">
        <v>2</v>
      </c>
      <c r="E400" s="120" t="s">
        <v>30</v>
      </c>
      <c r="F400" s="120">
        <v>106</v>
      </c>
      <c r="G400" s="120">
        <v>1</v>
      </c>
      <c r="H400" s="120" t="s">
        <v>152</v>
      </c>
      <c r="I400" s="120">
        <v>0</v>
      </c>
      <c r="J400" s="121">
        <v>0.45300000000000001</v>
      </c>
    </row>
    <row r="401" spans="1:10" ht="12.75" customHeight="1" x14ac:dyDescent="0.2">
      <c r="A401" s="111" t="s">
        <v>331</v>
      </c>
      <c r="B401" s="111" t="s">
        <v>1078</v>
      </c>
      <c r="C401" s="111" t="s">
        <v>1079</v>
      </c>
      <c r="D401" s="111">
        <v>2</v>
      </c>
      <c r="E401" s="120" t="s">
        <v>30</v>
      </c>
      <c r="F401" s="120">
        <v>106</v>
      </c>
      <c r="G401" s="111">
        <v>1</v>
      </c>
      <c r="H401" s="111" t="s">
        <v>152</v>
      </c>
      <c r="I401" s="111">
        <v>0</v>
      </c>
      <c r="J401" s="120">
        <v>0.04</v>
      </c>
    </row>
    <row r="402" spans="1:10" ht="12.75" customHeight="1" x14ac:dyDescent="0.2">
      <c r="A402" s="48" t="s">
        <v>331</v>
      </c>
      <c r="B402" s="48" t="s">
        <v>1086</v>
      </c>
      <c r="C402" s="48" t="s">
        <v>1087</v>
      </c>
      <c r="D402" s="48">
        <v>3</v>
      </c>
      <c r="E402" s="120" t="s">
        <v>30</v>
      </c>
      <c r="F402" s="120">
        <v>106</v>
      </c>
      <c r="G402" s="48">
        <v>0.25</v>
      </c>
      <c r="H402" s="48" t="s">
        <v>152</v>
      </c>
      <c r="I402" s="48">
        <v>0</v>
      </c>
      <c r="J402" s="120">
        <v>0.3</v>
      </c>
    </row>
    <row r="403" spans="1:10" ht="12.75" customHeight="1" x14ac:dyDescent="0.2">
      <c r="A403" s="48" t="s">
        <v>331</v>
      </c>
      <c r="B403" s="48" t="s">
        <v>1128</v>
      </c>
      <c r="C403" s="48" t="s">
        <v>1129</v>
      </c>
      <c r="D403" s="48">
        <v>3</v>
      </c>
      <c r="E403" s="120" t="s">
        <v>30</v>
      </c>
      <c r="F403" s="120">
        <v>106</v>
      </c>
      <c r="G403" s="48">
        <v>0.25</v>
      </c>
      <c r="H403" s="48" t="s">
        <v>152</v>
      </c>
      <c r="I403" s="48">
        <v>0</v>
      </c>
      <c r="J403" s="120">
        <v>0.3</v>
      </c>
    </row>
    <row r="404" spans="1:10" ht="12.75" customHeight="1" x14ac:dyDescent="0.2">
      <c r="A404" s="120" t="s">
        <v>331</v>
      </c>
      <c r="B404" s="120" t="s">
        <v>377</v>
      </c>
      <c r="C404" s="120" t="s">
        <v>378</v>
      </c>
      <c r="D404" s="120">
        <v>2</v>
      </c>
      <c r="E404" s="120" t="s">
        <v>30</v>
      </c>
      <c r="F404" s="120">
        <v>106</v>
      </c>
      <c r="G404" s="120">
        <v>1</v>
      </c>
      <c r="H404" s="120" t="s">
        <v>152</v>
      </c>
      <c r="I404" s="120">
        <v>0</v>
      </c>
      <c r="J404" s="121">
        <v>6.6000000000000003E-2</v>
      </c>
    </row>
    <row r="405" spans="1:10" ht="12.75" customHeight="1" x14ac:dyDescent="0.2">
      <c r="A405" s="120" t="s">
        <v>331</v>
      </c>
      <c r="B405" s="120" t="s">
        <v>379</v>
      </c>
      <c r="C405" s="120" t="s">
        <v>380</v>
      </c>
      <c r="D405" s="120">
        <v>2</v>
      </c>
      <c r="E405" s="120" t="s">
        <v>30</v>
      </c>
      <c r="F405" s="120">
        <v>106</v>
      </c>
      <c r="G405" s="120">
        <v>1</v>
      </c>
      <c r="H405" s="120" t="s">
        <v>152</v>
      </c>
      <c r="I405" s="120">
        <v>0</v>
      </c>
      <c r="J405" s="121">
        <v>0.41699999999999998</v>
      </c>
    </row>
    <row r="406" spans="1:10" ht="12.75" customHeight="1" x14ac:dyDescent="0.2">
      <c r="A406" s="120" t="s">
        <v>331</v>
      </c>
      <c r="B406" s="120" t="s">
        <v>381</v>
      </c>
      <c r="C406" s="120" t="s">
        <v>380</v>
      </c>
      <c r="D406" s="120">
        <v>2</v>
      </c>
      <c r="E406" s="120" t="s">
        <v>30</v>
      </c>
      <c r="F406" s="120">
        <v>106</v>
      </c>
      <c r="G406" s="120">
        <v>1</v>
      </c>
      <c r="H406" s="120" t="s">
        <v>152</v>
      </c>
      <c r="I406" s="120">
        <v>0</v>
      </c>
      <c r="J406" s="121">
        <v>0.41699999999999998</v>
      </c>
    </row>
    <row r="407" spans="1:10" ht="12.75" customHeight="1" x14ac:dyDescent="0.2">
      <c r="A407" s="120" t="s">
        <v>331</v>
      </c>
      <c r="B407" s="120" t="s">
        <v>382</v>
      </c>
      <c r="C407" s="120" t="s">
        <v>383</v>
      </c>
      <c r="D407" s="120">
        <v>2</v>
      </c>
      <c r="E407" s="120" t="s">
        <v>30</v>
      </c>
      <c r="F407" s="120">
        <v>106</v>
      </c>
      <c r="G407" s="120">
        <v>1</v>
      </c>
      <c r="H407" s="120" t="s">
        <v>152</v>
      </c>
      <c r="I407" s="120">
        <v>0</v>
      </c>
      <c r="J407" s="121">
        <v>0.105</v>
      </c>
    </row>
    <row r="408" spans="1:10" ht="12.75" customHeight="1" x14ac:dyDescent="0.2">
      <c r="A408" s="48" t="s">
        <v>331</v>
      </c>
      <c r="B408" s="48" t="s">
        <v>1089</v>
      </c>
      <c r="C408" s="48" t="s">
        <v>1090</v>
      </c>
      <c r="D408" s="48">
        <v>2</v>
      </c>
      <c r="E408" s="120" t="s">
        <v>30</v>
      </c>
      <c r="F408" s="120">
        <v>106</v>
      </c>
      <c r="G408" s="48">
        <v>1</v>
      </c>
      <c r="H408" s="48" t="s">
        <v>152</v>
      </c>
      <c r="I408" s="48">
        <v>0</v>
      </c>
      <c r="J408" s="120">
        <v>0.33</v>
      </c>
    </row>
    <row r="409" spans="1:10" ht="12.75" customHeight="1" x14ac:dyDescent="0.2">
      <c r="A409" s="48" t="s">
        <v>331</v>
      </c>
      <c r="B409" s="48" t="s">
        <v>1059</v>
      </c>
      <c r="C409" s="48" t="s">
        <v>1060</v>
      </c>
      <c r="D409" s="48">
        <v>2</v>
      </c>
      <c r="E409" s="120" t="s">
        <v>30</v>
      </c>
      <c r="F409" s="120">
        <v>106</v>
      </c>
      <c r="G409" s="48">
        <v>1</v>
      </c>
      <c r="H409" s="48" t="s">
        <v>152</v>
      </c>
      <c r="I409" s="48">
        <v>0</v>
      </c>
      <c r="J409" s="120">
        <v>0.33</v>
      </c>
    </row>
    <row r="410" spans="1:10" ht="12.75" customHeight="1" x14ac:dyDescent="0.2">
      <c r="A410" s="48" t="s">
        <v>331</v>
      </c>
      <c r="B410" s="48" t="s">
        <v>1061</v>
      </c>
      <c r="C410" s="48" t="s">
        <v>1060</v>
      </c>
      <c r="D410" s="48">
        <v>2</v>
      </c>
      <c r="E410" s="120" t="s">
        <v>30</v>
      </c>
      <c r="F410" s="120">
        <v>106</v>
      </c>
      <c r="G410" s="48">
        <v>1</v>
      </c>
      <c r="H410" s="48" t="s">
        <v>152</v>
      </c>
      <c r="I410" s="48">
        <v>0</v>
      </c>
      <c r="J410" s="120">
        <v>0.33</v>
      </c>
    </row>
    <row r="411" spans="1:10" ht="12.75" customHeight="1" x14ac:dyDescent="0.2">
      <c r="A411" s="48" t="s">
        <v>331</v>
      </c>
      <c r="B411" s="48" t="s">
        <v>1069</v>
      </c>
      <c r="C411" s="48" t="s">
        <v>1060</v>
      </c>
      <c r="D411" s="48">
        <v>2</v>
      </c>
      <c r="E411" s="120" t="s">
        <v>30</v>
      </c>
      <c r="F411" s="120">
        <v>106</v>
      </c>
      <c r="G411" s="48">
        <v>1</v>
      </c>
      <c r="H411" s="48" t="s">
        <v>152</v>
      </c>
      <c r="I411" s="48">
        <v>0</v>
      </c>
      <c r="J411" s="120">
        <v>0.33</v>
      </c>
    </row>
    <row r="412" spans="1:10" ht="12.75" customHeight="1" x14ac:dyDescent="0.2">
      <c r="A412" s="160" t="s">
        <v>331</v>
      </c>
      <c r="B412" s="160" t="s">
        <v>1309</v>
      </c>
      <c r="C412" s="160" t="s">
        <v>1310</v>
      </c>
      <c r="D412" s="160">
        <v>2</v>
      </c>
      <c r="E412" s="120" t="s">
        <v>30</v>
      </c>
      <c r="F412" s="120">
        <v>106</v>
      </c>
      <c r="G412" s="111">
        <v>1</v>
      </c>
      <c r="H412" s="111" t="s">
        <v>152</v>
      </c>
      <c r="I412" s="111">
        <v>0</v>
      </c>
      <c r="J412" s="120"/>
    </row>
    <row r="413" spans="1:10" ht="12.75" customHeight="1" x14ac:dyDescent="0.2">
      <c r="A413" s="120" t="s">
        <v>331</v>
      </c>
      <c r="B413" s="120" t="s">
        <v>384</v>
      </c>
      <c r="C413" s="120" t="s">
        <v>385</v>
      </c>
      <c r="D413" s="120">
        <v>3</v>
      </c>
      <c r="E413" s="120" t="s">
        <v>30</v>
      </c>
      <c r="F413" s="120">
        <v>106</v>
      </c>
      <c r="G413" s="48">
        <v>0.25</v>
      </c>
      <c r="H413" s="48" t="s">
        <v>152</v>
      </c>
      <c r="I413" s="120">
        <v>0</v>
      </c>
      <c r="J413" s="121">
        <v>0.17599999999999999</v>
      </c>
    </row>
    <row r="414" spans="1:10" ht="12.75" customHeight="1" x14ac:dyDescent="0.2">
      <c r="A414" s="48" t="s">
        <v>331</v>
      </c>
      <c r="B414" s="48" t="s">
        <v>1093</v>
      </c>
      <c r="C414" s="48" t="s">
        <v>1094</v>
      </c>
      <c r="D414" s="48">
        <v>2</v>
      </c>
      <c r="E414" s="120" t="s">
        <v>30</v>
      </c>
      <c r="F414" s="120">
        <v>106</v>
      </c>
      <c r="G414" s="48">
        <v>1</v>
      </c>
      <c r="H414" s="48" t="s">
        <v>152</v>
      </c>
      <c r="I414" s="48">
        <v>0</v>
      </c>
      <c r="J414" s="120">
        <v>0.03</v>
      </c>
    </row>
    <row r="415" spans="1:10" ht="12.75" customHeight="1" x14ac:dyDescent="0.2">
      <c r="A415" s="120" t="s">
        <v>331</v>
      </c>
      <c r="B415" s="120" t="s">
        <v>386</v>
      </c>
      <c r="C415" s="120" t="s">
        <v>387</v>
      </c>
      <c r="D415" s="120">
        <v>2</v>
      </c>
      <c r="E415" s="120" t="s">
        <v>30</v>
      </c>
      <c r="F415" s="120">
        <v>106</v>
      </c>
      <c r="G415" s="120">
        <v>1</v>
      </c>
      <c r="H415" s="120" t="s">
        <v>152</v>
      </c>
      <c r="I415" s="120">
        <v>0</v>
      </c>
      <c r="J415" s="121">
        <v>1.6E-2</v>
      </c>
    </row>
    <row r="416" spans="1:10" ht="12.75" customHeight="1" x14ac:dyDescent="0.2">
      <c r="A416" s="48" t="s">
        <v>331</v>
      </c>
      <c r="B416" s="48" t="s">
        <v>1115</v>
      </c>
      <c r="C416" s="48" t="s">
        <v>1116</v>
      </c>
      <c r="D416" s="48">
        <v>2</v>
      </c>
      <c r="E416" s="120" t="s">
        <v>30</v>
      </c>
      <c r="F416" s="120">
        <v>106</v>
      </c>
      <c r="G416" s="48">
        <v>1</v>
      </c>
      <c r="H416" s="48" t="s">
        <v>152</v>
      </c>
      <c r="I416" s="48">
        <v>0</v>
      </c>
      <c r="J416" s="120">
        <v>0.08</v>
      </c>
    </row>
    <row r="417" spans="1:10" ht="12.75" customHeight="1" x14ac:dyDescent="0.2">
      <c r="A417" s="111" t="s">
        <v>331</v>
      </c>
      <c r="B417" s="111" t="s">
        <v>1076</v>
      </c>
      <c r="C417" s="111" t="s">
        <v>1077</v>
      </c>
      <c r="D417" s="111">
        <v>2</v>
      </c>
      <c r="E417" s="120" t="s">
        <v>30</v>
      </c>
      <c r="F417" s="120">
        <v>106</v>
      </c>
      <c r="G417" s="111">
        <v>1</v>
      </c>
      <c r="H417" s="111" t="s">
        <v>152</v>
      </c>
      <c r="I417" s="111">
        <v>0</v>
      </c>
      <c r="J417" s="120">
        <v>0.03</v>
      </c>
    </row>
    <row r="418" spans="1:10" ht="12.75" customHeight="1" x14ac:dyDescent="0.2">
      <c r="A418" s="48" t="s">
        <v>331</v>
      </c>
      <c r="B418" s="48" t="s">
        <v>1057</v>
      </c>
      <c r="C418" s="48" t="s">
        <v>1058</v>
      </c>
      <c r="D418" s="48">
        <v>3</v>
      </c>
      <c r="E418" s="120" t="s">
        <v>30</v>
      </c>
      <c r="F418" s="120">
        <v>106</v>
      </c>
      <c r="G418" s="48">
        <v>1</v>
      </c>
      <c r="H418" s="48" t="s">
        <v>152</v>
      </c>
      <c r="I418" s="48">
        <v>0</v>
      </c>
      <c r="J418" s="120">
        <v>0.19</v>
      </c>
    </row>
    <row r="419" spans="1:10" ht="12.75" customHeight="1" x14ac:dyDescent="0.2">
      <c r="A419" s="120" t="s">
        <v>331</v>
      </c>
      <c r="B419" s="120" t="s">
        <v>388</v>
      </c>
      <c r="C419" s="120" t="s">
        <v>389</v>
      </c>
      <c r="D419" s="120">
        <v>3</v>
      </c>
      <c r="E419" s="120" t="s">
        <v>30</v>
      </c>
      <c r="F419" s="120">
        <v>106</v>
      </c>
      <c r="G419" s="48">
        <v>0.25</v>
      </c>
      <c r="H419" s="48" t="s">
        <v>152</v>
      </c>
      <c r="I419" s="120">
        <v>0</v>
      </c>
      <c r="J419" s="121">
        <v>4.0000000000000001E-3</v>
      </c>
    </row>
    <row r="420" spans="1:10" ht="12.75" customHeight="1" x14ac:dyDescent="0.2">
      <c r="A420" s="48" t="s">
        <v>331</v>
      </c>
      <c r="B420" s="48" t="s">
        <v>1095</v>
      </c>
      <c r="C420" s="48" t="s">
        <v>1096</v>
      </c>
      <c r="D420" s="48">
        <v>3</v>
      </c>
      <c r="E420" s="120" t="s">
        <v>30</v>
      </c>
      <c r="F420" s="120">
        <v>106</v>
      </c>
      <c r="G420" s="48">
        <v>0.25</v>
      </c>
      <c r="H420" s="48" t="s">
        <v>152</v>
      </c>
      <c r="I420" s="48">
        <v>0</v>
      </c>
      <c r="J420" s="120">
        <v>0.22</v>
      </c>
    </row>
    <row r="421" spans="1:10" ht="12.75" customHeight="1" x14ac:dyDescent="0.2">
      <c r="A421" s="120" t="s">
        <v>331</v>
      </c>
      <c r="B421" s="120" t="s">
        <v>390</v>
      </c>
      <c r="C421" s="120" t="s">
        <v>391</v>
      </c>
      <c r="D421" s="120">
        <v>3</v>
      </c>
      <c r="E421" s="120" t="s">
        <v>30</v>
      </c>
      <c r="F421" s="120">
        <v>106</v>
      </c>
      <c r="G421" s="120">
        <v>0.5</v>
      </c>
      <c r="H421" s="48" t="s">
        <v>152</v>
      </c>
      <c r="I421" s="120">
        <v>0</v>
      </c>
      <c r="J421" s="121">
        <v>0.91</v>
      </c>
    </row>
    <row r="422" spans="1:10" ht="12.75" customHeight="1" x14ac:dyDescent="0.2">
      <c r="A422" s="120" t="s">
        <v>331</v>
      </c>
      <c r="B422" s="120" t="s">
        <v>392</v>
      </c>
      <c r="C422" s="120" t="s">
        <v>393</v>
      </c>
      <c r="D422" s="120">
        <v>2</v>
      </c>
      <c r="E422" s="120" t="s">
        <v>30</v>
      </c>
      <c r="F422" s="120">
        <v>106</v>
      </c>
      <c r="G422" s="120">
        <v>1</v>
      </c>
      <c r="H422" s="120" t="s">
        <v>152</v>
      </c>
      <c r="I422" s="120">
        <v>0</v>
      </c>
      <c r="J422" s="121">
        <v>4.9000000000000002E-2</v>
      </c>
    </row>
    <row r="423" spans="1:10" ht="12.75" customHeight="1" x14ac:dyDescent="0.2">
      <c r="A423" s="120" t="s">
        <v>331</v>
      </c>
      <c r="B423" s="120" t="s">
        <v>394</v>
      </c>
      <c r="C423" s="120" t="s">
        <v>395</v>
      </c>
      <c r="D423" s="120">
        <v>2</v>
      </c>
      <c r="E423" s="120" t="s">
        <v>30</v>
      </c>
      <c r="F423" s="120">
        <v>106</v>
      </c>
      <c r="G423" s="120">
        <v>1</v>
      </c>
      <c r="H423" s="120" t="s">
        <v>152</v>
      </c>
      <c r="I423" s="120">
        <v>0</v>
      </c>
      <c r="J423" s="121">
        <v>8.3000000000000004E-2</v>
      </c>
    </row>
    <row r="424" spans="1:10" ht="12.75" customHeight="1" x14ac:dyDescent="0.2">
      <c r="A424" s="48" t="s">
        <v>331</v>
      </c>
      <c r="B424" s="48" t="s">
        <v>1062</v>
      </c>
      <c r="C424" s="48" t="s">
        <v>1063</v>
      </c>
      <c r="D424" s="48">
        <v>3</v>
      </c>
      <c r="E424" s="120" t="s">
        <v>30</v>
      </c>
      <c r="F424" s="120">
        <v>106</v>
      </c>
      <c r="G424" s="48">
        <v>0.25</v>
      </c>
      <c r="H424" s="48" t="s">
        <v>152</v>
      </c>
      <c r="I424" s="48">
        <v>0</v>
      </c>
      <c r="J424" s="120">
        <v>1.42</v>
      </c>
    </row>
    <row r="425" spans="1:10" ht="12.75" customHeight="1" x14ac:dyDescent="0.2">
      <c r="A425" s="48" t="s">
        <v>331</v>
      </c>
      <c r="B425" s="48" t="s">
        <v>1109</v>
      </c>
      <c r="C425" s="48" t="s">
        <v>1110</v>
      </c>
      <c r="D425" s="48">
        <v>3</v>
      </c>
      <c r="E425" s="120" t="s">
        <v>30</v>
      </c>
      <c r="F425" s="120">
        <v>106</v>
      </c>
      <c r="G425" s="120">
        <v>0.5</v>
      </c>
      <c r="H425" s="48" t="s">
        <v>152</v>
      </c>
      <c r="I425" s="48">
        <v>0</v>
      </c>
      <c r="J425" s="120">
        <v>0.23</v>
      </c>
    </row>
    <row r="426" spans="1:10" ht="12.75" customHeight="1" x14ac:dyDescent="0.2">
      <c r="A426" s="48" t="s">
        <v>331</v>
      </c>
      <c r="B426" s="48" t="s">
        <v>1072</v>
      </c>
      <c r="C426" s="48" t="s">
        <v>1073</v>
      </c>
      <c r="D426" s="48">
        <v>3</v>
      </c>
      <c r="E426" s="120" t="s">
        <v>30</v>
      </c>
      <c r="F426" s="120">
        <v>106</v>
      </c>
      <c r="G426" s="120">
        <v>0.5</v>
      </c>
      <c r="H426" s="48" t="s">
        <v>152</v>
      </c>
      <c r="I426" s="48">
        <v>0</v>
      </c>
      <c r="J426" s="120">
        <v>0.23</v>
      </c>
    </row>
    <row r="427" spans="1:10" ht="12.75" customHeight="1" x14ac:dyDescent="0.2">
      <c r="A427" s="48" t="s">
        <v>331</v>
      </c>
      <c r="B427" s="48" t="s">
        <v>1111</v>
      </c>
      <c r="C427" s="48" t="s">
        <v>1112</v>
      </c>
      <c r="D427" s="48">
        <v>3</v>
      </c>
      <c r="E427" s="120" t="s">
        <v>30</v>
      </c>
      <c r="F427" s="120">
        <v>106</v>
      </c>
      <c r="G427" s="120">
        <v>0.5</v>
      </c>
      <c r="H427" s="48" t="s">
        <v>152</v>
      </c>
      <c r="I427" s="48">
        <v>0</v>
      </c>
      <c r="J427" s="120">
        <v>0.23</v>
      </c>
    </row>
    <row r="428" spans="1:10" ht="12.75" customHeight="1" x14ac:dyDescent="0.2">
      <c r="A428" s="48" t="s">
        <v>331</v>
      </c>
      <c r="B428" s="48" t="s">
        <v>1067</v>
      </c>
      <c r="C428" s="48" t="s">
        <v>1068</v>
      </c>
      <c r="D428" s="48">
        <v>3</v>
      </c>
      <c r="E428" s="120" t="s">
        <v>30</v>
      </c>
      <c r="F428" s="120">
        <v>106</v>
      </c>
      <c r="G428" s="120">
        <v>0.5</v>
      </c>
      <c r="H428" s="48" t="s">
        <v>152</v>
      </c>
      <c r="I428" s="48">
        <v>0</v>
      </c>
      <c r="J428" s="120">
        <v>0.23</v>
      </c>
    </row>
    <row r="429" spans="1:10" ht="12.75" customHeight="1" x14ac:dyDescent="0.2">
      <c r="A429" s="120" t="s">
        <v>331</v>
      </c>
      <c r="B429" s="120" t="s">
        <v>396</v>
      </c>
      <c r="C429" s="120" t="s">
        <v>397</v>
      </c>
      <c r="D429" s="120">
        <v>2</v>
      </c>
      <c r="E429" s="120" t="s">
        <v>30</v>
      </c>
      <c r="F429" s="120">
        <v>106</v>
      </c>
      <c r="G429" s="120">
        <v>1</v>
      </c>
      <c r="H429" s="120" t="s">
        <v>152</v>
      </c>
      <c r="I429" s="120">
        <v>0</v>
      </c>
      <c r="J429" s="121">
        <v>3.2000000000000001E-2</v>
      </c>
    </row>
    <row r="430" spans="1:10" ht="12.75" customHeight="1" x14ac:dyDescent="0.2">
      <c r="A430" s="48" t="s">
        <v>331</v>
      </c>
      <c r="B430" s="48" t="s">
        <v>1064</v>
      </c>
      <c r="C430" s="48" t="s">
        <v>398</v>
      </c>
      <c r="D430" s="48">
        <v>2</v>
      </c>
      <c r="E430" s="120" t="s">
        <v>30</v>
      </c>
      <c r="F430" s="120">
        <v>106</v>
      </c>
      <c r="G430" s="48">
        <v>1</v>
      </c>
      <c r="H430" s="48" t="s">
        <v>152</v>
      </c>
      <c r="I430" s="48">
        <v>0</v>
      </c>
      <c r="J430" s="120">
        <v>0.06</v>
      </c>
    </row>
    <row r="431" spans="1:10" ht="12.75" customHeight="1" x14ac:dyDescent="0.2">
      <c r="A431" s="48" t="s">
        <v>331</v>
      </c>
      <c r="B431" s="48" t="s">
        <v>1070</v>
      </c>
      <c r="C431" s="48" t="s">
        <v>1071</v>
      </c>
      <c r="D431" s="48">
        <v>2</v>
      </c>
      <c r="E431" s="120" t="s">
        <v>30</v>
      </c>
      <c r="F431" s="120">
        <v>106</v>
      </c>
      <c r="G431" s="48">
        <v>1</v>
      </c>
      <c r="H431" s="48" t="s">
        <v>152</v>
      </c>
      <c r="I431" s="48">
        <v>0</v>
      </c>
      <c r="J431" s="120">
        <v>1.74</v>
      </c>
    </row>
    <row r="432" spans="1:10" ht="12.75" customHeight="1" x14ac:dyDescent="0.2">
      <c r="A432" s="48" t="s">
        <v>331</v>
      </c>
      <c r="B432" s="48" t="s">
        <v>1120</v>
      </c>
      <c r="C432" s="48" t="s">
        <v>1121</v>
      </c>
      <c r="D432" s="48">
        <v>2</v>
      </c>
      <c r="E432" s="120" t="s">
        <v>30</v>
      </c>
      <c r="F432" s="120">
        <v>106</v>
      </c>
      <c r="G432" s="48">
        <v>1</v>
      </c>
      <c r="H432" s="48" t="s">
        <v>152</v>
      </c>
      <c r="I432" s="48">
        <v>0</v>
      </c>
      <c r="J432" s="120">
        <v>1.74</v>
      </c>
    </row>
    <row r="433" spans="1:10" ht="12.75" customHeight="1" x14ac:dyDescent="0.2">
      <c r="A433" s="111" t="s">
        <v>331</v>
      </c>
      <c r="B433" s="111" t="s">
        <v>1117</v>
      </c>
      <c r="C433" s="111" t="s">
        <v>286</v>
      </c>
      <c r="D433" s="111">
        <v>2</v>
      </c>
      <c r="E433" s="120" t="s">
        <v>30</v>
      </c>
      <c r="F433" s="120">
        <v>106</v>
      </c>
      <c r="G433" s="111">
        <v>1</v>
      </c>
      <c r="H433" s="111" t="s">
        <v>152</v>
      </c>
      <c r="I433" s="111">
        <v>0</v>
      </c>
      <c r="J433" s="120">
        <v>0.03</v>
      </c>
    </row>
    <row r="434" spans="1:10" ht="12.75" customHeight="1" x14ac:dyDescent="0.2">
      <c r="A434" s="111" t="s">
        <v>331</v>
      </c>
      <c r="B434" s="111" t="s">
        <v>1055</v>
      </c>
      <c r="C434" s="111" t="s">
        <v>1056</v>
      </c>
      <c r="D434" s="111">
        <v>2</v>
      </c>
      <c r="E434" s="120" t="s">
        <v>30</v>
      </c>
      <c r="F434" s="120">
        <v>106</v>
      </c>
      <c r="G434" s="111">
        <v>1</v>
      </c>
      <c r="H434" s="111" t="s">
        <v>152</v>
      </c>
      <c r="I434" s="111">
        <v>0</v>
      </c>
      <c r="J434" s="120">
        <v>0.03</v>
      </c>
    </row>
    <row r="435" spans="1:10" ht="12.75" customHeight="1" x14ac:dyDescent="0.2">
      <c r="A435" s="111" t="s">
        <v>331</v>
      </c>
      <c r="B435" s="111" t="s">
        <v>1051</v>
      </c>
      <c r="C435" s="111" t="s">
        <v>1052</v>
      </c>
      <c r="D435" s="111">
        <v>2</v>
      </c>
      <c r="E435" s="120" t="s">
        <v>30</v>
      </c>
      <c r="F435" s="120">
        <v>106</v>
      </c>
      <c r="G435" s="111">
        <v>1</v>
      </c>
      <c r="H435" s="111" t="s">
        <v>152</v>
      </c>
      <c r="I435" s="111">
        <v>0</v>
      </c>
      <c r="J435" s="120">
        <v>0.51</v>
      </c>
    </row>
    <row r="436" spans="1:10" ht="12.75" customHeight="1" x14ac:dyDescent="0.2">
      <c r="A436" s="48" t="s">
        <v>331</v>
      </c>
      <c r="B436" s="48" t="s">
        <v>1082</v>
      </c>
      <c r="C436" s="48" t="s">
        <v>1083</v>
      </c>
      <c r="D436" s="48">
        <v>2</v>
      </c>
      <c r="E436" s="120" t="s">
        <v>30</v>
      </c>
      <c r="F436" s="120">
        <v>106</v>
      </c>
      <c r="G436" s="48">
        <v>1</v>
      </c>
      <c r="H436" s="48" t="s">
        <v>152</v>
      </c>
      <c r="I436" s="48">
        <v>0</v>
      </c>
      <c r="J436" s="120">
        <v>0.22</v>
      </c>
    </row>
    <row r="437" spans="1:10" ht="12.75" customHeight="1" x14ac:dyDescent="0.2">
      <c r="A437" s="48" t="s">
        <v>331</v>
      </c>
      <c r="B437" s="48" t="s">
        <v>1113</v>
      </c>
      <c r="C437" s="48" t="s">
        <v>1114</v>
      </c>
      <c r="D437" s="48">
        <v>2</v>
      </c>
      <c r="E437" s="120" t="s">
        <v>30</v>
      </c>
      <c r="F437" s="120">
        <v>106</v>
      </c>
      <c r="G437" s="48">
        <v>1</v>
      </c>
      <c r="H437" s="48" t="s">
        <v>152</v>
      </c>
      <c r="I437" s="48">
        <v>0</v>
      </c>
      <c r="J437" s="120">
        <v>0.22</v>
      </c>
    </row>
    <row r="438" spans="1:10" ht="12.75" customHeight="1" x14ac:dyDescent="0.2">
      <c r="A438" s="48" t="s">
        <v>331</v>
      </c>
      <c r="B438" s="48" t="s">
        <v>1105</v>
      </c>
      <c r="C438" s="48" t="s">
        <v>1106</v>
      </c>
      <c r="D438" s="48">
        <v>2</v>
      </c>
      <c r="E438" s="120" t="s">
        <v>30</v>
      </c>
      <c r="F438" s="120">
        <v>106</v>
      </c>
      <c r="G438" s="48">
        <v>1</v>
      </c>
      <c r="H438" s="48" t="s">
        <v>152</v>
      </c>
      <c r="I438" s="48">
        <v>0</v>
      </c>
      <c r="J438" s="120">
        <v>0.54</v>
      </c>
    </row>
    <row r="439" spans="1:10" ht="12.75" customHeight="1" x14ac:dyDescent="0.2">
      <c r="A439" s="48" t="s">
        <v>331</v>
      </c>
      <c r="B439" s="48" t="s">
        <v>1049</v>
      </c>
      <c r="C439" s="48" t="s">
        <v>1050</v>
      </c>
      <c r="D439" s="48">
        <v>2</v>
      </c>
      <c r="E439" s="120" t="s">
        <v>30</v>
      </c>
      <c r="F439" s="120">
        <v>106</v>
      </c>
      <c r="G439" s="48">
        <v>1</v>
      </c>
      <c r="H439" s="48" t="s">
        <v>152</v>
      </c>
      <c r="I439" s="48">
        <v>0</v>
      </c>
      <c r="J439" s="120">
        <v>0.03</v>
      </c>
    </row>
    <row r="440" spans="1:10" ht="12.75" customHeight="1" x14ac:dyDescent="0.2">
      <c r="A440" s="120" t="s">
        <v>331</v>
      </c>
      <c r="B440" s="120" t="s">
        <v>399</v>
      </c>
      <c r="C440" s="120" t="s">
        <v>400</v>
      </c>
      <c r="D440" s="120">
        <v>2</v>
      </c>
      <c r="E440" s="120" t="s">
        <v>30</v>
      </c>
      <c r="F440" s="120">
        <v>106</v>
      </c>
      <c r="G440" s="120">
        <v>1</v>
      </c>
      <c r="H440" s="120" t="s">
        <v>152</v>
      </c>
      <c r="I440" s="120">
        <v>0</v>
      </c>
      <c r="J440" s="121">
        <v>0.01</v>
      </c>
    </row>
    <row r="441" spans="1:10" ht="12.75" customHeight="1" x14ac:dyDescent="0.2">
      <c r="A441" s="120" t="s">
        <v>331</v>
      </c>
      <c r="B441" s="120" t="s">
        <v>401</v>
      </c>
      <c r="C441" s="120" t="s">
        <v>402</v>
      </c>
      <c r="D441" s="120">
        <v>2</v>
      </c>
      <c r="E441" s="120" t="s">
        <v>30</v>
      </c>
      <c r="F441" s="120">
        <v>106</v>
      </c>
      <c r="G441" s="120">
        <v>1</v>
      </c>
      <c r="H441" s="120" t="s">
        <v>152</v>
      </c>
      <c r="I441" s="120">
        <v>0</v>
      </c>
      <c r="J441" s="121">
        <v>4.0000000000000001E-3</v>
      </c>
    </row>
    <row r="442" spans="1:10" ht="12.75" customHeight="1" x14ac:dyDescent="0.2">
      <c r="A442" s="111" t="s">
        <v>331</v>
      </c>
      <c r="B442" s="111" t="s">
        <v>1122</v>
      </c>
      <c r="C442" s="111" t="s">
        <v>1123</v>
      </c>
      <c r="D442" s="111">
        <v>2</v>
      </c>
      <c r="E442" s="120" t="s">
        <v>30</v>
      </c>
      <c r="F442" s="120">
        <v>106</v>
      </c>
      <c r="G442" s="111">
        <v>1</v>
      </c>
      <c r="H442" s="111" t="s">
        <v>152</v>
      </c>
      <c r="I442" s="111">
        <v>0</v>
      </c>
      <c r="J442" s="120">
        <v>0.02</v>
      </c>
    </row>
    <row r="443" spans="1:10" ht="12.75" customHeight="1" x14ac:dyDescent="0.2">
      <c r="A443" s="120" t="s">
        <v>331</v>
      </c>
      <c r="B443" s="120" t="s">
        <v>403</v>
      </c>
      <c r="C443" s="120" t="s">
        <v>404</v>
      </c>
      <c r="D443" s="120">
        <v>2</v>
      </c>
      <c r="E443" s="120" t="s">
        <v>30</v>
      </c>
      <c r="F443" s="120">
        <v>106</v>
      </c>
      <c r="G443" s="120">
        <v>1</v>
      </c>
      <c r="H443" s="120" t="s">
        <v>152</v>
      </c>
      <c r="I443" s="120">
        <v>0</v>
      </c>
      <c r="J443" s="121">
        <v>0.217</v>
      </c>
    </row>
    <row r="444" spans="1:10" ht="12.75" customHeight="1" x14ac:dyDescent="0.2">
      <c r="A444" s="120" t="s">
        <v>331</v>
      </c>
      <c r="B444" s="120" t="s">
        <v>405</v>
      </c>
      <c r="C444" s="120" t="s">
        <v>406</v>
      </c>
      <c r="D444" s="120">
        <v>2</v>
      </c>
      <c r="E444" s="120" t="s">
        <v>30</v>
      </c>
      <c r="F444" s="120">
        <v>106</v>
      </c>
      <c r="G444" s="120">
        <v>1</v>
      </c>
      <c r="H444" s="120" t="s">
        <v>152</v>
      </c>
      <c r="I444" s="120">
        <v>0</v>
      </c>
      <c r="J444" s="121">
        <v>2E-3</v>
      </c>
    </row>
    <row r="445" spans="1:10" ht="12.75" customHeight="1" x14ac:dyDescent="0.2">
      <c r="A445" s="48" t="s">
        <v>331</v>
      </c>
      <c r="B445" s="48" t="s">
        <v>1107</v>
      </c>
      <c r="C445" s="48" t="s">
        <v>1108</v>
      </c>
      <c r="D445" s="48">
        <v>2</v>
      </c>
      <c r="E445" s="120" t="s">
        <v>30</v>
      </c>
      <c r="F445" s="120">
        <v>106</v>
      </c>
      <c r="G445" s="48">
        <v>1</v>
      </c>
      <c r="H445" s="48" t="s">
        <v>152</v>
      </c>
      <c r="I445" s="48">
        <v>0</v>
      </c>
      <c r="J445" s="120">
        <v>0.14000000000000001</v>
      </c>
    </row>
    <row r="446" spans="1:10" ht="12.75" customHeight="1" x14ac:dyDescent="0.2">
      <c r="A446" s="120" t="s">
        <v>331</v>
      </c>
      <c r="B446" s="120" t="s">
        <v>407</v>
      </c>
      <c r="C446" s="120" t="s">
        <v>408</v>
      </c>
      <c r="D446" s="120">
        <v>2</v>
      </c>
      <c r="E446" s="120" t="s">
        <v>30</v>
      </c>
      <c r="F446" s="120">
        <v>106</v>
      </c>
      <c r="G446" s="120">
        <v>1</v>
      </c>
      <c r="H446" s="120" t="s">
        <v>152</v>
      </c>
      <c r="I446" s="120">
        <v>0</v>
      </c>
      <c r="J446" s="121">
        <v>6.3E-2</v>
      </c>
    </row>
    <row r="447" spans="1:10" ht="12.75" customHeight="1" x14ac:dyDescent="0.2">
      <c r="A447" s="120" t="s">
        <v>331</v>
      </c>
      <c r="B447" s="120" t="s">
        <v>409</v>
      </c>
      <c r="C447" s="120" t="s">
        <v>410</v>
      </c>
      <c r="D447" s="120">
        <v>2</v>
      </c>
      <c r="E447" s="120" t="s">
        <v>30</v>
      </c>
      <c r="F447" s="120">
        <v>106</v>
      </c>
      <c r="G447" s="120">
        <v>1</v>
      </c>
      <c r="H447" s="120" t="s">
        <v>152</v>
      </c>
      <c r="I447" s="120">
        <v>0</v>
      </c>
      <c r="J447" s="121">
        <v>8.1000000000000003E-2</v>
      </c>
    </row>
    <row r="448" spans="1:10" ht="12.75" customHeight="1" x14ac:dyDescent="0.2">
      <c r="A448" s="120" t="s">
        <v>331</v>
      </c>
      <c r="B448" s="120" t="s">
        <v>411</v>
      </c>
      <c r="C448" s="120" t="s">
        <v>412</v>
      </c>
      <c r="D448" s="120">
        <v>2</v>
      </c>
      <c r="E448" s="120" t="s">
        <v>30</v>
      </c>
      <c r="F448" s="120">
        <v>106</v>
      </c>
      <c r="G448" s="120">
        <v>1</v>
      </c>
      <c r="H448" s="120" t="s">
        <v>152</v>
      </c>
      <c r="I448" s="120">
        <v>0</v>
      </c>
      <c r="J448" s="121">
        <v>0.14000000000000001</v>
      </c>
    </row>
    <row r="449" spans="1:10" ht="12.75" customHeight="1" x14ac:dyDescent="0.2">
      <c r="A449" s="120" t="s">
        <v>331</v>
      </c>
      <c r="B449" s="120" t="s">
        <v>413</v>
      </c>
      <c r="C449" s="120" t="s">
        <v>414</v>
      </c>
      <c r="D449" s="120">
        <v>2</v>
      </c>
      <c r="E449" s="120" t="s">
        <v>30</v>
      </c>
      <c r="F449" s="120">
        <v>106</v>
      </c>
      <c r="G449" s="120">
        <v>1</v>
      </c>
      <c r="H449" s="120" t="s">
        <v>152</v>
      </c>
      <c r="I449" s="120">
        <v>0</v>
      </c>
      <c r="J449" s="121">
        <v>3.7999999999999999E-2</v>
      </c>
    </row>
    <row r="450" spans="1:10" ht="12.75" customHeight="1" x14ac:dyDescent="0.2">
      <c r="A450" s="111" t="s">
        <v>331</v>
      </c>
      <c r="B450" s="111" t="s">
        <v>1097</v>
      </c>
      <c r="C450" s="111" t="s">
        <v>1098</v>
      </c>
      <c r="D450" s="111">
        <v>2</v>
      </c>
      <c r="E450" s="120" t="s">
        <v>30</v>
      </c>
      <c r="F450" s="120">
        <v>106</v>
      </c>
      <c r="G450" s="111">
        <v>1</v>
      </c>
      <c r="H450" s="111" t="s">
        <v>152</v>
      </c>
      <c r="I450" s="111">
        <v>0</v>
      </c>
      <c r="J450" s="120">
        <v>0.04</v>
      </c>
    </row>
    <row r="451" spans="1:10" ht="12.75" customHeight="1" x14ac:dyDescent="0.2">
      <c r="A451" s="120" t="s">
        <v>331</v>
      </c>
      <c r="B451" s="120" t="s">
        <v>415</v>
      </c>
      <c r="C451" s="120" t="s">
        <v>416</v>
      </c>
      <c r="D451" s="120">
        <v>2</v>
      </c>
      <c r="E451" s="120" t="s">
        <v>30</v>
      </c>
      <c r="F451" s="120">
        <v>106</v>
      </c>
      <c r="G451" s="120">
        <v>1</v>
      </c>
      <c r="H451" s="120" t="s">
        <v>152</v>
      </c>
      <c r="I451" s="120">
        <v>0</v>
      </c>
      <c r="J451" s="121">
        <v>0.3</v>
      </c>
    </row>
    <row r="452" spans="1:10" ht="12.75" customHeight="1" x14ac:dyDescent="0.2">
      <c r="A452" s="48" t="s">
        <v>331</v>
      </c>
      <c r="B452" s="48" t="s">
        <v>1091</v>
      </c>
      <c r="C452" s="48" t="s">
        <v>1092</v>
      </c>
      <c r="D452" s="48">
        <v>2</v>
      </c>
      <c r="E452" s="120" t="s">
        <v>30</v>
      </c>
      <c r="F452" s="120">
        <v>106</v>
      </c>
      <c r="G452" s="48">
        <v>1</v>
      </c>
      <c r="H452" s="48" t="s">
        <v>152</v>
      </c>
      <c r="I452" s="48">
        <v>0</v>
      </c>
      <c r="J452" s="120">
        <v>0.11</v>
      </c>
    </row>
    <row r="453" spans="1:10" ht="12.75" customHeight="1" x14ac:dyDescent="0.2">
      <c r="A453" s="112" t="s">
        <v>331</v>
      </c>
      <c r="B453" s="112" t="s">
        <v>1065</v>
      </c>
      <c r="C453" s="112" t="s">
        <v>1066</v>
      </c>
      <c r="D453" s="112">
        <v>2</v>
      </c>
      <c r="E453" s="122" t="s">
        <v>30</v>
      </c>
      <c r="F453" s="122">
        <v>106</v>
      </c>
      <c r="G453" s="112">
        <v>1</v>
      </c>
      <c r="H453" s="112" t="s">
        <v>152</v>
      </c>
      <c r="I453" s="112">
        <v>0</v>
      </c>
      <c r="J453" s="122">
        <v>0.06</v>
      </c>
    </row>
    <row r="454" spans="1:10" x14ac:dyDescent="0.2">
      <c r="A454" s="29"/>
      <c r="B454" s="20">
        <f>COUNTA(B365:B453)</f>
        <v>89</v>
      </c>
      <c r="C454" s="20"/>
      <c r="D454" s="61"/>
      <c r="E454" s="27">
        <f>COUNTIF(E365:E453, "Yes")</f>
        <v>89</v>
      </c>
      <c r="F454" s="29"/>
      <c r="G454" s="20"/>
      <c r="H454" s="29"/>
      <c r="I454" s="20"/>
      <c r="J454" s="103">
        <f>SUM(J365:J453)</f>
        <v>22.2</v>
      </c>
    </row>
    <row r="455" spans="1:10" x14ac:dyDescent="0.2">
      <c r="A455" s="29"/>
      <c r="B455" s="20"/>
      <c r="C455" s="20"/>
      <c r="D455" s="61"/>
      <c r="E455" s="20"/>
      <c r="F455" s="29"/>
      <c r="G455" s="20"/>
      <c r="H455" s="29"/>
      <c r="I455" s="20"/>
      <c r="J455" s="103"/>
    </row>
    <row r="456" spans="1:10" ht="12.75" customHeight="1" x14ac:dyDescent="0.2">
      <c r="A456" s="120" t="s">
        <v>417</v>
      </c>
      <c r="B456" s="120" t="s">
        <v>418</v>
      </c>
      <c r="C456" s="120" t="s">
        <v>419</v>
      </c>
      <c r="D456" s="120">
        <v>2</v>
      </c>
      <c r="E456" s="120" t="s">
        <v>30</v>
      </c>
      <c r="F456" s="120">
        <v>106</v>
      </c>
      <c r="G456" s="120">
        <v>1</v>
      </c>
      <c r="H456" s="120" t="s">
        <v>152</v>
      </c>
      <c r="I456" s="120">
        <v>0</v>
      </c>
      <c r="J456" s="121">
        <v>1.478</v>
      </c>
    </row>
    <row r="457" spans="1:10" ht="12.75" customHeight="1" x14ac:dyDescent="0.2">
      <c r="A457" s="120" t="s">
        <v>417</v>
      </c>
      <c r="B457" s="120" t="s">
        <v>420</v>
      </c>
      <c r="C457" s="120" t="s">
        <v>421</v>
      </c>
      <c r="D457" s="120">
        <v>2</v>
      </c>
      <c r="E457" s="120" t="s">
        <v>30</v>
      </c>
      <c r="F457" s="120">
        <v>106</v>
      </c>
      <c r="G457" s="120">
        <v>1</v>
      </c>
      <c r="H457" s="120" t="s">
        <v>152</v>
      </c>
      <c r="I457" s="120">
        <v>0</v>
      </c>
      <c r="J457" s="121">
        <v>5.5E-2</v>
      </c>
    </row>
    <row r="458" spans="1:10" ht="12.75" customHeight="1" x14ac:dyDescent="0.2">
      <c r="A458" s="111" t="s">
        <v>417</v>
      </c>
      <c r="B458" s="111" t="s">
        <v>1130</v>
      </c>
      <c r="C458" s="111" t="s">
        <v>1131</v>
      </c>
      <c r="D458" s="111">
        <v>3</v>
      </c>
      <c r="E458" s="120" t="s">
        <v>30</v>
      </c>
      <c r="F458" s="120">
        <v>106</v>
      </c>
      <c r="G458" s="48">
        <v>0.25</v>
      </c>
      <c r="H458" s="48" t="s">
        <v>152</v>
      </c>
      <c r="I458" s="111">
        <v>0</v>
      </c>
      <c r="J458" s="120">
        <v>0.04</v>
      </c>
    </row>
    <row r="459" spans="1:10" ht="12.75" customHeight="1" x14ac:dyDescent="0.2">
      <c r="A459" s="48" t="s">
        <v>417</v>
      </c>
      <c r="B459" s="48" t="s">
        <v>1134</v>
      </c>
      <c r="C459" s="48" t="s">
        <v>1135</v>
      </c>
      <c r="D459" s="48">
        <v>3</v>
      </c>
      <c r="E459" s="120" t="s">
        <v>30</v>
      </c>
      <c r="F459" s="120">
        <v>106</v>
      </c>
      <c r="G459" s="48">
        <v>0.25</v>
      </c>
      <c r="H459" s="48" t="s">
        <v>152</v>
      </c>
      <c r="I459" s="48">
        <v>0</v>
      </c>
      <c r="J459" s="120">
        <v>0.05</v>
      </c>
    </row>
    <row r="460" spans="1:10" ht="12.75" customHeight="1" x14ac:dyDescent="0.2">
      <c r="A460" s="48" t="s">
        <v>417</v>
      </c>
      <c r="B460" s="48" t="s">
        <v>1292</v>
      </c>
      <c r="C460" s="48" t="s">
        <v>1293</v>
      </c>
      <c r="D460" s="48">
        <v>2</v>
      </c>
      <c r="E460" s="120" t="s">
        <v>30</v>
      </c>
      <c r="F460" s="111">
        <v>106</v>
      </c>
      <c r="G460" s="111">
        <v>1</v>
      </c>
      <c r="H460" s="111" t="s">
        <v>152</v>
      </c>
      <c r="I460" s="111">
        <v>0</v>
      </c>
      <c r="J460" s="111">
        <v>0.02</v>
      </c>
    </row>
    <row r="461" spans="1:10" ht="12.75" customHeight="1" x14ac:dyDescent="0.2">
      <c r="A461" s="120" t="s">
        <v>417</v>
      </c>
      <c r="B461" s="120" t="s">
        <v>422</v>
      </c>
      <c r="C461" s="120" t="s">
        <v>423</v>
      </c>
      <c r="D461" s="120">
        <v>2</v>
      </c>
      <c r="E461" s="120" t="s">
        <v>30</v>
      </c>
      <c r="F461" s="120">
        <v>106</v>
      </c>
      <c r="G461" s="120">
        <v>1</v>
      </c>
      <c r="H461" s="120" t="s">
        <v>152</v>
      </c>
      <c r="I461" s="120">
        <v>0</v>
      </c>
      <c r="J461" s="121">
        <v>0.17899999999999999</v>
      </c>
    </row>
    <row r="462" spans="1:10" ht="12.75" customHeight="1" x14ac:dyDescent="0.2">
      <c r="A462" s="120" t="s">
        <v>417</v>
      </c>
      <c r="B462" s="120" t="s">
        <v>424</v>
      </c>
      <c r="C462" s="120" t="s">
        <v>425</v>
      </c>
      <c r="D462" s="120">
        <v>2</v>
      </c>
      <c r="E462" s="120" t="s">
        <v>30</v>
      </c>
      <c r="F462" s="120">
        <v>106</v>
      </c>
      <c r="G462" s="120">
        <v>1</v>
      </c>
      <c r="H462" s="120" t="s">
        <v>152</v>
      </c>
      <c r="I462" s="120">
        <v>0</v>
      </c>
      <c r="J462" s="121">
        <v>0.14899999999999999</v>
      </c>
    </row>
    <row r="463" spans="1:10" ht="12.75" customHeight="1" x14ac:dyDescent="0.2">
      <c r="A463" s="111" t="s">
        <v>417</v>
      </c>
      <c r="B463" s="111" t="s">
        <v>1138</v>
      </c>
      <c r="C463" s="111" t="s">
        <v>1139</v>
      </c>
      <c r="D463" s="111">
        <v>3</v>
      </c>
      <c r="E463" s="120" t="s">
        <v>30</v>
      </c>
      <c r="F463" s="120">
        <v>106</v>
      </c>
      <c r="G463" s="48">
        <v>0.25</v>
      </c>
      <c r="H463" s="48" t="s">
        <v>152</v>
      </c>
      <c r="I463" s="111">
        <v>0</v>
      </c>
      <c r="J463" s="120">
        <v>0.03</v>
      </c>
    </row>
    <row r="464" spans="1:10" ht="12.75" customHeight="1" x14ac:dyDescent="0.2">
      <c r="A464" s="120" t="s">
        <v>417</v>
      </c>
      <c r="B464" s="120" t="s">
        <v>426</v>
      </c>
      <c r="C464" s="120" t="s">
        <v>427</v>
      </c>
      <c r="D464" s="120">
        <v>3</v>
      </c>
      <c r="E464" s="120" t="s">
        <v>30</v>
      </c>
      <c r="F464" s="120">
        <v>106</v>
      </c>
      <c r="G464" s="48">
        <v>0.25</v>
      </c>
      <c r="H464" s="48" t="s">
        <v>152</v>
      </c>
      <c r="I464" s="120">
        <v>0</v>
      </c>
      <c r="J464" s="121">
        <v>0.13900000000000001</v>
      </c>
    </row>
    <row r="465" spans="1:10" ht="12.75" customHeight="1" x14ac:dyDescent="0.2">
      <c r="A465" s="111" t="s">
        <v>417</v>
      </c>
      <c r="B465" s="111" t="s">
        <v>1144</v>
      </c>
      <c r="C465" s="111" t="s">
        <v>1145</v>
      </c>
      <c r="D465" s="111">
        <v>2</v>
      </c>
      <c r="E465" s="120" t="s">
        <v>30</v>
      </c>
      <c r="F465" s="120">
        <v>106</v>
      </c>
      <c r="G465" s="111">
        <v>1</v>
      </c>
      <c r="H465" s="111" t="s">
        <v>152</v>
      </c>
      <c r="I465" s="111">
        <v>0</v>
      </c>
      <c r="J465" s="120">
        <v>0</v>
      </c>
    </row>
    <row r="466" spans="1:10" ht="12.75" customHeight="1" x14ac:dyDescent="0.2">
      <c r="A466" s="111" t="s">
        <v>417</v>
      </c>
      <c r="B466" s="111" t="s">
        <v>1136</v>
      </c>
      <c r="C466" s="111" t="s">
        <v>1137</v>
      </c>
      <c r="D466" s="111">
        <v>3</v>
      </c>
      <c r="E466" s="120" t="s">
        <v>30</v>
      </c>
      <c r="F466" s="120">
        <v>106</v>
      </c>
      <c r="G466" s="48">
        <v>0.25</v>
      </c>
      <c r="H466" s="48" t="s">
        <v>152</v>
      </c>
      <c r="I466" s="111">
        <v>0</v>
      </c>
      <c r="J466" s="120">
        <v>0.82</v>
      </c>
    </row>
    <row r="467" spans="1:10" ht="12.75" customHeight="1" x14ac:dyDescent="0.2">
      <c r="A467" s="111" t="s">
        <v>417</v>
      </c>
      <c r="B467" s="111" t="s">
        <v>1132</v>
      </c>
      <c r="C467" s="111" t="s">
        <v>1133</v>
      </c>
      <c r="D467" s="111">
        <v>3</v>
      </c>
      <c r="E467" s="120" t="s">
        <v>30</v>
      </c>
      <c r="F467" s="120">
        <v>106</v>
      </c>
      <c r="G467" s="48">
        <v>0.25</v>
      </c>
      <c r="H467" s="48" t="s">
        <v>152</v>
      </c>
      <c r="I467" s="111">
        <v>0</v>
      </c>
      <c r="J467" s="120">
        <v>0.01</v>
      </c>
    </row>
    <row r="468" spans="1:10" ht="12.75" customHeight="1" x14ac:dyDescent="0.2">
      <c r="A468" s="111" t="s">
        <v>417</v>
      </c>
      <c r="B468" s="111" t="s">
        <v>1142</v>
      </c>
      <c r="C468" s="111" t="s">
        <v>1143</v>
      </c>
      <c r="D468" s="111">
        <v>3</v>
      </c>
      <c r="E468" s="120" t="s">
        <v>30</v>
      </c>
      <c r="F468" s="120">
        <v>106</v>
      </c>
      <c r="G468" s="48">
        <v>0.25</v>
      </c>
      <c r="H468" s="48" t="s">
        <v>152</v>
      </c>
      <c r="I468" s="111">
        <v>0</v>
      </c>
      <c r="J468" s="120">
        <v>0.26</v>
      </c>
    </row>
    <row r="469" spans="1:10" ht="12.75" customHeight="1" x14ac:dyDescent="0.2">
      <c r="A469" s="111" t="s">
        <v>417</v>
      </c>
      <c r="B469" s="111" t="s">
        <v>1140</v>
      </c>
      <c r="C469" s="111" t="s">
        <v>1141</v>
      </c>
      <c r="D469" s="111">
        <v>3</v>
      </c>
      <c r="E469" s="120" t="s">
        <v>30</v>
      </c>
      <c r="F469" s="120">
        <v>106</v>
      </c>
      <c r="G469" s="48">
        <v>0.25</v>
      </c>
      <c r="H469" s="48" t="s">
        <v>152</v>
      </c>
      <c r="I469" s="111">
        <v>0</v>
      </c>
      <c r="J469" s="120">
        <v>0.04</v>
      </c>
    </row>
    <row r="470" spans="1:10" ht="12.75" customHeight="1" x14ac:dyDescent="0.2">
      <c r="A470" s="120" t="s">
        <v>417</v>
      </c>
      <c r="B470" s="120" t="s">
        <v>428</v>
      </c>
      <c r="C470" s="120" t="s">
        <v>429</v>
      </c>
      <c r="D470" s="120">
        <v>2</v>
      </c>
      <c r="E470" s="120" t="s">
        <v>30</v>
      </c>
      <c r="F470" s="120">
        <v>106</v>
      </c>
      <c r="G470" s="120">
        <v>1</v>
      </c>
      <c r="H470" s="120" t="s">
        <v>152</v>
      </c>
      <c r="I470" s="120">
        <v>0</v>
      </c>
      <c r="J470" s="121">
        <v>4.3999999999999997E-2</v>
      </c>
    </row>
    <row r="471" spans="1:10" ht="12.75" customHeight="1" x14ac:dyDescent="0.2">
      <c r="A471" s="120" t="s">
        <v>417</v>
      </c>
      <c r="B471" s="120" t="s">
        <v>430</v>
      </c>
      <c r="C471" s="120" t="s">
        <v>431</v>
      </c>
      <c r="D471" s="120">
        <v>2</v>
      </c>
      <c r="E471" s="120" t="s">
        <v>30</v>
      </c>
      <c r="F471" s="120">
        <v>106</v>
      </c>
      <c r="G471" s="120">
        <v>1</v>
      </c>
      <c r="H471" s="120" t="s">
        <v>152</v>
      </c>
      <c r="I471" s="120">
        <v>0</v>
      </c>
      <c r="J471" s="121">
        <v>1.7999999999999999E-2</v>
      </c>
    </row>
    <row r="472" spans="1:10" ht="12.75" customHeight="1" x14ac:dyDescent="0.2">
      <c r="A472" s="120" t="s">
        <v>417</v>
      </c>
      <c r="B472" s="120" t="s">
        <v>432</v>
      </c>
      <c r="C472" s="120" t="s">
        <v>433</v>
      </c>
      <c r="D472" s="120">
        <v>2</v>
      </c>
      <c r="E472" s="120" t="s">
        <v>30</v>
      </c>
      <c r="F472" s="120">
        <v>106</v>
      </c>
      <c r="G472" s="120">
        <v>1</v>
      </c>
      <c r="H472" s="120" t="s">
        <v>152</v>
      </c>
      <c r="I472" s="120">
        <v>0</v>
      </c>
      <c r="J472" s="121">
        <v>0.25</v>
      </c>
    </row>
    <row r="473" spans="1:10" ht="12.75" customHeight="1" x14ac:dyDescent="0.2">
      <c r="A473" s="122" t="s">
        <v>417</v>
      </c>
      <c r="B473" s="122" t="s">
        <v>434</v>
      </c>
      <c r="C473" s="122" t="s">
        <v>435</v>
      </c>
      <c r="D473" s="122">
        <v>2</v>
      </c>
      <c r="E473" s="122" t="s">
        <v>30</v>
      </c>
      <c r="F473" s="122">
        <v>106</v>
      </c>
      <c r="G473" s="122">
        <v>1</v>
      </c>
      <c r="H473" s="122" t="s">
        <v>152</v>
      </c>
      <c r="I473" s="122">
        <v>0</v>
      </c>
      <c r="J473" s="124">
        <v>0.25</v>
      </c>
    </row>
    <row r="474" spans="1:10" x14ac:dyDescent="0.2">
      <c r="A474" s="29"/>
      <c r="B474" s="20">
        <f>COUNTA(B456:B473)</f>
        <v>18</v>
      </c>
      <c r="C474" s="20"/>
      <c r="D474" s="61"/>
      <c r="E474" s="27">
        <f>COUNTIF(E456:E473, "Yes")</f>
        <v>18</v>
      </c>
      <c r="F474" s="29"/>
      <c r="G474" s="20"/>
      <c r="H474" s="29"/>
      <c r="I474" s="20"/>
      <c r="J474" s="103">
        <f>SUM(J456:J473)</f>
        <v>3.8319999999999994</v>
      </c>
    </row>
    <row r="475" spans="1:10" x14ac:dyDescent="0.2">
      <c r="A475" s="29"/>
      <c r="B475" s="20"/>
      <c r="C475" s="20"/>
      <c r="D475" s="61"/>
      <c r="E475" s="20"/>
      <c r="F475" s="29"/>
      <c r="G475" s="20"/>
      <c r="H475" s="29"/>
      <c r="I475" s="20"/>
      <c r="J475" s="103"/>
    </row>
    <row r="476" spans="1:10" ht="12.75" customHeight="1" x14ac:dyDescent="0.2">
      <c r="A476" s="120" t="s">
        <v>436</v>
      </c>
      <c r="B476" s="120" t="s">
        <v>437</v>
      </c>
      <c r="C476" s="120" t="s">
        <v>438</v>
      </c>
      <c r="D476" s="120">
        <v>2</v>
      </c>
      <c r="E476" s="120" t="s">
        <v>30</v>
      </c>
      <c r="F476" s="120">
        <v>106</v>
      </c>
      <c r="G476" s="120">
        <v>1</v>
      </c>
      <c r="H476" s="120" t="s">
        <v>152</v>
      </c>
      <c r="I476" s="120">
        <v>0</v>
      </c>
      <c r="J476" s="121">
        <v>0.125</v>
      </c>
    </row>
    <row r="477" spans="1:10" ht="12.75" customHeight="1" x14ac:dyDescent="0.2">
      <c r="A477" s="120" t="s">
        <v>436</v>
      </c>
      <c r="B477" s="120" t="s">
        <v>439</v>
      </c>
      <c r="C477" s="120" t="s">
        <v>335</v>
      </c>
      <c r="D477" s="120">
        <v>2</v>
      </c>
      <c r="E477" s="120" t="s">
        <v>30</v>
      </c>
      <c r="F477" s="120">
        <v>106</v>
      </c>
      <c r="G477" s="120">
        <v>1</v>
      </c>
      <c r="H477" s="120" t="s">
        <v>152</v>
      </c>
      <c r="I477" s="120">
        <v>0</v>
      </c>
      <c r="J477" s="121">
        <v>0.11</v>
      </c>
    </row>
    <row r="478" spans="1:10" ht="12.75" customHeight="1" x14ac:dyDescent="0.2">
      <c r="A478" s="120" t="s">
        <v>436</v>
      </c>
      <c r="B478" s="120" t="s">
        <v>440</v>
      </c>
      <c r="C478" s="120" t="s">
        <v>441</v>
      </c>
      <c r="D478" s="120">
        <v>2</v>
      </c>
      <c r="E478" s="120" t="s">
        <v>30</v>
      </c>
      <c r="F478" s="120">
        <v>106</v>
      </c>
      <c r="G478" s="120">
        <v>1</v>
      </c>
      <c r="H478" s="120" t="s">
        <v>152</v>
      </c>
      <c r="I478" s="120">
        <v>0</v>
      </c>
      <c r="J478" s="121">
        <v>2.7E-2</v>
      </c>
    </row>
    <row r="479" spans="1:10" ht="12.75" customHeight="1" x14ac:dyDescent="0.2">
      <c r="A479" s="120" t="s">
        <v>436</v>
      </c>
      <c r="B479" s="120" t="s">
        <v>442</v>
      </c>
      <c r="C479" s="120" t="s">
        <v>443</v>
      </c>
      <c r="D479" s="120">
        <v>2</v>
      </c>
      <c r="E479" s="120" t="s">
        <v>30</v>
      </c>
      <c r="F479" s="120">
        <v>106</v>
      </c>
      <c r="G479" s="120">
        <v>1</v>
      </c>
      <c r="H479" s="120" t="s">
        <v>152</v>
      </c>
      <c r="I479" s="120">
        <v>0</v>
      </c>
      <c r="J479" s="121">
        <v>5.5E-2</v>
      </c>
    </row>
    <row r="480" spans="1:10" ht="12.75" customHeight="1" x14ac:dyDescent="0.2">
      <c r="A480" s="120" t="s">
        <v>436</v>
      </c>
      <c r="B480" s="120" t="s">
        <v>444</v>
      </c>
      <c r="C480" s="120" t="s">
        <v>445</v>
      </c>
      <c r="D480" s="120">
        <v>2</v>
      </c>
      <c r="E480" s="120" t="s">
        <v>30</v>
      </c>
      <c r="F480" s="120">
        <v>106</v>
      </c>
      <c r="G480" s="120">
        <v>1</v>
      </c>
      <c r="H480" s="120" t="s">
        <v>152</v>
      </c>
      <c r="I480" s="120">
        <v>0</v>
      </c>
      <c r="J480" s="121">
        <v>7.0000000000000001E-3</v>
      </c>
    </row>
    <row r="481" spans="1:10" ht="12.75" customHeight="1" x14ac:dyDescent="0.2">
      <c r="A481" s="120" t="s">
        <v>436</v>
      </c>
      <c r="B481" s="120" t="s">
        <v>446</v>
      </c>
      <c r="C481" s="120" t="s">
        <v>447</v>
      </c>
      <c r="D481" s="120">
        <v>2</v>
      </c>
      <c r="E481" s="120" t="s">
        <v>30</v>
      </c>
      <c r="F481" s="120">
        <v>106</v>
      </c>
      <c r="G481" s="120">
        <v>1</v>
      </c>
      <c r="H481" s="120" t="s">
        <v>152</v>
      </c>
      <c r="I481" s="120">
        <v>0</v>
      </c>
      <c r="J481" s="121">
        <v>0.58899999999999997</v>
      </c>
    </row>
    <row r="482" spans="1:10" ht="12.75" customHeight="1" x14ac:dyDescent="0.2">
      <c r="A482" s="120" t="s">
        <v>436</v>
      </c>
      <c r="B482" s="120" t="s">
        <v>448</v>
      </c>
      <c r="C482" s="120" t="s">
        <v>449</v>
      </c>
      <c r="D482" s="120">
        <v>2</v>
      </c>
      <c r="E482" s="120" t="s">
        <v>30</v>
      </c>
      <c r="F482" s="120">
        <v>106</v>
      </c>
      <c r="G482" s="120">
        <v>1</v>
      </c>
      <c r="H482" s="120" t="s">
        <v>152</v>
      </c>
      <c r="I482" s="120">
        <v>0</v>
      </c>
      <c r="J482" s="121">
        <v>0.28799999999999998</v>
      </c>
    </row>
    <row r="483" spans="1:10" ht="12.75" customHeight="1" x14ac:dyDescent="0.2">
      <c r="A483" s="120" t="s">
        <v>436</v>
      </c>
      <c r="B483" s="120" t="s">
        <v>450</v>
      </c>
      <c r="C483" s="120" t="s">
        <v>451</v>
      </c>
      <c r="D483" s="120">
        <v>2</v>
      </c>
      <c r="E483" s="120" t="s">
        <v>30</v>
      </c>
      <c r="F483" s="120">
        <v>106</v>
      </c>
      <c r="G483" s="120">
        <v>1</v>
      </c>
      <c r="H483" s="120" t="s">
        <v>152</v>
      </c>
      <c r="I483" s="120">
        <v>0</v>
      </c>
      <c r="J483" s="121">
        <v>0.248</v>
      </c>
    </row>
    <row r="484" spans="1:10" ht="12.75" customHeight="1" x14ac:dyDescent="0.2">
      <c r="A484" s="120" t="s">
        <v>436</v>
      </c>
      <c r="B484" s="120" t="s">
        <v>452</v>
      </c>
      <c r="C484" s="120" t="s">
        <v>453</v>
      </c>
      <c r="D484" s="120">
        <v>2</v>
      </c>
      <c r="E484" s="120" t="s">
        <v>30</v>
      </c>
      <c r="F484" s="120">
        <v>106</v>
      </c>
      <c r="G484" s="120">
        <v>1</v>
      </c>
      <c r="H484" s="120" t="s">
        <v>152</v>
      </c>
      <c r="I484" s="120">
        <v>0</v>
      </c>
      <c r="J484" s="121">
        <v>0.42099999999999999</v>
      </c>
    </row>
    <row r="485" spans="1:10" ht="12.75" customHeight="1" x14ac:dyDescent="0.2">
      <c r="A485" s="120" t="s">
        <v>436</v>
      </c>
      <c r="B485" s="120" t="s">
        <v>454</v>
      </c>
      <c r="C485" s="120" t="s">
        <v>455</v>
      </c>
      <c r="D485" s="120">
        <v>2</v>
      </c>
      <c r="E485" s="120" t="s">
        <v>30</v>
      </c>
      <c r="F485" s="120">
        <v>106</v>
      </c>
      <c r="G485" s="120">
        <v>1</v>
      </c>
      <c r="H485" s="120" t="s">
        <v>152</v>
      </c>
      <c r="I485" s="120">
        <v>0</v>
      </c>
      <c r="J485" s="121">
        <v>0.156</v>
      </c>
    </row>
    <row r="486" spans="1:10" ht="12.75" customHeight="1" x14ac:dyDescent="0.2">
      <c r="A486" s="120" t="s">
        <v>436</v>
      </c>
      <c r="B486" s="120" t="s">
        <v>456</v>
      </c>
      <c r="C486" s="120" t="s">
        <v>457</v>
      </c>
      <c r="D486" s="120">
        <v>2</v>
      </c>
      <c r="E486" s="120" t="s">
        <v>30</v>
      </c>
      <c r="F486" s="120">
        <v>106</v>
      </c>
      <c r="G486" s="120">
        <v>1</v>
      </c>
      <c r="H486" s="120" t="s">
        <v>152</v>
      </c>
      <c r="I486" s="120">
        <v>0</v>
      </c>
      <c r="J486" s="121">
        <v>0.14599999999999999</v>
      </c>
    </row>
    <row r="487" spans="1:10" ht="12.75" customHeight="1" x14ac:dyDescent="0.2">
      <c r="A487" s="120" t="s">
        <v>436</v>
      </c>
      <c r="B487" s="120" t="s">
        <v>458</v>
      </c>
      <c r="C487" s="120" t="s">
        <v>459</v>
      </c>
      <c r="D487" s="120">
        <v>2</v>
      </c>
      <c r="E487" s="120" t="s">
        <v>30</v>
      </c>
      <c r="F487" s="120">
        <v>106</v>
      </c>
      <c r="G487" s="120">
        <v>1</v>
      </c>
      <c r="H487" s="120" t="s">
        <v>152</v>
      </c>
      <c r="I487" s="120">
        <v>0</v>
      </c>
      <c r="J487" s="121">
        <v>2.8000000000000001E-2</v>
      </c>
    </row>
    <row r="488" spans="1:10" ht="12.75" customHeight="1" x14ac:dyDescent="0.2">
      <c r="A488" s="120" t="s">
        <v>436</v>
      </c>
      <c r="B488" s="120" t="s">
        <v>460</v>
      </c>
      <c r="C488" s="120" t="s">
        <v>461</v>
      </c>
      <c r="D488" s="120">
        <v>2</v>
      </c>
      <c r="E488" s="120" t="s">
        <v>30</v>
      </c>
      <c r="F488" s="120">
        <v>106</v>
      </c>
      <c r="G488" s="120">
        <v>1</v>
      </c>
      <c r="H488" s="120" t="s">
        <v>152</v>
      </c>
      <c r="I488" s="120">
        <v>0</v>
      </c>
      <c r="J488" s="121">
        <v>7.0999999999999994E-2</v>
      </c>
    </row>
    <row r="489" spans="1:10" ht="12.75" customHeight="1" x14ac:dyDescent="0.2">
      <c r="A489" s="120" t="s">
        <v>436</v>
      </c>
      <c r="B489" s="120" t="s">
        <v>462</v>
      </c>
      <c r="C489" s="120" t="s">
        <v>463</v>
      </c>
      <c r="D489" s="120">
        <v>2</v>
      </c>
      <c r="E489" s="120" t="s">
        <v>30</v>
      </c>
      <c r="F489" s="120">
        <v>106</v>
      </c>
      <c r="G489" s="120">
        <v>1</v>
      </c>
      <c r="H489" s="120" t="s">
        <v>152</v>
      </c>
      <c r="I489" s="120">
        <v>0</v>
      </c>
      <c r="J489" s="121">
        <v>0.28599999999999998</v>
      </c>
    </row>
    <row r="490" spans="1:10" ht="12.75" customHeight="1" x14ac:dyDescent="0.2">
      <c r="A490" s="120" t="s">
        <v>436</v>
      </c>
      <c r="B490" s="120" t="s">
        <v>464</v>
      </c>
      <c r="C490" s="120" t="s">
        <v>465</v>
      </c>
      <c r="D490" s="120">
        <v>2</v>
      </c>
      <c r="E490" s="120" t="s">
        <v>30</v>
      </c>
      <c r="F490" s="120">
        <v>106</v>
      </c>
      <c r="G490" s="120">
        <v>1</v>
      </c>
      <c r="H490" s="120" t="s">
        <v>152</v>
      </c>
      <c r="I490" s="120">
        <v>0</v>
      </c>
      <c r="J490" s="121">
        <v>1.9E-2</v>
      </c>
    </row>
    <row r="491" spans="1:10" ht="12.75" customHeight="1" x14ac:dyDescent="0.2">
      <c r="A491" s="120" t="s">
        <v>436</v>
      </c>
      <c r="B491" s="120" t="s">
        <v>466</v>
      </c>
      <c r="C491" s="120" t="s">
        <v>467</v>
      </c>
      <c r="D491" s="120">
        <v>2</v>
      </c>
      <c r="E491" s="120" t="s">
        <v>30</v>
      </c>
      <c r="F491" s="120">
        <v>106</v>
      </c>
      <c r="G491" s="120">
        <v>1</v>
      </c>
      <c r="H491" s="120" t="s">
        <v>152</v>
      </c>
      <c r="I491" s="120">
        <v>0</v>
      </c>
      <c r="J491" s="121">
        <v>0.216</v>
      </c>
    </row>
    <row r="492" spans="1:10" ht="12.75" customHeight="1" x14ac:dyDescent="0.2">
      <c r="A492" s="120" t="s">
        <v>436</v>
      </c>
      <c r="B492" s="120" t="s">
        <v>468</v>
      </c>
      <c r="C492" s="120" t="s">
        <v>469</v>
      </c>
      <c r="D492" s="120">
        <v>2</v>
      </c>
      <c r="E492" s="120" t="s">
        <v>30</v>
      </c>
      <c r="F492" s="120">
        <v>106</v>
      </c>
      <c r="G492" s="120">
        <v>1</v>
      </c>
      <c r="H492" s="120" t="s">
        <v>152</v>
      </c>
      <c r="I492" s="120">
        <v>0</v>
      </c>
      <c r="J492" s="121">
        <v>0.158</v>
      </c>
    </row>
    <row r="493" spans="1:10" ht="12.75" customHeight="1" x14ac:dyDescent="0.2">
      <c r="A493" s="120" t="s">
        <v>436</v>
      </c>
      <c r="B493" s="120" t="s">
        <v>470</v>
      </c>
      <c r="C493" s="120" t="s">
        <v>471</v>
      </c>
      <c r="D493" s="120">
        <v>2</v>
      </c>
      <c r="E493" s="120" t="s">
        <v>30</v>
      </c>
      <c r="F493" s="120">
        <v>106</v>
      </c>
      <c r="G493" s="120">
        <v>1</v>
      </c>
      <c r="H493" s="120" t="s">
        <v>152</v>
      </c>
      <c r="I493" s="120">
        <v>0</v>
      </c>
      <c r="J493" s="121">
        <v>0.105</v>
      </c>
    </row>
    <row r="494" spans="1:10" ht="12.75" customHeight="1" x14ac:dyDescent="0.2">
      <c r="A494" s="48" t="s">
        <v>436</v>
      </c>
      <c r="B494" s="48" t="s">
        <v>1146</v>
      </c>
      <c r="C494" s="48" t="s">
        <v>1147</v>
      </c>
      <c r="D494" s="48">
        <v>3</v>
      </c>
      <c r="E494" s="120" t="s">
        <v>30</v>
      </c>
      <c r="F494" s="120">
        <v>106</v>
      </c>
      <c r="G494" s="120">
        <v>0.5</v>
      </c>
      <c r="H494" s="48" t="s">
        <v>152</v>
      </c>
      <c r="I494" s="48">
        <v>0</v>
      </c>
      <c r="J494" s="120">
        <v>0.16</v>
      </c>
    </row>
    <row r="495" spans="1:10" ht="12.75" customHeight="1" x14ac:dyDescent="0.2">
      <c r="A495" s="120" t="s">
        <v>436</v>
      </c>
      <c r="B495" s="120" t="s">
        <v>472</v>
      </c>
      <c r="C495" s="120" t="s">
        <v>473</v>
      </c>
      <c r="D495" s="120">
        <v>1</v>
      </c>
      <c r="E495" s="120" t="s">
        <v>30</v>
      </c>
      <c r="F495" s="120">
        <v>106</v>
      </c>
      <c r="G495" s="120">
        <v>7</v>
      </c>
      <c r="H495" s="120" t="s">
        <v>152</v>
      </c>
      <c r="I495" s="120">
        <v>0</v>
      </c>
      <c r="J495" s="121">
        <v>1.8879999999999999</v>
      </c>
    </row>
    <row r="496" spans="1:10" ht="12.75" customHeight="1" x14ac:dyDescent="0.2">
      <c r="A496" s="120" t="s">
        <v>436</v>
      </c>
      <c r="B496" s="120" t="s">
        <v>474</v>
      </c>
      <c r="C496" s="120" t="s">
        <v>473</v>
      </c>
      <c r="D496" s="120">
        <v>1</v>
      </c>
      <c r="E496" s="120" t="s">
        <v>30</v>
      </c>
      <c r="F496" s="120">
        <v>106</v>
      </c>
      <c r="G496" s="120">
        <v>7</v>
      </c>
      <c r="H496" s="120" t="s">
        <v>152</v>
      </c>
      <c r="I496" s="120">
        <v>0</v>
      </c>
      <c r="J496" s="121">
        <v>1.8879999999999999</v>
      </c>
    </row>
    <row r="497" spans="1:10" ht="12.75" customHeight="1" x14ac:dyDescent="0.2">
      <c r="A497" s="120" t="s">
        <v>436</v>
      </c>
      <c r="B497" s="120" t="s">
        <v>475</v>
      </c>
      <c r="C497" s="120" t="s">
        <v>473</v>
      </c>
      <c r="D497" s="120">
        <v>1</v>
      </c>
      <c r="E497" s="120" t="s">
        <v>30</v>
      </c>
      <c r="F497" s="120">
        <v>106</v>
      </c>
      <c r="G497" s="120">
        <v>7</v>
      </c>
      <c r="H497" s="120" t="s">
        <v>152</v>
      </c>
      <c r="I497" s="120">
        <v>0</v>
      </c>
      <c r="J497" s="121">
        <v>1.8879999999999999</v>
      </c>
    </row>
    <row r="498" spans="1:10" ht="12.75" customHeight="1" x14ac:dyDescent="0.2">
      <c r="A498" s="120" t="s">
        <v>436</v>
      </c>
      <c r="B498" s="120" t="s">
        <v>476</v>
      </c>
      <c r="C498" s="120" t="s">
        <v>473</v>
      </c>
      <c r="D498" s="120">
        <v>1</v>
      </c>
      <c r="E498" s="120" t="s">
        <v>30</v>
      </c>
      <c r="F498" s="120">
        <v>106</v>
      </c>
      <c r="G498" s="120">
        <v>7</v>
      </c>
      <c r="H498" s="120" t="s">
        <v>152</v>
      </c>
      <c r="I498" s="120">
        <v>0</v>
      </c>
      <c r="J498" s="121">
        <v>1.8879999999999999</v>
      </c>
    </row>
    <row r="499" spans="1:10" ht="12.75" customHeight="1" x14ac:dyDescent="0.2">
      <c r="A499" s="122" t="s">
        <v>436</v>
      </c>
      <c r="B499" s="122" t="s">
        <v>477</v>
      </c>
      <c r="C499" s="122" t="s">
        <v>478</v>
      </c>
      <c r="D499" s="122">
        <v>2</v>
      </c>
      <c r="E499" s="122" t="s">
        <v>30</v>
      </c>
      <c r="F499" s="122">
        <v>106</v>
      </c>
      <c r="G499" s="122">
        <v>1</v>
      </c>
      <c r="H499" s="122" t="s">
        <v>152</v>
      </c>
      <c r="I499" s="122">
        <v>0</v>
      </c>
      <c r="J499" s="124">
        <v>3.5999999999999997E-2</v>
      </c>
    </row>
    <row r="500" spans="1:10" x14ac:dyDescent="0.2">
      <c r="A500" s="29"/>
      <c r="B500" s="20">
        <f>COUNTA(B476:B499)</f>
        <v>24</v>
      </c>
      <c r="C500" s="20"/>
      <c r="D500" s="61"/>
      <c r="E500" s="27">
        <f>COUNTIF(E476:E499, "Yes")</f>
        <v>24</v>
      </c>
      <c r="F500" s="29"/>
      <c r="G500" s="20"/>
      <c r="H500" s="29"/>
      <c r="I500" s="20"/>
      <c r="J500" s="103">
        <f>SUM(J476:J499)</f>
        <v>10.803000000000001</v>
      </c>
    </row>
    <row r="501" spans="1:10" x14ac:dyDescent="0.2">
      <c r="A501" s="29"/>
      <c r="B501" s="20"/>
      <c r="C501" s="20"/>
      <c r="D501" s="61"/>
      <c r="E501" s="20"/>
      <c r="F501" s="29"/>
      <c r="G501" s="20"/>
      <c r="H501" s="29"/>
      <c r="I501" s="20"/>
      <c r="J501" s="103"/>
    </row>
    <row r="502" spans="1:10" ht="12.75" customHeight="1" x14ac:dyDescent="0.2">
      <c r="A502" s="120" t="s">
        <v>479</v>
      </c>
      <c r="B502" s="120" t="s">
        <v>480</v>
      </c>
      <c r="C502" s="120" t="s">
        <v>481</v>
      </c>
      <c r="D502" s="120">
        <v>2</v>
      </c>
      <c r="E502" s="120" t="s">
        <v>30</v>
      </c>
      <c r="F502" s="120">
        <v>106</v>
      </c>
      <c r="G502" s="120">
        <v>1</v>
      </c>
      <c r="H502" s="120" t="s">
        <v>152</v>
      </c>
      <c r="I502" s="120">
        <v>0</v>
      </c>
      <c r="J502" s="121">
        <v>8.8999999999999996E-2</v>
      </c>
    </row>
    <row r="503" spans="1:10" ht="12.75" customHeight="1" x14ac:dyDescent="0.2">
      <c r="A503" s="111" t="s">
        <v>479</v>
      </c>
      <c r="B503" s="111" t="s">
        <v>1203</v>
      </c>
      <c r="C503" s="111" t="s">
        <v>1204</v>
      </c>
      <c r="D503" s="111">
        <v>2</v>
      </c>
      <c r="E503" s="120" t="s">
        <v>30</v>
      </c>
      <c r="F503" s="120">
        <v>106</v>
      </c>
      <c r="G503" s="111">
        <v>1</v>
      </c>
      <c r="H503" s="111" t="s">
        <v>152</v>
      </c>
      <c r="I503" s="111">
        <v>0</v>
      </c>
      <c r="J503" s="120">
        <v>0.76</v>
      </c>
    </row>
    <row r="504" spans="1:10" ht="12.75" customHeight="1" x14ac:dyDescent="0.2">
      <c r="A504" s="120" t="s">
        <v>479</v>
      </c>
      <c r="B504" s="120" t="s">
        <v>482</v>
      </c>
      <c r="C504" s="120" t="s">
        <v>483</v>
      </c>
      <c r="D504" s="120">
        <v>2</v>
      </c>
      <c r="E504" s="120" t="s">
        <v>30</v>
      </c>
      <c r="F504" s="120">
        <v>106</v>
      </c>
      <c r="G504" s="120">
        <v>1</v>
      </c>
      <c r="H504" s="120" t="s">
        <v>152</v>
      </c>
      <c r="I504" s="120">
        <v>0</v>
      </c>
      <c r="J504" s="121">
        <v>0.54600000000000004</v>
      </c>
    </row>
    <row r="505" spans="1:10" ht="12.75" customHeight="1" x14ac:dyDescent="0.2">
      <c r="A505" s="48" t="s">
        <v>479</v>
      </c>
      <c r="B505" s="48" t="s">
        <v>1150</v>
      </c>
      <c r="C505" s="48" t="s">
        <v>1151</v>
      </c>
      <c r="D505" s="48">
        <v>2</v>
      </c>
      <c r="E505" s="120" t="s">
        <v>30</v>
      </c>
      <c r="F505" s="120">
        <v>106</v>
      </c>
      <c r="G505" s="48">
        <v>1</v>
      </c>
      <c r="H505" s="48" t="s">
        <v>152</v>
      </c>
      <c r="I505" s="48">
        <v>0</v>
      </c>
      <c r="J505" s="120">
        <v>0.27</v>
      </c>
    </row>
    <row r="506" spans="1:10" ht="12.75" customHeight="1" x14ac:dyDescent="0.2">
      <c r="A506" s="120" t="s">
        <v>479</v>
      </c>
      <c r="B506" s="120" t="s">
        <v>484</v>
      </c>
      <c r="C506" s="120" t="s">
        <v>485</v>
      </c>
      <c r="D506" s="120">
        <v>2</v>
      </c>
      <c r="E506" s="120" t="s">
        <v>30</v>
      </c>
      <c r="F506" s="120">
        <v>106</v>
      </c>
      <c r="G506" s="120">
        <v>1</v>
      </c>
      <c r="H506" s="120" t="s">
        <v>152</v>
      </c>
      <c r="I506" s="120">
        <v>0</v>
      </c>
      <c r="J506" s="121">
        <v>3.3000000000000002E-2</v>
      </c>
    </row>
    <row r="507" spans="1:10" ht="12.75" customHeight="1" x14ac:dyDescent="0.2">
      <c r="A507" s="120" t="s">
        <v>479</v>
      </c>
      <c r="B507" s="120" t="s">
        <v>486</v>
      </c>
      <c r="C507" s="120" t="s">
        <v>487</v>
      </c>
      <c r="D507" s="120">
        <v>2</v>
      </c>
      <c r="E507" s="120" t="s">
        <v>30</v>
      </c>
      <c r="F507" s="120">
        <v>106</v>
      </c>
      <c r="G507" s="120">
        <v>1</v>
      </c>
      <c r="H507" s="120" t="s">
        <v>152</v>
      </c>
      <c r="I507" s="120">
        <v>0</v>
      </c>
      <c r="J507" s="121">
        <v>0.52400000000000002</v>
      </c>
    </row>
    <row r="508" spans="1:10" ht="12.75" customHeight="1" x14ac:dyDescent="0.2">
      <c r="A508" s="111" t="s">
        <v>479</v>
      </c>
      <c r="B508" s="111" t="s">
        <v>1159</v>
      </c>
      <c r="C508" s="111" t="s">
        <v>1160</v>
      </c>
      <c r="D508" s="111">
        <v>2</v>
      </c>
      <c r="E508" s="120" t="s">
        <v>30</v>
      </c>
      <c r="F508" s="120">
        <v>106</v>
      </c>
      <c r="G508" s="111">
        <v>1</v>
      </c>
      <c r="H508" s="111" t="s">
        <v>152</v>
      </c>
      <c r="I508" s="111">
        <v>0</v>
      </c>
      <c r="J508" s="120">
        <v>0.01</v>
      </c>
    </row>
    <row r="509" spans="1:10" ht="12.75" customHeight="1" x14ac:dyDescent="0.2">
      <c r="A509" s="48" t="s">
        <v>479</v>
      </c>
      <c r="B509" s="48" t="s">
        <v>1198</v>
      </c>
      <c r="C509" s="48" t="s">
        <v>1199</v>
      </c>
      <c r="D509" s="48">
        <v>2</v>
      </c>
      <c r="E509" s="120" t="s">
        <v>30</v>
      </c>
      <c r="F509" s="120">
        <v>106</v>
      </c>
      <c r="G509" s="48">
        <v>1</v>
      </c>
      <c r="H509" s="48" t="s">
        <v>152</v>
      </c>
      <c r="I509" s="48">
        <v>0</v>
      </c>
      <c r="J509" s="120">
        <v>0</v>
      </c>
    </row>
    <row r="510" spans="1:10" ht="12.75" customHeight="1" x14ac:dyDescent="0.2">
      <c r="A510" s="48" t="s">
        <v>479</v>
      </c>
      <c r="B510" s="48" t="s">
        <v>1229</v>
      </c>
      <c r="C510" s="48" t="s">
        <v>1230</v>
      </c>
      <c r="D510" s="48">
        <v>2</v>
      </c>
      <c r="E510" s="120" t="s">
        <v>30</v>
      </c>
      <c r="F510" s="120">
        <v>106</v>
      </c>
      <c r="G510" s="48">
        <v>1</v>
      </c>
      <c r="H510" s="48" t="s">
        <v>152</v>
      </c>
      <c r="I510" s="48">
        <v>0</v>
      </c>
      <c r="J510" s="120">
        <v>0.31</v>
      </c>
    </row>
    <row r="511" spans="1:10" ht="12.75" customHeight="1" x14ac:dyDescent="0.2">
      <c r="A511" s="111" t="s">
        <v>479</v>
      </c>
      <c r="B511" s="111" t="s">
        <v>1184</v>
      </c>
      <c r="C511" s="111" t="s">
        <v>1185</v>
      </c>
      <c r="D511" s="111">
        <v>2</v>
      </c>
      <c r="E511" s="120" t="s">
        <v>30</v>
      </c>
      <c r="F511" s="120">
        <v>106</v>
      </c>
      <c r="G511" s="111">
        <v>1</v>
      </c>
      <c r="H511" s="111" t="s">
        <v>152</v>
      </c>
      <c r="I511" s="111">
        <v>0</v>
      </c>
      <c r="J511" s="120">
        <v>0.32</v>
      </c>
    </row>
    <row r="512" spans="1:10" ht="12.75" customHeight="1" x14ac:dyDescent="0.2">
      <c r="A512" s="111" t="s">
        <v>479</v>
      </c>
      <c r="B512" s="111" t="s">
        <v>1201</v>
      </c>
      <c r="C512" s="111" t="s">
        <v>1202</v>
      </c>
      <c r="D512" s="111">
        <v>2</v>
      </c>
      <c r="E512" s="120" t="s">
        <v>30</v>
      </c>
      <c r="F512" s="120">
        <v>106</v>
      </c>
      <c r="G512" s="111">
        <v>1</v>
      </c>
      <c r="H512" s="111" t="s">
        <v>152</v>
      </c>
      <c r="I512" s="111">
        <v>0</v>
      </c>
      <c r="J512" s="120">
        <v>0</v>
      </c>
    </row>
    <row r="513" spans="1:10" ht="12.75" customHeight="1" x14ac:dyDescent="0.2">
      <c r="A513" s="48" t="s">
        <v>479</v>
      </c>
      <c r="B513" s="48" t="s">
        <v>1188</v>
      </c>
      <c r="C513" s="48" t="s">
        <v>1189</v>
      </c>
      <c r="D513" s="48">
        <v>2</v>
      </c>
      <c r="E513" s="120" t="s">
        <v>30</v>
      </c>
      <c r="F513" s="120">
        <v>106</v>
      </c>
      <c r="G513" s="48">
        <v>1</v>
      </c>
      <c r="H513" s="48" t="s">
        <v>152</v>
      </c>
      <c r="I513" s="48">
        <v>0</v>
      </c>
      <c r="J513" s="120">
        <v>0.02</v>
      </c>
    </row>
    <row r="514" spans="1:10" ht="12.75" customHeight="1" x14ac:dyDescent="0.2">
      <c r="A514" s="48" t="s">
        <v>479</v>
      </c>
      <c r="B514" s="48" t="s">
        <v>1161</v>
      </c>
      <c r="C514" s="48" t="s">
        <v>1162</v>
      </c>
      <c r="D514" s="48">
        <v>2</v>
      </c>
      <c r="E514" s="120" t="s">
        <v>30</v>
      </c>
      <c r="F514" s="120">
        <v>106</v>
      </c>
      <c r="G514" s="48">
        <v>1</v>
      </c>
      <c r="H514" s="48" t="s">
        <v>152</v>
      </c>
      <c r="I514" s="48">
        <v>0</v>
      </c>
      <c r="J514" s="120">
        <v>0.2</v>
      </c>
    </row>
    <row r="515" spans="1:10" ht="12.75" customHeight="1" x14ac:dyDescent="0.2">
      <c r="A515" s="111" t="s">
        <v>479</v>
      </c>
      <c r="B515" s="111" t="s">
        <v>1209</v>
      </c>
      <c r="C515" s="111" t="s">
        <v>1210</v>
      </c>
      <c r="D515" s="111">
        <v>2</v>
      </c>
      <c r="E515" s="120" t="s">
        <v>30</v>
      </c>
      <c r="F515" s="120">
        <v>106</v>
      </c>
      <c r="G515" s="111">
        <v>1</v>
      </c>
      <c r="H515" s="111" t="s">
        <v>152</v>
      </c>
      <c r="I515" s="111">
        <v>0</v>
      </c>
      <c r="J515" s="120">
        <v>0.11</v>
      </c>
    </row>
    <row r="516" spans="1:10" ht="12.75" customHeight="1" x14ac:dyDescent="0.2">
      <c r="A516" s="111" t="s">
        <v>479</v>
      </c>
      <c r="B516" s="111" t="s">
        <v>1186</v>
      </c>
      <c r="C516" s="111" t="s">
        <v>1187</v>
      </c>
      <c r="D516" s="111">
        <v>2</v>
      </c>
      <c r="E516" s="120" t="s">
        <v>30</v>
      </c>
      <c r="F516" s="120">
        <v>106</v>
      </c>
      <c r="G516" s="111">
        <v>1</v>
      </c>
      <c r="H516" s="111" t="s">
        <v>152</v>
      </c>
      <c r="I516" s="111">
        <v>0</v>
      </c>
      <c r="J516" s="120">
        <v>0</v>
      </c>
    </row>
    <row r="517" spans="1:10" ht="12.75" customHeight="1" x14ac:dyDescent="0.2">
      <c r="A517" s="111" t="s">
        <v>479</v>
      </c>
      <c r="B517" s="111" t="s">
        <v>1221</v>
      </c>
      <c r="C517" s="111" t="s">
        <v>1222</v>
      </c>
      <c r="D517" s="111">
        <v>2</v>
      </c>
      <c r="E517" s="120" t="s">
        <v>30</v>
      </c>
      <c r="F517" s="120">
        <v>106</v>
      </c>
      <c r="G517" s="111">
        <v>1</v>
      </c>
      <c r="H517" s="111" t="s">
        <v>152</v>
      </c>
      <c r="I517" s="111">
        <v>0</v>
      </c>
      <c r="J517" s="120">
        <v>3.85</v>
      </c>
    </row>
    <row r="518" spans="1:10" ht="12.75" customHeight="1" x14ac:dyDescent="0.2">
      <c r="A518" s="120" t="s">
        <v>479</v>
      </c>
      <c r="B518" s="120" t="s">
        <v>488</v>
      </c>
      <c r="C518" s="120" t="s">
        <v>489</v>
      </c>
      <c r="D518" s="120">
        <v>2</v>
      </c>
      <c r="E518" s="120" t="s">
        <v>30</v>
      </c>
      <c r="F518" s="120">
        <v>106</v>
      </c>
      <c r="G518" s="120">
        <v>1</v>
      </c>
      <c r="H518" s="120" t="s">
        <v>152</v>
      </c>
      <c r="I518" s="120">
        <v>0</v>
      </c>
      <c r="J518" s="121">
        <v>0.112</v>
      </c>
    </row>
    <row r="519" spans="1:10" ht="12.75" customHeight="1" x14ac:dyDescent="0.2">
      <c r="A519" s="111" t="s">
        <v>479</v>
      </c>
      <c r="B519" s="111" t="s">
        <v>1181</v>
      </c>
      <c r="C519" s="111" t="s">
        <v>447</v>
      </c>
      <c r="D519" s="111">
        <v>2</v>
      </c>
      <c r="E519" s="120" t="s">
        <v>30</v>
      </c>
      <c r="F519" s="120">
        <v>106</v>
      </c>
      <c r="G519" s="111">
        <v>1</v>
      </c>
      <c r="H519" s="111" t="s">
        <v>152</v>
      </c>
      <c r="I519" s="111">
        <v>0</v>
      </c>
      <c r="J519" s="120">
        <v>0.1</v>
      </c>
    </row>
    <row r="520" spans="1:10" ht="12.75" customHeight="1" x14ac:dyDescent="0.2">
      <c r="A520" s="111" t="s">
        <v>479</v>
      </c>
      <c r="B520" s="111" t="s">
        <v>1215</v>
      </c>
      <c r="C520" s="111" t="s">
        <v>1216</v>
      </c>
      <c r="D520" s="111">
        <v>2</v>
      </c>
      <c r="E520" s="120" t="s">
        <v>30</v>
      </c>
      <c r="F520" s="120">
        <v>106</v>
      </c>
      <c r="G520" s="111">
        <v>1</v>
      </c>
      <c r="H520" s="111" t="s">
        <v>152</v>
      </c>
      <c r="I520" s="111">
        <v>0</v>
      </c>
      <c r="J520" s="120">
        <v>0.22</v>
      </c>
    </row>
    <row r="521" spans="1:10" ht="12.75" customHeight="1" x14ac:dyDescent="0.2">
      <c r="A521" s="120" t="s">
        <v>479</v>
      </c>
      <c r="B521" s="120" t="s">
        <v>490</v>
      </c>
      <c r="C521" s="120" t="s">
        <v>491</v>
      </c>
      <c r="D521" s="120">
        <v>2</v>
      </c>
      <c r="E521" s="120" t="s">
        <v>30</v>
      </c>
      <c r="F521" s="120">
        <v>106</v>
      </c>
      <c r="G521" s="120">
        <v>1</v>
      </c>
      <c r="H521" s="120" t="s">
        <v>152</v>
      </c>
      <c r="I521" s="120">
        <v>0</v>
      </c>
      <c r="J521" s="121">
        <v>1.198</v>
      </c>
    </row>
    <row r="522" spans="1:10" ht="12.75" customHeight="1" x14ac:dyDescent="0.2">
      <c r="A522" s="120" t="s">
        <v>479</v>
      </c>
      <c r="B522" s="120" t="s">
        <v>492</v>
      </c>
      <c r="C522" s="120" t="s">
        <v>491</v>
      </c>
      <c r="D522" s="120">
        <v>2</v>
      </c>
      <c r="E522" s="120" t="s">
        <v>30</v>
      </c>
      <c r="F522" s="120">
        <v>106</v>
      </c>
      <c r="G522" s="120">
        <v>1</v>
      </c>
      <c r="H522" s="120" t="s">
        <v>152</v>
      </c>
      <c r="I522" s="120">
        <v>0</v>
      </c>
      <c r="J522" s="121">
        <v>1.198</v>
      </c>
    </row>
    <row r="523" spans="1:10" ht="12.75" customHeight="1" x14ac:dyDescent="0.2">
      <c r="A523" s="120" t="s">
        <v>479</v>
      </c>
      <c r="B523" s="120" t="s">
        <v>493</v>
      </c>
      <c r="C523" s="120" t="s">
        <v>494</v>
      </c>
      <c r="D523" s="120">
        <v>2</v>
      </c>
      <c r="E523" s="120" t="s">
        <v>30</v>
      </c>
      <c r="F523" s="120">
        <v>106</v>
      </c>
      <c r="G523" s="120">
        <v>1</v>
      </c>
      <c r="H523" s="120" t="s">
        <v>152</v>
      </c>
      <c r="I523" s="120">
        <v>0</v>
      </c>
      <c r="J523" s="121">
        <v>2.8000000000000001E-2</v>
      </c>
    </row>
    <row r="524" spans="1:10" ht="12.75" customHeight="1" x14ac:dyDescent="0.2">
      <c r="A524" s="120" t="s">
        <v>479</v>
      </c>
      <c r="B524" s="120" t="s">
        <v>495</v>
      </c>
      <c r="C524" s="120" t="s">
        <v>496</v>
      </c>
      <c r="D524" s="120">
        <v>2</v>
      </c>
      <c r="E524" s="120" t="s">
        <v>30</v>
      </c>
      <c r="F524" s="120">
        <v>106</v>
      </c>
      <c r="G524" s="120">
        <v>1</v>
      </c>
      <c r="H524" s="120" t="s">
        <v>152</v>
      </c>
      <c r="I524" s="120">
        <v>0</v>
      </c>
      <c r="J524" s="121">
        <v>6.5000000000000002E-2</v>
      </c>
    </row>
    <row r="525" spans="1:10" ht="12.75" customHeight="1" x14ac:dyDescent="0.2">
      <c r="A525" s="120" t="s">
        <v>479</v>
      </c>
      <c r="B525" s="120" t="s">
        <v>497</v>
      </c>
      <c r="C525" s="120" t="s">
        <v>498</v>
      </c>
      <c r="D525" s="120">
        <v>2</v>
      </c>
      <c r="E525" s="120" t="s">
        <v>30</v>
      </c>
      <c r="F525" s="120">
        <v>106</v>
      </c>
      <c r="G525" s="120">
        <v>1</v>
      </c>
      <c r="H525" s="120" t="s">
        <v>152</v>
      </c>
      <c r="I525" s="120">
        <v>0</v>
      </c>
      <c r="J525" s="121">
        <v>0.47699999999999998</v>
      </c>
    </row>
    <row r="526" spans="1:10" ht="12.75" customHeight="1" x14ac:dyDescent="0.2">
      <c r="A526" s="111" t="s">
        <v>479</v>
      </c>
      <c r="B526" s="111" t="s">
        <v>1177</v>
      </c>
      <c r="C526" s="111" t="s">
        <v>1178</v>
      </c>
      <c r="D526" s="111">
        <v>2</v>
      </c>
      <c r="E526" s="120" t="s">
        <v>30</v>
      </c>
      <c r="F526" s="120">
        <v>106</v>
      </c>
      <c r="G526" s="111">
        <v>1</v>
      </c>
      <c r="H526" s="111" t="s">
        <v>152</v>
      </c>
      <c r="I526" s="111">
        <v>0</v>
      </c>
      <c r="J526" s="120">
        <v>0.17</v>
      </c>
    </row>
    <row r="527" spans="1:10" ht="12.75" customHeight="1" x14ac:dyDescent="0.2">
      <c r="A527" s="111" t="s">
        <v>479</v>
      </c>
      <c r="B527" s="111" t="s">
        <v>1179</v>
      </c>
      <c r="C527" s="111" t="s">
        <v>1180</v>
      </c>
      <c r="D527" s="111">
        <v>2</v>
      </c>
      <c r="E527" s="120" t="s">
        <v>30</v>
      </c>
      <c r="F527" s="120">
        <v>106</v>
      </c>
      <c r="G527" s="111">
        <v>1</v>
      </c>
      <c r="H527" s="111" t="s">
        <v>152</v>
      </c>
      <c r="I527" s="111">
        <v>0</v>
      </c>
      <c r="J527" s="120">
        <v>0.02</v>
      </c>
    </row>
    <row r="528" spans="1:10" ht="12.75" customHeight="1" x14ac:dyDescent="0.2">
      <c r="A528" s="48" t="s">
        <v>479</v>
      </c>
      <c r="B528" s="48" t="s">
        <v>1244</v>
      </c>
      <c r="C528" s="48" t="s">
        <v>1245</v>
      </c>
      <c r="D528" s="48">
        <v>2</v>
      </c>
      <c r="E528" s="120" t="s">
        <v>30</v>
      </c>
      <c r="F528" s="120">
        <v>106</v>
      </c>
      <c r="G528" s="48">
        <v>1</v>
      </c>
      <c r="H528" s="48" t="s">
        <v>152</v>
      </c>
      <c r="I528" s="48">
        <v>0</v>
      </c>
      <c r="J528" s="120">
        <v>0</v>
      </c>
    </row>
    <row r="529" spans="1:10" ht="12.75" customHeight="1" x14ac:dyDescent="0.2">
      <c r="A529" s="120" t="s">
        <v>479</v>
      </c>
      <c r="B529" s="120" t="s">
        <v>499</v>
      </c>
      <c r="C529" s="120" t="s">
        <v>500</v>
      </c>
      <c r="D529" s="120">
        <v>2</v>
      </c>
      <c r="E529" s="120" t="s">
        <v>30</v>
      </c>
      <c r="F529" s="120">
        <v>106</v>
      </c>
      <c r="G529" s="120">
        <v>1</v>
      </c>
      <c r="H529" s="120" t="s">
        <v>152</v>
      </c>
      <c r="I529" s="120">
        <v>0</v>
      </c>
      <c r="J529" s="121">
        <v>2.1999999999999999E-2</v>
      </c>
    </row>
    <row r="530" spans="1:10" ht="12.75" customHeight="1" x14ac:dyDescent="0.2">
      <c r="A530" s="120" t="s">
        <v>479</v>
      </c>
      <c r="B530" s="120" t="s">
        <v>501</v>
      </c>
      <c r="C530" s="120" t="s">
        <v>502</v>
      </c>
      <c r="D530" s="120">
        <v>2</v>
      </c>
      <c r="E530" s="120" t="s">
        <v>30</v>
      </c>
      <c r="F530" s="120">
        <v>106</v>
      </c>
      <c r="G530" s="120">
        <v>1</v>
      </c>
      <c r="H530" s="120" t="s">
        <v>152</v>
      </c>
      <c r="I530" s="120">
        <v>0</v>
      </c>
      <c r="J530" s="121">
        <v>8.6999999999999994E-2</v>
      </c>
    </row>
    <row r="531" spans="1:10" ht="12.75" customHeight="1" x14ac:dyDescent="0.2">
      <c r="A531" s="48" t="s">
        <v>479</v>
      </c>
      <c r="B531" s="48" t="s">
        <v>1167</v>
      </c>
      <c r="C531" s="48" t="s">
        <v>1168</v>
      </c>
      <c r="D531" s="48">
        <v>2</v>
      </c>
      <c r="E531" s="120" t="s">
        <v>30</v>
      </c>
      <c r="F531" s="120">
        <v>106</v>
      </c>
      <c r="G531" s="48">
        <v>1</v>
      </c>
      <c r="H531" s="48" t="s">
        <v>152</v>
      </c>
      <c r="I531" s="48">
        <v>0</v>
      </c>
      <c r="J531" s="120">
        <v>0.04</v>
      </c>
    </row>
    <row r="532" spans="1:10" ht="12.75" customHeight="1" x14ac:dyDescent="0.2">
      <c r="A532" s="111" t="s">
        <v>479</v>
      </c>
      <c r="B532" s="111" t="s">
        <v>1205</v>
      </c>
      <c r="C532" s="111" t="s">
        <v>1206</v>
      </c>
      <c r="D532" s="111">
        <v>2</v>
      </c>
      <c r="E532" s="120" t="s">
        <v>30</v>
      </c>
      <c r="F532" s="120">
        <v>106</v>
      </c>
      <c r="G532" s="111">
        <v>1</v>
      </c>
      <c r="H532" s="111" t="s">
        <v>152</v>
      </c>
      <c r="I532" s="111">
        <v>0</v>
      </c>
      <c r="J532" s="120">
        <v>0.04</v>
      </c>
    </row>
    <row r="533" spans="1:10" ht="12.75" customHeight="1" x14ac:dyDescent="0.2">
      <c r="A533" s="120" t="s">
        <v>479</v>
      </c>
      <c r="B533" s="120" t="s">
        <v>503</v>
      </c>
      <c r="C533" s="120" t="s">
        <v>504</v>
      </c>
      <c r="D533" s="120">
        <v>2</v>
      </c>
      <c r="E533" s="120" t="s">
        <v>30</v>
      </c>
      <c r="F533" s="120">
        <v>106</v>
      </c>
      <c r="G533" s="120">
        <v>1</v>
      </c>
      <c r="H533" s="120" t="s">
        <v>152</v>
      </c>
      <c r="I533" s="120">
        <v>0</v>
      </c>
      <c r="J533" s="121">
        <v>0.24</v>
      </c>
    </row>
    <row r="534" spans="1:10" ht="12.75" customHeight="1" x14ac:dyDescent="0.2">
      <c r="A534" s="48" t="s">
        <v>479</v>
      </c>
      <c r="B534" s="48" t="s">
        <v>1207</v>
      </c>
      <c r="C534" s="48" t="s">
        <v>1208</v>
      </c>
      <c r="D534" s="48">
        <v>2</v>
      </c>
      <c r="E534" s="120" t="s">
        <v>30</v>
      </c>
      <c r="F534" s="120">
        <v>106</v>
      </c>
      <c r="G534" s="48">
        <v>1</v>
      </c>
      <c r="H534" s="48" t="s">
        <v>152</v>
      </c>
      <c r="I534" s="48">
        <v>0</v>
      </c>
      <c r="J534" s="120">
        <v>0.03</v>
      </c>
    </row>
    <row r="535" spans="1:10" ht="12.75" customHeight="1" x14ac:dyDescent="0.2">
      <c r="A535" s="120" t="s">
        <v>479</v>
      </c>
      <c r="B535" s="120" t="s">
        <v>505</v>
      </c>
      <c r="C535" s="120" t="s">
        <v>506</v>
      </c>
      <c r="D535" s="120">
        <v>2</v>
      </c>
      <c r="E535" s="120" t="s">
        <v>30</v>
      </c>
      <c r="F535" s="120">
        <v>106</v>
      </c>
      <c r="G535" s="120">
        <v>1</v>
      </c>
      <c r="H535" s="120" t="s">
        <v>152</v>
      </c>
      <c r="I535" s="120">
        <v>0</v>
      </c>
      <c r="J535" s="121">
        <v>0.25</v>
      </c>
    </row>
    <row r="536" spans="1:10" ht="12.75" customHeight="1" x14ac:dyDescent="0.2">
      <c r="A536" s="48" t="s">
        <v>479</v>
      </c>
      <c r="B536" s="48" t="s">
        <v>1169</v>
      </c>
      <c r="C536" s="48" t="s">
        <v>1170</v>
      </c>
      <c r="D536" s="48">
        <v>2</v>
      </c>
      <c r="E536" s="120" t="s">
        <v>30</v>
      </c>
      <c r="F536" s="120">
        <v>106</v>
      </c>
      <c r="G536" s="48">
        <v>1</v>
      </c>
      <c r="H536" s="48" t="s">
        <v>152</v>
      </c>
      <c r="I536" s="48">
        <v>0</v>
      </c>
      <c r="J536" s="120">
        <v>0.41</v>
      </c>
    </row>
    <row r="537" spans="1:10" ht="12.75" customHeight="1" x14ac:dyDescent="0.2">
      <c r="A537" s="120" t="s">
        <v>479</v>
      </c>
      <c r="B537" s="120" t="s">
        <v>507</v>
      </c>
      <c r="C537" s="120" t="s">
        <v>508</v>
      </c>
      <c r="D537" s="120">
        <v>2</v>
      </c>
      <c r="E537" s="120" t="s">
        <v>30</v>
      </c>
      <c r="F537" s="120">
        <v>106</v>
      </c>
      <c r="G537" s="120">
        <v>1</v>
      </c>
      <c r="H537" s="120" t="s">
        <v>152</v>
      </c>
      <c r="I537" s="120">
        <v>0</v>
      </c>
      <c r="J537" s="121">
        <v>2.4E-2</v>
      </c>
    </row>
    <row r="538" spans="1:10" ht="12.75" customHeight="1" x14ac:dyDescent="0.2">
      <c r="A538" s="120" t="s">
        <v>479</v>
      </c>
      <c r="B538" s="120" t="s">
        <v>509</v>
      </c>
      <c r="C538" s="120" t="s">
        <v>510</v>
      </c>
      <c r="D538" s="120">
        <v>2</v>
      </c>
      <c r="E538" s="120" t="s">
        <v>30</v>
      </c>
      <c r="F538" s="120">
        <v>106</v>
      </c>
      <c r="G538" s="120">
        <v>1</v>
      </c>
      <c r="H538" s="120" t="s">
        <v>152</v>
      </c>
      <c r="I538" s="120">
        <v>0</v>
      </c>
      <c r="J538" s="121">
        <v>2.5000000000000001E-2</v>
      </c>
    </row>
    <row r="539" spans="1:10" ht="12.75" customHeight="1" x14ac:dyDescent="0.2">
      <c r="A539" s="160" t="s">
        <v>479</v>
      </c>
      <c r="B539" s="160" t="s">
        <v>1313</v>
      </c>
      <c r="C539" s="160" t="s">
        <v>1314</v>
      </c>
      <c r="D539" s="49">
        <v>2</v>
      </c>
      <c r="E539" s="120" t="s">
        <v>30</v>
      </c>
      <c r="F539" s="120">
        <v>106</v>
      </c>
      <c r="G539" s="120">
        <v>1</v>
      </c>
      <c r="H539" s="120" t="s">
        <v>152</v>
      </c>
      <c r="I539" s="120">
        <v>0</v>
      </c>
      <c r="J539" s="111">
        <v>0.65</v>
      </c>
    </row>
    <row r="540" spans="1:10" ht="12.75" customHeight="1" x14ac:dyDescent="0.2">
      <c r="A540" s="111" t="s">
        <v>479</v>
      </c>
      <c r="B540" s="111" t="s">
        <v>1192</v>
      </c>
      <c r="C540" s="111" t="s">
        <v>1193</v>
      </c>
      <c r="D540" s="111">
        <v>2</v>
      </c>
      <c r="E540" s="120" t="s">
        <v>30</v>
      </c>
      <c r="F540" s="120">
        <v>106</v>
      </c>
      <c r="G540" s="111">
        <v>1</v>
      </c>
      <c r="H540" s="111" t="s">
        <v>152</v>
      </c>
      <c r="I540" s="111">
        <v>0</v>
      </c>
      <c r="J540" s="120">
        <v>0.4</v>
      </c>
    </row>
    <row r="541" spans="1:10" ht="12.75" customHeight="1" x14ac:dyDescent="0.2">
      <c r="A541" s="160" t="s">
        <v>479</v>
      </c>
      <c r="B541" s="160" t="s">
        <v>1315</v>
      </c>
      <c r="C541" s="160" t="s">
        <v>1316</v>
      </c>
      <c r="D541" s="111">
        <v>2</v>
      </c>
      <c r="E541" s="120" t="s">
        <v>30</v>
      </c>
      <c r="F541" s="120">
        <v>106</v>
      </c>
      <c r="G541" s="111">
        <v>1</v>
      </c>
      <c r="H541" s="111" t="s">
        <v>152</v>
      </c>
      <c r="I541" s="111">
        <v>0</v>
      </c>
      <c r="J541" s="160">
        <v>0.01</v>
      </c>
    </row>
    <row r="542" spans="1:10" ht="12.75" customHeight="1" x14ac:dyDescent="0.2">
      <c r="A542" s="120" t="s">
        <v>479</v>
      </c>
      <c r="B542" s="120" t="s">
        <v>511</v>
      </c>
      <c r="C542" s="120" t="s">
        <v>512</v>
      </c>
      <c r="D542" s="120">
        <v>2</v>
      </c>
      <c r="E542" s="120" t="s">
        <v>30</v>
      </c>
      <c r="F542" s="120">
        <v>106</v>
      </c>
      <c r="G542" s="120">
        <v>1</v>
      </c>
      <c r="H542" s="120" t="s">
        <v>152</v>
      </c>
      <c r="I542" s="120">
        <v>0</v>
      </c>
      <c r="J542" s="121">
        <v>0.16800000000000001</v>
      </c>
    </row>
    <row r="543" spans="1:10" ht="12.75" customHeight="1" x14ac:dyDescent="0.2">
      <c r="A543" s="111" t="s">
        <v>479</v>
      </c>
      <c r="B543" s="111" t="s">
        <v>1153</v>
      </c>
      <c r="C543" s="111" t="s">
        <v>1154</v>
      </c>
      <c r="D543" s="111">
        <v>2</v>
      </c>
      <c r="E543" s="120" t="s">
        <v>30</v>
      </c>
      <c r="F543" s="120">
        <v>106</v>
      </c>
      <c r="G543" s="111">
        <v>1</v>
      </c>
      <c r="H543" s="111" t="s">
        <v>152</v>
      </c>
      <c r="I543" s="111">
        <v>0</v>
      </c>
      <c r="J543" s="120">
        <v>0.51</v>
      </c>
    </row>
    <row r="544" spans="1:10" ht="12.75" customHeight="1" x14ac:dyDescent="0.2">
      <c r="A544" s="48" t="s">
        <v>479</v>
      </c>
      <c r="B544" s="48" t="s">
        <v>1148</v>
      </c>
      <c r="C544" s="48" t="s">
        <v>1149</v>
      </c>
      <c r="D544" s="48">
        <v>2</v>
      </c>
      <c r="E544" s="120" t="s">
        <v>30</v>
      </c>
      <c r="F544" s="120">
        <v>106</v>
      </c>
      <c r="G544" s="48">
        <v>1</v>
      </c>
      <c r="H544" s="48" t="s">
        <v>152</v>
      </c>
      <c r="I544" s="48">
        <v>0</v>
      </c>
      <c r="J544" s="120">
        <v>0.31</v>
      </c>
    </row>
    <row r="545" spans="1:10" ht="12.75" customHeight="1" x14ac:dyDescent="0.2">
      <c r="A545" s="48" t="s">
        <v>479</v>
      </c>
      <c r="B545" s="48" t="s">
        <v>1152</v>
      </c>
      <c r="C545" s="48" t="s">
        <v>1149</v>
      </c>
      <c r="D545" s="48">
        <v>2</v>
      </c>
      <c r="E545" s="120" t="s">
        <v>30</v>
      </c>
      <c r="F545" s="120">
        <v>106</v>
      </c>
      <c r="G545" s="48">
        <v>1</v>
      </c>
      <c r="H545" s="48" t="s">
        <v>152</v>
      </c>
      <c r="I545" s="48">
        <v>0</v>
      </c>
      <c r="J545" s="120">
        <v>0.31</v>
      </c>
    </row>
    <row r="546" spans="1:10" ht="12.75" customHeight="1" x14ac:dyDescent="0.2">
      <c r="A546" s="48" t="s">
        <v>479</v>
      </c>
      <c r="B546" s="48" t="s">
        <v>1237</v>
      </c>
      <c r="C546" s="48" t="s">
        <v>1238</v>
      </c>
      <c r="D546" s="48">
        <v>2</v>
      </c>
      <c r="E546" s="120" t="s">
        <v>30</v>
      </c>
      <c r="F546" s="120">
        <v>106</v>
      </c>
      <c r="G546" s="48">
        <v>1</v>
      </c>
      <c r="H546" s="48" t="s">
        <v>152</v>
      </c>
      <c r="I546" s="48">
        <v>0</v>
      </c>
      <c r="J546" s="120">
        <v>0.31</v>
      </c>
    </row>
    <row r="547" spans="1:10" ht="12.75" customHeight="1" x14ac:dyDescent="0.2">
      <c r="A547" s="48" t="s">
        <v>479</v>
      </c>
      <c r="B547" s="48" t="s">
        <v>1190</v>
      </c>
      <c r="C547" s="48" t="s">
        <v>1191</v>
      </c>
      <c r="D547" s="48">
        <v>2</v>
      </c>
      <c r="E547" s="120" t="s">
        <v>30</v>
      </c>
      <c r="F547" s="120">
        <v>106</v>
      </c>
      <c r="G547" s="48">
        <v>1</v>
      </c>
      <c r="H547" s="48" t="s">
        <v>152</v>
      </c>
      <c r="I547" s="48">
        <v>0</v>
      </c>
      <c r="J547" s="120">
        <v>0.31</v>
      </c>
    </row>
    <row r="548" spans="1:10" ht="12.75" customHeight="1" x14ac:dyDescent="0.2">
      <c r="A548" s="48" t="s">
        <v>479</v>
      </c>
      <c r="B548" s="48" t="s">
        <v>1165</v>
      </c>
      <c r="C548" s="48" t="s">
        <v>1166</v>
      </c>
      <c r="D548" s="48">
        <v>2</v>
      </c>
      <c r="E548" s="120" t="s">
        <v>30</v>
      </c>
      <c r="F548" s="120">
        <v>106</v>
      </c>
      <c r="G548" s="48">
        <v>0.25</v>
      </c>
      <c r="H548" s="48" t="s">
        <v>152</v>
      </c>
      <c r="I548" s="48">
        <v>0</v>
      </c>
      <c r="J548" s="120">
        <v>0.14000000000000001</v>
      </c>
    </row>
    <row r="549" spans="1:10" ht="12.75" customHeight="1" x14ac:dyDescent="0.2">
      <c r="A549" s="111" t="s">
        <v>479</v>
      </c>
      <c r="B549" s="111" t="s">
        <v>1211</v>
      </c>
      <c r="C549" s="111" t="s">
        <v>1212</v>
      </c>
      <c r="D549" s="111">
        <v>2</v>
      </c>
      <c r="E549" s="120" t="s">
        <v>30</v>
      </c>
      <c r="F549" s="120">
        <v>106</v>
      </c>
      <c r="G549" s="111">
        <v>1</v>
      </c>
      <c r="H549" s="111" t="s">
        <v>152</v>
      </c>
      <c r="I549" s="111">
        <v>0</v>
      </c>
      <c r="J549" s="120">
        <v>0.31</v>
      </c>
    </row>
    <row r="550" spans="1:10" ht="12.75" customHeight="1" x14ac:dyDescent="0.2">
      <c r="A550" s="111" t="s">
        <v>479</v>
      </c>
      <c r="B550" s="111" t="s">
        <v>1155</v>
      </c>
      <c r="C550" s="111" t="s">
        <v>1156</v>
      </c>
      <c r="D550" s="111">
        <v>2</v>
      </c>
      <c r="E550" s="120" t="s">
        <v>30</v>
      </c>
      <c r="F550" s="120">
        <v>106</v>
      </c>
      <c r="G550" s="111">
        <v>1</v>
      </c>
      <c r="H550" s="111" t="s">
        <v>152</v>
      </c>
      <c r="I550" s="111">
        <v>0</v>
      </c>
      <c r="J550" s="120">
        <v>0.1</v>
      </c>
    </row>
    <row r="551" spans="1:10" ht="12.75" customHeight="1" x14ac:dyDescent="0.2">
      <c r="A551" s="120" t="s">
        <v>479</v>
      </c>
      <c r="B551" s="120" t="s">
        <v>513</v>
      </c>
      <c r="C551" s="120" t="s">
        <v>514</v>
      </c>
      <c r="D551" s="120">
        <v>2</v>
      </c>
      <c r="E551" s="120" t="s">
        <v>30</v>
      </c>
      <c r="F551" s="120">
        <v>106</v>
      </c>
      <c r="G551" s="120">
        <v>1</v>
      </c>
      <c r="H551" s="120" t="s">
        <v>152</v>
      </c>
      <c r="I551" s="120">
        <v>0</v>
      </c>
      <c r="J551" s="121">
        <v>0.13200000000000001</v>
      </c>
    </row>
    <row r="552" spans="1:10" ht="12.75" customHeight="1" x14ac:dyDescent="0.2">
      <c r="A552" s="120" t="s">
        <v>479</v>
      </c>
      <c r="B552" s="120" t="s">
        <v>515</v>
      </c>
      <c r="C552" s="120" t="s">
        <v>516</v>
      </c>
      <c r="D552" s="120">
        <v>2</v>
      </c>
      <c r="E552" s="120" t="s">
        <v>30</v>
      </c>
      <c r="F552" s="120">
        <v>106</v>
      </c>
      <c r="G552" s="120">
        <v>1</v>
      </c>
      <c r="H552" s="120" t="s">
        <v>152</v>
      </c>
      <c r="I552" s="120">
        <v>0</v>
      </c>
      <c r="J552" s="121">
        <v>1.2E-2</v>
      </c>
    </row>
    <row r="553" spans="1:10" ht="12.75" customHeight="1" x14ac:dyDescent="0.2">
      <c r="A553" s="111" t="s">
        <v>479</v>
      </c>
      <c r="B553" s="111" t="s">
        <v>1223</v>
      </c>
      <c r="C553" s="111" t="s">
        <v>1224</v>
      </c>
      <c r="D553" s="111">
        <v>2</v>
      </c>
      <c r="E553" s="120" t="s">
        <v>30</v>
      </c>
      <c r="F553" s="120">
        <v>106</v>
      </c>
      <c r="G553" s="111">
        <v>1</v>
      </c>
      <c r="H553" s="111" t="s">
        <v>152</v>
      </c>
      <c r="I553" s="111">
        <v>0</v>
      </c>
      <c r="J553" s="120">
        <v>0.62</v>
      </c>
    </row>
    <row r="554" spans="1:10" ht="12.75" customHeight="1" x14ac:dyDescent="0.2">
      <c r="A554" s="111" t="s">
        <v>479</v>
      </c>
      <c r="B554" s="111" t="s">
        <v>1219</v>
      </c>
      <c r="C554" s="111" t="s">
        <v>1220</v>
      </c>
      <c r="D554" s="111">
        <v>2</v>
      </c>
      <c r="E554" s="120" t="s">
        <v>30</v>
      </c>
      <c r="F554" s="120">
        <v>106</v>
      </c>
      <c r="G554" s="111">
        <v>1</v>
      </c>
      <c r="H554" s="111" t="s">
        <v>152</v>
      </c>
      <c r="I554" s="111">
        <v>0</v>
      </c>
      <c r="J554" s="120">
        <v>0.38</v>
      </c>
    </row>
    <row r="555" spans="1:10" ht="12.75" customHeight="1" x14ac:dyDescent="0.2">
      <c r="A555" s="48" t="s">
        <v>479</v>
      </c>
      <c r="B555" s="48" t="s">
        <v>1182</v>
      </c>
      <c r="C555" s="48" t="s">
        <v>1183</v>
      </c>
      <c r="D555" s="48">
        <v>2</v>
      </c>
      <c r="E555" s="120" t="s">
        <v>30</v>
      </c>
      <c r="F555" s="120">
        <v>106</v>
      </c>
      <c r="G555" s="48">
        <v>1</v>
      </c>
      <c r="H555" s="48" t="s">
        <v>152</v>
      </c>
      <c r="I555" s="48">
        <v>0</v>
      </c>
      <c r="J555" s="120">
        <v>0.22</v>
      </c>
    </row>
    <row r="556" spans="1:10" ht="12.75" customHeight="1" x14ac:dyDescent="0.2">
      <c r="A556" s="48" t="s">
        <v>479</v>
      </c>
      <c r="B556" s="48" t="s">
        <v>1294</v>
      </c>
      <c r="C556" s="48" t="s">
        <v>1295</v>
      </c>
      <c r="D556" s="48">
        <v>2</v>
      </c>
      <c r="E556" s="120" t="s">
        <v>30</v>
      </c>
      <c r="F556" s="111">
        <v>106</v>
      </c>
      <c r="G556" s="48">
        <v>1</v>
      </c>
      <c r="H556" s="48" t="s">
        <v>152</v>
      </c>
      <c r="I556" s="48">
        <v>0</v>
      </c>
      <c r="J556" s="111">
        <v>0.05</v>
      </c>
    </row>
    <row r="557" spans="1:10" ht="12.75" customHeight="1" x14ac:dyDescent="0.2">
      <c r="A557" s="120" t="s">
        <v>479</v>
      </c>
      <c r="B557" s="120" t="s">
        <v>517</v>
      </c>
      <c r="C557" s="120" t="s">
        <v>518</v>
      </c>
      <c r="D557" s="120">
        <v>2</v>
      </c>
      <c r="E557" s="120" t="s">
        <v>30</v>
      </c>
      <c r="F557" s="120">
        <v>106</v>
      </c>
      <c r="G557" s="120">
        <v>1</v>
      </c>
      <c r="H557" s="120" t="s">
        <v>152</v>
      </c>
      <c r="I557" s="120">
        <v>0</v>
      </c>
      <c r="J557" s="121">
        <v>0.14199999999999999</v>
      </c>
    </row>
    <row r="558" spans="1:10" ht="12.75" customHeight="1" x14ac:dyDescent="0.2">
      <c r="A558" s="120" t="s">
        <v>479</v>
      </c>
      <c r="B558" s="120" t="s">
        <v>519</v>
      </c>
      <c r="C558" s="120" t="s">
        <v>520</v>
      </c>
      <c r="D558" s="120">
        <v>2</v>
      </c>
      <c r="E558" s="120" t="s">
        <v>30</v>
      </c>
      <c r="F558" s="120">
        <v>106</v>
      </c>
      <c r="G558" s="120">
        <v>1</v>
      </c>
      <c r="H558" s="120" t="s">
        <v>152</v>
      </c>
      <c r="I558" s="120">
        <v>0</v>
      </c>
      <c r="J558" s="121">
        <v>2.3E-2</v>
      </c>
    </row>
    <row r="559" spans="1:10" ht="12.75" customHeight="1" x14ac:dyDescent="0.2">
      <c r="A559" s="48" t="s">
        <v>479</v>
      </c>
      <c r="B559" s="48" t="s">
        <v>1242</v>
      </c>
      <c r="C559" s="48" t="s">
        <v>1243</v>
      </c>
      <c r="D559" s="48">
        <v>2</v>
      </c>
      <c r="E559" s="120" t="s">
        <v>30</v>
      </c>
      <c r="F559" s="120">
        <v>106</v>
      </c>
      <c r="G559" s="48">
        <v>1</v>
      </c>
      <c r="H559" s="48" t="s">
        <v>152</v>
      </c>
      <c r="I559" s="48">
        <v>0</v>
      </c>
      <c r="J559" s="120">
        <v>0.2</v>
      </c>
    </row>
    <row r="560" spans="1:10" ht="12.75" customHeight="1" x14ac:dyDescent="0.2">
      <c r="A560" s="48" t="s">
        <v>479</v>
      </c>
      <c r="B560" s="48" t="s">
        <v>1157</v>
      </c>
      <c r="C560" s="48" t="s">
        <v>1158</v>
      </c>
      <c r="D560" s="48">
        <v>2</v>
      </c>
      <c r="E560" s="120" t="s">
        <v>30</v>
      </c>
      <c r="F560" s="120">
        <v>106</v>
      </c>
      <c r="G560" s="48">
        <v>1</v>
      </c>
      <c r="H560" s="48" t="s">
        <v>152</v>
      </c>
      <c r="I560" s="48">
        <v>0</v>
      </c>
      <c r="J560" s="120">
        <v>0.17</v>
      </c>
    </row>
    <row r="561" spans="1:10" ht="12.75" customHeight="1" x14ac:dyDescent="0.2">
      <c r="A561" s="120" t="s">
        <v>479</v>
      </c>
      <c r="B561" s="120" t="s">
        <v>521</v>
      </c>
      <c r="C561" s="120" t="s">
        <v>522</v>
      </c>
      <c r="D561" s="120">
        <v>2</v>
      </c>
      <c r="E561" s="120" t="s">
        <v>30</v>
      </c>
      <c r="F561" s="120">
        <v>106</v>
      </c>
      <c r="G561" s="120">
        <v>1</v>
      </c>
      <c r="H561" s="120" t="s">
        <v>152</v>
      </c>
      <c r="I561" s="120">
        <v>0</v>
      </c>
      <c r="J561" s="121">
        <v>0.49199999999999999</v>
      </c>
    </row>
    <row r="562" spans="1:10" ht="12.75" customHeight="1" x14ac:dyDescent="0.2">
      <c r="A562" s="111" t="s">
        <v>479</v>
      </c>
      <c r="B562" s="111" t="s">
        <v>1232</v>
      </c>
      <c r="C562" s="111" t="s">
        <v>522</v>
      </c>
      <c r="D562" s="111">
        <v>2</v>
      </c>
      <c r="E562" s="120" t="s">
        <v>30</v>
      </c>
      <c r="F562" s="120">
        <v>106</v>
      </c>
      <c r="G562" s="111">
        <v>1</v>
      </c>
      <c r="H562" s="111" t="s">
        <v>152</v>
      </c>
      <c r="I562" s="111">
        <v>0</v>
      </c>
      <c r="J562" s="120">
        <v>0.16</v>
      </c>
    </row>
    <row r="563" spans="1:10" ht="12.75" customHeight="1" x14ac:dyDescent="0.2">
      <c r="A563" s="120" t="s">
        <v>479</v>
      </c>
      <c r="B563" s="120" t="s">
        <v>523</v>
      </c>
      <c r="C563" s="120" t="s">
        <v>522</v>
      </c>
      <c r="D563" s="120">
        <v>2</v>
      </c>
      <c r="E563" s="120" t="s">
        <v>30</v>
      </c>
      <c r="F563" s="120">
        <v>106</v>
      </c>
      <c r="G563" s="120">
        <v>1</v>
      </c>
      <c r="H563" s="120" t="s">
        <v>152</v>
      </c>
      <c r="I563" s="120">
        <v>0</v>
      </c>
      <c r="J563" s="121">
        <v>0.49199999999999999</v>
      </c>
    </row>
    <row r="564" spans="1:10" ht="12.75" customHeight="1" x14ac:dyDescent="0.2">
      <c r="A564" s="120" t="s">
        <v>479</v>
      </c>
      <c r="B564" s="120" t="s">
        <v>524</v>
      </c>
      <c r="C564" s="120" t="s">
        <v>525</v>
      </c>
      <c r="D564" s="120">
        <v>2</v>
      </c>
      <c r="E564" s="120" t="s">
        <v>30</v>
      </c>
      <c r="F564" s="120">
        <v>106</v>
      </c>
      <c r="G564" s="120">
        <v>1</v>
      </c>
      <c r="H564" s="120" t="s">
        <v>152</v>
      </c>
      <c r="I564" s="120">
        <v>0</v>
      </c>
      <c r="J564" s="121">
        <v>9.4E-2</v>
      </c>
    </row>
    <row r="565" spans="1:10" ht="12.75" customHeight="1" x14ac:dyDescent="0.2">
      <c r="A565" s="48" t="s">
        <v>479</v>
      </c>
      <c r="B565" s="48" t="s">
        <v>1194</v>
      </c>
      <c r="C565" s="48" t="s">
        <v>1195</v>
      </c>
      <c r="D565" s="48">
        <v>2</v>
      </c>
      <c r="E565" s="120" t="s">
        <v>30</v>
      </c>
      <c r="F565" s="120">
        <v>106</v>
      </c>
      <c r="G565" s="48">
        <v>1</v>
      </c>
      <c r="H565" s="48" t="s">
        <v>152</v>
      </c>
      <c r="I565" s="48">
        <v>0</v>
      </c>
      <c r="J565" s="120">
        <v>0.18</v>
      </c>
    </row>
    <row r="566" spans="1:10" ht="12.75" customHeight="1" x14ac:dyDescent="0.2">
      <c r="A566" s="111" t="s">
        <v>479</v>
      </c>
      <c r="B566" s="111" t="s">
        <v>1217</v>
      </c>
      <c r="C566" s="111" t="s">
        <v>1218</v>
      </c>
      <c r="D566" s="111">
        <v>2</v>
      </c>
      <c r="E566" s="120" t="s">
        <v>30</v>
      </c>
      <c r="F566" s="120">
        <v>106</v>
      </c>
      <c r="G566" s="111">
        <v>1</v>
      </c>
      <c r="H566" s="111" t="s">
        <v>152</v>
      </c>
      <c r="I566" s="111">
        <v>0</v>
      </c>
      <c r="J566" s="120">
        <v>2.4900000000000002</v>
      </c>
    </row>
    <row r="567" spans="1:10" ht="12.75" customHeight="1" x14ac:dyDescent="0.2">
      <c r="A567" s="48" t="s">
        <v>479</v>
      </c>
      <c r="B567" s="48" t="s">
        <v>1175</v>
      </c>
      <c r="C567" s="48" t="s">
        <v>1176</v>
      </c>
      <c r="D567" s="48">
        <v>2</v>
      </c>
      <c r="E567" s="120" t="s">
        <v>30</v>
      </c>
      <c r="F567" s="120">
        <v>106</v>
      </c>
      <c r="G567" s="48">
        <v>1</v>
      </c>
      <c r="H567" s="48" t="s">
        <v>152</v>
      </c>
      <c r="I567" s="48">
        <v>0</v>
      </c>
      <c r="J567" s="120">
        <v>1.24</v>
      </c>
    </row>
    <row r="568" spans="1:10" ht="12.75" customHeight="1" x14ac:dyDescent="0.2">
      <c r="A568" s="48" t="s">
        <v>479</v>
      </c>
      <c r="B568" s="48" t="s">
        <v>1171</v>
      </c>
      <c r="C568" s="48" t="s">
        <v>1172</v>
      </c>
      <c r="D568" s="48">
        <v>3</v>
      </c>
      <c r="E568" s="120" t="s">
        <v>30</v>
      </c>
      <c r="F568" s="120">
        <v>106</v>
      </c>
      <c r="G568" s="48">
        <v>1</v>
      </c>
      <c r="H568" s="48" t="s">
        <v>152</v>
      </c>
      <c r="I568" s="48">
        <v>0</v>
      </c>
      <c r="J568" s="120">
        <v>0.28000000000000003</v>
      </c>
    </row>
    <row r="569" spans="1:10" ht="12.75" customHeight="1" x14ac:dyDescent="0.2">
      <c r="A569" s="120" t="s">
        <v>479</v>
      </c>
      <c r="B569" s="120" t="s">
        <v>526</v>
      </c>
      <c r="C569" s="120" t="s">
        <v>527</v>
      </c>
      <c r="D569" s="120">
        <v>2</v>
      </c>
      <c r="E569" s="120" t="s">
        <v>30</v>
      </c>
      <c r="F569" s="120">
        <v>106</v>
      </c>
      <c r="G569" s="120">
        <v>1</v>
      </c>
      <c r="H569" s="120" t="s">
        <v>152</v>
      </c>
      <c r="I569" s="120">
        <v>0</v>
      </c>
      <c r="J569" s="121">
        <v>4.9000000000000002E-2</v>
      </c>
    </row>
    <row r="570" spans="1:10" ht="12.75" customHeight="1" x14ac:dyDescent="0.2">
      <c r="A570" s="111" t="s">
        <v>479</v>
      </c>
      <c r="B570" s="111" t="s">
        <v>1239</v>
      </c>
      <c r="C570" s="111" t="s">
        <v>1240</v>
      </c>
      <c r="D570" s="111">
        <v>2</v>
      </c>
      <c r="E570" s="120" t="s">
        <v>30</v>
      </c>
      <c r="F570" s="120">
        <v>106</v>
      </c>
      <c r="G570" s="111">
        <v>1</v>
      </c>
      <c r="H570" s="111" t="s">
        <v>152</v>
      </c>
      <c r="I570" s="111">
        <v>0</v>
      </c>
      <c r="J570" s="120">
        <v>0.15</v>
      </c>
    </row>
    <row r="571" spans="1:10" ht="12.75" customHeight="1" x14ac:dyDescent="0.2">
      <c r="A571" s="111" t="s">
        <v>479</v>
      </c>
      <c r="B571" s="111" t="s">
        <v>1246</v>
      </c>
      <c r="C571" s="111" t="s">
        <v>1247</v>
      </c>
      <c r="D571" s="111">
        <v>2</v>
      </c>
      <c r="E571" s="120" t="s">
        <v>30</v>
      </c>
      <c r="F571" s="120">
        <v>106</v>
      </c>
      <c r="G571" s="111">
        <v>1</v>
      </c>
      <c r="H571" s="111" t="s">
        <v>152</v>
      </c>
      <c r="I571" s="111">
        <v>0</v>
      </c>
      <c r="J571" s="120">
        <v>0.04</v>
      </c>
    </row>
    <row r="572" spans="1:10" ht="12.75" customHeight="1" x14ac:dyDescent="0.2">
      <c r="A572" s="120" t="s">
        <v>479</v>
      </c>
      <c r="B572" s="120" t="s">
        <v>528</v>
      </c>
      <c r="C572" s="120" t="s">
        <v>529</v>
      </c>
      <c r="D572" s="120">
        <v>2</v>
      </c>
      <c r="E572" s="120" t="s">
        <v>30</v>
      </c>
      <c r="F572" s="120">
        <v>106</v>
      </c>
      <c r="G572" s="120">
        <v>1</v>
      </c>
      <c r="H572" s="120" t="s">
        <v>152</v>
      </c>
      <c r="I572" s="120">
        <v>0</v>
      </c>
      <c r="J572" s="121">
        <v>8.9999999999999993E-3</v>
      </c>
    </row>
    <row r="573" spans="1:10" ht="12.75" customHeight="1" x14ac:dyDescent="0.2">
      <c r="A573" s="48" t="s">
        <v>479</v>
      </c>
      <c r="B573" s="48" t="s">
        <v>1235</v>
      </c>
      <c r="C573" s="48" t="s">
        <v>1236</v>
      </c>
      <c r="D573" s="48">
        <v>3</v>
      </c>
      <c r="E573" s="120" t="s">
        <v>30</v>
      </c>
      <c r="F573" s="120">
        <v>106</v>
      </c>
      <c r="G573" s="48">
        <v>1</v>
      </c>
      <c r="H573" s="48" t="s">
        <v>152</v>
      </c>
      <c r="I573" s="48">
        <v>0</v>
      </c>
      <c r="J573" s="120">
        <v>0.35</v>
      </c>
    </row>
    <row r="574" spans="1:10" ht="12.75" customHeight="1" x14ac:dyDescent="0.2">
      <c r="A574" s="120" t="s">
        <v>479</v>
      </c>
      <c r="B574" s="120" t="s">
        <v>530</v>
      </c>
      <c r="C574" s="120" t="s">
        <v>531</v>
      </c>
      <c r="D574" s="120">
        <v>2</v>
      </c>
      <c r="E574" s="120" t="s">
        <v>30</v>
      </c>
      <c r="F574" s="120">
        <v>106</v>
      </c>
      <c r="G574" s="120">
        <v>1</v>
      </c>
      <c r="H574" s="120" t="s">
        <v>152</v>
      </c>
      <c r="I574" s="120">
        <v>0</v>
      </c>
      <c r="J574" s="121">
        <v>5.6000000000000001E-2</v>
      </c>
    </row>
    <row r="575" spans="1:10" ht="12.75" customHeight="1" x14ac:dyDescent="0.2">
      <c r="A575" s="48" t="s">
        <v>479</v>
      </c>
      <c r="B575" s="48" t="s">
        <v>1163</v>
      </c>
      <c r="C575" s="48" t="s">
        <v>1164</v>
      </c>
      <c r="D575" s="48">
        <v>2</v>
      </c>
      <c r="E575" s="120" t="s">
        <v>30</v>
      </c>
      <c r="F575" s="120">
        <v>106</v>
      </c>
      <c r="G575" s="48">
        <v>1</v>
      </c>
      <c r="H575" s="48" t="s">
        <v>152</v>
      </c>
      <c r="I575" s="48">
        <v>0</v>
      </c>
      <c r="J575" s="120">
        <v>0.08</v>
      </c>
    </row>
    <row r="576" spans="1:10" ht="12.75" customHeight="1" x14ac:dyDescent="0.2">
      <c r="A576" s="48" t="s">
        <v>479</v>
      </c>
      <c r="B576" s="48" t="s">
        <v>1173</v>
      </c>
      <c r="C576" s="48" t="s">
        <v>1174</v>
      </c>
      <c r="D576" s="48">
        <v>2</v>
      </c>
      <c r="E576" s="120" t="s">
        <v>30</v>
      </c>
      <c r="F576" s="120">
        <v>106</v>
      </c>
      <c r="G576" s="48">
        <v>1</v>
      </c>
      <c r="H576" s="48" t="s">
        <v>152</v>
      </c>
      <c r="I576" s="48">
        <v>0</v>
      </c>
      <c r="J576" s="120">
        <v>0.08</v>
      </c>
    </row>
    <row r="577" spans="1:10" ht="12.75" customHeight="1" x14ac:dyDescent="0.2">
      <c r="A577" s="111" t="s">
        <v>479</v>
      </c>
      <c r="B577" s="111" t="s">
        <v>1196</v>
      </c>
      <c r="C577" s="111" t="s">
        <v>1197</v>
      </c>
      <c r="D577" s="111">
        <v>2</v>
      </c>
      <c r="E577" s="120" t="s">
        <v>30</v>
      </c>
      <c r="F577" s="120">
        <v>106</v>
      </c>
      <c r="G577" s="111">
        <v>1</v>
      </c>
      <c r="H577" s="111" t="s">
        <v>152</v>
      </c>
      <c r="I577" s="111">
        <v>0</v>
      </c>
      <c r="J577" s="120">
        <v>0.12</v>
      </c>
    </row>
    <row r="578" spans="1:10" ht="12.75" customHeight="1" x14ac:dyDescent="0.2">
      <c r="A578" s="111" t="s">
        <v>479</v>
      </c>
      <c r="B578" s="111" t="s">
        <v>1248</v>
      </c>
      <c r="C578" s="111" t="s">
        <v>1249</v>
      </c>
      <c r="D578" s="111">
        <v>2</v>
      </c>
      <c r="E578" s="120" t="s">
        <v>30</v>
      </c>
      <c r="F578" s="120">
        <v>106</v>
      </c>
      <c r="G578" s="111">
        <v>1</v>
      </c>
      <c r="H578" s="111" t="s">
        <v>152</v>
      </c>
      <c r="I578" s="111">
        <v>0</v>
      </c>
      <c r="J578" s="120">
        <v>0.19</v>
      </c>
    </row>
    <row r="579" spans="1:10" ht="12.75" customHeight="1" x14ac:dyDescent="0.2">
      <c r="A579" s="111" t="s">
        <v>479</v>
      </c>
      <c r="B579" s="111" t="s">
        <v>1213</v>
      </c>
      <c r="C579" s="111" t="s">
        <v>1214</v>
      </c>
      <c r="D579" s="111">
        <v>2</v>
      </c>
      <c r="E579" s="120" t="s">
        <v>30</v>
      </c>
      <c r="F579" s="120">
        <v>106</v>
      </c>
      <c r="G579" s="111">
        <v>1</v>
      </c>
      <c r="H579" s="111" t="s">
        <v>152</v>
      </c>
      <c r="I579" s="111">
        <v>0</v>
      </c>
      <c r="J579" s="120">
        <v>0.01</v>
      </c>
    </row>
    <row r="580" spans="1:10" ht="12.75" customHeight="1" x14ac:dyDescent="0.2">
      <c r="A580" s="48" t="s">
        <v>479</v>
      </c>
      <c r="B580" s="48" t="s">
        <v>1225</v>
      </c>
      <c r="C580" s="48" t="s">
        <v>1226</v>
      </c>
      <c r="D580" s="48">
        <v>2</v>
      </c>
      <c r="E580" s="120" t="s">
        <v>30</v>
      </c>
      <c r="F580" s="120">
        <v>106</v>
      </c>
      <c r="G580" s="48">
        <v>1</v>
      </c>
      <c r="H580" s="48" t="s">
        <v>152</v>
      </c>
      <c r="I580" s="48">
        <v>0</v>
      </c>
      <c r="J580" s="120">
        <v>0.01</v>
      </c>
    </row>
    <row r="581" spans="1:10" ht="12.75" customHeight="1" x14ac:dyDescent="0.2">
      <c r="A581" s="120" t="s">
        <v>479</v>
      </c>
      <c r="B581" s="120" t="s">
        <v>532</v>
      </c>
      <c r="C581" s="120" t="s">
        <v>296</v>
      </c>
      <c r="D581" s="120">
        <v>2</v>
      </c>
      <c r="E581" s="120" t="s">
        <v>30</v>
      </c>
      <c r="F581" s="120">
        <v>106</v>
      </c>
      <c r="G581" s="120">
        <v>1</v>
      </c>
      <c r="H581" s="120" t="s">
        <v>152</v>
      </c>
      <c r="I581" s="120">
        <v>0</v>
      </c>
      <c r="J581" s="121">
        <v>0.104</v>
      </c>
    </row>
    <row r="582" spans="1:10" ht="12.75" customHeight="1" x14ac:dyDescent="0.2">
      <c r="A582" s="111" t="s">
        <v>479</v>
      </c>
      <c r="B582" s="111" t="s">
        <v>1200</v>
      </c>
      <c r="C582" s="111" t="s">
        <v>296</v>
      </c>
      <c r="D582" s="111">
        <v>2</v>
      </c>
      <c r="E582" s="120" t="s">
        <v>30</v>
      </c>
      <c r="F582" s="120">
        <v>106</v>
      </c>
      <c r="G582" s="111">
        <v>1</v>
      </c>
      <c r="H582" s="111" t="s">
        <v>152</v>
      </c>
      <c r="I582" s="111">
        <v>0</v>
      </c>
      <c r="J582" s="120">
        <v>0.01</v>
      </c>
    </row>
    <row r="583" spans="1:10" ht="12.75" customHeight="1" x14ac:dyDescent="0.2">
      <c r="A583" s="120" t="s">
        <v>479</v>
      </c>
      <c r="B583" s="120" t="s">
        <v>533</v>
      </c>
      <c r="C583" s="120" t="s">
        <v>534</v>
      </c>
      <c r="D583" s="120">
        <v>2</v>
      </c>
      <c r="E583" s="120" t="s">
        <v>30</v>
      </c>
      <c r="F583" s="120">
        <v>106</v>
      </c>
      <c r="G583" s="120">
        <v>1</v>
      </c>
      <c r="H583" s="120" t="s">
        <v>152</v>
      </c>
      <c r="I583" s="120">
        <v>0</v>
      </c>
      <c r="J583" s="121">
        <v>4.2999999999999997E-2</v>
      </c>
    </row>
    <row r="584" spans="1:10" ht="12.75" customHeight="1" x14ac:dyDescent="0.2">
      <c r="A584" s="48" t="s">
        <v>479</v>
      </c>
      <c r="B584" s="48" t="s">
        <v>1227</v>
      </c>
      <c r="C584" s="48" t="s">
        <v>1228</v>
      </c>
      <c r="D584" s="48">
        <v>2</v>
      </c>
      <c r="E584" s="120" t="s">
        <v>30</v>
      </c>
      <c r="F584" s="120">
        <v>106</v>
      </c>
      <c r="G584" s="48">
        <v>1</v>
      </c>
      <c r="H584" s="48" t="s">
        <v>152</v>
      </c>
      <c r="I584" s="48">
        <v>0</v>
      </c>
      <c r="J584" s="120">
        <v>7.0000000000000007E-2</v>
      </c>
    </row>
    <row r="585" spans="1:10" ht="12.75" customHeight="1" x14ac:dyDescent="0.2">
      <c r="A585" s="120" t="s">
        <v>479</v>
      </c>
      <c r="B585" s="120" t="s">
        <v>535</v>
      </c>
      <c r="C585" s="120" t="s">
        <v>536</v>
      </c>
      <c r="D585" s="120">
        <v>2</v>
      </c>
      <c r="E585" s="120" t="s">
        <v>30</v>
      </c>
      <c r="F585" s="120">
        <v>106</v>
      </c>
      <c r="G585" s="120">
        <v>1</v>
      </c>
      <c r="H585" s="120" t="s">
        <v>152</v>
      </c>
      <c r="I585" s="120">
        <v>0</v>
      </c>
      <c r="J585" s="121">
        <v>1.0449999999999999</v>
      </c>
    </row>
    <row r="586" spans="1:10" ht="12.75" customHeight="1" x14ac:dyDescent="0.2">
      <c r="A586" s="120" t="s">
        <v>479</v>
      </c>
      <c r="B586" s="120" t="s">
        <v>537</v>
      </c>
      <c r="C586" s="120" t="s">
        <v>536</v>
      </c>
      <c r="D586" s="120">
        <v>2</v>
      </c>
      <c r="E586" s="120" t="s">
        <v>30</v>
      </c>
      <c r="F586" s="120">
        <v>106</v>
      </c>
      <c r="G586" s="120">
        <v>1</v>
      </c>
      <c r="H586" s="120" t="s">
        <v>152</v>
      </c>
      <c r="I586" s="120">
        <v>0</v>
      </c>
      <c r="J586" s="121">
        <v>1.0449999999999999</v>
      </c>
    </row>
    <row r="587" spans="1:10" ht="12.75" customHeight="1" x14ac:dyDescent="0.2">
      <c r="A587" s="111" t="s">
        <v>479</v>
      </c>
      <c r="B587" s="111" t="s">
        <v>1233</v>
      </c>
      <c r="C587" s="111" t="s">
        <v>1234</v>
      </c>
      <c r="D587" s="111">
        <v>2</v>
      </c>
      <c r="E587" s="120" t="s">
        <v>30</v>
      </c>
      <c r="F587" s="120">
        <v>106</v>
      </c>
      <c r="G587" s="111">
        <v>1</v>
      </c>
      <c r="H587" s="111" t="s">
        <v>152</v>
      </c>
      <c r="I587" s="111">
        <v>0</v>
      </c>
      <c r="J587" s="120">
        <v>0.77</v>
      </c>
    </row>
    <row r="588" spans="1:10" ht="12.75" customHeight="1" x14ac:dyDescent="0.2">
      <c r="A588" s="110" t="s">
        <v>479</v>
      </c>
      <c r="B588" s="110" t="s">
        <v>1241</v>
      </c>
      <c r="C588" s="110" t="s">
        <v>478</v>
      </c>
      <c r="D588" s="110">
        <v>2</v>
      </c>
      <c r="E588" s="122" t="s">
        <v>30</v>
      </c>
      <c r="F588" s="122">
        <v>106</v>
      </c>
      <c r="G588" s="110">
        <v>1</v>
      </c>
      <c r="H588" s="110" t="s">
        <v>152</v>
      </c>
      <c r="I588" s="110">
        <v>0</v>
      </c>
      <c r="J588" s="110"/>
    </row>
    <row r="589" spans="1:10" x14ac:dyDescent="0.2">
      <c r="A589" s="29"/>
      <c r="B589" s="20">
        <f>COUNTA(B502:B588)</f>
        <v>87</v>
      </c>
      <c r="C589" s="20"/>
      <c r="D589" s="61"/>
      <c r="E589" s="27">
        <f>COUNTIF(E502:E588, "Yes")</f>
        <v>87</v>
      </c>
      <c r="F589" s="29"/>
      <c r="G589" s="20"/>
      <c r="H589" s="29"/>
      <c r="I589" s="20"/>
      <c r="J589" s="103">
        <f>SUM(J502:J588)</f>
        <v>26.934000000000001</v>
      </c>
    </row>
    <row r="590" spans="1:10" ht="7.5" customHeight="1" x14ac:dyDescent="0.2">
      <c r="A590" s="29"/>
      <c r="B590" s="20"/>
      <c r="C590" s="20"/>
      <c r="D590" s="61"/>
      <c r="E590" s="20"/>
      <c r="F590" s="29"/>
      <c r="G590" s="20"/>
      <c r="H590" s="29"/>
      <c r="I590" s="20"/>
      <c r="J590" s="103"/>
    </row>
    <row r="591" spans="1:10" ht="12.75" customHeight="1" x14ac:dyDescent="0.2">
      <c r="A591" s="120" t="s">
        <v>150</v>
      </c>
      <c r="B591" s="120" t="s">
        <v>538</v>
      </c>
      <c r="C591" s="120" t="s">
        <v>539</v>
      </c>
      <c r="D591" s="120">
        <v>1</v>
      </c>
      <c r="E591" s="120" t="s">
        <v>30</v>
      </c>
      <c r="F591" s="120">
        <v>106</v>
      </c>
      <c r="G591" s="120">
        <v>7</v>
      </c>
      <c r="H591" s="120" t="s">
        <v>152</v>
      </c>
      <c r="I591" s="120">
        <v>0</v>
      </c>
      <c r="J591" s="121">
        <v>0.92900000000000005</v>
      </c>
    </row>
    <row r="592" spans="1:10" ht="12.75" customHeight="1" x14ac:dyDescent="0.2">
      <c r="A592" s="120" t="s">
        <v>150</v>
      </c>
      <c r="B592" s="120" t="s">
        <v>540</v>
      </c>
      <c r="C592" s="120" t="s">
        <v>539</v>
      </c>
      <c r="D592" s="120">
        <v>1</v>
      </c>
      <c r="E592" s="120" t="s">
        <v>30</v>
      </c>
      <c r="F592" s="120">
        <v>106</v>
      </c>
      <c r="G592" s="120">
        <v>7</v>
      </c>
      <c r="H592" s="120" t="s">
        <v>152</v>
      </c>
      <c r="I592" s="120">
        <v>0</v>
      </c>
      <c r="J592" s="121">
        <v>0.92900000000000005</v>
      </c>
    </row>
    <row r="593" spans="1:10" ht="12.75" customHeight="1" x14ac:dyDescent="0.2">
      <c r="A593" s="120" t="s">
        <v>150</v>
      </c>
      <c r="B593" s="120" t="s">
        <v>541</v>
      </c>
      <c r="C593" s="120" t="s">
        <v>542</v>
      </c>
      <c r="D593" s="120">
        <v>1</v>
      </c>
      <c r="E593" s="120" t="s">
        <v>30</v>
      </c>
      <c r="F593" s="120">
        <v>106</v>
      </c>
      <c r="G593" s="120">
        <v>7</v>
      </c>
      <c r="H593" s="120" t="s">
        <v>152</v>
      </c>
      <c r="I593" s="120">
        <v>0</v>
      </c>
      <c r="J593" s="121">
        <v>0.20699999999999999</v>
      </c>
    </row>
    <row r="594" spans="1:10" ht="12.75" customHeight="1" x14ac:dyDescent="0.2">
      <c r="A594" s="120" t="s">
        <v>150</v>
      </c>
      <c r="B594" s="120" t="s">
        <v>543</v>
      </c>
      <c r="C594" s="120" t="s">
        <v>544</v>
      </c>
      <c r="D594" s="120">
        <v>1</v>
      </c>
      <c r="E594" s="120" t="s">
        <v>30</v>
      </c>
      <c r="F594" s="120">
        <v>106</v>
      </c>
      <c r="G594" s="120">
        <v>7</v>
      </c>
      <c r="H594" s="120" t="s">
        <v>152</v>
      </c>
      <c r="I594" s="120">
        <v>0</v>
      </c>
      <c r="J594" s="121">
        <v>0.436</v>
      </c>
    </row>
    <row r="595" spans="1:10" ht="12.75" customHeight="1" x14ac:dyDescent="0.2">
      <c r="A595" s="120" t="s">
        <v>150</v>
      </c>
      <c r="B595" s="120" t="s">
        <v>545</v>
      </c>
      <c r="C595" s="120" t="s">
        <v>544</v>
      </c>
      <c r="D595" s="120">
        <v>1</v>
      </c>
      <c r="E595" s="120" t="s">
        <v>30</v>
      </c>
      <c r="F595" s="120">
        <v>106</v>
      </c>
      <c r="G595" s="120">
        <v>7</v>
      </c>
      <c r="H595" s="120" t="s">
        <v>152</v>
      </c>
      <c r="I595" s="120">
        <v>0</v>
      </c>
      <c r="J595" s="121">
        <v>0.436</v>
      </c>
    </row>
    <row r="596" spans="1:10" ht="12.75" customHeight="1" x14ac:dyDescent="0.2">
      <c r="A596" s="120" t="s">
        <v>150</v>
      </c>
      <c r="B596" s="120" t="s">
        <v>546</v>
      </c>
      <c r="C596" s="120" t="s">
        <v>544</v>
      </c>
      <c r="D596" s="120">
        <v>1</v>
      </c>
      <c r="E596" s="120" t="s">
        <v>30</v>
      </c>
      <c r="F596" s="120">
        <v>106</v>
      </c>
      <c r="G596" s="120">
        <v>7</v>
      </c>
      <c r="H596" s="120" t="s">
        <v>152</v>
      </c>
      <c r="I596" s="120">
        <v>0</v>
      </c>
      <c r="J596" s="121">
        <v>0.436</v>
      </c>
    </row>
    <row r="597" spans="1:10" ht="12.75" customHeight="1" x14ac:dyDescent="0.2">
      <c r="A597" s="111" t="s">
        <v>150</v>
      </c>
      <c r="B597" s="111" t="s">
        <v>1250</v>
      </c>
      <c r="C597" s="111" t="s">
        <v>1251</v>
      </c>
      <c r="D597" s="111">
        <v>2</v>
      </c>
      <c r="E597" s="120" t="s">
        <v>30</v>
      </c>
      <c r="F597" s="120">
        <v>106</v>
      </c>
      <c r="G597" s="111">
        <v>1</v>
      </c>
      <c r="H597" s="111" t="s">
        <v>152</v>
      </c>
      <c r="I597" s="111">
        <v>0</v>
      </c>
      <c r="J597" s="120">
        <v>0.05</v>
      </c>
    </row>
    <row r="598" spans="1:10" ht="12.75" customHeight="1" x14ac:dyDescent="0.2">
      <c r="A598" s="111" t="s">
        <v>150</v>
      </c>
      <c r="B598" s="111" t="s">
        <v>1260</v>
      </c>
      <c r="C598" s="111" t="s">
        <v>1261</v>
      </c>
      <c r="D598" s="111">
        <v>2</v>
      </c>
      <c r="E598" s="120" t="s">
        <v>30</v>
      </c>
      <c r="F598" s="120">
        <v>106</v>
      </c>
      <c r="G598" s="111">
        <v>1</v>
      </c>
      <c r="H598" s="111" t="s">
        <v>152</v>
      </c>
      <c r="I598" s="111">
        <v>0</v>
      </c>
      <c r="J598" s="120">
        <v>0.13</v>
      </c>
    </row>
    <row r="599" spans="1:10" ht="12.75" customHeight="1" x14ac:dyDescent="0.2">
      <c r="A599" s="111" t="s">
        <v>150</v>
      </c>
      <c r="B599" s="111" t="s">
        <v>1264</v>
      </c>
      <c r="C599" s="111" t="s">
        <v>1265</v>
      </c>
      <c r="D599" s="111">
        <v>2</v>
      </c>
      <c r="E599" s="120" t="s">
        <v>30</v>
      </c>
      <c r="F599" s="120">
        <v>106</v>
      </c>
      <c r="G599" s="111">
        <v>1</v>
      </c>
      <c r="H599" s="111" t="s">
        <v>152</v>
      </c>
      <c r="I599" s="111">
        <v>0</v>
      </c>
      <c r="J599" s="120">
        <v>0.02</v>
      </c>
    </row>
    <row r="600" spans="1:10" ht="12.75" customHeight="1" x14ac:dyDescent="0.2">
      <c r="A600" s="48" t="s">
        <v>150</v>
      </c>
      <c r="B600" s="48" t="s">
        <v>1252</v>
      </c>
      <c r="C600" s="48" t="s">
        <v>1253</v>
      </c>
      <c r="D600" s="48">
        <v>2</v>
      </c>
      <c r="E600" s="120" t="s">
        <v>30</v>
      </c>
      <c r="F600" s="120">
        <v>106</v>
      </c>
      <c r="G600" s="48">
        <v>1</v>
      </c>
      <c r="H600" s="48" t="s">
        <v>152</v>
      </c>
      <c r="I600" s="48">
        <v>0</v>
      </c>
      <c r="J600" s="120">
        <v>0.32</v>
      </c>
    </row>
    <row r="601" spans="1:10" ht="12.75" customHeight="1" x14ac:dyDescent="0.2">
      <c r="A601" s="120" t="s">
        <v>150</v>
      </c>
      <c r="B601" s="120" t="s">
        <v>547</v>
      </c>
      <c r="C601" s="120" t="s">
        <v>548</v>
      </c>
      <c r="D601" s="120">
        <v>1</v>
      </c>
      <c r="E601" s="120" t="s">
        <v>30</v>
      </c>
      <c r="F601" s="120">
        <v>106</v>
      </c>
      <c r="G601" s="120">
        <v>7</v>
      </c>
      <c r="H601" s="120" t="s">
        <v>152</v>
      </c>
      <c r="I601" s="120">
        <v>0</v>
      </c>
      <c r="J601" s="121">
        <v>0.16900000000000001</v>
      </c>
    </row>
    <row r="602" spans="1:10" ht="12.75" customHeight="1" x14ac:dyDescent="0.2">
      <c r="A602" s="120" t="s">
        <v>150</v>
      </c>
      <c r="B602" s="120" t="s">
        <v>549</v>
      </c>
      <c r="C602" s="120" t="s">
        <v>550</v>
      </c>
      <c r="D602" s="120">
        <v>2</v>
      </c>
      <c r="E602" s="120" t="s">
        <v>30</v>
      </c>
      <c r="F602" s="120">
        <v>106</v>
      </c>
      <c r="G602" s="120">
        <v>1</v>
      </c>
      <c r="H602" s="120" t="s">
        <v>152</v>
      </c>
      <c r="I602" s="120">
        <v>0</v>
      </c>
      <c r="J602" s="121">
        <v>0.29699999999999999</v>
      </c>
    </row>
    <row r="603" spans="1:10" ht="12.75" customHeight="1" x14ac:dyDescent="0.2">
      <c r="A603" s="111" t="s">
        <v>150</v>
      </c>
      <c r="B603" s="111" t="s">
        <v>1272</v>
      </c>
      <c r="C603" s="111" t="s">
        <v>1273</v>
      </c>
      <c r="D603" s="111">
        <v>2</v>
      </c>
      <c r="E603" s="120" t="s">
        <v>30</v>
      </c>
      <c r="F603" s="120">
        <v>106</v>
      </c>
      <c r="G603" s="111">
        <v>1</v>
      </c>
      <c r="H603" s="111" t="s">
        <v>152</v>
      </c>
      <c r="I603" s="111">
        <v>0</v>
      </c>
      <c r="J603" s="120">
        <v>0.04</v>
      </c>
    </row>
    <row r="604" spans="1:10" ht="12.75" customHeight="1" x14ac:dyDescent="0.2">
      <c r="A604" s="111" t="s">
        <v>150</v>
      </c>
      <c r="B604" s="111" t="s">
        <v>1254</v>
      </c>
      <c r="C604" s="111" t="s">
        <v>1255</v>
      </c>
      <c r="D604" s="111">
        <v>2</v>
      </c>
      <c r="E604" s="120" t="s">
        <v>30</v>
      </c>
      <c r="F604" s="120">
        <v>106</v>
      </c>
      <c r="G604" s="111">
        <v>1</v>
      </c>
      <c r="H604" s="111" t="s">
        <v>152</v>
      </c>
      <c r="I604" s="111">
        <v>0</v>
      </c>
      <c r="J604" s="120">
        <v>0.31</v>
      </c>
    </row>
    <row r="605" spans="1:10" ht="12.75" customHeight="1" x14ac:dyDescent="0.2">
      <c r="A605" s="111" t="s">
        <v>150</v>
      </c>
      <c r="B605" s="111" t="s">
        <v>1256</v>
      </c>
      <c r="C605" s="111" t="s">
        <v>1257</v>
      </c>
      <c r="D605" s="111">
        <v>2</v>
      </c>
      <c r="E605" s="120" t="s">
        <v>30</v>
      </c>
      <c r="F605" s="120">
        <v>106</v>
      </c>
      <c r="G605" s="111">
        <v>1</v>
      </c>
      <c r="H605" s="111" t="s">
        <v>152</v>
      </c>
      <c r="I605" s="111">
        <v>0</v>
      </c>
      <c r="J605" s="120">
        <v>0.67</v>
      </c>
    </row>
    <row r="606" spans="1:10" ht="12.75" customHeight="1" x14ac:dyDescent="0.2">
      <c r="A606" s="111" t="s">
        <v>150</v>
      </c>
      <c r="B606" s="111" t="s">
        <v>1258</v>
      </c>
      <c r="C606" s="111" t="s">
        <v>1257</v>
      </c>
      <c r="D606" s="111">
        <v>2</v>
      </c>
      <c r="E606" s="120" t="s">
        <v>30</v>
      </c>
      <c r="F606" s="120">
        <v>106</v>
      </c>
      <c r="G606" s="111">
        <v>1</v>
      </c>
      <c r="H606" s="111" t="s">
        <v>152</v>
      </c>
      <c r="I606" s="111">
        <v>0</v>
      </c>
      <c r="J606" s="120">
        <v>0.67</v>
      </c>
    </row>
    <row r="607" spans="1:10" ht="12.75" customHeight="1" x14ac:dyDescent="0.2">
      <c r="A607" s="111" t="s">
        <v>150</v>
      </c>
      <c r="B607" s="111" t="s">
        <v>1259</v>
      </c>
      <c r="C607" s="111" t="s">
        <v>1257</v>
      </c>
      <c r="D607" s="111">
        <v>2</v>
      </c>
      <c r="E607" s="120" t="s">
        <v>30</v>
      </c>
      <c r="F607" s="120">
        <v>106</v>
      </c>
      <c r="G607" s="111">
        <v>1</v>
      </c>
      <c r="H607" s="111" t="s">
        <v>152</v>
      </c>
      <c r="I607" s="111">
        <v>0</v>
      </c>
      <c r="J607" s="120">
        <v>0.67</v>
      </c>
    </row>
    <row r="608" spans="1:10" ht="12.75" customHeight="1" x14ac:dyDescent="0.2">
      <c r="A608" s="111" t="s">
        <v>150</v>
      </c>
      <c r="B608" s="111" t="s">
        <v>1274</v>
      </c>
      <c r="C608" s="111" t="s">
        <v>1257</v>
      </c>
      <c r="D608" s="111">
        <v>2</v>
      </c>
      <c r="E608" s="120" t="s">
        <v>30</v>
      </c>
      <c r="F608" s="120">
        <v>106</v>
      </c>
      <c r="G608" s="111">
        <v>1</v>
      </c>
      <c r="H608" s="111" t="s">
        <v>152</v>
      </c>
      <c r="I608" s="111">
        <v>0</v>
      </c>
      <c r="J608" s="120">
        <v>0.67</v>
      </c>
    </row>
    <row r="609" spans="1:10" ht="12.75" customHeight="1" x14ac:dyDescent="0.2">
      <c r="A609" s="120" t="s">
        <v>150</v>
      </c>
      <c r="B609" s="120" t="s">
        <v>551</v>
      </c>
      <c r="C609" s="120" t="s">
        <v>552</v>
      </c>
      <c r="D609" s="120">
        <v>2</v>
      </c>
      <c r="E609" s="120" t="s">
        <v>30</v>
      </c>
      <c r="F609" s="120">
        <v>106</v>
      </c>
      <c r="G609" s="120">
        <v>1</v>
      </c>
      <c r="H609" s="120" t="s">
        <v>152</v>
      </c>
      <c r="I609" s="120">
        <v>0</v>
      </c>
      <c r="J609" s="121">
        <v>0.16300000000000001</v>
      </c>
    </row>
    <row r="610" spans="1:10" ht="12.75" customHeight="1" x14ac:dyDescent="0.2">
      <c r="A610" s="111" t="s">
        <v>150</v>
      </c>
      <c r="B610" s="111" t="s">
        <v>1268</v>
      </c>
      <c r="C610" s="111" t="s">
        <v>1269</v>
      </c>
      <c r="D610" s="111">
        <v>2</v>
      </c>
      <c r="E610" s="120" t="s">
        <v>30</v>
      </c>
      <c r="F610" s="120">
        <v>106</v>
      </c>
      <c r="G610" s="111">
        <v>1</v>
      </c>
      <c r="H610" s="111" t="s">
        <v>152</v>
      </c>
      <c r="I610" s="111">
        <v>0</v>
      </c>
      <c r="J610" s="120">
        <v>0.26</v>
      </c>
    </row>
    <row r="611" spans="1:10" ht="12.75" customHeight="1" x14ac:dyDescent="0.2">
      <c r="A611" s="48" t="s">
        <v>150</v>
      </c>
      <c r="B611" s="48" t="s">
        <v>1270</v>
      </c>
      <c r="C611" s="48" t="s">
        <v>1271</v>
      </c>
      <c r="D611" s="48">
        <v>2</v>
      </c>
      <c r="E611" s="120" t="s">
        <v>30</v>
      </c>
      <c r="F611" s="120">
        <v>106</v>
      </c>
      <c r="G611" s="48">
        <v>1</v>
      </c>
      <c r="H611" s="48" t="s">
        <v>152</v>
      </c>
      <c r="I611" s="48">
        <v>0</v>
      </c>
      <c r="J611" s="120">
        <v>0.12</v>
      </c>
    </row>
    <row r="612" spans="1:10" ht="12.75" customHeight="1" x14ac:dyDescent="0.2">
      <c r="A612" s="120" t="s">
        <v>150</v>
      </c>
      <c r="B612" s="120" t="s">
        <v>553</v>
      </c>
      <c r="C612" s="120" t="s">
        <v>554</v>
      </c>
      <c r="D612" s="120">
        <v>1</v>
      </c>
      <c r="E612" s="120" t="s">
        <v>30</v>
      </c>
      <c r="F612" s="120">
        <v>106</v>
      </c>
      <c r="G612" s="120">
        <v>7</v>
      </c>
      <c r="H612" s="120" t="s">
        <v>152</v>
      </c>
      <c r="I612" s="120">
        <v>0</v>
      </c>
      <c r="J612" s="121">
        <v>0.14399999999999999</v>
      </c>
    </row>
    <row r="613" spans="1:10" ht="12.75" customHeight="1" x14ac:dyDescent="0.2">
      <c r="A613" s="111" t="s">
        <v>150</v>
      </c>
      <c r="B613" s="111" t="s">
        <v>1266</v>
      </c>
      <c r="C613" s="111" t="s">
        <v>1267</v>
      </c>
      <c r="D613" s="111">
        <v>2</v>
      </c>
      <c r="E613" s="120" t="s">
        <v>30</v>
      </c>
      <c r="F613" s="120">
        <v>106</v>
      </c>
      <c r="G613" s="111">
        <v>1</v>
      </c>
      <c r="H613" s="111" t="s">
        <v>152</v>
      </c>
      <c r="I613" s="111">
        <v>0</v>
      </c>
      <c r="J613" s="120">
        <v>1.04</v>
      </c>
    </row>
    <row r="614" spans="1:10" ht="12.75" customHeight="1" x14ac:dyDescent="0.2">
      <c r="A614" s="112" t="s">
        <v>150</v>
      </c>
      <c r="B614" s="112" t="s">
        <v>1262</v>
      </c>
      <c r="C614" s="112" t="s">
        <v>1263</v>
      </c>
      <c r="D614" s="112">
        <v>2</v>
      </c>
      <c r="E614" s="122" t="s">
        <v>30</v>
      </c>
      <c r="F614" s="122">
        <v>106</v>
      </c>
      <c r="G614" s="112">
        <v>1</v>
      </c>
      <c r="H614" s="112" t="s">
        <v>152</v>
      </c>
      <c r="I614" s="112">
        <v>0</v>
      </c>
      <c r="J614" s="122">
        <v>0.84</v>
      </c>
    </row>
    <row r="615" spans="1:10" x14ac:dyDescent="0.2">
      <c r="A615" s="29"/>
      <c r="B615" s="20">
        <f>COUNTA(B591:B614)</f>
        <v>24</v>
      </c>
      <c r="C615" s="20"/>
      <c r="D615" s="20"/>
      <c r="E615" s="27">
        <f>COUNTIF(E591:E614, "Yes")</f>
        <v>24</v>
      </c>
      <c r="F615" s="29"/>
      <c r="G615" s="20"/>
      <c r="H615" s="29"/>
      <c r="I615" s="20"/>
      <c r="J615" s="103">
        <f>SUM(J591:J614)</f>
        <v>9.9559999999999995</v>
      </c>
    </row>
    <row r="616" spans="1:10" x14ac:dyDescent="0.2">
      <c r="A616" s="29"/>
      <c r="B616" s="20"/>
      <c r="C616" s="20"/>
      <c r="D616" s="20"/>
      <c r="E616" s="20"/>
      <c r="F616" s="29"/>
      <c r="G616" s="20"/>
      <c r="H616" s="29"/>
      <c r="I616" s="20"/>
      <c r="J616" s="103"/>
    </row>
    <row r="617" spans="1:10" x14ac:dyDescent="0.2">
      <c r="A617" s="29"/>
      <c r="B617" s="20"/>
      <c r="C617" s="20"/>
      <c r="D617" s="20"/>
      <c r="E617" s="20"/>
      <c r="F617" s="29"/>
      <c r="G617" s="20"/>
      <c r="H617" s="29"/>
      <c r="I617" s="20"/>
      <c r="J617" s="46"/>
    </row>
    <row r="618" spans="1:10" x14ac:dyDescent="0.2">
      <c r="A618" s="57"/>
      <c r="B618" s="57"/>
      <c r="D618" s="159" t="s">
        <v>106</v>
      </c>
      <c r="E618" s="129"/>
      <c r="F618" s="77"/>
      <c r="G618" s="57"/>
      <c r="H618" s="57"/>
      <c r="I618" s="57"/>
    </row>
    <row r="619" spans="1:10" x14ac:dyDescent="0.2">
      <c r="A619" s="57"/>
      <c r="B619" s="57"/>
      <c r="D619" s="85" t="s">
        <v>101</v>
      </c>
      <c r="E619" s="125">
        <f>SUM(B267+B313+B363+B454+B474+B500+B589+B615)</f>
        <v>599</v>
      </c>
      <c r="G619" s="57"/>
      <c r="H619" s="57"/>
      <c r="I619" s="57"/>
    </row>
    <row r="620" spans="1:10" x14ac:dyDescent="0.2">
      <c r="D620" s="85" t="s">
        <v>104</v>
      </c>
      <c r="E620" s="125">
        <f>SUM(E267+E313+E363+E454+E474+E500+E589+E615)</f>
        <v>599</v>
      </c>
      <c r="J620" s="128"/>
    </row>
    <row r="621" spans="1:10" x14ac:dyDescent="0.2">
      <c r="D621" s="85" t="s">
        <v>147</v>
      </c>
      <c r="E621" s="130">
        <f>E620/E619</f>
        <v>1</v>
      </c>
    </row>
    <row r="622" spans="1:10" x14ac:dyDescent="0.2">
      <c r="D622" s="85" t="s">
        <v>105</v>
      </c>
      <c r="E622" s="127">
        <f>SUM(J267+J313+J363+J454+J474+J500+J589+J615)</f>
        <v>177.82600000000002</v>
      </c>
      <c r="F622" s="77" t="s">
        <v>151</v>
      </c>
    </row>
    <row r="624" spans="1:10" x14ac:dyDescent="0.2">
      <c r="D624" s="96" t="s">
        <v>1344</v>
      </c>
      <c r="E624" s="138" t="s">
        <v>1345</v>
      </c>
      <c r="F624" s="138" t="s">
        <v>111</v>
      </c>
    </row>
    <row r="625" spans="4:6" x14ac:dyDescent="0.2">
      <c r="D625" s="85" t="s">
        <v>1346</v>
      </c>
      <c r="E625" s="140">
        <f>COUNTIF(G2:G614, "0.25")</f>
        <v>48</v>
      </c>
      <c r="F625" s="137">
        <f>E625/E620</f>
        <v>8.0133555926544239E-2</v>
      </c>
    </row>
    <row r="626" spans="4:6" x14ac:dyDescent="0.2">
      <c r="D626" s="85" t="s">
        <v>1347</v>
      </c>
      <c r="E626" s="140">
        <f>COUNTIF(G2:G614, "0.5")</f>
        <v>7</v>
      </c>
      <c r="F626" s="137">
        <f>E626/E620</f>
        <v>1.1686143572621035E-2</v>
      </c>
    </row>
    <row r="627" spans="4:6" x14ac:dyDescent="0.2">
      <c r="D627" s="85" t="s">
        <v>1348</v>
      </c>
      <c r="E627" s="140">
        <f>COUNTIF(G2:G614, "1")</f>
        <v>532</v>
      </c>
      <c r="F627" s="137">
        <f>E627/E620</f>
        <v>0.88814691151919867</v>
      </c>
    </row>
    <row r="628" spans="4:6" x14ac:dyDescent="0.2">
      <c r="D628" s="85" t="s">
        <v>1349</v>
      </c>
      <c r="E628" s="140">
        <f>COUNTIF(G2:G614, "1.25")</f>
        <v>0</v>
      </c>
      <c r="F628" s="137">
        <f>E628/E620</f>
        <v>0</v>
      </c>
    </row>
    <row r="629" spans="4:6" x14ac:dyDescent="0.2">
      <c r="D629" s="85" t="s">
        <v>1350</v>
      </c>
      <c r="E629" s="140">
        <f>COUNTIF(G2:G614, "1.50")</f>
        <v>0</v>
      </c>
      <c r="F629" s="137">
        <f>E629/E620</f>
        <v>0</v>
      </c>
    </row>
    <row r="630" spans="4:6" x14ac:dyDescent="0.2">
      <c r="D630" s="85" t="s">
        <v>1351</v>
      </c>
      <c r="E630" s="140">
        <f>COUNTIF(G2:G614, "2")</f>
        <v>0</v>
      </c>
      <c r="F630" s="137">
        <f>E630/E620</f>
        <v>0</v>
      </c>
    </row>
    <row r="631" spans="4:6" x14ac:dyDescent="0.2">
      <c r="D631" s="85" t="s">
        <v>1352</v>
      </c>
      <c r="E631" s="140">
        <f>COUNTIF(G2:G614, "2.5")</f>
        <v>0</v>
      </c>
      <c r="F631" s="137">
        <f>E631/E620</f>
        <v>0</v>
      </c>
    </row>
    <row r="632" spans="4:6" x14ac:dyDescent="0.2">
      <c r="D632" s="85" t="s">
        <v>1353</v>
      </c>
      <c r="E632" s="140">
        <f>COUNTIF(G2:G614, "3")</f>
        <v>0</v>
      </c>
      <c r="F632" s="137">
        <f>E632/E620</f>
        <v>0</v>
      </c>
    </row>
    <row r="633" spans="4:6" x14ac:dyDescent="0.2">
      <c r="D633" s="85" t="s">
        <v>1354</v>
      </c>
      <c r="E633" s="140">
        <f>COUNTIF(G2:G614, "4")</f>
        <v>0</v>
      </c>
      <c r="F633" s="137">
        <f>E633/E620</f>
        <v>0</v>
      </c>
    </row>
    <row r="634" spans="4:6" x14ac:dyDescent="0.2">
      <c r="D634" s="85" t="s">
        <v>1355</v>
      </c>
      <c r="E634" s="140">
        <f>COUNTIF(G2:G614, "5")</f>
        <v>0</v>
      </c>
      <c r="F634" s="137">
        <f>E634/E620</f>
        <v>0</v>
      </c>
    </row>
    <row r="635" spans="4:6" x14ac:dyDescent="0.2">
      <c r="D635" s="85" t="s">
        <v>1356</v>
      </c>
      <c r="E635" s="140">
        <f>COUNTIF(G2:G614, "7")</f>
        <v>12</v>
      </c>
      <c r="F635" s="137">
        <f>E635/E620</f>
        <v>2.003338898163606E-2</v>
      </c>
    </row>
    <row r="636" spans="4:6" x14ac:dyDescent="0.2">
      <c r="D636" s="32"/>
      <c r="F636" s="140"/>
    </row>
  </sheetData>
  <sortState ref="A599:K622">
    <sortCondition ref="C599:C622"/>
    <sortCondition ref="B599:B622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2011 Swimming Season
Massachusetts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637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140625" style="5" customWidth="1"/>
    <col min="2" max="2" width="7.28515625" style="5" customWidth="1"/>
    <col min="3" max="3" width="24.140625" style="5" customWidth="1"/>
    <col min="4" max="4" width="5.7109375" style="5" customWidth="1"/>
    <col min="5" max="6" width="7.7109375" style="5" customWidth="1"/>
    <col min="7" max="18" width="7.5703125" style="5" customWidth="1"/>
    <col min="19" max="19" width="8" style="5" customWidth="1"/>
    <col min="20" max="16384" width="9.140625" style="5"/>
  </cols>
  <sheetData>
    <row r="1" spans="1:34" s="2" customFormat="1" ht="39" customHeight="1" x14ac:dyDescent="0.15">
      <c r="A1" s="3" t="s">
        <v>13</v>
      </c>
      <c r="B1" s="3" t="s">
        <v>14</v>
      </c>
      <c r="C1" s="3" t="s">
        <v>70</v>
      </c>
      <c r="D1" s="3" t="s">
        <v>74</v>
      </c>
      <c r="E1" s="3" t="s">
        <v>79</v>
      </c>
      <c r="F1" s="3" t="s">
        <v>80</v>
      </c>
      <c r="G1" s="3" t="s">
        <v>81</v>
      </c>
      <c r="H1" s="3" t="s">
        <v>82</v>
      </c>
      <c r="I1" s="3" t="s">
        <v>83</v>
      </c>
      <c r="J1" s="3" t="s">
        <v>84</v>
      </c>
      <c r="K1" s="3" t="s">
        <v>22</v>
      </c>
      <c r="L1" s="3" t="s">
        <v>20</v>
      </c>
      <c r="M1" s="3" t="s">
        <v>21</v>
      </c>
      <c r="N1" s="3" t="s">
        <v>23</v>
      </c>
      <c r="O1" s="3" t="s">
        <v>85</v>
      </c>
      <c r="P1" s="3" t="s">
        <v>86</v>
      </c>
      <c r="Q1" s="3" t="s">
        <v>87</v>
      </c>
      <c r="R1" s="3" t="s">
        <v>88</v>
      </c>
      <c r="S1" s="3" t="s">
        <v>89</v>
      </c>
    </row>
    <row r="2" spans="1:34" ht="12.75" customHeight="1" x14ac:dyDescent="0.2">
      <c r="A2" s="120" t="s">
        <v>155</v>
      </c>
      <c r="B2" s="120" t="s">
        <v>156</v>
      </c>
      <c r="C2" s="120" t="s">
        <v>157</v>
      </c>
      <c r="D2" s="120">
        <v>2</v>
      </c>
      <c r="E2" s="120" t="s">
        <v>41</v>
      </c>
      <c r="F2" s="120" t="s">
        <v>109</v>
      </c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29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12.75" customHeight="1" x14ac:dyDescent="0.2">
      <c r="A3" s="120" t="s">
        <v>155</v>
      </c>
      <c r="B3" s="120" t="s">
        <v>158</v>
      </c>
      <c r="C3" s="120" t="s">
        <v>159</v>
      </c>
      <c r="D3" s="120">
        <v>2</v>
      </c>
      <c r="E3" s="120" t="s">
        <v>41</v>
      </c>
      <c r="F3" s="120" t="s">
        <v>109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29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34" ht="12.75" customHeight="1" x14ac:dyDescent="0.2">
      <c r="A4" s="120" t="s">
        <v>155</v>
      </c>
      <c r="B4" s="120" t="s">
        <v>160</v>
      </c>
      <c r="C4" s="120" t="s">
        <v>161</v>
      </c>
      <c r="D4" s="120">
        <v>2</v>
      </c>
      <c r="E4" s="120" t="s">
        <v>41</v>
      </c>
      <c r="F4" s="120" t="s">
        <v>109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29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4" ht="12.75" customHeight="1" x14ac:dyDescent="0.2">
      <c r="A5" s="111" t="s">
        <v>155</v>
      </c>
      <c r="B5" s="111" t="s">
        <v>768</v>
      </c>
      <c r="C5" s="111" t="s">
        <v>769</v>
      </c>
      <c r="D5" s="111">
        <v>2</v>
      </c>
      <c r="E5" s="48" t="s">
        <v>41</v>
      </c>
      <c r="F5" s="48" t="s">
        <v>109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29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</row>
    <row r="6" spans="1:34" ht="12.75" customHeight="1" x14ac:dyDescent="0.2">
      <c r="A6" s="111" t="s">
        <v>155</v>
      </c>
      <c r="B6" s="111" t="s">
        <v>664</v>
      </c>
      <c r="C6" s="111" t="s">
        <v>665</v>
      </c>
      <c r="D6" s="111">
        <v>2</v>
      </c>
      <c r="E6" s="48" t="s">
        <v>41</v>
      </c>
      <c r="F6" s="48" t="s">
        <v>109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29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</row>
    <row r="7" spans="1:34" ht="12.75" customHeight="1" x14ac:dyDescent="0.2">
      <c r="A7" s="48" t="s">
        <v>155</v>
      </c>
      <c r="B7" s="48" t="s">
        <v>636</v>
      </c>
      <c r="C7" s="48" t="s">
        <v>637</v>
      </c>
      <c r="D7" s="48">
        <v>2</v>
      </c>
      <c r="E7" s="48" t="s">
        <v>41</v>
      </c>
      <c r="F7" s="48" t="s">
        <v>109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29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</row>
    <row r="8" spans="1:34" ht="12.75" customHeight="1" x14ac:dyDescent="0.2">
      <c r="A8" s="48" t="s">
        <v>155</v>
      </c>
      <c r="B8" s="48" t="s">
        <v>911</v>
      </c>
      <c r="C8" s="48" t="s">
        <v>912</v>
      </c>
      <c r="D8" s="48">
        <v>2</v>
      </c>
      <c r="E8" s="48" t="s">
        <v>41</v>
      </c>
      <c r="F8" s="48" t="s">
        <v>109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29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</row>
    <row r="9" spans="1:34" ht="12.75" customHeight="1" x14ac:dyDescent="0.2">
      <c r="A9" s="120" t="s">
        <v>155</v>
      </c>
      <c r="B9" s="120" t="s">
        <v>162</v>
      </c>
      <c r="C9" s="120" t="s">
        <v>163</v>
      </c>
      <c r="D9" s="111">
        <v>2</v>
      </c>
      <c r="E9" s="48" t="s">
        <v>41</v>
      </c>
      <c r="F9" s="48" t="s">
        <v>109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29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</row>
    <row r="10" spans="1:34" ht="12.75" customHeight="1" x14ac:dyDescent="0.2">
      <c r="A10" s="120" t="s">
        <v>155</v>
      </c>
      <c r="B10" s="120" t="s">
        <v>164</v>
      </c>
      <c r="C10" s="120" t="s">
        <v>165</v>
      </c>
      <c r="D10" s="120">
        <v>2</v>
      </c>
      <c r="E10" s="120" t="s">
        <v>41</v>
      </c>
      <c r="F10" s="120" t="s">
        <v>109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29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</row>
    <row r="11" spans="1:34" ht="12.75" customHeight="1" x14ac:dyDescent="0.2">
      <c r="A11" s="120" t="s">
        <v>155</v>
      </c>
      <c r="B11" s="120" t="s">
        <v>166</v>
      </c>
      <c r="C11" s="120" t="s">
        <v>167</v>
      </c>
      <c r="D11" s="120">
        <v>2</v>
      </c>
      <c r="E11" s="120" t="s">
        <v>41</v>
      </c>
      <c r="F11" s="120" t="s">
        <v>109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29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</row>
    <row r="12" spans="1:34" ht="12.75" customHeight="1" x14ac:dyDescent="0.2">
      <c r="A12" s="48" t="s">
        <v>155</v>
      </c>
      <c r="B12" s="48" t="s">
        <v>923</v>
      </c>
      <c r="C12" s="48" t="s">
        <v>167</v>
      </c>
      <c r="D12" s="48">
        <v>3</v>
      </c>
      <c r="E12" s="120" t="s">
        <v>41</v>
      </c>
      <c r="F12" s="120" t="s">
        <v>109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29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2.75" customHeight="1" x14ac:dyDescent="0.2">
      <c r="A13" s="48" t="s">
        <v>155</v>
      </c>
      <c r="B13" s="48" t="s">
        <v>678</v>
      </c>
      <c r="C13" s="48" t="s">
        <v>679</v>
      </c>
      <c r="D13" s="48">
        <v>3</v>
      </c>
      <c r="E13" s="48" t="s">
        <v>41</v>
      </c>
      <c r="F13" s="48" t="s">
        <v>109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29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</row>
    <row r="14" spans="1:34" ht="12.75" customHeight="1" x14ac:dyDescent="0.2">
      <c r="A14" s="48" t="s">
        <v>155</v>
      </c>
      <c r="B14" s="48" t="s">
        <v>941</v>
      </c>
      <c r="C14" s="48" t="s">
        <v>942</v>
      </c>
      <c r="D14" s="48">
        <v>3</v>
      </c>
      <c r="E14" s="48" t="s">
        <v>41</v>
      </c>
      <c r="F14" s="48" t="s">
        <v>109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29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</row>
    <row r="15" spans="1:34" ht="12.75" customHeight="1" x14ac:dyDescent="0.2">
      <c r="A15" s="48" t="s">
        <v>155</v>
      </c>
      <c r="B15" s="48" t="s">
        <v>556</v>
      </c>
      <c r="C15" s="48" t="s">
        <v>557</v>
      </c>
      <c r="D15" s="48">
        <v>2</v>
      </c>
      <c r="E15" s="48" t="s">
        <v>41</v>
      </c>
      <c r="F15" s="48" t="s">
        <v>109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29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 ht="12.75" customHeight="1" x14ac:dyDescent="0.2">
      <c r="A16" s="48" t="s">
        <v>155</v>
      </c>
      <c r="B16" s="48" t="s">
        <v>694</v>
      </c>
      <c r="C16" s="48" t="s">
        <v>695</v>
      </c>
      <c r="D16" s="48">
        <v>2</v>
      </c>
      <c r="E16" s="48" t="s">
        <v>41</v>
      </c>
      <c r="F16" s="48" t="s">
        <v>109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29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 ht="12.75" customHeight="1" x14ac:dyDescent="0.2">
      <c r="A17" s="48" t="s">
        <v>155</v>
      </c>
      <c r="B17" s="48" t="s">
        <v>834</v>
      </c>
      <c r="C17" s="48" t="s">
        <v>835</v>
      </c>
      <c r="D17" s="48">
        <v>2</v>
      </c>
      <c r="E17" s="48" t="s">
        <v>41</v>
      </c>
      <c r="F17" s="48" t="s">
        <v>109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29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 ht="12.75" customHeight="1" x14ac:dyDescent="0.2">
      <c r="A18" s="111" t="s">
        <v>155</v>
      </c>
      <c r="B18" s="111" t="s">
        <v>854</v>
      </c>
      <c r="C18" s="111" t="s">
        <v>855</v>
      </c>
      <c r="D18" s="111">
        <v>2</v>
      </c>
      <c r="E18" s="113" t="s">
        <v>30</v>
      </c>
      <c r="F18" s="113" t="s">
        <v>30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 t="s">
        <v>30</v>
      </c>
      <c r="R18" s="48"/>
      <c r="S18" s="48"/>
      <c r="T18" s="29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 ht="12.75" customHeight="1" x14ac:dyDescent="0.2">
      <c r="A19" s="111" t="s">
        <v>155</v>
      </c>
      <c r="B19" s="111" t="s">
        <v>569</v>
      </c>
      <c r="C19" s="111" t="s">
        <v>570</v>
      </c>
      <c r="D19" s="111">
        <v>2</v>
      </c>
      <c r="E19" s="48" t="s">
        <v>41</v>
      </c>
      <c r="F19" s="48" t="s">
        <v>109</v>
      </c>
      <c r="R19" s="113"/>
      <c r="S19" s="113"/>
      <c r="T19" s="29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 ht="12.75" customHeight="1" x14ac:dyDescent="0.2">
      <c r="A20" s="48" t="s">
        <v>155</v>
      </c>
      <c r="B20" s="48" t="s">
        <v>842</v>
      </c>
      <c r="C20" s="48" t="s">
        <v>843</v>
      </c>
      <c r="D20" s="48">
        <v>2</v>
      </c>
      <c r="E20" s="48" t="s">
        <v>41</v>
      </c>
      <c r="F20" s="48" t="s">
        <v>109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29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</row>
    <row r="21" spans="1:34" ht="12.75" customHeight="1" x14ac:dyDescent="0.2">
      <c r="A21" s="111" t="s">
        <v>155</v>
      </c>
      <c r="B21" s="111" t="s">
        <v>668</v>
      </c>
      <c r="C21" s="111" t="s">
        <v>669</v>
      </c>
      <c r="D21" s="111">
        <v>2</v>
      </c>
      <c r="E21" s="48" t="s">
        <v>41</v>
      </c>
      <c r="F21" s="48" t="s">
        <v>109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29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  <row r="22" spans="1:34" ht="12.75" customHeight="1" x14ac:dyDescent="0.2">
      <c r="A22" s="120" t="s">
        <v>155</v>
      </c>
      <c r="B22" s="120" t="s">
        <v>240</v>
      </c>
      <c r="C22" s="120" t="s">
        <v>1357</v>
      </c>
      <c r="D22" s="111">
        <v>2</v>
      </c>
      <c r="E22" s="48" t="s">
        <v>41</v>
      </c>
      <c r="F22" s="48" t="s">
        <v>109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29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</row>
    <row r="23" spans="1:34" ht="12.75" customHeight="1" x14ac:dyDescent="0.2">
      <c r="A23" s="120" t="s">
        <v>155</v>
      </c>
      <c r="B23" s="120" t="s">
        <v>168</v>
      </c>
      <c r="C23" s="120" t="s">
        <v>169</v>
      </c>
      <c r="D23" s="120">
        <v>2</v>
      </c>
      <c r="E23" s="48" t="s">
        <v>41</v>
      </c>
      <c r="F23" s="48" t="s">
        <v>109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29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</row>
    <row r="24" spans="1:34" ht="12.75" customHeight="1" x14ac:dyDescent="0.2">
      <c r="A24" s="48" t="s">
        <v>155</v>
      </c>
      <c r="B24" s="48" t="s">
        <v>936</v>
      </c>
      <c r="C24" s="48" t="s">
        <v>169</v>
      </c>
      <c r="D24" s="48">
        <v>2</v>
      </c>
      <c r="E24" s="120" t="s">
        <v>41</v>
      </c>
      <c r="F24" s="120" t="s">
        <v>109</v>
      </c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29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</row>
    <row r="25" spans="1:34" ht="12.75" customHeight="1" x14ac:dyDescent="0.2">
      <c r="A25" s="48" t="s">
        <v>155</v>
      </c>
      <c r="B25" s="48" t="s">
        <v>877</v>
      </c>
      <c r="C25" s="48" t="s">
        <v>878</v>
      </c>
      <c r="D25" s="48">
        <v>2</v>
      </c>
      <c r="E25" s="48" t="s">
        <v>41</v>
      </c>
      <c r="F25" s="48" t="s">
        <v>109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29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</row>
    <row r="26" spans="1:34" ht="12.75" customHeight="1" x14ac:dyDescent="0.2">
      <c r="A26" s="48" t="s">
        <v>155</v>
      </c>
      <c r="B26" s="48" t="s">
        <v>692</v>
      </c>
      <c r="C26" s="48" t="s">
        <v>693</v>
      </c>
      <c r="D26" s="48">
        <v>2</v>
      </c>
      <c r="E26" s="48" t="s">
        <v>41</v>
      </c>
      <c r="F26" s="48" t="s">
        <v>109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29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</row>
    <row r="27" spans="1:34" ht="12.75" customHeight="1" x14ac:dyDescent="0.2">
      <c r="A27" s="111" t="s">
        <v>155</v>
      </c>
      <c r="B27" s="111" t="s">
        <v>826</v>
      </c>
      <c r="C27" s="111" t="s">
        <v>827</v>
      </c>
      <c r="D27" s="111">
        <v>2</v>
      </c>
      <c r="E27" s="48" t="s">
        <v>41</v>
      </c>
      <c r="F27" s="48" t="s">
        <v>109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29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34" ht="12.75" customHeight="1" x14ac:dyDescent="0.2">
      <c r="A28" s="111" t="s">
        <v>155</v>
      </c>
      <c r="B28" s="111" t="s">
        <v>891</v>
      </c>
      <c r="C28" s="111" t="s">
        <v>892</v>
      </c>
      <c r="D28" s="111">
        <v>2</v>
      </c>
      <c r="E28" s="48" t="s">
        <v>41</v>
      </c>
      <c r="F28" s="48" t="s">
        <v>109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29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  <row r="29" spans="1:34" ht="12.75" customHeight="1" x14ac:dyDescent="0.2">
      <c r="A29" s="48" t="s">
        <v>155</v>
      </c>
      <c r="B29" s="48" t="s">
        <v>623</v>
      </c>
      <c r="C29" s="48" t="s">
        <v>624</v>
      </c>
      <c r="D29" s="48">
        <v>2</v>
      </c>
      <c r="E29" s="48" t="s">
        <v>41</v>
      </c>
      <c r="F29" s="48" t="s">
        <v>109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29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</row>
    <row r="30" spans="1:34" ht="12.75" customHeight="1" x14ac:dyDescent="0.2">
      <c r="A30" s="48" t="s">
        <v>155</v>
      </c>
      <c r="B30" s="48" t="s">
        <v>830</v>
      </c>
      <c r="C30" s="48" t="s">
        <v>831</v>
      </c>
      <c r="D30" s="48">
        <v>2</v>
      </c>
      <c r="E30" s="48" t="s">
        <v>41</v>
      </c>
      <c r="F30" s="48" t="s">
        <v>109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29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</row>
    <row r="31" spans="1:34" ht="12.75" customHeight="1" x14ac:dyDescent="0.2">
      <c r="A31" s="48" t="s">
        <v>155</v>
      </c>
      <c r="B31" s="48" t="s">
        <v>913</v>
      </c>
      <c r="C31" s="48" t="s">
        <v>914</v>
      </c>
      <c r="D31" s="48">
        <v>2</v>
      </c>
      <c r="E31" s="48" t="s">
        <v>41</v>
      </c>
      <c r="F31" s="48" t="s">
        <v>109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29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</row>
    <row r="32" spans="1:34" ht="12.75" customHeight="1" x14ac:dyDescent="0.2">
      <c r="A32" s="48" t="s">
        <v>155</v>
      </c>
      <c r="B32" s="48" t="s">
        <v>885</v>
      </c>
      <c r="C32" s="48" t="s">
        <v>886</v>
      </c>
      <c r="D32" s="48">
        <v>3</v>
      </c>
      <c r="E32" s="48" t="s">
        <v>41</v>
      </c>
      <c r="F32" s="48" t="s">
        <v>109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29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</row>
    <row r="33" spans="1:34" ht="12.75" customHeight="1" x14ac:dyDescent="0.2">
      <c r="A33" s="120" t="s">
        <v>155</v>
      </c>
      <c r="B33" s="120" t="s">
        <v>170</v>
      </c>
      <c r="C33" s="120" t="s">
        <v>171</v>
      </c>
      <c r="D33" s="120">
        <v>2</v>
      </c>
      <c r="E33" s="120" t="s">
        <v>41</v>
      </c>
      <c r="F33" s="120" t="s">
        <v>109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29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</row>
    <row r="34" spans="1:34" ht="12.75" customHeight="1" x14ac:dyDescent="0.2">
      <c r="A34" s="48" t="s">
        <v>155</v>
      </c>
      <c r="B34" s="48" t="s">
        <v>704</v>
      </c>
      <c r="C34" s="48" t="s">
        <v>705</v>
      </c>
      <c r="D34" s="48">
        <v>3</v>
      </c>
      <c r="E34" s="48" t="s">
        <v>41</v>
      </c>
      <c r="F34" s="48" t="s">
        <v>109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29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 ht="12.75" customHeight="1" x14ac:dyDescent="0.2">
      <c r="A35" s="48" t="s">
        <v>155</v>
      </c>
      <c r="B35" s="48" t="s">
        <v>744</v>
      </c>
      <c r="C35" s="48" t="s">
        <v>745</v>
      </c>
      <c r="D35" s="48">
        <v>3</v>
      </c>
      <c r="E35" s="48" t="s">
        <v>41</v>
      </c>
      <c r="F35" s="48" t="s">
        <v>109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29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 ht="12.75" customHeight="1" x14ac:dyDescent="0.2">
      <c r="A36" s="48" t="s">
        <v>155</v>
      </c>
      <c r="B36" s="48" t="s">
        <v>889</v>
      </c>
      <c r="C36" s="48" t="s">
        <v>890</v>
      </c>
      <c r="D36" s="48">
        <v>3</v>
      </c>
      <c r="E36" s="48" t="s">
        <v>41</v>
      </c>
      <c r="F36" s="48" t="s">
        <v>109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29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 ht="12.75" customHeight="1" x14ac:dyDescent="0.2">
      <c r="A37" s="111" t="s">
        <v>155</v>
      </c>
      <c r="B37" s="111" t="s">
        <v>575</v>
      </c>
      <c r="C37" s="111" t="s">
        <v>576</v>
      </c>
      <c r="D37" s="111">
        <v>2</v>
      </c>
      <c r="E37" s="48" t="s">
        <v>41</v>
      </c>
      <c r="F37" s="48" t="s">
        <v>109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29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2.75" customHeight="1" x14ac:dyDescent="0.2">
      <c r="A38" s="48" t="s">
        <v>155</v>
      </c>
      <c r="B38" s="48" t="s">
        <v>573</v>
      </c>
      <c r="C38" s="48" t="s">
        <v>574</v>
      </c>
      <c r="D38" s="48">
        <v>2</v>
      </c>
      <c r="E38" s="48" t="s">
        <v>41</v>
      </c>
      <c r="F38" s="48" t="s">
        <v>109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29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 ht="12.75" customHeight="1" x14ac:dyDescent="0.2">
      <c r="A39" s="111" t="s">
        <v>155</v>
      </c>
      <c r="B39" s="111" t="s">
        <v>603</v>
      </c>
      <c r="C39" s="111" t="s">
        <v>604</v>
      </c>
      <c r="D39" s="111">
        <v>2</v>
      </c>
      <c r="E39" s="48" t="s">
        <v>41</v>
      </c>
      <c r="F39" s="48" t="s">
        <v>109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29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 ht="12.75" customHeight="1" x14ac:dyDescent="0.2">
      <c r="A40" s="48" t="s">
        <v>155</v>
      </c>
      <c r="B40" s="48" t="s">
        <v>740</v>
      </c>
      <c r="C40" s="48" t="s">
        <v>741</v>
      </c>
      <c r="D40" s="48">
        <v>2</v>
      </c>
      <c r="E40" s="48" t="s">
        <v>41</v>
      </c>
      <c r="F40" s="48" t="s">
        <v>109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29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 ht="12.75" customHeight="1" x14ac:dyDescent="0.2">
      <c r="A41" s="111" t="s">
        <v>155</v>
      </c>
      <c r="B41" s="111" t="s">
        <v>903</v>
      </c>
      <c r="C41" s="111" t="s">
        <v>904</v>
      </c>
      <c r="D41" s="111">
        <v>2</v>
      </c>
      <c r="E41" s="48" t="s">
        <v>41</v>
      </c>
      <c r="F41" s="48" t="s">
        <v>109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29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 ht="12.75" customHeight="1" x14ac:dyDescent="0.2">
      <c r="A42" s="48" t="s">
        <v>155</v>
      </c>
      <c r="B42" s="48" t="s">
        <v>792</v>
      </c>
      <c r="C42" s="48" t="s">
        <v>793</v>
      </c>
      <c r="D42" s="48">
        <v>2</v>
      </c>
      <c r="E42" s="48" t="s">
        <v>41</v>
      </c>
      <c r="F42" s="48" t="s">
        <v>109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29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 ht="12.75" customHeight="1" x14ac:dyDescent="0.2">
      <c r="A43" s="48" t="s">
        <v>155</v>
      </c>
      <c r="B43" s="48" t="s">
        <v>732</v>
      </c>
      <c r="C43" s="48" t="s">
        <v>733</v>
      </c>
      <c r="D43" s="48">
        <v>2</v>
      </c>
      <c r="E43" s="48" t="s">
        <v>41</v>
      </c>
      <c r="F43" s="48" t="s">
        <v>109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29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 ht="12.75" customHeight="1" x14ac:dyDescent="0.2">
      <c r="A44" s="48" t="s">
        <v>155</v>
      </c>
      <c r="B44" s="48" t="s">
        <v>650</v>
      </c>
      <c r="C44" s="48" t="s">
        <v>651</v>
      </c>
      <c r="D44" s="48">
        <v>2</v>
      </c>
      <c r="E44" s="48" t="s">
        <v>41</v>
      </c>
      <c r="F44" s="48" t="s">
        <v>109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29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 ht="12.75" customHeight="1" x14ac:dyDescent="0.2">
      <c r="A45" s="111" t="s">
        <v>155</v>
      </c>
      <c r="B45" s="111" t="s">
        <v>597</v>
      </c>
      <c r="C45" s="111" t="s">
        <v>598</v>
      </c>
      <c r="D45" s="111">
        <v>2</v>
      </c>
      <c r="E45" s="48" t="s">
        <v>41</v>
      </c>
      <c r="F45" s="48" t="s">
        <v>109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29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 ht="12.75" customHeight="1" x14ac:dyDescent="0.2">
      <c r="A46" s="48" t="s">
        <v>155</v>
      </c>
      <c r="B46" s="48" t="s">
        <v>921</v>
      </c>
      <c r="C46" s="48" t="s">
        <v>922</v>
      </c>
      <c r="D46" s="48">
        <v>2</v>
      </c>
      <c r="E46" s="48" t="s">
        <v>41</v>
      </c>
      <c r="F46" s="48" t="s">
        <v>109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29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 ht="12.75" customHeight="1" x14ac:dyDescent="0.2">
      <c r="A47" s="48" t="s">
        <v>155</v>
      </c>
      <c r="B47" s="111" t="s">
        <v>670</v>
      </c>
      <c r="C47" s="111" t="s">
        <v>671</v>
      </c>
      <c r="D47" s="48">
        <v>2</v>
      </c>
      <c r="E47" s="48" t="s">
        <v>41</v>
      </c>
      <c r="F47" s="48" t="s">
        <v>109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29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 ht="12.75" customHeight="1" x14ac:dyDescent="0.2">
      <c r="A48" s="48" t="s">
        <v>155</v>
      </c>
      <c r="B48" s="48" t="s">
        <v>726</v>
      </c>
      <c r="C48" s="48" t="s">
        <v>727</v>
      </c>
      <c r="D48" s="48">
        <v>2</v>
      </c>
      <c r="E48" s="48" t="s">
        <v>41</v>
      </c>
      <c r="F48" s="48" t="s">
        <v>109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29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34" ht="12.75" customHeight="1" x14ac:dyDescent="0.2">
      <c r="A49" s="48" t="s">
        <v>155</v>
      </c>
      <c r="B49" s="48" t="s">
        <v>867</v>
      </c>
      <c r="C49" s="48" t="s">
        <v>868</v>
      </c>
      <c r="D49" s="48">
        <v>2</v>
      </c>
      <c r="E49" s="48" t="s">
        <v>41</v>
      </c>
      <c r="F49" s="48" t="s">
        <v>109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29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1:34" ht="12.75" customHeight="1" x14ac:dyDescent="0.2">
      <c r="A50" s="48" t="s">
        <v>155</v>
      </c>
      <c r="B50" s="48" t="s">
        <v>852</v>
      </c>
      <c r="C50" s="48" t="s">
        <v>853</v>
      </c>
      <c r="D50" s="48">
        <v>3</v>
      </c>
      <c r="E50" s="48" t="s">
        <v>41</v>
      </c>
      <c r="F50" s="48" t="s">
        <v>109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29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</row>
    <row r="51" spans="1:34" ht="12.75" customHeight="1" x14ac:dyDescent="0.2">
      <c r="A51" s="48" t="s">
        <v>155</v>
      </c>
      <c r="B51" s="48" t="s">
        <v>798</v>
      </c>
      <c r="C51" s="48" t="s">
        <v>799</v>
      </c>
      <c r="D51" s="48">
        <v>2</v>
      </c>
      <c r="E51" s="48" t="s">
        <v>41</v>
      </c>
      <c r="F51" s="48" t="s">
        <v>109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29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34" ht="12.75" customHeight="1" x14ac:dyDescent="0.2">
      <c r="A52" s="120" t="s">
        <v>155</v>
      </c>
      <c r="B52" s="120" t="s">
        <v>172</v>
      </c>
      <c r="C52" s="120" t="s">
        <v>173</v>
      </c>
      <c r="D52" s="120">
        <v>2</v>
      </c>
      <c r="E52" s="120" t="s">
        <v>41</v>
      </c>
      <c r="F52" s="120" t="s">
        <v>109</v>
      </c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29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</row>
    <row r="53" spans="1:34" ht="12.75" customHeight="1" x14ac:dyDescent="0.2">
      <c r="A53" s="120" t="s">
        <v>155</v>
      </c>
      <c r="B53" s="120" t="s">
        <v>174</v>
      </c>
      <c r="C53" s="120" t="s">
        <v>173</v>
      </c>
      <c r="D53" s="120">
        <v>2</v>
      </c>
      <c r="E53" s="120" t="s">
        <v>41</v>
      </c>
      <c r="F53" s="120" t="s">
        <v>109</v>
      </c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29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</row>
    <row r="54" spans="1:34" ht="12.75" customHeight="1" x14ac:dyDescent="0.2">
      <c r="A54" s="48" t="s">
        <v>155</v>
      </c>
      <c r="B54" s="48" t="s">
        <v>742</v>
      </c>
      <c r="C54" s="48" t="s">
        <v>743</v>
      </c>
      <c r="D54" s="48">
        <v>2</v>
      </c>
      <c r="E54" s="48" t="s">
        <v>41</v>
      </c>
      <c r="F54" s="48" t="s">
        <v>109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29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</row>
    <row r="55" spans="1:34" ht="12.75" customHeight="1" x14ac:dyDescent="0.2">
      <c r="A55" s="120" t="s">
        <v>155</v>
      </c>
      <c r="B55" s="120" t="s">
        <v>175</v>
      </c>
      <c r="C55" s="120" t="s">
        <v>176</v>
      </c>
      <c r="D55" s="120">
        <v>2</v>
      </c>
      <c r="E55" s="120" t="s">
        <v>41</v>
      </c>
      <c r="F55" s="120" t="s">
        <v>109</v>
      </c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29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</row>
    <row r="56" spans="1:34" ht="12.75" customHeight="1" x14ac:dyDescent="0.2">
      <c r="A56" s="120" t="s">
        <v>155</v>
      </c>
      <c r="B56" s="120" t="s">
        <v>177</v>
      </c>
      <c r="C56" s="120" t="s">
        <v>178</v>
      </c>
      <c r="D56" s="120">
        <v>2</v>
      </c>
      <c r="E56" s="120" t="s">
        <v>41</v>
      </c>
      <c r="F56" s="120" t="s">
        <v>109</v>
      </c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29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1:34" ht="12.75" customHeight="1" x14ac:dyDescent="0.2">
      <c r="A57" s="48" t="s">
        <v>155</v>
      </c>
      <c r="B57" s="48" t="s">
        <v>652</v>
      </c>
      <c r="C57" s="48" t="s">
        <v>653</v>
      </c>
      <c r="D57" s="48">
        <v>2</v>
      </c>
      <c r="E57" s="113" t="s">
        <v>30</v>
      </c>
      <c r="F57" s="113" t="s">
        <v>30</v>
      </c>
      <c r="G57" s="48"/>
      <c r="H57" s="48" t="s">
        <v>30</v>
      </c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29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1:34" ht="12.75" customHeight="1" x14ac:dyDescent="0.2">
      <c r="A58" s="48" t="s">
        <v>155</v>
      </c>
      <c r="B58" s="48" t="s">
        <v>724</v>
      </c>
      <c r="C58" s="48" t="s">
        <v>725</v>
      </c>
      <c r="D58" s="48">
        <v>2</v>
      </c>
      <c r="E58" s="48" t="s">
        <v>41</v>
      </c>
      <c r="F58" s="48" t="s">
        <v>109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29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1:34" ht="12.75" customHeight="1" x14ac:dyDescent="0.2">
      <c r="A59" s="48" t="s">
        <v>155</v>
      </c>
      <c r="B59" s="48" t="s">
        <v>652</v>
      </c>
      <c r="C59" s="48" t="s">
        <v>1275</v>
      </c>
      <c r="D59" s="111">
        <v>2</v>
      </c>
      <c r="E59" s="48" t="s">
        <v>41</v>
      </c>
      <c r="F59" s="48" t="s">
        <v>109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29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1:34" ht="12.75" customHeight="1" x14ac:dyDescent="0.2">
      <c r="A60" s="111" t="s">
        <v>155</v>
      </c>
      <c r="B60" s="111" t="s">
        <v>926</v>
      </c>
      <c r="C60" s="111" t="s">
        <v>927</v>
      </c>
      <c r="D60" s="111">
        <v>2</v>
      </c>
      <c r="E60" s="48" t="s">
        <v>41</v>
      </c>
      <c r="F60" s="48" t="s">
        <v>109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29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1:34" ht="12.75" customHeight="1" x14ac:dyDescent="0.2">
      <c r="A61" s="48" t="s">
        <v>155</v>
      </c>
      <c r="B61" s="48" t="s">
        <v>712</v>
      </c>
      <c r="C61" s="48" t="s">
        <v>713</v>
      </c>
      <c r="D61" s="48">
        <v>2</v>
      </c>
      <c r="E61" s="48" t="s">
        <v>41</v>
      </c>
      <c r="F61" s="48" t="s">
        <v>109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29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1:34" ht="12.75" customHeight="1" x14ac:dyDescent="0.2">
      <c r="A62" s="48" t="s">
        <v>155</v>
      </c>
      <c r="B62" s="48" t="s">
        <v>646</v>
      </c>
      <c r="C62" s="48" t="s">
        <v>647</v>
      </c>
      <c r="D62" s="48">
        <v>3</v>
      </c>
      <c r="E62" s="48" t="s">
        <v>41</v>
      </c>
      <c r="F62" s="48" t="s">
        <v>109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29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1:34" ht="12.75" customHeight="1" x14ac:dyDescent="0.2">
      <c r="A63" s="111" t="s">
        <v>155</v>
      </c>
      <c r="B63" s="111" t="s">
        <v>943</v>
      </c>
      <c r="C63" s="111" t="s">
        <v>944</v>
      </c>
      <c r="D63" s="111">
        <v>2</v>
      </c>
      <c r="E63" s="48" t="s">
        <v>41</v>
      </c>
      <c r="F63" s="48" t="s">
        <v>109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29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1:34" ht="12.75" customHeight="1" x14ac:dyDescent="0.2">
      <c r="A64" s="111" t="s">
        <v>155</v>
      </c>
      <c r="B64" s="111" t="s">
        <v>599</v>
      </c>
      <c r="C64" s="111" t="s">
        <v>600</v>
      </c>
      <c r="D64" s="111">
        <v>2</v>
      </c>
      <c r="E64" s="48" t="s">
        <v>41</v>
      </c>
      <c r="F64" s="48" t="s">
        <v>109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29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</row>
    <row r="65" spans="1:34" ht="12.75" customHeight="1" x14ac:dyDescent="0.2">
      <c r="A65" s="120" t="s">
        <v>155</v>
      </c>
      <c r="B65" s="120" t="s">
        <v>179</v>
      </c>
      <c r="C65" s="120" t="s">
        <v>180</v>
      </c>
      <c r="D65" s="120">
        <v>2</v>
      </c>
      <c r="E65" s="120" t="s">
        <v>41</v>
      </c>
      <c r="F65" s="120" t="s">
        <v>109</v>
      </c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29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</row>
    <row r="66" spans="1:34" ht="12.75" customHeight="1" x14ac:dyDescent="0.2">
      <c r="A66" s="48" t="s">
        <v>155</v>
      </c>
      <c r="B66" s="48" t="s">
        <v>674</v>
      </c>
      <c r="C66" s="48" t="s">
        <v>675</v>
      </c>
      <c r="D66" s="48">
        <v>2</v>
      </c>
      <c r="E66" s="48" t="s">
        <v>41</v>
      </c>
      <c r="F66" s="48" t="s">
        <v>109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29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</row>
    <row r="67" spans="1:34" ht="12.75" customHeight="1" x14ac:dyDescent="0.2">
      <c r="A67" s="48" t="s">
        <v>155</v>
      </c>
      <c r="B67" s="48" t="s">
        <v>786</v>
      </c>
      <c r="C67" s="48" t="s">
        <v>787</v>
      </c>
      <c r="D67" s="48">
        <v>2</v>
      </c>
      <c r="E67" s="48" t="s">
        <v>41</v>
      </c>
      <c r="F67" s="48" t="s">
        <v>109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29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</row>
    <row r="68" spans="1:34" ht="12.75" customHeight="1" x14ac:dyDescent="0.2">
      <c r="A68" s="48" t="s">
        <v>155</v>
      </c>
      <c r="B68" s="48" t="s">
        <v>718</v>
      </c>
      <c r="C68" s="48" t="s">
        <v>719</v>
      </c>
      <c r="D68" s="48">
        <v>2</v>
      </c>
      <c r="E68" s="48" t="s">
        <v>41</v>
      </c>
      <c r="F68" s="48" t="s">
        <v>109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29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</row>
    <row r="69" spans="1:34" ht="12.75" customHeight="1" x14ac:dyDescent="0.2">
      <c r="A69" s="48" t="s">
        <v>155</v>
      </c>
      <c r="B69" s="48" t="s">
        <v>1276</v>
      </c>
      <c r="C69" s="48" t="s">
        <v>1277</v>
      </c>
      <c r="D69" s="48">
        <v>2</v>
      </c>
      <c r="E69" s="48" t="s">
        <v>41</v>
      </c>
      <c r="F69" s="48" t="s">
        <v>109</v>
      </c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29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</row>
    <row r="70" spans="1:34" ht="12.75" customHeight="1" x14ac:dyDescent="0.2">
      <c r="A70" s="111" t="s">
        <v>155</v>
      </c>
      <c r="B70" s="111" t="s">
        <v>784</v>
      </c>
      <c r="C70" s="111" t="s">
        <v>785</v>
      </c>
      <c r="D70" s="111">
        <v>2</v>
      </c>
      <c r="E70" s="48" t="s">
        <v>41</v>
      </c>
      <c r="F70" s="48" t="s">
        <v>109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29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</row>
    <row r="71" spans="1:34" ht="12.75" customHeight="1" x14ac:dyDescent="0.2">
      <c r="A71" s="120" t="s">
        <v>155</v>
      </c>
      <c r="B71" s="120" t="s">
        <v>181</v>
      </c>
      <c r="C71" s="120" t="s">
        <v>182</v>
      </c>
      <c r="D71" s="120">
        <v>2</v>
      </c>
      <c r="E71" s="120" t="s">
        <v>41</v>
      </c>
      <c r="F71" s="120" t="s">
        <v>109</v>
      </c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29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</row>
    <row r="72" spans="1:34" ht="12.75" customHeight="1" x14ac:dyDescent="0.2">
      <c r="A72" s="48" t="s">
        <v>155</v>
      </c>
      <c r="B72" s="48" t="s">
        <v>800</v>
      </c>
      <c r="C72" s="48" t="s">
        <v>801</v>
      </c>
      <c r="D72" s="48">
        <v>2</v>
      </c>
      <c r="E72" s="48" t="s">
        <v>41</v>
      </c>
      <c r="F72" s="48" t="s">
        <v>109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29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</row>
    <row r="73" spans="1:34" ht="12.75" customHeight="1" x14ac:dyDescent="0.2">
      <c r="A73" s="48" t="s">
        <v>155</v>
      </c>
      <c r="B73" s="48" t="s">
        <v>666</v>
      </c>
      <c r="C73" s="48" t="s">
        <v>667</v>
      </c>
      <c r="D73" s="48">
        <v>3</v>
      </c>
      <c r="E73" s="48" t="s">
        <v>41</v>
      </c>
      <c r="F73" s="48" t="s">
        <v>109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29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</row>
    <row r="74" spans="1:34" ht="12.75" customHeight="1" x14ac:dyDescent="0.2">
      <c r="A74" s="120" t="s">
        <v>155</v>
      </c>
      <c r="B74" s="120" t="s">
        <v>183</v>
      </c>
      <c r="C74" s="120" t="s">
        <v>184</v>
      </c>
      <c r="D74" s="120">
        <v>2</v>
      </c>
      <c r="E74" s="120" t="s">
        <v>41</v>
      </c>
      <c r="F74" s="120" t="s">
        <v>109</v>
      </c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29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</row>
    <row r="75" spans="1:34" ht="12.75" customHeight="1" x14ac:dyDescent="0.2">
      <c r="A75" s="111" t="s">
        <v>155</v>
      </c>
      <c r="B75" s="111" t="s">
        <v>937</v>
      </c>
      <c r="C75" s="111" t="s">
        <v>938</v>
      </c>
      <c r="D75" s="111">
        <v>2</v>
      </c>
      <c r="E75" s="48" t="s">
        <v>41</v>
      </c>
      <c r="F75" s="48" t="s">
        <v>109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29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</row>
    <row r="76" spans="1:34" ht="12.75" customHeight="1" x14ac:dyDescent="0.2">
      <c r="A76" s="120" t="s">
        <v>155</v>
      </c>
      <c r="B76" s="120" t="s">
        <v>185</v>
      </c>
      <c r="C76" s="120" t="s">
        <v>186</v>
      </c>
      <c r="D76" s="120">
        <v>2</v>
      </c>
      <c r="E76" s="120" t="s">
        <v>41</v>
      </c>
      <c r="F76" s="120" t="s">
        <v>109</v>
      </c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29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</row>
    <row r="77" spans="1:34" ht="12.75" customHeight="1" x14ac:dyDescent="0.2">
      <c r="A77" s="120" t="s">
        <v>155</v>
      </c>
      <c r="B77" s="120" t="s">
        <v>187</v>
      </c>
      <c r="C77" s="120" t="s">
        <v>188</v>
      </c>
      <c r="D77" s="120">
        <v>2</v>
      </c>
      <c r="E77" s="120" t="s">
        <v>41</v>
      </c>
      <c r="F77" s="120" t="s">
        <v>109</v>
      </c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29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</row>
    <row r="78" spans="1:34" ht="12.75" customHeight="1" x14ac:dyDescent="0.2">
      <c r="A78" s="120" t="s">
        <v>155</v>
      </c>
      <c r="B78" s="120" t="s">
        <v>189</v>
      </c>
      <c r="C78" s="120" t="s">
        <v>190</v>
      </c>
      <c r="D78" s="120">
        <v>2</v>
      </c>
      <c r="E78" s="120" t="s">
        <v>41</v>
      </c>
      <c r="F78" s="120" t="s">
        <v>109</v>
      </c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29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</row>
    <row r="79" spans="1:34" ht="12.75" customHeight="1" x14ac:dyDescent="0.2">
      <c r="A79" s="48" t="s">
        <v>155</v>
      </c>
      <c r="B79" s="48" t="s">
        <v>607</v>
      </c>
      <c r="C79" s="48" t="s">
        <v>608</v>
      </c>
      <c r="D79" s="48">
        <v>2</v>
      </c>
      <c r="E79" s="48" t="s">
        <v>41</v>
      </c>
      <c r="F79" s="48" t="s">
        <v>109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29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</row>
    <row r="80" spans="1:34" ht="12.75" customHeight="1" x14ac:dyDescent="0.2">
      <c r="A80" s="111" t="s">
        <v>155</v>
      </c>
      <c r="B80" s="111" t="s">
        <v>858</v>
      </c>
      <c r="C80" s="111" t="s">
        <v>859</v>
      </c>
      <c r="D80" s="111">
        <v>2</v>
      </c>
      <c r="E80" s="48" t="s">
        <v>41</v>
      </c>
      <c r="F80" s="48" t="s">
        <v>109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29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</row>
    <row r="81" spans="1:34" ht="12.75" customHeight="1" x14ac:dyDescent="0.2">
      <c r="A81" s="111" t="s">
        <v>155</v>
      </c>
      <c r="B81" s="111" t="s">
        <v>638</v>
      </c>
      <c r="C81" s="111" t="s">
        <v>639</v>
      </c>
      <c r="D81" s="111">
        <v>2</v>
      </c>
      <c r="E81" s="48" t="s">
        <v>41</v>
      </c>
      <c r="F81" s="48" t="s">
        <v>109</v>
      </c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29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</row>
    <row r="82" spans="1:34" ht="12.75" customHeight="1" x14ac:dyDescent="0.2">
      <c r="A82" s="48" t="s">
        <v>155</v>
      </c>
      <c r="B82" s="48" t="s">
        <v>577</v>
      </c>
      <c r="C82" s="48" t="s">
        <v>578</v>
      </c>
      <c r="D82" s="48">
        <v>2</v>
      </c>
      <c r="E82" s="48" t="s">
        <v>41</v>
      </c>
      <c r="F82" s="48" t="s">
        <v>109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29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</row>
    <row r="83" spans="1:34" ht="12.75" customHeight="1" x14ac:dyDescent="0.2">
      <c r="A83" s="48" t="s">
        <v>155</v>
      </c>
      <c r="B83" s="48" t="s">
        <v>879</v>
      </c>
      <c r="C83" s="48" t="s">
        <v>880</v>
      </c>
      <c r="D83" s="48">
        <v>2</v>
      </c>
      <c r="E83" s="48" t="s">
        <v>41</v>
      </c>
      <c r="F83" s="48" t="s">
        <v>109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29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</row>
    <row r="84" spans="1:34" ht="12.75" customHeight="1" x14ac:dyDescent="0.2">
      <c r="A84" s="48" t="s">
        <v>155</v>
      </c>
      <c r="B84" s="48" t="s">
        <v>836</v>
      </c>
      <c r="C84" s="48" t="s">
        <v>837</v>
      </c>
      <c r="D84" s="48">
        <v>2</v>
      </c>
      <c r="E84" s="48" t="s">
        <v>41</v>
      </c>
      <c r="F84" s="48" t="s">
        <v>109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29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</row>
    <row r="85" spans="1:34" ht="12.75" customHeight="1" x14ac:dyDescent="0.2">
      <c r="A85" s="48" t="s">
        <v>155</v>
      </c>
      <c r="B85" s="48" t="s">
        <v>716</v>
      </c>
      <c r="C85" s="48" t="s">
        <v>717</v>
      </c>
      <c r="D85" s="48">
        <v>2</v>
      </c>
      <c r="E85" s="48" t="s">
        <v>41</v>
      </c>
      <c r="F85" s="48" t="s">
        <v>109</v>
      </c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29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</row>
    <row r="86" spans="1:34" ht="12.75" customHeight="1" x14ac:dyDescent="0.2">
      <c r="A86" s="48" t="s">
        <v>155</v>
      </c>
      <c r="B86" s="48" t="s">
        <v>634</v>
      </c>
      <c r="C86" s="48" t="s">
        <v>635</v>
      </c>
      <c r="D86" s="48">
        <v>2</v>
      </c>
      <c r="E86" s="48" t="s">
        <v>41</v>
      </c>
      <c r="F86" s="48" t="s">
        <v>109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29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</row>
    <row r="87" spans="1:34" ht="12.75" customHeight="1" x14ac:dyDescent="0.2">
      <c r="A87" s="48" t="s">
        <v>155</v>
      </c>
      <c r="B87" s="48" t="s">
        <v>824</v>
      </c>
      <c r="C87" s="48" t="s">
        <v>825</v>
      </c>
      <c r="D87" s="48">
        <v>2</v>
      </c>
      <c r="E87" s="48" t="s">
        <v>41</v>
      </c>
      <c r="F87" s="48" t="s">
        <v>109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29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</row>
    <row r="88" spans="1:34" ht="12.75" customHeight="1" x14ac:dyDescent="0.2">
      <c r="A88" s="48" t="s">
        <v>155</v>
      </c>
      <c r="B88" s="48" t="s">
        <v>702</v>
      </c>
      <c r="C88" s="48" t="s">
        <v>703</v>
      </c>
      <c r="D88" s="48">
        <v>2</v>
      </c>
      <c r="E88" s="48" t="s">
        <v>41</v>
      </c>
      <c r="F88" s="48" t="s">
        <v>109</v>
      </c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29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</row>
    <row r="89" spans="1:34" ht="12.75" customHeight="1" x14ac:dyDescent="0.2">
      <c r="A89" s="48" t="s">
        <v>155</v>
      </c>
      <c r="B89" s="48" t="s">
        <v>591</v>
      </c>
      <c r="C89" s="48" t="s">
        <v>592</v>
      </c>
      <c r="D89" s="48">
        <v>3</v>
      </c>
      <c r="E89" s="48" t="s">
        <v>41</v>
      </c>
      <c r="F89" s="48" t="s">
        <v>109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29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</row>
    <row r="90" spans="1:34" ht="12.75" customHeight="1" x14ac:dyDescent="0.2">
      <c r="A90" s="48" t="s">
        <v>155</v>
      </c>
      <c r="B90" s="48" t="s">
        <v>564</v>
      </c>
      <c r="C90" s="48" t="s">
        <v>192</v>
      </c>
      <c r="D90" s="48">
        <v>2</v>
      </c>
      <c r="E90" s="48" t="s">
        <v>41</v>
      </c>
      <c r="F90" s="48" t="s">
        <v>109</v>
      </c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29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</row>
    <row r="91" spans="1:34" ht="12.75" customHeight="1" x14ac:dyDescent="0.2">
      <c r="A91" s="120" t="s">
        <v>155</v>
      </c>
      <c r="B91" s="120" t="s">
        <v>191</v>
      </c>
      <c r="C91" s="120" t="s">
        <v>192</v>
      </c>
      <c r="D91" s="120">
        <v>2</v>
      </c>
      <c r="E91" s="120" t="s">
        <v>41</v>
      </c>
      <c r="F91" s="120" t="s">
        <v>109</v>
      </c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29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</row>
    <row r="92" spans="1:34" ht="12.75" customHeight="1" x14ac:dyDescent="0.2">
      <c r="A92" s="48" t="s">
        <v>155</v>
      </c>
      <c r="B92" s="48" t="s">
        <v>585</v>
      </c>
      <c r="C92" s="48" t="s">
        <v>586</v>
      </c>
      <c r="D92" s="48">
        <v>2</v>
      </c>
      <c r="E92" s="48" t="s">
        <v>41</v>
      </c>
      <c r="F92" s="48" t="s">
        <v>109</v>
      </c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29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</row>
    <row r="93" spans="1:34" ht="12.75" customHeight="1" x14ac:dyDescent="0.2">
      <c r="A93" s="48" t="s">
        <v>155</v>
      </c>
      <c r="B93" s="48" t="s">
        <v>1327</v>
      </c>
      <c r="C93" s="48" t="s">
        <v>1328</v>
      </c>
      <c r="D93" s="48">
        <v>2</v>
      </c>
      <c r="E93" s="48" t="s">
        <v>41</v>
      </c>
      <c r="F93" s="48" t="s">
        <v>109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29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</row>
    <row r="94" spans="1:34" ht="12.75" customHeight="1" x14ac:dyDescent="0.2">
      <c r="A94" s="111" t="s">
        <v>155</v>
      </c>
      <c r="B94" s="111" t="s">
        <v>814</v>
      </c>
      <c r="C94" s="111" t="s">
        <v>1329</v>
      </c>
      <c r="D94" s="111">
        <v>2</v>
      </c>
      <c r="E94" s="48" t="s">
        <v>41</v>
      </c>
      <c r="F94" s="48" t="s">
        <v>109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29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</row>
    <row r="95" spans="1:34" ht="12.75" customHeight="1" x14ac:dyDescent="0.2">
      <c r="A95" s="111" t="s">
        <v>155</v>
      </c>
      <c r="B95" s="111" t="s">
        <v>625</v>
      </c>
      <c r="C95" s="111" t="s">
        <v>626</v>
      </c>
      <c r="D95" s="111">
        <v>2</v>
      </c>
      <c r="E95" s="48" t="s">
        <v>41</v>
      </c>
      <c r="F95" s="48" t="s">
        <v>109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29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</row>
    <row r="96" spans="1:34" ht="12.75" customHeight="1" x14ac:dyDescent="0.2">
      <c r="A96" s="111" t="s">
        <v>155</v>
      </c>
      <c r="B96" s="111" t="s">
        <v>609</v>
      </c>
      <c r="C96" s="111" t="s">
        <v>610</v>
      </c>
      <c r="D96" s="111">
        <v>2</v>
      </c>
      <c r="E96" s="48" t="s">
        <v>41</v>
      </c>
      <c r="F96" s="48" t="s">
        <v>109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29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</row>
    <row r="97" spans="1:34" ht="12.75" customHeight="1" x14ac:dyDescent="0.2">
      <c r="A97" s="48" t="s">
        <v>155</v>
      </c>
      <c r="B97" s="48" t="s">
        <v>605</v>
      </c>
      <c r="C97" s="48" t="s">
        <v>606</v>
      </c>
      <c r="D97" s="48">
        <v>3</v>
      </c>
      <c r="E97" s="48" t="s">
        <v>41</v>
      </c>
      <c r="F97" s="48" t="s">
        <v>109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29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34" ht="12.75" customHeight="1" x14ac:dyDescent="0.2">
      <c r="A98" s="48" t="s">
        <v>155</v>
      </c>
      <c r="B98" s="48" t="s">
        <v>722</v>
      </c>
      <c r="C98" s="48" t="s">
        <v>723</v>
      </c>
      <c r="D98" s="48">
        <v>3</v>
      </c>
      <c r="E98" s="48" t="s">
        <v>41</v>
      </c>
      <c r="F98" s="48" t="s">
        <v>109</v>
      </c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29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</row>
    <row r="99" spans="1:34" ht="12.75" customHeight="1" x14ac:dyDescent="0.2">
      <c r="A99" s="48" t="s">
        <v>155</v>
      </c>
      <c r="B99" s="48" t="s">
        <v>897</v>
      </c>
      <c r="C99" s="48" t="s">
        <v>898</v>
      </c>
      <c r="D99" s="48">
        <v>2</v>
      </c>
      <c r="E99" s="48" t="s">
        <v>41</v>
      </c>
      <c r="F99" s="48" t="s">
        <v>109</v>
      </c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29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</row>
    <row r="100" spans="1:34" ht="12.75" customHeight="1" x14ac:dyDescent="0.2">
      <c r="A100" s="48" t="s">
        <v>155</v>
      </c>
      <c r="B100" s="111" t="s">
        <v>804</v>
      </c>
      <c r="C100" s="111" t="s">
        <v>805</v>
      </c>
      <c r="D100" s="48">
        <v>2</v>
      </c>
      <c r="E100" s="48" t="s">
        <v>41</v>
      </c>
      <c r="F100" s="48" t="s">
        <v>109</v>
      </c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29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</row>
    <row r="101" spans="1:34" ht="12.75" customHeight="1" x14ac:dyDescent="0.2">
      <c r="A101" s="48" t="s">
        <v>155</v>
      </c>
      <c r="B101" s="48" t="s">
        <v>893</v>
      </c>
      <c r="C101" s="48" t="s">
        <v>894</v>
      </c>
      <c r="D101" s="48">
        <v>2</v>
      </c>
      <c r="E101" s="48" t="s">
        <v>41</v>
      </c>
      <c r="F101" s="48" t="s">
        <v>109</v>
      </c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29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</row>
    <row r="102" spans="1:34" ht="12.75" customHeight="1" x14ac:dyDescent="0.2">
      <c r="A102" s="48" t="s">
        <v>155</v>
      </c>
      <c r="B102" s="48" t="s">
        <v>686</v>
      </c>
      <c r="C102" s="48" t="s">
        <v>687</v>
      </c>
      <c r="D102" s="48">
        <v>2</v>
      </c>
      <c r="E102" s="48" t="s">
        <v>41</v>
      </c>
      <c r="F102" s="48" t="s">
        <v>109</v>
      </c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29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</row>
    <row r="103" spans="1:34" ht="12.75" customHeight="1" x14ac:dyDescent="0.2">
      <c r="A103" s="48" t="s">
        <v>155</v>
      </c>
      <c r="B103" s="48" t="s">
        <v>680</v>
      </c>
      <c r="C103" s="48" t="s">
        <v>681</v>
      </c>
      <c r="D103" s="48">
        <v>2</v>
      </c>
      <c r="E103" s="48" t="s">
        <v>41</v>
      </c>
      <c r="F103" s="48" t="s">
        <v>109</v>
      </c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29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</row>
    <row r="104" spans="1:34" ht="12.75" customHeight="1" x14ac:dyDescent="0.2">
      <c r="A104" s="48" t="s">
        <v>155</v>
      </c>
      <c r="B104" s="48" t="s">
        <v>794</v>
      </c>
      <c r="C104" s="48" t="s">
        <v>795</v>
      </c>
      <c r="D104" s="48">
        <v>2</v>
      </c>
      <c r="E104" s="48" t="s">
        <v>41</v>
      </c>
      <c r="F104" s="48" t="s">
        <v>109</v>
      </c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29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</row>
    <row r="105" spans="1:34" ht="12.75" customHeight="1" x14ac:dyDescent="0.2">
      <c r="A105" s="48" t="s">
        <v>155</v>
      </c>
      <c r="B105" s="48" t="s">
        <v>810</v>
      </c>
      <c r="C105" s="48" t="s">
        <v>811</v>
      </c>
      <c r="D105" s="48">
        <v>2</v>
      </c>
      <c r="E105" s="48" t="s">
        <v>41</v>
      </c>
      <c r="F105" s="48" t="s">
        <v>109</v>
      </c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29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</row>
    <row r="106" spans="1:34" ht="12.75" customHeight="1" x14ac:dyDescent="0.2">
      <c r="A106" s="48" t="s">
        <v>155</v>
      </c>
      <c r="B106" s="48" t="s">
        <v>869</v>
      </c>
      <c r="C106" s="48" t="s">
        <v>870</v>
      </c>
      <c r="D106" s="48">
        <v>3</v>
      </c>
      <c r="E106" s="48" t="s">
        <v>41</v>
      </c>
      <c r="F106" s="48" t="s">
        <v>109</v>
      </c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29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</row>
    <row r="107" spans="1:34" ht="12.75" customHeight="1" x14ac:dyDescent="0.2">
      <c r="A107" s="48" t="s">
        <v>155</v>
      </c>
      <c r="B107" s="48" t="s">
        <v>934</v>
      </c>
      <c r="C107" s="48" t="s">
        <v>935</v>
      </c>
      <c r="D107" s="48">
        <v>2</v>
      </c>
      <c r="E107" s="48" t="s">
        <v>41</v>
      </c>
      <c r="F107" s="48" t="s">
        <v>109</v>
      </c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29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</row>
    <row r="108" spans="1:34" ht="12.75" customHeight="1" x14ac:dyDescent="0.2">
      <c r="A108" s="48" t="s">
        <v>155</v>
      </c>
      <c r="B108" s="48" t="s">
        <v>861</v>
      </c>
      <c r="C108" s="48" t="s">
        <v>862</v>
      </c>
      <c r="D108" s="48">
        <v>2</v>
      </c>
      <c r="E108" s="48" t="s">
        <v>41</v>
      </c>
      <c r="F108" s="48" t="s">
        <v>109</v>
      </c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29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</row>
    <row r="109" spans="1:34" ht="12.75" customHeight="1" x14ac:dyDescent="0.2">
      <c r="A109" s="111" t="s">
        <v>155</v>
      </c>
      <c r="B109" s="111" t="s">
        <v>802</v>
      </c>
      <c r="C109" s="111" t="s">
        <v>803</v>
      </c>
      <c r="D109" s="111">
        <v>2</v>
      </c>
      <c r="E109" s="48" t="s">
        <v>41</v>
      </c>
      <c r="F109" s="48" t="s">
        <v>109</v>
      </c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29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</row>
    <row r="110" spans="1:34" ht="12.75" customHeight="1" x14ac:dyDescent="0.2">
      <c r="A110" s="48" t="s">
        <v>155</v>
      </c>
      <c r="B110" s="48" t="s">
        <v>766</v>
      </c>
      <c r="C110" s="48" t="s">
        <v>767</v>
      </c>
      <c r="D110" s="48">
        <v>3</v>
      </c>
      <c r="E110" s="48" t="s">
        <v>41</v>
      </c>
      <c r="F110" s="48" t="s">
        <v>109</v>
      </c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29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</row>
    <row r="111" spans="1:34" ht="12.75" customHeight="1" x14ac:dyDescent="0.2">
      <c r="A111" s="111" t="s">
        <v>155</v>
      </c>
      <c r="B111" s="111" t="s">
        <v>688</v>
      </c>
      <c r="C111" s="111" t="s">
        <v>689</v>
      </c>
      <c r="D111" s="111">
        <v>2</v>
      </c>
      <c r="E111" s="113" t="s">
        <v>30</v>
      </c>
      <c r="F111" s="113" t="s">
        <v>30</v>
      </c>
      <c r="G111" s="113"/>
      <c r="H111" s="113" t="s">
        <v>30</v>
      </c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29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</row>
    <row r="112" spans="1:34" ht="12.75" customHeight="1" x14ac:dyDescent="0.2">
      <c r="A112" s="48" t="s">
        <v>155</v>
      </c>
      <c r="B112" s="48" t="s">
        <v>589</v>
      </c>
      <c r="C112" s="48" t="s">
        <v>590</v>
      </c>
      <c r="D112" s="48">
        <v>2</v>
      </c>
      <c r="E112" s="48" t="s">
        <v>41</v>
      </c>
      <c r="F112" s="48" t="s">
        <v>109</v>
      </c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29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</row>
    <row r="113" spans="1:34" ht="12.75" customHeight="1" x14ac:dyDescent="0.2">
      <c r="A113" s="48" t="s">
        <v>155</v>
      </c>
      <c r="B113" s="48" t="s">
        <v>611</v>
      </c>
      <c r="C113" s="48" t="s">
        <v>612</v>
      </c>
      <c r="D113" s="48">
        <v>2</v>
      </c>
      <c r="E113" s="120" t="s">
        <v>41</v>
      </c>
      <c r="F113" s="120" t="s">
        <v>109</v>
      </c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29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</row>
    <row r="114" spans="1:34" ht="12.75" customHeight="1" x14ac:dyDescent="0.2">
      <c r="A114" s="120" t="s">
        <v>155</v>
      </c>
      <c r="B114" s="120" t="s">
        <v>193</v>
      </c>
      <c r="C114" s="120" t="s">
        <v>194</v>
      </c>
      <c r="D114" s="120">
        <v>2</v>
      </c>
      <c r="E114" s="48" t="s">
        <v>41</v>
      </c>
      <c r="F114" s="48" t="s">
        <v>109</v>
      </c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29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</row>
    <row r="115" spans="1:34" ht="12.75" customHeight="1" x14ac:dyDescent="0.2">
      <c r="A115" s="48" t="s">
        <v>155</v>
      </c>
      <c r="B115" s="48" t="s">
        <v>558</v>
      </c>
      <c r="C115" s="48" t="s">
        <v>559</v>
      </c>
      <c r="D115" s="48">
        <v>2</v>
      </c>
      <c r="E115" s="48" t="s">
        <v>41</v>
      </c>
      <c r="F115" s="48" t="s">
        <v>109</v>
      </c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29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</row>
    <row r="116" spans="1:34" ht="12.75" customHeight="1" x14ac:dyDescent="0.2">
      <c r="A116" s="111" t="s">
        <v>155</v>
      </c>
      <c r="B116" s="111" t="s">
        <v>660</v>
      </c>
      <c r="C116" s="111" t="s">
        <v>661</v>
      </c>
      <c r="D116" s="111">
        <v>2</v>
      </c>
      <c r="E116" s="48" t="s">
        <v>41</v>
      </c>
      <c r="F116" s="48" t="s">
        <v>109</v>
      </c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29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</row>
    <row r="117" spans="1:34" ht="12.75" customHeight="1" x14ac:dyDescent="0.2">
      <c r="A117" s="111" t="s">
        <v>155</v>
      </c>
      <c r="B117" s="111" t="s">
        <v>776</v>
      </c>
      <c r="C117" s="111" t="s">
        <v>777</v>
      </c>
      <c r="D117" s="111">
        <v>2</v>
      </c>
      <c r="E117" s="48" t="s">
        <v>41</v>
      </c>
      <c r="F117" s="48" t="s">
        <v>109</v>
      </c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29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</row>
    <row r="118" spans="1:34" ht="12.75" customHeight="1" x14ac:dyDescent="0.2">
      <c r="A118" s="48" t="s">
        <v>155</v>
      </c>
      <c r="B118" s="48" t="s">
        <v>828</v>
      </c>
      <c r="C118" s="48" t="s">
        <v>829</v>
      </c>
      <c r="D118" s="48">
        <v>2</v>
      </c>
      <c r="E118" s="48" t="s">
        <v>41</v>
      </c>
      <c r="F118" s="48" t="s">
        <v>109</v>
      </c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29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</row>
    <row r="119" spans="1:34" ht="12.75" customHeight="1" x14ac:dyDescent="0.2">
      <c r="A119" s="48" t="s">
        <v>155</v>
      </c>
      <c r="B119" s="48" t="s">
        <v>875</v>
      </c>
      <c r="C119" s="48" t="s">
        <v>876</v>
      </c>
      <c r="D119" s="48">
        <v>3</v>
      </c>
      <c r="E119" s="48" t="s">
        <v>41</v>
      </c>
      <c r="F119" s="48" t="s">
        <v>109</v>
      </c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29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</row>
    <row r="120" spans="1:34" ht="12.75" customHeight="1" x14ac:dyDescent="0.2">
      <c r="A120" s="48" t="s">
        <v>155</v>
      </c>
      <c r="B120" s="48" t="s">
        <v>621</v>
      </c>
      <c r="C120" s="48" t="s">
        <v>622</v>
      </c>
      <c r="D120" s="48">
        <v>2</v>
      </c>
      <c r="E120" s="48" t="s">
        <v>41</v>
      </c>
      <c r="F120" s="48" t="s">
        <v>109</v>
      </c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29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</row>
    <row r="121" spans="1:34" ht="12.75" customHeight="1" x14ac:dyDescent="0.2">
      <c r="A121" s="48" t="s">
        <v>155</v>
      </c>
      <c r="B121" s="48" t="s">
        <v>863</v>
      </c>
      <c r="C121" s="48" t="s">
        <v>864</v>
      </c>
      <c r="D121" s="48">
        <v>2</v>
      </c>
      <c r="E121" s="120" t="s">
        <v>41</v>
      </c>
      <c r="F121" s="120" t="s">
        <v>109</v>
      </c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29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</row>
    <row r="122" spans="1:34" ht="12.75" customHeight="1" x14ac:dyDescent="0.2">
      <c r="A122" s="120" t="s">
        <v>155</v>
      </c>
      <c r="B122" s="120" t="s">
        <v>195</v>
      </c>
      <c r="C122" s="120" t="s">
        <v>196</v>
      </c>
      <c r="D122" s="120">
        <v>2</v>
      </c>
      <c r="E122" s="48" t="s">
        <v>41</v>
      </c>
      <c r="F122" s="48" t="s">
        <v>109</v>
      </c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29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</row>
    <row r="123" spans="1:34" ht="12.75" customHeight="1" x14ac:dyDescent="0.2">
      <c r="A123" s="48" t="s">
        <v>155</v>
      </c>
      <c r="B123" s="48" t="s">
        <v>682</v>
      </c>
      <c r="C123" s="48" t="s">
        <v>683</v>
      </c>
      <c r="D123" s="48">
        <v>3</v>
      </c>
      <c r="E123" s="48" t="s">
        <v>41</v>
      </c>
      <c r="F123" s="48" t="s">
        <v>109</v>
      </c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29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</row>
    <row r="124" spans="1:34" ht="12.75" customHeight="1" x14ac:dyDescent="0.2">
      <c r="A124" s="48" t="s">
        <v>155</v>
      </c>
      <c r="B124" s="48" t="s">
        <v>595</v>
      </c>
      <c r="C124" s="48" t="s">
        <v>596</v>
      </c>
      <c r="D124" s="48">
        <v>2</v>
      </c>
      <c r="E124" s="48" t="s">
        <v>41</v>
      </c>
      <c r="F124" s="48" t="s">
        <v>109</v>
      </c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29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</row>
    <row r="125" spans="1:34" ht="12.75" customHeight="1" x14ac:dyDescent="0.2">
      <c r="A125" s="48" t="s">
        <v>155</v>
      </c>
      <c r="B125" s="48" t="s">
        <v>760</v>
      </c>
      <c r="C125" s="48" t="s">
        <v>761</v>
      </c>
      <c r="D125" s="48">
        <v>2</v>
      </c>
      <c r="E125" s="48" t="s">
        <v>41</v>
      </c>
      <c r="F125" s="48" t="s">
        <v>109</v>
      </c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29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</row>
    <row r="126" spans="1:34" ht="12.75" customHeight="1" x14ac:dyDescent="0.2">
      <c r="A126" s="48" t="s">
        <v>155</v>
      </c>
      <c r="B126" s="48" t="s">
        <v>822</v>
      </c>
      <c r="C126" s="48" t="s">
        <v>823</v>
      </c>
      <c r="D126" s="48">
        <v>3</v>
      </c>
      <c r="E126" s="48" t="s">
        <v>41</v>
      </c>
      <c r="F126" s="48" t="s">
        <v>109</v>
      </c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29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</row>
    <row r="127" spans="1:34" ht="12.75" customHeight="1" x14ac:dyDescent="0.2">
      <c r="A127" s="48" t="s">
        <v>155</v>
      </c>
      <c r="B127" s="48" t="s">
        <v>770</v>
      </c>
      <c r="C127" s="48" t="s">
        <v>771</v>
      </c>
      <c r="D127" s="48">
        <v>2</v>
      </c>
      <c r="E127" s="48" t="s">
        <v>41</v>
      </c>
      <c r="F127" s="48" t="s">
        <v>109</v>
      </c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29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</row>
    <row r="128" spans="1:34" ht="12.75" customHeight="1" x14ac:dyDescent="0.2">
      <c r="A128" s="48" t="s">
        <v>155</v>
      </c>
      <c r="B128" s="48" t="s">
        <v>919</v>
      </c>
      <c r="C128" s="48" t="s">
        <v>920</v>
      </c>
      <c r="D128" s="48">
        <v>3</v>
      </c>
      <c r="E128" s="48" t="s">
        <v>41</v>
      </c>
      <c r="F128" s="48" t="s">
        <v>109</v>
      </c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29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</row>
    <row r="129" spans="1:34" ht="12.75" customHeight="1" x14ac:dyDescent="0.2">
      <c r="A129" s="48" t="s">
        <v>155</v>
      </c>
      <c r="B129" s="48" t="s">
        <v>1278</v>
      </c>
      <c r="C129" s="48" t="s">
        <v>1279</v>
      </c>
      <c r="D129" s="48">
        <v>2</v>
      </c>
      <c r="E129" s="48" t="s">
        <v>41</v>
      </c>
      <c r="F129" s="48" t="s">
        <v>109</v>
      </c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29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</row>
    <row r="130" spans="1:34" ht="12.75" customHeight="1" x14ac:dyDescent="0.2">
      <c r="A130" s="111" t="s">
        <v>155</v>
      </c>
      <c r="B130" s="111" t="s">
        <v>817</v>
      </c>
      <c r="C130" s="111" t="s">
        <v>849</v>
      </c>
      <c r="D130" s="111">
        <v>2</v>
      </c>
      <c r="E130" s="48" t="s">
        <v>41</v>
      </c>
      <c r="F130" s="48" t="s">
        <v>109</v>
      </c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29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</row>
    <row r="131" spans="1:34" ht="12.75" customHeight="1" x14ac:dyDescent="0.2">
      <c r="A131" s="48" t="s">
        <v>155</v>
      </c>
      <c r="B131" s="48" t="s">
        <v>700</v>
      </c>
      <c r="C131" s="48" t="s">
        <v>701</v>
      </c>
      <c r="D131" s="48">
        <v>2</v>
      </c>
      <c r="E131" s="120" t="s">
        <v>41</v>
      </c>
      <c r="F131" s="120" t="s">
        <v>109</v>
      </c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29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</row>
    <row r="132" spans="1:34" ht="12.75" customHeight="1" x14ac:dyDescent="0.2">
      <c r="A132" s="48" t="s">
        <v>155</v>
      </c>
      <c r="B132" s="48" t="s">
        <v>917</v>
      </c>
      <c r="C132" s="48" t="s">
        <v>918</v>
      </c>
      <c r="D132" s="48">
        <v>2</v>
      </c>
      <c r="E132" s="48" t="s">
        <v>41</v>
      </c>
      <c r="F132" s="48" t="s">
        <v>109</v>
      </c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29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</row>
    <row r="133" spans="1:34" ht="12.75" customHeight="1" x14ac:dyDescent="0.2">
      <c r="A133" s="120" t="s">
        <v>155</v>
      </c>
      <c r="B133" s="120" t="s">
        <v>197</v>
      </c>
      <c r="C133" s="120" t="s">
        <v>198</v>
      </c>
      <c r="D133" s="120">
        <v>2</v>
      </c>
      <c r="E133" s="48" t="s">
        <v>41</v>
      </c>
      <c r="F133" s="48" t="s">
        <v>109</v>
      </c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29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</row>
    <row r="134" spans="1:34" ht="12.75" customHeight="1" x14ac:dyDescent="0.2">
      <c r="A134" s="48" t="s">
        <v>155</v>
      </c>
      <c r="B134" s="48" t="s">
        <v>945</v>
      </c>
      <c r="C134" s="48" t="s">
        <v>946</v>
      </c>
      <c r="D134" s="48">
        <v>2</v>
      </c>
      <c r="E134" s="48" t="s">
        <v>41</v>
      </c>
      <c r="F134" s="48" t="s">
        <v>109</v>
      </c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29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</row>
    <row r="135" spans="1:34" ht="12.75" customHeight="1" x14ac:dyDescent="0.2">
      <c r="A135" s="48" t="s">
        <v>155</v>
      </c>
      <c r="B135" s="48" t="s">
        <v>734</v>
      </c>
      <c r="C135" s="48" t="s">
        <v>735</v>
      </c>
      <c r="D135" s="48">
        <v>2</v>
      </c>
      <c r="E135" s="48" t="s">
        <v>41</v>
      </c>
      <c r="F135" s="48" t="s">
        <v>109</v>
      </c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29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</row>
    <row r="136" spans="1:34" ht="12.75" customHeight="1" x14ac:dyDescent="0.2">
      <c r="A136" s="111" t="s">
        <v>155</v>
      </c>
      <c r="B136" s="111" t="s">
        <v>850</v>
      </c>
      <c r="C136" s="111" t="s">
        <v>851</v>
      </c>
      <c r="D136" s="111">
        <v>2</v>
      </c>
      <c r="E136" s="48" t="s">
        <v>41</v>
      </c>
      <c r="F136" s="48" t="s">
        <v>109</v>
      </c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29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</row>
    <row r="137" spans="1:34" ht="12.75" customHeight="1" x14ac:dyDescent="0.2">
      <c r="A137" s="48" t="s">
        <v>155</v>
      </c>
      <c r="B137" s="48" t="s">
        <v>696</v>
      </c>
      <c r="C137" s="48" t="s">
        <v>697</v>
      </c>
      <c r="D137" s="48">
        <v>3</v>
      </c>
      <c r="E137" s="48" t="s">
        <v>41</v>
      </c>
      <c r="F137" s="48" t="s">
        <v>109</v>
      </c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29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</row>
    <row r="138" spans="1:34" ht="12.75" customHeight="1" x14ac:dyDescent="0.2">
      <c r="A138" s="48" t="s">
        <v>155</v>
      </c>
      <c r="B138" s="48" t="s">
        <v>808</v>
      </c>
      <c r="C138" s="48" t="s">
        <v>809</v>
      </c>
      <c r="D138" s="48">
        <v>2</v>
      </c>
      <c r="E138" s="48" t="s">
        <v>41</v>
      </c>
      <c r="F138" s="48" t="s">
        <v>109</v>
      </c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29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</row>
    <row r="139" spans="1:34" ht="12.75" customHeight="1" x14ac:dyDescent="0.2">
      <c r="A139" s="111" t="s">
        <v>155</v>
      </c>
      <c r="B139" s="111" t="s">
        <v>1304</v>
      </c>
      <c r="C139" s="111" t="s">
        <v>1330</v>
      </c>
      <c r="D139" s="111">
        <v>2</v>
      </c>
      <c r="E139" s="48" t="s">
        <v>41</v>
      </c>
      <c r="F139" s="48" t="s">
        <v>109</v>
      </c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29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</row>
    <row r="140" spans="1:34" ht="12.75" customHeight="1" x14ac:dyDescent="0.2">
      <c r="A140" s="111" t="s">
        <v>155</v>
      </c>
      <c r="B140" s="111" t="s">
        <v>1331</v>
      </c>
      <c r="C140" s="111" t="s">
        <v>1332</v>
      </c>
      <c r="D140" s="111">
        <v>2</v>
      </c>
      <c r="E140" s="48" t="s">
        <v>41</v>
      </c>
      <c r="F140" s="48" t="s">
        <v>109</v>
      </c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29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</row>
    <row r="141" spans="1:34" ht="12.75" customHeight="1" x14ac:dyDescent="0.2">
      <c r="A141" s="48" t="s">
        <v>155</v>
      </c>
      <c r="B141" s="48" t="s">
        <v>662</v>
      </c>
      <c r="C141" s="48" t="s">
        <v>663</v>
      </c>
      <c r="D141" s="48">
        <v>2</v>
      </c>
      <c r="E141" s="120" t="s">
        <v>41</v>
      </c>
      <c r="F141" s="120" t="s">
        <v>109</v>
      </c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29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</row>
    <row r="142" spans="1:34" ht="12.75" customHeight="1" x14ac:dyDescent="0.2">
      <c r="A142" s="48" t="s">
        <v>155</v>
      </c>
      <c r="B142" s="48" t="s">
        <v>728</v>
      </c>
      <c r="C142" s="48" t="s">
        <v>729</v>
      </c>
      <c r="D142" s="48">
        <v>2</v>
      </c>
      <c r="E142" s="48" t="s">
        <v>41</v>
      </c>
      <c r="F142" s="48" t="s">
        <v>109</v>
      </c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29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</row>
    <row r="143" spans="1:34" ht="12.75" customHeight="1" x14ac:dyDescent="0.2">
      <c r="A143" s="48" t="s">
        <v>155</v>
      </c>
      <c r="B143" s="48" t="s">
        <v>754</v>
      </c>
      <c r="C143" s="48" t="s">
        <v>755</v>
      </c>
      <c r="D143" s="48">
        <v>3</v>
      </c>
      <c r="E143" s="48" t="s">
        <v>41</v>
      </c>
      <c r="F143" s="48" t="s">
        <v>109</v>
      </c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29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</row>
    <row r="144" spans="1:34" ht="12.75" customHeight="1" x14ac:dyDescent="0.2">
      <c r="A144" s="48" t="s">
        <v>155</v>
      </c>
      <c r="B144" s="48" t="s">
        <v>756</v>
      </c>
      <c r="C144" s="48" t="s">
        <v>757</v>
      </c>
      <c r="D144" s="48">
        <v>2</v>
      </c>
      <c r="E144" s="48" t="s">
        <v>41</v>
      </c>
      <c r="F144" s="48" t="s">
        <v>109</v>
      </c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29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</row>
    <row r="145" spans="1:34" ht="12.75" customHeight="1" x14ac:dyDescent="0.2">
      <c r="A145" s="120" t="s">
        <v>155</v>
      </c>
      <c r="B145" s="120" t="s">
        <v>199</v>
      </c>
      <c r="C145" s="120" t="s">
        <v>200</v>
      </c>
      <c r="D145" s="120">
        <v>2</v>
      </c>
      <c r="E145" s="48" t="s">
        <v>41</v>
      </c>
      <c r="F145" s="48" t="s">
        <v>109</v>
      </c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29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</row>
    <row r="146" spans="1:34" ht="12.75" customHeight="1" x14ac:dyDescent="0.2">
      <c r="A146" s="48" t="s">
        <v>155</v>
      </c>
      <c r="B146" s="48" t="s">
        <v>567</v>
      </c>
      <c r="C146" s="48" t="s">
        <v>568</v>
      </c>
      <c r="D146" s="48">
        <v>2</v>
      </c>
      <c r="E146" s="48" t="s">
        <v>41</v>
      </c>
      <c r="F146" s="48" t="s">
        <v>109</v>
      </c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29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</row>
    <row r="147" spans="1:34" ht="12.75" customHeight="1" x14ac:dyDescent="0.2">
      <c r="A147" s="111" t="s">
        <v>155</v>
      </c>
      <c r="B147" s="111" t="s">
        <v>581</v>
      </c>
      <c r="C147" s="111" t="s">
        <v>582</v>
      </c>
      <c r="D147" s="111">
        <v>2</v>
      </c>
      <c r="E147" s="48" t="s">
        <v>41</v>
      </c>
      <c r="F147" s="48" t="s">
        <v>109</v>
      </c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29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</row>
    <row r="148" spans="1:34" ht="12.75" customHeight="1" x14ac:dyDescent="0.2">
      <c r="A148" s="48" t="s">
        <v>155</v>
      </c>
      <c r="B148" s="48" t="s">
        <v>656</v>
      </c>
      <c r="C148" s="48" t="s">
        <v>657</v>
      </c>
      <c r="D148" s="48">
        <v>2</v>
      </c>
      <c r="E148" s="48" t="s">
        <v>41</v>
      </c>
      <c r="F148" s="48" t="s">
        <v>109</v>
      </c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29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</row>
    <row r="149" spans="1:34" ht="12.75" customHeight="1" x14ac:dyDescent="0.2">
      <c r="A149" s="48" t="s">
        <v>155</v>
      </c>
      <c r="B149" s="48" t="s">
        <v>565</v>
      </c>
      <c r="C149" s="48" t="s">
        <v>566</v>
      </c>
      <c r="D149" s="48">
        <v>2</v>
      </c>
      <c r="E149" s="48" t="s">
        <v>41</v>
      </c>
      <c r="F149" s="48" t="s">
        <v>109</v>
      </c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29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</row>
    <row r="150" spans="1:34" ht="12.75" customHeight="1" x14ac:dyDescent="0.2">
      <c r="A150" s="48" t="s">
        <v>155</v>
      </c>
      <c r="B150" s="48" t="s">
        <v>593</v>
      </c>
      <c r="C150" s="48" t="s">
        <v>594</v>
      </c>
      <c r="D150" s="48">
        <v>3</v>
      </c>
      <c r="E150" s="48" t="s">
        <v>41</v>
      </c>
      <c r="F150" s="48" t="s">
        <v>109</v>
      </c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29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</row>
    <row r="151" spans="1:34" ht="12.75" customHeight="1" x14ac:dyDescent="0.2">
      <c r="A151" s="48" t="s">
        <v>155</v>
      </c>
      <c r="B151" s="48" t="s">
        <v>658</v>
      </c>
      <c r="C151" s="48" t="s">
        <v>659</v>
      </c>
      <c r="D151" s="48">
        <v>2</v>
      </c>
      <c r="E151" s="120" t="s">
        <v>41</v>
      </c>
      <c r="F151" s="120" t="s">
        <v>109</v>
      </c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29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</row>
    <row r="152" spans="1:34" ht="12.75" customHeight="1" x14ac:dyDescent="0.2">
      <c r="A152" s="48" t="s">
        <v>155</v>
      </c>
      <c r="B152" s="48" t="s">
        <v>619</v>
      </c>
      <c r="C152" s="48" t="s">
        <v>620</v>
      </c>
      <c r="D152" s="48">
        <v>2</v>
      </c>
      <c r="E152" s="48" t="s">
        <v>41</v>
      </c>
      <c r="F152" s="48" t="s">
        <v>109</v>
      </c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29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</row>
    <row r="153" spans="1:34" ht="12.75" customHeight="1" x14ac:dyDescent="0.2">
      <c r="A153" s="48" t="s">
        <v>155</v>
      </c>
      <c r="B153" s="48" t="s">
        <v>782</v>
      </c>
      <c r="C153" s="48" t="s">
        <v>783</v>
      </c>
      <c r="D153" s="48">
        <v>3</v>
      </c>
      <c r="E153" s="120" t="s">
        <v>41</v>
      </c>
      <c r="F153" s="120" t="s">
        <v>109</v>
      </c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29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</row>
    <row r="154" spans="1:34" ht="12.75" customHeight="1" x14ac:dyDescent="0.2">
      <c r="A154" s="48" t="s">
        <v>155</v>
      </c>
      <c r="B154" s="48" t="s">
        <v>720</v>
      </c>
      <c r="C154" s="48" t="s">
        <v>721</v>
      </c>
      <c r="D154" s="48">
        <v>2</v>
      </c>
      <c r="E154" s="48" t="s">
        <v>41</v>
      </c>
      <c r="F154" s="48" t="s">
        <v>109</v>
      </c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29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</row>
    <row r="155" spans="1:34" ht="12.75" customHeight="1" x14ac:dyDescent="0.2">
      <c r="A155" s="120" t="s">
        <v>155</v>
      </c>
      <c r="B155" s="120" t="s">
        <v>201</v>
      </c>
      <c r="C155" s="120" t="s">
        <v>202</v>
      </c>
      <c r="D155" s="120">
        <v>2</v>
      </c>
      <c r="E155" s="48" t="s">
        <v>41</v>
      </c>
      <c r="F155" s="48" t="s">
        <v>109</v>
      </c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29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</row>
    <row r="156" spans="1:34" ht="12.75" customHeight="1" x14ac:dyDescent="0.2">
      <c r="A156" s="48" t="s">
        <v>155</v>
      </c>
      <c r="B156" s="48" t="s">
        <v>750</v>
      </c>
      <c r="C156" s="48" t="s">
        <v>751</v>
      </c>
      <c r="D156" s="48">
        <v>2</v>
      </c>
      <c r="E156" s="48" t="s">
        <v>41</v>
      </c>
      <c r="F156" s="48" t="s">
        <v>109</v>
      </c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29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</row>
    <row r="157" spans="1:34" ht="12.75" customHeight="1" x14ac:dyDescent="0.2">
      <c r="A157" s="120" t="s">
        <v>155</v>
      </c>
      <c r="B157" s="120" t="s">
        <v>203</v>
      </c>
      <c r="C157" s="120" t="s">
        <v>204</v>
      </c>
      <c r="D157" s="120">
        <v>2</v>
      </c>
      <c r="E157" s="48" t="s">
        <v>41</v>
      </c>
      <c r="F157" s="48" t="s">
        <v>109</v>
      </c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29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</row>
    <row r="158" spans="1:34" ht="12.75" customHeight="1" x14ac:dyDescent="0.2">
      <c r="A158" s="48" t="s">
        <v>155</v>
      </c>
      <c r="B158" s="48" t="s">
        <v>871</v>
      </c>
      <c r="C158" s="48" t="s">
        <v>872</v>
      </c>
      <c r="D158" s="48">
        <v>2</v>
      </c>
      <c r="E158" s="48" t="s">
        <v>41</v>
      </c>
      <c r="F158" s="48" t="s">
        <v>109</v>
      </c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29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</row>
    <row r="159" spans="1:34" ht="12.75" customHeight="1" x14ac:dyDescent="0.2">
      <c r="A159" s="48" t="s">
        <v>155</v>
      </c>
      <c r="B159" s="48" t="s">
        <v>562</v>
      </c>
      <c r="C159" s="48" t="s">
        <v>563</v>
      </c>
      <c r="D159" s="48">
        <v>2</v>
      </c>
      <c r="E159" s="48" t="s">
        <v>41</v>
      </c>
      <c r="F159" s="48" t="s">
        <v>109</v>
      </c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29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</row>
    <row r="160" spans="1:34" ht="12.75" customHeight="1" x14ac:dyDescent="0.2">
      <c r="A160" s="48" t="s">
        <v>155</v>
      </c>
      <c r="B160" s="48" t="s">
        <v>815</v>
      </c>
      <c r="C160" s="48" t="s">
        <v>816</v>
      </c>
      <c r="D160" s="48">
        <v>2</v>
      </c>
      <c r="E160" s="120" t="s">
        <v>41</v>
      </c>
      <c r="F160" s="120" t="s">
        <v>109</v>
      </c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29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</row>
    <row r="161" spans="1:34" ht="12.75" customHeight="1" x14ac:dyDescent="0.2">
      <c r="A161" s="48" t="s">
        <v>155</v>
      </c>
      <c r="B161" s="48" t="s">
        <v>708</v>
      </c>
      <c r="C161" s="48" t="s">
        <v>709</v>
      </c>
      <c r="D161" s="48">
        <v>2</v>
      </c>
      <c r="E161" s="48" t="s">
        <v>41</v>
      </c>
      <c r="F161" s="48" t="s">
        <v>109</v>
      </c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29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</row>
    <row r="162" spans="1:34" ht="12.75" customHeight="1" x14ac:dyDescent="0.2">
      <c r="A162" s="48" t="s">
        <v>155</v>
      </c>
      <c r="B162" s="48" t="s">
        <v>846</v>
      </c>
      <c r="C162" s="48" t="s">
        <v>847</v>
      </c>
      <c r="D162" s="48">
        <v>2</v>
      </c>
      <c r="E162" s="48" t="s">
        <v>41</v>
      </c>
      <c r="F162" s="48" t="s">
        <v>109</v>
      </c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29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</row>
    <row r="163" spans="1:34" ht="12.75" customHeight="1" x14ac:dyDescent="0.2">
      <c r="A163" s="48" t="s">
        <v>155</v>
      </c>
      <c r="B163" s="48" t="s">
        <v>758</v>
      </c>
      <c r="C163" s="48" t="s">
        <v>759</v>
      </c>
      <c r="D163" s="48">
        <v>3</v>
      </c>
      <c r="E163" s="48" t="s">
        <v>41</v>
      </c>
      <c r="F163" s="48" t="s">
        <v>109</v>
      </c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29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</row>
    <row r="164" spans="1:34" ht="12.75" customHeight="1" x14ac:dyDescent="0.2">
      <c r="A164" s="48" t="s">
        <v>155</v>
      </c>
      <c r="B164" s="48" t="s">
        <v>844</v>
      </c>
      <c r="C164" s="48" t="s">
        <v>845</v>
      </c>
      <c r="D164" s="48">
        <v>2</v>
      </c>
      <c r="E164" s="48" t="s">
        <v>41</v>
      </c>
      <c r="F164" s="48" t="s">
        <v>109</v>
      </c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29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</row>
    <row r="165" spans="1:34" ht="12.75" customHeight="1" x14ac:dyDescent="0.2">
      <c r="A165" s="48" t="s">
        <v>155</v>
      </c>
      <c r="B165" s="48" t="s">
        <v>924</v>
      </c>
      <c r="C165" s="48" t="s">
        <v>925</v>
      </c>
      <c r="D165" s="48">
        <v>2</v>
      </c>
      <c r="E165" s="120" t="s">
        <v>41</v>
      </c>
      <c r="F165" s="120" t="s">
        <v>109</v>
      </c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29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</row>
    <row r="166" spans="1:34" ht="12.75" customHeight="1" x14ac:dyDescent="0.2">
      <c r="A166" s="111" t="s">
        <v>155</v>
      </c>
      <c r="B166" s="111" t="s">
        <v>730</v>
      </c>
      <c r="C166" s="111" t="s">
        <v>731</v>
      </c>
      <c r="D166" s="111">
        <v>2</v>
      </c>
      <c r="E166" s="48" t="s">
        <v>41</v>
      </c>
      <c r="F166" s="48" t="s">
        <v>109</v>
      </c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29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</row>
    <row r="167" spans="1:34" ht="12.75" customHeight="1" x14ac:dyDescent="0.2">
      <c r="A167" s="120" t="s">
        <v>155</v>
      </c>
      <c r="B167" s="120" t="s">
        <v>205</v>
      </c>
      <c r="C167" s="120" t="s">
        <v>206</v>
      </c>
      <c r="D167" s="120">
        <v>2</v>
      </c>
      <c r="E167" s="48" t="s">
        <v>41</v>
      </c>
      <c r="F167" s="48" t="s">
        <v>109</v>
      </c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29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</row>
    <row r="168" spans="1:34" ht="12.75" customHeight="1" x14ac:dyDescent="0.2">
      <c r="A168" s="48" t="s">
        <v>155</v>
      </c>
      <c r="B168" s="48" t="s">
        <v>672</v>
      </c>
      <c r="C168" s="48" t="s">
        <v>673</v>
      </c>
      <c r="D168" s="48">
        <v>2</v>
      </c>
      <c r="E168" s="48" t="s">
        <v>41</v>
      </c>
      <c r="F168" s="48" t="s">
        <v>109</v>
      </c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29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</row>
    <row r="169" spans="1:34" ht="12.75" customHeight="1" x14ac:dyDescent="0.2">
      <c r="A169" s="48" t="s">
        <v>155</v>
      </c>
      <c r="B169" s="48" t="s">
        <v>909</v>
      </c>
      <c r="C169" s="48" t="s">
        <v>910</v>
      </c>
      <c r="D169" s="48">
        <v>2</v>
      </c>
      <c r="E169" s="48" t="s">
        <v>41</v>
      </c>
      <c r="F169" s="48" t="s">
        <v>109</v>
      </c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29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</row>
    <row r="170" spans="1:34" ht="12.75" customHeight="1" x14ac:dyDescent="0.2">
      <c r="A170" s="111" t="s">
        <v>155</v>
      </c>
      <c r="B170" s="111" t="s">
        <v>881</v>
      </c>
      <c r="C170" s="111" t="s">
        <v>882</v>
      </c>
      <c r="D170" s="111">
        <v>2</v>
      </c>
      <c r="E170" s="48" t="s">
        <v>41</v>
      </c>
      <c r="F170" s="48" t="s">
        <v>109</v>
      </c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29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</row>
    <row r="171" spans="1:34" ht="12.75" customHeight="1" x14ac:dyDescent="0.2">
      <c r="A171" s="48" t="s">
        <v>155</v>
      </c>
      <c r="B171" s="48" t="s">
        <v>571</v>
      </c>
      <c r="C171" s="48" t="s">
        <v>572</v>
      </c>
      <c r="D171" s="48">
        <v>3</v>
      </c>
      <c r="E171" s="120" t="s">
        <v>41</v>
      </c>
      <c r="F171" s="120" t="s">
        <v>109</v>
      </c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29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</row>
    <row r="172" spans="1:34" ht="12.75" customHeight="1" x14ac:dyDescent="0.2">
      <c r="A172" s="48" t="s">
        <v>155</v>
      </c>
      <c r="B172" s="111" t="s">
        <v>820</v>
      </c>
      <c r="C172" s="111" t="s">
        <v>821</v>
      </c>
      <c r="D172" s="48">
        <v>2</v>
      </c>
      <c r="E172" s="120" t="s">
        <v>41</v>
      </c>
      <c r="F172" s="120" t="s">
        <v>109</v>
      </c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29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</row>
    <row r="173" spans="1:34" ht="12.75" customHeight="1" x14ac:dyDescent="0.2">
      <c r="A173" s="120" t="s">
        <v>155</v>
      </c>
      <c r="B173" s="120" t="s">
        <v>207</v>
      </c>
      <c r="C173" s="120" t="s">
        <v>208</v>
      </c>
      <c r="D173" s="120">
        <v>2</v>
      </c>
      <c r="E173" s="48" t="s">
        <v>41</v>
      </c>
      <c r="F173" s="48" t="s">
        <v>109</v>
      </c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29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</row>
    <row r="174" spans="1:34" ht="12.75" customHeight="1" x14ac:dyDescent="0.2">
      <c r="A174" s="120" t="s">
        <v>155</v>
      </c>
      <c r="B174" s="120" t="s">
        <v>209</v>
      </c>
      <c r="C174" s="120" t="s">
        <v>208</v>
      </c>
      <c r="D174" s="120">
        <v>3</v>
      </c>
      <c r="E174" s="120" t="s">
        <v>41</v>
      </c>
      <c r="F174" s="120" t="s">
        <v>109</v>
      </c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29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</row>
    <row r="175" spans="1:34" ht="12.75" customHeight="1" x14ac:dyDescent="0.2">
      <c r="A175" s="48" t="s">
        <v>155</v>
      </c>
      <c r="B175" s="48" t="s">
        <v>654</v>
      </c>
      <c r="C175" s="48" t="s">
        <v>655</v>
      </c>
      <c r="D175" s="48">
        <v>3</v>
      </c>
      <c r="E175" s="48" t="s">
        <v>41</v>
      </c>
      <c r="F175" s="48" t="s">
        <v>109</v>
      </c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29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</row>
    <row r="176" spans="1:34" ht="12.75" customHeight="1" x14ac:dyDescent="0.2">
      <c r="A176" s="120" t="s">
        <v>155</v>
      </c>
      <c r="B176" s="120" t="s">
        <v>210</v>
      </c>
      <c r="C176" s="120" t="s">
        <v>211</v>
      </c>
      <c r="D176" s="120">
        <v>2</v>
      </c>
      <c r="E176" s="48" t="s">
        <v>41</v>
      </c>
      <c r="F176" s="48" t="s">
        <v>109</v>
      </c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29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</row>
    <row r="177" spans="1:34" ht="12.75" customHeight="1" x14ac:dyDescent="0.2">
      <c r="A177" s="48" t="s">
        <v>155</v>
      </c>
      <c r="B177" s="48" t="s">
        <v>632</v>
      </c>
      <c r="C177" s="48" t="s">
        <v>633</v>
      </c>
      <c r="D177" s="48">
        <v>2</v>
      </c>
      <c r="E177" s="120" t="s">
        <v>41</v>
      </c>
      <c r="F177" s="120" t="s">
        <v>109</v>
      </c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29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</row>
    <row r="178" spans="1:34" ht="12.75" customHeight="1" x14ac:dyDescent="0.2">
      <c r="A178" s="120" t="s">
        <v>155</v>
      </c>
      <c r="B178" s="120" t="s">
        <v>212</v>
      </c>
      <c r="C178" s="120" t="s">
        <v>213</v>
      </c>
      <c r="D178" s="120">
        <v>2</v>
      </c>
      <c r="E178" s="48" t="s">
        <v>41</v>
      </c>
      <c r="F178" s="48" t="s">
        <v>109</v>
      </c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29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</row>
    <row r="179" spans="1:34" ht="12.75" customHeight="1" x14ac:dyDescent="0.2">
      <c r="A179" s="48" t="s">
        <v>155</v>
      </c>
      <c r="B179" s="48" t="s">
        <v>778</v>
      </c>
      <c r="C179" s="48" t="s">
        <v>779</v>
      </c>
      <c r="D179" s="48">
        <v>2</v>
      </c>
      <c r="E179" s="48" t="s">
        <v>41</v>
      </c>
      <c r="F179" s="48" t="s">
        <v>109</v>
      </c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29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</row>
    <row r="180" spans="1:34" ht="12.75" customHeight="1" x14ac:dyDescent="0.2">
      <c r="A180" s="48" t="s">
        <v>155</v>
      </c>
      <c r="B180" s="48" t="s">
        <v>838</v>
      </c>
      <c r="C180" s="48" t="s">
        <v>839</v>
      </c>
      <c r="D180" s="48">
        <v>3</v>
      </c>
      <c r="E180" s="120" t="s">
        <v>41</v>
      </c>
      <c r="F180" s="120" t="s">
        <v>109</v>
      </c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29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</row>
    <row r="181" spans="1:34" ht="12.75" customHeight="1" x14ac:dyDescent="0.2">
      <c r="A181" s="120" t="s">
        <v>155</v>
      </c>
      <c r="B181" s="120" t="s">
        <v>214</v>
      </c>
      <c r="C181" s="120" t="s">
        <v>215</v>
      </c>
      <c r="D181" s="120">
        <v>2</v>
      </c>
      <c r="E181" s="120" t="s">
        <v>41</v>
      </c>
      <c r="F181" s="120" t="s">
        <v>109</v>
      </c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29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</row>
    <row r="182" spans="1:34" ht="12.75" customHeight="1" x14ac:dyDescent="0.2">
      <c r="A182" s="120" t="s">
        <v>155</v>
      </c>
      <c r="B182" s="120" t="s">
        <v>216</v>
      </c>
      <c r="C182" s="120" t="s">
        <v>217</v>
      </c>
      <c r="D182" s="120">
        <v>2</v>
      </c>
      <c r="E182" s="48" t="s">
        <v>41</v>
      </c>
      <c r="F182" s="48" t="s">
        <v>109</v>
      </c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29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</row>
    <row r="183" spans="1:34" ht="12.75" customHeight="1" x14ac:dyDescent="0.2">
      <c r="A183" s="48" t="s">
        <v>155</v>
      </c>
      <c r="B183" s="48" t="s">
        <v>930</v>
      </c>
      <c r="C183" s="48" t="s">
        <v>931</v>
      </c>
      <c r="D183" s="48">
        <v>2</v>
      </c>
      <c r="E183" s="48" t="s">
        <v>41</v>
      </c>
      <c r="F183" s="48" t="s">
        <v>109</v>
      </c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29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</row>
    <row r="184" spans="1:34" ht="12.75" customHeight="1" x14ac:dyDescent="0.2">
      <c r="A184" s="48" t="s">
        <v>155</v>
      </c>
      <c r="B184" s="111" t="s">
        <v>899</v>
      </c>
      <c r="C184" s="111" t="s">
        <v>900</v>
      </c>
      <c r="D184" s="48">
        <v>2</v>
      </c>
      <c r="E184" s="48" t="s">
        <v>41</v>
      </c>
      <c r="F184" s="48" t="s">
        <v>109</v>
      </c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29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</row>
    <row r="185" spans="1:34" ht="12.75" customHeight="1" x14ac:dyDescent="0.2">
      <c r="A185" s="48" t="s">
        <v>155</v>
      </c>
      <c r="B185" s="48" t="s">
        <v>627</v>
      </c>
      <c r="C185" s="48" t="s">
        <v>628</v>
      </c>
      <c r="D185" s="48">
        <v>2</v>
      </c>
      <c r="E185" s="48" t="s">
        <v>41</v>
      </c>
      <c r="F185" s="48" t="s">
        <v>109</v>
      </c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29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</row>
    <row r="186" spans="1:34" ht="12.75" customHeight="1" x14ac:dyDescent="0.2">
      <c r="A186" s="111" t="s">
        <v>155</v>
      </c>
      <c r="B186" s="111" t="s">
        <v>947</v>
      </c>
      <c r="C186" s="111" t="s">
        <v>948</v>
      </c>
      <c r="D186" s="111">
        <v>2</v>
      </c>
      <c r="E186" s="48" t="s">
        <v>41</v>
      </c>
      <c r="F186" s="48" t="s">
        <v>109</v>
      </c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29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</row>
    <row r="187" spans="1:34" ht="12.75" customHeight="1" x14ac:dyDescent="0.2">
      <c r="A187" s="48" t="s">
        <v>155</v>
      </c>
      <c r="B187" s="48" t="s">
        <v>676</v>
      </c>
      <c r="C187" s="48" t="s">
        <v>677</v>
      </c>
      <c r="D187" s="48">
        <v>2</v>
      </c>
      <c r="E187" s="48" t="s">
        <v>41</v>
      </c>
      <c r="F187" s="48" t="s">
        <v>109</v>
      </c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29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</row>
    <row r="188" spans="1:34" ht="12.75" customHeight="1" x14ac:dyDescent="0.2">
      <c r="A188" s="48" t="s">
        <v>155</v>
      </c>
      <c r="B188" s="48" t="s">
        <v>883</v>
      </c>
      <c r="C188" s="48" t="s">
        <v>884</v>
      </c>
      <c r="D188" s="48">
        <v>2</v>
      </c>
      <c r="E188" s="120" t="s">
        <v>41</v>
      </c>
      <c r="F188" s="120" t="s">
        <v>109</v>
      </c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29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</row>
    <row r="189" spans="1:34" ht="12.75" customHeight="1" x14ac:dyDescent="0.2">
      <c r="A189" s="120" t="s">
        <v>155</v>
      </c>
      <c r="B189" s="120" t="s">
        <v>218</v>
      </c>
      <c r="C189" s="120" t="s">
        <v>219</v>
      </c>
      <c r="D189" s="120">
        <v>2</v>
      </c>
      <c r="E189" s="120" t="s">
        <v>41</v>
      </c>
      <c r="F189" s="120" t="s">
        <v>109</v>
      </c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29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</row>
    <row r="190" spans="1:34" ht="12.75" customHeight="1" x14ac:dyDescent="0.2">
      <c r="A190" s="120" t="s">
        <v>155</v>
      </c>
      <c r="B190" s="120" t="s">
        <v>220</v>
      </c>
      <c r="C190" s="120" t="s">
        <v>219</v>
      </c>
      <c r="D190" s="120">
        <v>2</v>
      </c>
      <c r="E190" s="120" t="s">
        <v>41</v>
      </c>
      <c r="F190" s="120" t="s">
        <v>109</v>
      </c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29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</row>
    <row r="191" spans="1:34" ht="12.75" customHeight="1" x14ac:dyDescent="0.2">
      <c r="A191" s="120" t="s">
        <v>155</v>
      </c>
      <c r="B191" s="120" t="s">
        <v>221</v>
      </c>
      <c r="C191" s="120" t="s">
        <v>219</v>
      </c>
      <c r="D191" s="120">
        <v>2</v>
      </c>
      <c r="E191" s="48" t="s">
        <v>41</v>
      </c>
      <c r="F191" s="48" t="s">
        <v>109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29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</row>
    <row r="192" spans="1:34" ht="12.75" customHeight="1" x14ac:dyDescent="0.2">
      <c r="A192" s="48" t="s">
        <v>155</v>
      </c>
      <c r="B192" s="48" t="s">
        <v>788</v>
      </c>
      <c r="C192" s="48" t="s">
        <v>789</v>
      </c>
      <c r="D192" s="48">
        <v>2</v>
      </c>
      <c r="E192" s="48" t="s">
        <v>41</v>
      </c>
      <c r="F192" s="48" t="s">
        <v>109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29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</row>
    <row r="193" spans="1:34" ht="12.75" customHeight="1" x14ac:dyDescent="0.2">
      <c r="A193" s="120" t="s">
        <v>155</v>
      </c>
      <c r="B193" s="120" t="s">
        <v>222</v>
      </c>
      <c r="C193" s="120" t="s">
        <v>223</v>
      </c>
      <c r="D193" s="120">
        <v>2</v>
      </c>
      <c r="E193" s="120" t="s">
        <v>30</v>
      </c>
      <c r="F193" s="120" t="s">
        <v>30</v>
      </c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 t="s">
        <v>30</v>
      </c>
      <c r="R193" s="120"/>
      <c r="S193" s="120"/>
      <c r="T193" s="29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</row>
    <row r="194" spans="1:34" ht="12.75" customHeight="1" x14ac:dyDescent="0.2">
      <c r="A194" s="48" t="s">
        <v>155</v>
      </c>
      <c r="B194" s="48" t="s">
        <v>873</v>
      </c>
      <c r="C194" s="48" t="s">
        <v>874</v>
      </c>
      <c r="D194" s="48">
        <v>3</v>
      </c>
      <c r="E194" s="48" t="s">
        <v>41</v>
      </c>
      <c r="F194" s="48" t="s">
        <v>109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29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</row>
    <row r="195" spans="1:34" ht="12.75" customHeight="1" x14ac:dyDescent="0.2">
      <c r="A195" s="120" t="s">
        <v>155</v>
      </c>
      <c r="B195" s="120" t="s">
        <v>224</v>
      </c>
      <c r="C195" s="120" t="s">
        <v>225</v>
      </c>
      <c r="D195" s="120">
        <v>2</v>
      </c>
      <c r="E195" s="120" t="s">
        <v>41</v>
      </c>
      <c r="F195" s="120" t="s">
        <v>109</v>
      </c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29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</row>
    <row r="196" spans="1:34" ht="12.75" customHeight="1" x14ac:dyDescent="0.2">
      <c r="A196" s="120" t="s">
        <v>155</v>
      </c>
      <c r="B196" s="120" t="s">
        <v>226</v>
      </c>
      <c r="C196" s="120" t="s">
        <v>225</v>
      </c>
      <c r="D196" s="120">
        <v>2</v>
      </c>
      <c r="E196" s="120" t="s">
        <v>41</v>
      </c>
      <c r="F196" s="120" t="s">
        <v>109</v>
      </c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29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</row>
    <row r="197" spans="1:34" ht="12.75" customHeight="1" x14ac:dyDescent="0.2">
      <c r="A197" s="120" t="s">
        <v>155</v>
      </c>
      <c r="B197" s="120" t="s">
        <v>227</v>
      </c>
      <c r="C197" s="120" t="s">
        <v>225</v>
      </c>
      <c r="D197" s="120">
        <v>2</v>
      </c>
      <c r="E197" s="120" t="s">
        <v>41</v>
      </c>
      <c r="F197" s="120" t="s">
        <v>109</v>
      </c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29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</row>
    <row r="198" spans="1:34" ht="12.75" customHeight="1" x14ac:dyDescent="0.2">
      <c r="A198" s="48" t="s">
        <v>155</v>
      </c>
      <c r="B198" s="48" t="s">
        <v>579</v>
      </c>
      <c r="C198" s="48" t="s">
        <v>580</v>
      </c>
      <c r="D198" s="48">
        <v>2</v>
      </c>
      <c r="E198" s="48" t="s">
        <v>41</v>
      </c>
      <c r="F198" s="48" t="s">
        <v>109</v>
      </c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29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</row>
    <row r="199" spans="1:34" ht="12.75" customHeight="1" x14ac:dyDescent="0.2">
      <c r="A199" s="48" t="s">
        <v>155</v>
      </c>
      <c r="B199" s="48" t="s">
        <v>613</v>
      </c>
      <c r="C199" s="48" t="s">
        <v>614</v>
      </c>
      <c r="D199" s="48">
        <v>2</v>
      </c>
      <c r="E199" s="48" t="s">
        <v>41</v>
      </c>
      <c r="F199" s="48" t="s">
        <v>109</v>
      </c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29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</row>
    <row r="200" spans="1:34" ht="12.75" customHeight="1" x14ac:dyDescent="0.2">
      <c r="A200" s="48" t="s">
        <v>155</v>
      </c>
      <c r="B200" s="48" t="s">
        <v>915</v>
      </c>
      <c r="C200" s="48" t="s">
        <v>916</v>
      </c>
      <c r="D200" s="48">
        <v>2</v>
      </c>
      <c r="E200" s="48" t="s">
        <v>41</v>
      </c>
      <c r="F200" s="48" t="s">
        <v>109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29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</row>
    <row r="201" spans="1:34" ht="12.75" customHeight="1" x14ac:dyDescent="0.2">
      <c r="A201" s="111" t="s">
        <v>155</v>
      </c>
      <c r="B201" s="111" t="s">
        <v>848</v>
      </c>
      <c r="C201" s="111" t="s">
        <v>1280</v>
      </c>
      <c r="D201" s="111">
        <v>2</v>
      </c>
      <c r="E201" s="48" t="s">
        <v>41</v>
      </c>
      <c r="F201" s="48" t="s">
        <v>109</v>
      </c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29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</row>
    <row r="202" spans="1:34" ht="12.75" customHeight="1" x14ac:dyDescent="0.2">
      <c r="A202" s="48" t="s">
        <v>155</v>
      </c>
      <c r="B202" s="48" t="s">
        <v>1333</v>
      </c>
      <c r="C202" s="48" t="s">
        <v>1334</v>
      </c>
      <c r="D202" s="48">
        <v>2</v>
      </c>
      <c r="E202" s="120" t="s">
        <v>41</v>
      </c>
      <c r="F202" s="120" t="s">
        <v>109</v>
      </c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29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</row>
    <row r="203" spans="1:34" ht="12.75" customHeight="1" x14ac:dyDescent="0.2">
      <c r="A203" s="111" t="s">
        <v>155</v>
      </c>
      <c r="B203" s="111" t="s">
        <v>560</v>
      </c>
      <c r="C203" s="111" t="s">
        <v>561</v>
      </c>
      <c r="D203" s="111">
        <v>2</v>
      </c>
      <c r="E203" s="48" t="s">
        <v>41</v>
      </c>
      <c r="F203" s="48" t="s">
        <v>109</v>
      </c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29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</row>
    <row r="204" spans="1:34" ht="12.75" customHeight="1" x14ac:dyDescent="0.2">
      <c r="A204" s="48" t="s">
        <v>155</v>
      </c>
      <c r="B204" s="48" t="s">
        <v>748</v>
      </c>
      <c r="C204" s="48" t="s">
        <v>749</v>
      </c>
      <c r="D204" s="48">
        <v>2</v>
      </c>
      <c r="E204" s="48" t="s">
        <v>41</v>
      </c>
      <c r="F204" s="48" t="s">
        <v>109</v>
      </c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29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</row>
    <row r="205" spans="1:34" ht="12.75" customHeight="1" x14ac:dyDescent="0.2">
      <c r="A205" s="120" t="s">
        <v>155</v>
      </c>
      <c r="B205" s="120" t="s">
        <v>228</v>
      </c>
      <c r="C205" s="120" t="s">
        <v>229</v>
      </c>
      <c r="D205" s="120">
        <v>2</v>
      </c>
      <c r="E205" s="120" t="s">
        <v>41</v>
      </c>
      <c r="F205" s="120" t="s">
        <v>109</v>
      </c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29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</row>
    <row r="206" spans="1:34" ht="12.75" customHeight="1" x14ac:dyDescent="0.2">
      <c r="A206" s="48" t="s">
        <v>155</v>
      </c>
      <c r="B206" s="48" t="s">
        <v>706</v>
      </c>
      <c r="C206" s="48" t="s">
        <v>707</v>
      </c>
      <c r="D206" s="48">
        <v>2</v>
      </c>
      <c r="E206" s="48" t="s">
        <v>41</v>
      </c>
      <c r="F206" s="48" t="s">
        <v>109</v>
      </c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29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</row>
    <row r="207" spans="1:34" ht="12.75" customHeight="1" x14ac:dyDescent="0.2">
      <c r="A207" s="48" t="s">
        <v>155</v>
      </c>
      <c r="B207" s="48" t="s">
        <v>905</v>
      </c>
      <c r="C207" s="48" t="s">
        <v>906</v>
      </c>
      <c r="D207" s="48">
        <v>3</v>
      </c>
      <c r="E207" s="48" t="s">
        <v>41</v>
      </c>
      <c r="F207" s="48" t="s">
        <v>109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29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</row>
    <row r="208" spans="1:34" ht="12.75" customHeight="1" x14ac:dyDescent="0.2">
      <c r="A208" s="111" t="s">
        <v>155</v>
      </c>
      <c r="B208" s="111" t="s">
        <v>774</v>
      </c>
      <c r="C208" s="111" t="s">
        <v>775</v>
      </c>
      <c r="D208" s="111">
        <v>2</v>
      </c>
      <c r="E208" s="48" t="s">
        <v>41</v>
      </c>
      <c r="F208" s="48" t="s">
        <v>109</v>
      </c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29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</row>
    <row r="209" spans="1:34" ht="12.75" customHeight="1" x14ac:dyDescent="0.2">
      <c r="A209" s="48" t="s">
        <v>155</v>
      </c>
      <c r="B209" s="48" t="s">
        <v>907</v>
      </c>
      <c r="C209" s="48" t="s">
        <v>908</v>
      </c>
      <c r="D209" s="48">
        <v>3</v>
      </c>
      <c r="E209" s="48" t="s">
        <v>41</v>
      </c>
      <c r="F209" s="48" t="s">
        <v>109</v>
      </c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29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</row>
    <row r="210" spans="1:34" ht="12.75" customHeight="1" x14ac:dyDescent="0.2">
      <c r="A210" s="48" t="s">
        <v>155</v>
      </c>
      <c r="B210" s="48" t="s">
        <v>640</v>
      </c>
      <c r="C210" s="48" t="s">
        <v>641</v>
      </c>
      <c r="D210" s="48">
        <v>2</v>
      </c>
      <c r="E210" s="48" t="s">
        <v>41</v>
      </c>
      <c r="F210" s="48" t="s">
        <v>109</v>
      </c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29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</row>
    <row r="211" spans="1:34" ht="12.75" customHeight="1" x14ac:dyDescent="0.2">
      <c r="A211" s="48" t="s">
        <v>155</v>
      </c>
      <c r="B211" s="48" t="s">
        <v>629</v>
      </c>
      <c r="C211" s="48" t="s">
        <v>630</v>
      </c>
      <c r="D211" s="48">
        <v>2</v>
      </c>
      <c r="E211" s="48" t="s">
        <v>41</v>
      </c>
      <c r="F211" s="48" t="s">
        <v>109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29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</row>
    <row r="212" spans="1:34" ht="12.75" customHeight="1" x14ac:dyDescent="0.2">
      <c r="A212" s="48" t="s">
        <v>155</v>
      </c>
      <c r="B212" s="48" t="s">
        <v>762</v>
      </c>
      <c r="C212" s="48" t="s">
        <v>763</v>
      </c>
      <c r="D212" s="48">
        <v>2</v>
      </c>
      <c r="E212" s="48" t="s">
        <v>41</v>
      </c>
      <c r="F212" s="48" t="s">
        <v>109</v>
      </c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29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</row>
    <row r="213" spans="1:34" ht="12.75" customHeight="1" x14ac:dyDescent="0.2">
      <c r="A213" s="48" t="s">
        <v>155</v>
      </c>
      <c r="B213" s="48" t="s">
        <v>928</v>
      </c>
      <c r="C213" s="48" t="s">
        <v>929</v>
      </c>
      <c r="D213" s="48">
        <v>2</v>
      </c>
      <c r="E213" s="48" t="s">
        <v>41</v>
      </c>
      <c r="F213" s="48" t="s">
        <v>109</v>
      </c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29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</row>
    <row r="214" spans="1:34" ht="12.75" customHeight="1" x14ac:dyDescent="0.2">
      <c r="A214" s="111" t="s">
        <v>155</v>
      </c>
      <c r="B214" s="111" t="s">
        <v>832</v>
      </c>
      <c r="C214" s="111" t="s">
        <v>833</v>
      </c>
      <c r="D214" s="111">
        <v>2</v>
      </c>
      <c r="E214" s="48" t="s">
        <v>41</v>
      </c>
      <c r="F214" s="48" t="s">
        <v>109</v>
      </c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29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</row>
    <row r="215" spans="1:34" ht="12.75" customHeight="1" x14ac:dyDescent="0.2">
      <c r="A215" s="48" t="s">
        <v>155</v>
      </c>
      <c r="B215" s="48" t="s">
        <v>684</v>
      </c>
      <c r="C215" s="48" t="s">
        <v>685</v>
      </c>
      <c r="D215" s="48">
        <v>2</v>
      </c>
      <c r="E215" s="48" t="s">
        <v>41</v>
      </c>
      <c r="F215" s="48" t="s">
        <v>109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29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</row>
    <row r="216" spans="1:34" ht="12.75" customHeight="1" x14ac:dyDescent="0.2">
      <c r="A216" s="48" t="s">
        <v>155</v>
      </c>
      <c r="B216" s="48" t="s">
        <v>764</v>
      </c>
      <c r="C216" s="48" t="s">
        <v>765</v>
      </c>
      <c r="D216" s="48">
        <v>2</v>
      </c>
      <c r="E216" s="48" t="s">
        <v>41</v>
      </c>
      <c r="F216" s="48" t="s">
        <v>109</v>
      </c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29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</row>
    <row r="217" spans="1:34" ht="12.75" customHeight="1" x14ac:dyDescent="0.2">
      <c r="A217" s="48" t="s">
        <v>155</v>
      </c>
      <c r="B217" s="48" t="s">
        <v>772</v>
      </c>
      <c r="C217" s="48" t="s">
        <v>773</v>
      </c>
      <c r="D217" s="48">
        <v>2</v>
      </c>
      <c r="E217" s="48" t="s">
        <v>41</v>
      </c>
      <c r="F217" s="48" t="s">
        <v>109</v>
      </c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29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</row>
    <row r="218" spans="1:34" ht="12.75" customHeight="1" x14ac:dyDescent="0.2">
      <c r="A218" s="111" t="s">
        <v>155</v>
      </c>
      <c r="B218" s="111" t="s">
        <v>790</v>
      </c>
      <c r="C218" s="111" t="s">
        <v>791</v>
      </c>
      <c r="D218" s="111">
        <v>2</v>
      </c>
      <c r="E218" s="48" t="s">
        <v>41</v>
      </c>
      <c r="F218" s="48" t="s">
        <v>109</v>
      </c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29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</row>
    <row r="219" spans="1:34" ht="12.75" customHeight="1" x14ac:dyDescent="0.2">
      <c r="A219" s="48" t="s">
        <v>155</v>
      </c>
      <c r="B219" s="48" t="s">
        <v>615</v>
      </c>
      <c r="C219" s="48" t="s">
        <v>616</v>
      </c>
      <c r="D219" s="48">
        <v>3</v>
      </c>
      <c r="E219" s="48" t="s">
        <v>41</v>
      </c>
      <c r="F219" s="48" t="s">
        <v>109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29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</row>
    <row r="220" spans="1:34" ht="12.75" customHeight="1" x14ac:dyDescent="0.2">
      <c r="A220" s="48" t="s">
        <v>155</v>
      </c>
      <c r="B220" s="48" t="s">
        <v>601</v>
      </c>
      <c r="C220" s="48" t="s">
        <v>602</v>
      </c>
      <c r="D220" s="48">
        <v>2</v>
      </c>
      <c r="E220" s="48" t="s">
        <v>41</v>
      </c>
      <c r="F220" s="48" t="s">
        <v>109</v>
      </c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29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</row>
    <row r="221" spans="1:34" ht="12.75" customHeight="1" x14ac:dyDescent="0.2">
      <c r="A221" s="48" t="s">
        <v>155</v>
      </c>
      <c r="B221" s="48" t="s">
        <v>796</v>
      </c>
      <c r="C221" s="48" t="s">
        <v>797</v>
      </c>
      <c r="D221" s="48">
        <v>2</v>
      </c>
      <c r="E221" s="48" t="s">
        <v>41</v>
      </c>
      <c r="F221" s="48" t="s">
        <v>109</v>
      </c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29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</row>
    <row r="222" spans="1:34" ht="12.75" customHeight="1" x14ac:dyDescent="0.2">
      <c r="A222" s="48" t="s">
        <v>155</v>
      </c>
      <c r="B222" s="48" t="s">
        <v>818</v>
      </c>
      <c r="C222" s="48" t="s">
        <v>819</v>
      </c>
      <c r="D222" s="48">
        <v>2</v>
      </c>
      <c r="E222" s="48" t="s">
        <v>41</v>
      </c>
      <c r="F222" s="48" t="s">
        <v>109</v>
      </c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29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</row>
    <row r="223" spans="1:34" ht="12.75" customHeight="1" x14ac:dyDescent="0.2">
      <c r="A223" s="111" t="s">
        <v>155</v>
      </c>
      <c r="B223" s="111" t="s">
        <v>583</v>
      </c>
      <c r="C223" s="111" t="s">
        <v>584</v>
      </c>
      <c r="D223" s="111">
        <v>2</v>
      </c>
      <c r="E223" s="48" t="s">
        <v>41</v>
      </c>
      <c r="F223" s="48" t="s">
        <v>109</v>
      </c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29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</row>
    <row r="224" spans="1:34" ht="12.75" customHeight="1" x14ac:dyDescent="0.2">
      <c r="A224" s="111" t="s">
        <v>155</v>
      </c>
      <c r="B224" s="111" t="s">
        <v>1335</v>
      </c>
      <c r="C224" s="111" t="s">
        <v>1336</v>
      </c>
      <c r="D224" s="111">
        <v>2</v>
      </c>
      <c r="E224" s="48" t="s">
        <v>41</v>
      </c>
      <c r="F224" s="48" t="s">
        <v>109</v>
      </c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29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</row>
    <row r="225" spans="1:34" ht="12.75" customHeight="1" x14ac:dyDescent="0.2">
      <c r="A225" s="48" t="s">
        <v>155</v>
      </c>
      <c r="B225" s="48" t="s">
        <v>856</v>
      </c>
      <c r="C225" s="48" t="s">
        <v>857</v>
      </c>
      <c r="D225" s="48">
        <v>2</v>
      </c>
      <c r="E225" s="48" t="s">
        <v>41</v>
      </c>
      <c r="F225" s="48" t="s">
        <v>109</v>
      </c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29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</row>
    <row r="226" spans="1:34" ht="12.75" customHeight="1" x14ac:dyDescent="0.2">
      <c r="A226" s="48" t="s">
        <v>155</v>
      </c>
      <c r="B226" s="48" t="s">
        <v>738</v>
      </c>
      <c r="C226" s="48" t="s">
        <v>739</v>
      </c>
      <c r="D226" s="48">
        <v>2</v>
      </c>
      <c r="E226" s="48" t="s">
        <v>41</v>
      </c>
      <c r="F226" s="48" t="s">
        <v>109</v>
      </c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29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</row>
    <row r="227" spans="1:34" ht="12.75" customHeight="1" x14ac:dyDescent="0.2">
      <c r="A227" s="48" t="s">
        <v>155</v>
      </c>
      <c r="B227" s="48" t="s">
        <v>939</v>
      </c>
      <c r="C227" s="48" t="s">
        <v>940</v>
      </c>
      <c r="D227" s="48">
        <v>2</v>
      </c>
      <c r="E227" s="120" t="s">
        <v>41</v>
      </c>
      <c r="F227" s="120" t="s">
        <v>109</v>
      </c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29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</row>
    <row r="228" spans="1:34" ht="12.75" customHeight="1" x14ac:dyDescent="0.2">
      <c r="A228" s="120" t="s">
        <v>155</v>
      </c>
      <c r="B228" s="120" t="s">
        <v>230</v>
      </c>
      <c r="C228" s="120" t="s">
        <v>231</v>
      </c>
      <c r="D228" s="120">
        <v>2</v>
      </c>
      <c r="E228" s="48" t="s">
        <v>41</v>
      </c>
      <c r="F228" s="48" t="s">
        <v>109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29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</row>
    <row r="229" spans="1:34" ht="12.75" customHeight="1" x14ac:dyDescent="0.2">
      <c r="A229" s="48" t="s">
        <v>155</v>
      </c>
      <c r="B229" s="48" t="s">
        <v>587</v>
      </c>
      <c r="C229" s="48" t="s">
        <v>588</v>
      </c>
      <c r="D229" s="48">
        <v>2</v>
      </c>
      <c r="E229" s="48" t="s">
        <v>41</v>
      </c>
      <c r="F229" s="48" t="s">
        <v>109</v>
      </c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29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</row>
    <row r="230" spans="1:34" ht="12.75" customHeight="1" x14ac:dyDescent="0.2">
      <c r="A230" s="48" t="s">
        <v>155</v>
      </c>
      <c r="B230" s="48" t="s">
        <v>780</v>
      </c>
      <c r="C230" s="48" t="s">
        <v>781</v>
      </c>
      <c r="D230" s="48">
        <v>2</v>
      </c>
      <c r="E230" s="48" t="s">
        <v>41</v>
      </c>
      <c r="F230" s="48" t="s">
        <v>109</v>
      </c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29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</row>
    <row r="231" spans="1:34" ht="12.75" customHeight="1" x14ac:dyDescent="0.2">
      <c r="A231" s="48" t="s">
        <v>155</v>
      </c>
      <c r="B231" s="48" t="s">
        <v>710</v>
      </c>
      <c r="C231" s="48" t="s">
        <v>711</v>
      </c>
      <c r="D231" s="48">
        <v>2</v>
      </c>
      <c r="E231" s="48" t="s">
        <v>41</v>
      </c>
      <c r="F231" s="48" t="s">
        <v>109</v>
      </c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29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</row>
    <row r="232" spans="1:34" ht="12.75" customHeight="1" x14ac:dyDescent="0.2">
      <c r="A232" s="48" t="s">
        <v>155</v>
      </c>
      <c r="B232" s="48" t="s">
        <v>895</v>
      </c>
      <c r="C232" s="48" t="s">
        <v>896</v>
      </c>
      <c r="D232" s="48">
        <v>2</v>
      </c>
      <c r="E232" s="48" t="s">
        <v>41</v>
      </c>
      <c r="F232" s="48" t="s">
        <v>109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29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</row>
    <row r="233" spans="1:34" ht="12.75" customHeight="1" x14ac:dyDescent="0.2">
      <c r="A233" s="48" t="s">
        <v>155</v>
      </c>
      <c r="B233" s="48" t="s">
        <v>901</v>
      </c>
      <c r="C233" s="48" t="s">
        <v>902</v>
      </c>
      <c r="D233" s="48">
        <v>2</v>
      </c>
      <c r="E233" s="48" t="s">
        <v>41</v>
      </c>
      <c r="F233" s="48" t="s">
        <v>109</v>
      </c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29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</row>
    <row r="234" spans="1:34" ht="12.75" customHeight="1" x14ac:dyDescent="0.2">
      <c r="A234" s="48" t="s">
        <v>155</v>
      </c>
      <c r="B234" s="48" t="s">
        <v>714</v>
      </c>
      <c r="C234" s="48" t="s">
        <v>715</v>
      </c>
      <c r="D234" s="48">
        <v>2</v>
      </c>
      <c r="E234" s="48" t="s">
        <v>41</v>
      </c>
      <c r="F234" s="48" t="s">
        <v>109</v>
      </c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29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</row>
    <row r="235" spans="1:34" ht="12.75" customHeight="1" x14ac:dyDescent="0.2">
      <c r="A235" s="48" t="s">
        <v>155</v>
      </c>
      <c r="B235" s="48" t="s">
        <v>1281</v>
      </c>
      <c r="C235" s="48" t="s">
        <v>1282</v>
      </c>
      <c r="D235" s="48">
        <v>2</v>
      </c>
      <c r="E235" s="48" t="s">
        <v>41</v>
      </c>
      <c r="F235" s="48" t="s">
        <v>109</v>
      </c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29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</row>
    <row r="236" spans="1:34" ht="12.75" customHeight="1" x14ac:dyDescent="0.2">
      <c r="A236" s="120" t="s">
        <v>155</v>
      </c>
      <c r="B236" s="120" t="s">
        <v>232</v>
      </c>
      <c r="C236" s="120" t="s">
        <v>233</v>
      </c>
      <c r="D236" s="120">
        <v>2</v>
      </c>
      <c r="E236" s="48" t="s">
        <v>41</v>
      </c>
      <c r="F236" s="48" t="s">
        <v>109</v>
      </c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29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</row>
    <row r="237" spans="1:34" ht="12.75" customHeight="1" x14ac:dyDescent="0.2">
      <c r="A237" s="48" t="s">
        <v>155</v>
      </c>
      <c r="B237" s="111" t="s">
        <v>1283</v>
      </c>
      <c r="C237" s="111" t="s">
        <v>1284</v>
      </c>
      <c r="D237" s="111">
        <v>2</v>
      </c>
      <c r="E237" s="48" t="s">
        <v>41</v>
      </c>
      <c r="F237" s="48" t="s">
        <v>109</v>
      </c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29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</row>
    <row r="238" spans="1:34" ht="12.75" customHeight="1" x14ac:dyDescent="0.2">
      <c r="A238" s="120" t="s">
        <v>155</v>
      </c>
      <c r="B238" s="120" t="s">
        <v>234</v>
      </c>
      <c r="C238" s="120" t="s">
        <v>235</v>
      </c>
      <c r="D238" s="120">
        <v>2</v>
      </c>
      <c r="E238" s="120" t="s">
        <v>41</v>
      </c>
      <c r="F238" s="120" t="s">
        <v>109</v>
      </c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29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</row>
    <row r="239" spans="1:34" ht="12.75" customHeight="1" x14ac:dyDescent="0.2">
      <c r="A239" s="48" t="s">
        <v>155</v>
      </c>
      <c r="B239" s="48" t="s">
        <v>631</v>
      </c>
      <c r="C239" s="48" t="s">
        <v>235</v>
      </c>
      <c r="D239" s="48">
        <v>2</v>
      </c>
      <c r="E239" s="48" t="s">
        <v>41</v>
      </c>
      <c r="F239" s="48" t="s">
        <v>109</v>
      </c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29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</row>
    <row r="240" spans="1:34" ht="12.75" customHeight="1" x14ac:dyDescent="0.2">
      <c r="A240" s="120" t="s">
        <v>155</v>
      </c>
      <c r="B240" s="120" t="s">
        <v>236</v>
      </c>
      <c r="C240" s="120" t="s">
        <v>237</v>
      </c>
      <c r="D240" s="120">
        <v>2</v>
      </c>
      <c r="E240" s="120" t="s">
        <v>41</v>
      </c>
      <c r="F240" s="120" t="s">
        <v>109</v>
      </c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29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</row>
    <row r="241" spans="1:34" ht="12.75" customHeight="1" x14ac:dyDescent="0.2">
      <c r="A241" s="120" t="s">
        <v>155</v>
      </c>
      <c r="B241" s="120" t="s">
        <v>238</v>
      </c>
      <c r="C241" s="120" t="s">
        <v>239</v>
      </c>
      <c r="D241" s="120">
        <v>2</v>
      </c>
      <c r="E241" s="120" t="s">
        <v>41</v>
      </c>
      <c r="F241" s="120" t="s">
        <v>109</v>
      </c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29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</row>
    <row r="242" spans="1:34" ht="12.75" customHeight="1" x14ac:dyDescent="0.2">
      <c r="A242" s="120" t="s">
        <v>155</v>
      </c>
      <c r="B242" s="120" t="s">
        <v>240</v>
      </c>
      <c r="C242" s="120" t="s">
        <v>241</v>
      </c>
      <c r="D242" s="120">
        <v>2</v>
      </c>
      <c r="E242" s="120" t="s">
        <v>41</v>
      </c>
      <c r="F242" s="120" t="s">
        <v>109</v>
      </c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29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</row>
    <row r="243" spans="1:34" ht="12.75" customHeight="1" x14ac:dyDescent="0.2">
      <c r="A243" s="120" t="s">
        <v>155</v>
      </c>
      <c r="B243" s="120" t="s">
        <v>242</v>
      </c>
      <c r="C243" s="120" t="s">
        <v>243</v>
      </c>
      <c r="D243" s="120">
        <v>2</v>
      </c>
      <c r="E243" s="120" t="s">
        <v>30</v>
      </c>
      <c r="F243" s="120" t="s">
        <v>30</v>
      </c>
      <c r="G243" s="120"/>
      <c r="H243" s="120" t="s">
        <v>30</v>
      </c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29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</row>
    <row r="244" spans="1:34" ht="12.75" customHeight="1" x14ac:dyDescent="0.2">
      <c r="A244" s="120" t="s">
        <v>155</v>
      </c>
      <c r="B244" s="120" t="s">
        <v>244</v>
      </c>
      <c r="C244" s="120" t="s">
        <v>245</v>
      </c>
      <c r="D244" s="120">
        <v>2</v>
      </c>
      <c r="E244" s="120" t="s">
        <v>41</v>
      </c>
      <c r="F244" s="120" t="s">
        <v>109</v>
      </c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29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</row>
    <row r="245" spans="1:34" ht="12.75" customHeight="1" x14ac:dyDescent="0.2">
      <c r="A245" s="111" t="s">
        <v>155</v>
      </c>
      <c r="B245" s="111" t="s">
        <v>860</v>
      </c>
      <c r="C245" s="111" t="s">
        <v>245</v>
      </c>
      <c r="D245" s="111">
        <v>2</v>
      </c>
      <c r="E245" s="48" t="s">
        <v>41</v>
      </c>
      <c r="F245" s="48" t="s">
        <v>109</v>
      </c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29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</row>
    <row r="246" spans="1:34" ht="12.75" customHeight="1" x14ac:dyDescent="0.2">
      <c r="A246" s="48" t="s">
        <v>155</v>
      </c>
      <c r="B246" s="48" t="s">
        <v>642</v>
      </c>
      <c r="C246" s="48" t="s">
        <v>643</v>
      </c>
      <c r="D246" s="48">
        <v>3</v>
      </c>
      <c r="E246" s="48" t="s">
        <v>41</v>
      </c>
      <c r="F246" s="48" t="s">
        <v>109</v>
      </c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29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</row>
    <row r="247" spans="1:34" ht="12.75" customHeight="1" x14ac:dyDescent="0.2">
      <c r="A247" s="111" t="s">
        <v>155</v>
      </c>
      <c r="B247" s="111" t="s">
        <v>690</v>
      </c>
      <c r="C247" s="111" t="s">
        <v>691</v>
      </c>
      <c r="D247" s="111">
        <v>2</v>
      </c>
      <c r="E247" s="48" t="s">
        <v>41</v>
      </c>
      <c r="F247" s="48" t="s">
        <v>109</v>
      </c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29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</row>
    <row r="248" spans="1:34" ht="12.75" customHeight="1" x14ac:dyDescent="0.2">
      <c r="A248" s="120" t="s">
        <v>155</v>
      </c>
      <c r="B248" s="120" t="s">
        <v>246</v>
      </c>
      <c r="C248" s="120" t="s">
        <v>247</v>
      </c>
      <c r="D248" s="120">
        <v>2</v>
      </c>
      <c r="E248" s="120" t="s">
        <v>41</v>
      </c>
      <c r="F248" s="120" t="s">
        <v>109</v>
      </c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29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</row>
    <row r="249" spans="1:34" ht="12.75" customHeight="1" x14ac:dyDescent="0.2">
      <c r="A249" s="48" t="s">
        <v>155</v>
      </c>
      <c r="B249" s="48" t="s">
        <v>840</v>
      </c>
      <c r="C249" s="48" t="s">
        <v>841</v>
      </c>
      <c r="D249" s="48">
        <v>3</v>
      </c>
      <c r="E249" s="48" t="s">
        <v>41</v>
      </c>
      <c r="F249" s="48" t="s">
        <v>109</v>
      </c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29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</row>
    <row r="250" spans="1:34" ht="12.75" customHeight="1" x14ac:dyDescent="0.2">
      <c r="A250" s="111" t="s">
        <v>155</v>
      </c>
      <c r="B250" s="111" t="s">
        <v>746</v>
      </c>
      <c r="C250" s="111" t="s">
        <v>747</v>
      </c>
      <c r="D250" s="111">
        <v>2</v>
      </c>
      <c r="E250" s="48" t="s">
        <v>41</v>
      </c>
      <c r="F250" s="48" t="s">
        <v>109</v>
      </c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29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</row>
    <row r="251" spans="1:34" ht="12.75" customHeight="1" x14ac:dyDescent="0.2">
      <c r="A251" s="48" t="s">
        <v>155</v>
      </c>
      <c r="B251" s="48" t="s">
        <v>932</v>
      </c>
      <c r="C251" s="48" t="s">
        <v>933</v>
      </c>
      <c r="D251" s="48">
        <v>2</v>
      </c>
      <c r="E251" s="48" t="s">
        <v>41</v>
      </c>
      <c r="F251" s="48" t="s">
        <v>109</v>
      </c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29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</row>
    <row r="252" spans="1:34" ht="12.75" customHeight="1" x14ac:dyDescent="0.2">
      <c r="A252" s="48" t="s">
        <v>155</v>
      </c>
      <c r="B252" s="48" t="s">
        <v>736</v>
      </c>
      <c r="C252" s="48" t="s">
        <v>737</v>
      </c>
      <c r="D252" s="48">
        <v>2</v>
      </c>
      <c r="E252" s="48" t="s">
        <v>41</v>
      </c>
      <c r="F252" s="48" t="s">
        <v>109</v>
      </c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29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</row>
    <row r="253" spans="1:34" ht="12.75" customHeight="1" x14ac:dyDescent="0.2">
      <c r="A253" s="48" t="s">
        <v>155</v>
      </c>
      <c r="B253" s="48" t="s">
        <v>806</v>
      </c>
      <c r="C253" s="48" t="s">
        <v>807</v>
      </c>
      <c r="D253" s="48">
        <v>2</v>
      </c>
      <c r="E253" s="48" t="s">
        <v>41</v>
      </c>
      <c r="F253" s="48" t="s">
        <v>109</v>
      </c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29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</row>
    <row r="254" spans="1:34" ht="12.75" customHeight="1" x14ac:dyDescent="0.2">
      <c r="A254" s="120" t="s">
        <v>155</v>
      </c>
      <c r="B254" s="120" t="s">
        <v>248</v>
      </c>
      <c r="C254" s="120" t="s">
        <v>249</v>
      </c>
      <c r="D254" s="120">
        <v>2</v>
      </c>
      <c r="E254" s="120" t="s">
        <v>41</v>
      </c>
      <c r="F254" s="120" t="s">
        <v>109</v>
      </c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29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</row>
    <row r="255" spans="1:34" ht="12.75" customHeight="1" x14ac:dyDescent="0.2">
      <c r="A255" s="48" t="s">
        <v>155</v>
      </c>
      <c r="B255" s="48" t="s">
        <v>698</v>
      </c>
      <c r="C255" s="48" t="s">
        <v>699</v>
      </c>
      <c r="D255" s="48">
        <v>3</v>
      </c>
      <c r="E255" s="48" t="s">
        <v>41</v>
      </c>
      <c r="F255" s="48" t="s">
        <v>109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29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</row>
    <row r="256" spans="1:34" ht="12.75" customHeight="1" x14ac:dyDescent="0.2">
      <c r="A256" s="120" t="s">
        <v>155</v>
      </c>
      <c r="B256" s="120" t="s">
        <v>250</v>
      </c>
      <c r="C256" s="120" t="s">
        <v>251</v>
      </c>
      <c r="D256" s="120">
        <v>2</v>
      </c>
      <c r="E256" s="120" t="s">
        <v>41</v>
      </c>
      <c r="F256" s="120" t="s">
        <v>109</v>
      </c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29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</row>
    <row r="257" spans="1:34" ht="12.75" customHeight="1" x14ac:dyDescent="0.2">
      <c r="A257" s="48" t="s">
        <v>155</v>
      </c>
      <c r="B257" s="48" t="s">
        <v>752</v>
      </c>
      <c r="C257" s="48" t="s">
        <v>753</v>
      </c>
      <c r="D257" s="48">
        <v>2</v>
      </c>
      <c r="E257" s="48" t="s">
        <v>41</v>
      </c>
      <c r="F257" s="48" t="s">
        <v>109</v>
      </c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29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</row>
    <row r="258" spans="1:34" ht="12.75" customHeight="1" x14ac:dyDescent="0.2">
      <c r="A258" s="48" t="s">
        <v>155</v>
      </c>
      <c r="B258" s="48" t="s">
        <v>644</v>
      </c>
      <c r="C258" s="48" t="s">
        <v>645</v>
      </c>
      <c r="D258" s="48">
        <v>2</v>
      </c>
      <c r="E258" s="48" t="s">
        <v>41</v>
      </c>
      <c r="F258" s="48" t="s">
        <v>109</v>
      </c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29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</row>
    <row r="259" spans="1:34" ht="12.75" customHeight="1" x14ac:dyDescent="0.2">
      <c r="A259" s="48" t="s">
        <v>155</v>
      </c>
      <c r="B259" s="48" t="s">
        <v>617</v>
      </c>
      <c r="C259" s="48" t="s">
        <v>618</v>
      </c>
      <c r="D259" s="48">
        <v>2</v>
      </c>
      <c r="E259" s="48" t="s">
        <v>41</v>
      </c>
      <c r="F259" s="48" t="s">
        <v>109</v>
      </c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29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</row>
    <row r="260" spans="1:34" ht="12.75" customHeight="1" x14ac:dyDescent="0.2">
      <c r="A260" s="48" t="s">
        <v>155</v>
      </c>
      <c r="B260" s="48" t="s">
        <v>812</v>
      </c>
      <c r="C260" s="48" t="s">
        <v>813</v>
      </c>
      <c r="D260" s="48">
        <v>2</v>
      </c>
      <c r="E260" s="48" t="s">
        <v>41</v>
      </c>
      <c r="F260" s="48" t="s">
        <v>109</v>
      </c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29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</row>
    <row r="261" spans="1:34" ht="12.75" customHeight="1" x14ac:dyDescent="0.2">
      <c r="A261" s="120" t="s">
        <v>155</v>
      </c>
      <c r="B261" s="120" t="s">
        <v>252</v>
      </c>
      <c r="C261" s="120" t="s">
        <v>253</v>
      </c>
      <c r="D261" s="120">
        <v>2</v>
      </c>
      <c r="E261" s="120" t="s">
        <v>41</v>
      </c>
      <c r="F261" s="120" t="s">
        <v>109</v>
      </c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29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</row>
    <row r="262" spans="1:34" ht="12.75" customHeight="1" x14ac:dyDescent="0.2">
      <c r="A262" s="48" t="s">
        <v>155</v>
      </c>
      <c r="B262" s="48" t="s">
        <v>887</v>
      </c>
      <c r="C262" s="48" t="s">
        <v>888</v>
      </c>
      <c r="D262" s="48">
        <v>2</v>
      </c>
      <c r="E262" s="48" t="s">
        <v>41</v>
      </c>
      <c r="F262" s="48" t="s">
        <v>109</v>
      </c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29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</row>
    <row r="263" spans="1:34" ht="12.75" customHeight="1" x14ac:dyDescent="0.2">
      <c r="A263" s="120" t="s">
        <v>155</v>
      </c>
      <c r="B263" s="120" t="s">
        <v>254</v>
      </c>
      <c r="C263" s="120" t="s">
        <v>255</v>
      </c>
      <c r="D263" s="120">
        <v>2</v>
      </c>
      <c r="E263" s="120" t="s">
        <v>41</v>
      </c>
      <c r="F263" s="120" t="s">
        <v>109</v>
      </c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29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</row>
    <row r="264" spans="1:34" ht="12.75" customHeight="1" x14ac:dyDescent="0.2">
      <c r="A264" s="48" t="s">
        <v>155</v>
      </c>
      <c r="B264" s="48" t="s">
        <v>648</v>
      </c>
      <c r="C264" s="48" t="s">
        <v>649</v>
      </c>
      <c r="D264" s="48">
        <v>2</v>
      </c>
      <c r="E264" s="48" t="s">
        <v>41</v>
      </c>
      <c r="F264" s="48" t="s">
        <v>109</v>
      </c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29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</row>
    <row r="265" spans="1:34" ht="12.75" customHeight="1" x14ac:dyDescent="0.2">
      <c r="A265" s="120" t="s">
        <v>155</v>
      </c>
      <c r="B265" s="120" t="s">
        <v>256</v>
      </c>
      <c r="C265" s="120" t="s">
        <v>257</v>
      </c>
      <c r="D265" s="120">
        <v>2</v>
      </c>
      <c r="E265" s="120" t="s">
        <v>41</v>
      </c>
      <c r="F265" s="120" t="s">
        <v>109</v>
      </c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29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</row>
    <row r="266" spans="1:34" ht="12.75" customHeight="1" x14ac:dyDescent="0.2">
      <c r="A266" s="110" t="s">
        <v>155</v>
      </c>
      <c r="B266" s="110" t="s">
        <v>865</v>
      </c>
      <c r="C266" s="110" t="s">
        <v>866</v>
      </c>
      <c r="D266" s="110">
        <v>3</v>
      </c>
      <c r="E266" s="110" t="s">
        <v>41</v>
      </c>
      <c r="F266" s="110" t="s">
        <v>109</v>
      </c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29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</row>
    <row r="267" spans="1:34" ht="12.75" customHeight="1" x14ac:dyDescent="0.2">
      <c r="A267" s="48"/>
      <c r="B267" s="53">
        <f>COUNTA(B2:B266)</f>
        <v>265</v>
      </c>
      <c r="C267" s="108"/>
      <c r="D267" s="61"/>
      <c r="E267" s="53">
        <f t="shared" ref="E267:S267" si="0">COUNTIF(E2:E266,"Yes")</f>
        <v>5</v>
      </c>
      <c r="F267" s="53">
        <f t="shared" si="0"/>
        <v>5</v>
      </c>
      <c r="G267" s="53">
        <f t="shared" si="0"/>
        <v>0</v>
      </c>
      <c r="H267" s="53">
        <f t="shared" si="0"/>
        <v>3</v>
      </c>
      <c r="I267" s="53">
        <f t="shared" si="0"/>
        <v>0</v>
      </c>
      <c r="J267" s="53">
        <f t="shared" si="0"/>
        <v>0</v>
      </c>
      <c r="K267" s="53">
        <f t="shared" si="0"/>
        <v>0</v>
      </c>
      <c r="L267" s="53">
        <f t="shared" si="0"/>
        <v>0</v>
      </c>
      <c r="M267" s="53">
        <f t="shared" si="0"/>
        <v>0</v>
      </c>
      <c r="N267" s="53">
        <f t="shared" si="0"/>
        <v>0</v>
      </c>
      <c r="O267" s="53">
        <f t="shared" si="0"/>
        <v>0</v>
      </c>
      <c r="P267" s="53">
        <f t="shared" si="0"/>
        <v>0</v>
      </c>
      <c r="Q267" s="53">
        <f t="shared" si="0"/>
        <v>2</v>
      </c>
      <c r="R267" s="53">
        <f t="shared" si="0"/>
        <v>0</v>
      </c>
      <c r="S267" s="53">
        <f t="shared" si="0"/>
        <v>0</v>
      </c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</row>
    <row r="268" spans="1:34" ht="12.7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</row>
    <row r="269" spans="1:34" ht="12.75" customHeight="1" x14ac:dyDescent="0.2">
      <c r="A269" s="120" t="s">
        <v>258</v>
      </c>
      <c r="B269" s="120" t="s">
        <v>259</v>
      </c>
      <c r="C269" s="120" t="s">
        <v>260</v>
      </c>
      <c r="D269" s="48">
        <v>2</v>
      </c>
      <c r="E269" s="120" t="s">
        <v>41</v>
      </c>
      <c r="F269" s="120" t="s">
        <v>109</v>
      </c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</row>
    <row r="270" spans="1:34" ht="12.75" customHeight="1" x14ac:dyDescent="0.2">
      <c r="A270" s="120" t="s">
        <v>258</v>
      </c>
      <c r="B270" s="120" t="s">
        <v>261</v>
      </c>
      <c r="C270" s="120" t="s">
        <v>262</v>
      </c>
      <c r="D270" s="111">
        <v>2</v>
      </c>
      <c r="E270" s="120" t="s">
        <v>41</v>
      </c>
      <c r="F270" s="120" t="s">
        <v>109</v>
      </c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</row>
    <row r="271" spans="1:34" ht="12.75" customHeight="1" x14ac:dyDescent="0.2">
      <c r="A271" s="111" t="s">
        <v>258</v>
      </c>
      <c r="B271" s="111" t="s">
        <v>979</v>
      </c>
      <c r="C271" s="111" t="s">
        <v>980</v>
      </c>
      <c r="D271" s="111">
        <v>2</v>
      </c>
      <c r="E271" s="48" t="s">
        <v>41</v>
      </c>
      <c r="F271" s="48" t="s">
        <v>109</v>
      </c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</row>
    <row r="272" spans="1:34" ht="12.75" customHeight="1" x14ac:dyDescent="0.2">
      <c r="A272" s="48" t="s">
        <v>258</v>
      </c>
      <c r="B272" s="48" t="s">
        <v>985</v>
      </c>
      <c r="C272" s="48" t="s">
        <v>986</v>
      </c>
      <c r="D272" s="48">
        <v>3</v>
      </c>
      <c r="E272" s="48" t="s">
        <v>41</v>
      </c>
      <c r="F272" s="48" t="s">
        <v>109</v>
      </c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</row>
    <row r="273" spans="1:19" ht="12.75" customHeight="1" x14ac:dyDescent="0.2">
      <c r="A273" s="48" t="s">
        <v>258</v>
      </c>
      <c r="B273" s="111" t="s">
        <v>957</v>
      </c>
      <c r="C273" s="111" t="s">
        <v>958</v>
      </c>
      <c r="D273" s="48">
        <v>3</v>
      </c>
      <c r="E273" s="48" t="s">
        <v>41</v>
      </c>
      <c r="F273" s="48" t="s">
        <v>109</v>
      </c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</row>
    <row r="274" spans="1:19" ht="12.75" customHeight="1" x14ac:dyDescent="0.2">
      <c r="A274" s="48" t="s">
        <v>258</v>
      </c>
      <c r="B274" s="48" t="s">
        <v>976</v>
      </c>
      <c r="C274" s="48" t="s">
        <v>843</v>
      </c>
      <c r="D274" s="48">
        <v>2</v>
      </c>
      <c r="E274" s="48" t="s">
        <v>41</v>
      </c>
      <c r="F274" s="48" t="s">
        <v>109</v>
      </c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</row>
    <row r="275" spans="1:19" ht="12.75" customHeight="1" x14ac:dyDescent="0.2">
      <c r="A275" s="48" t="s">
        <v>258</v>
      </c>
      <c r="B275" s="48" t="s">
        <v>966</v>
      </c>
      <c r="C275" s="48" t="s">
        <v>967</v>
      </c>
      <c r="D275" s="48">
        <v>3</v>
      </c>
      <c r="E275" s="48" t="s">
        <v>41</v>
      </c>
      <c r="F275" s="48" t="s">
        <v>109</v>
      </c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</row>
    <row r="276" spans="1:19" ht="12.75" customHeight="1" x14ac:dyDescent="0.2">
      <c r="A276" s="120" t="s">
        <v>258</v>
      </c>
      <c r="B276" s="120" t="s">
        <v>263</v>
      </c>
      <c r="C276" s="120" t="s">
        <v>264</v>
      </c>
      <c r="D276" s="48">
        <v>3</v>
      </c>
      <c r="E276" s="120" t="s">
        <v>41</v>
      </c>
      <c r="F276" s="120" t="s">
        <v>109</v>
      </c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</row>
    <row r="277" spans="1:19" ht="12.75" customHeight="1" x14ac:dyDescent="0.2">
      <c r="A277" s="48" t="s">
        <v>258</v>
      </c>
      <c r="B277" s="48" t="s">
        <v>977</v>
      </c>
      <c r="C277" s="48" t="s">
        <v>978</v>
      </c>
      <c r="D277" s="48">
        <v>2</v>
      </c>
      <c r="E277" s="48" t="s">
        <v>41</v>
      </c>
      <c r="F277" s="48" t="s">
        <v>109</v>
      </c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</row>
    <row r="278" spans="1:19" ht="12.75" customHeight="1" x14ac:dyDescent="0.2">
      <c r="A278" s="111" t="s">
        <v>258</v>
      </c>
      <c r="B278" s="111" t="s">
        <v>974</v>
      </c>
      <c r="C278" s="111" t="s">
        <v>975</v>
      </c>
      <c r="D278" s="48">
        <v>2</v>
      </c>
      <c r="E278" s="48" t="s">
        <v>41</v>
      </c>
      <c r="F278" s="48" t="s">
        <v>109</v>
      </c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</row>
    <row r="279" spans="1:19" ht="12.75" customHeight="1" x14ac:dyDescent="0.2">
      <c r="A279" s="120" t="s">
        <v>258</v>
      </c>
      <c r="B279" s="120" t="s">
        <v>265</v>
      </c>
      <c r="C279" s="120" t="s">
        <v>266</v>
      </c>
      <c r="D279" s="48">
        <v>3</v>
      </c>
      <c r="E279" s="120" t="s">
        <v>41</v>
      </c>
      <c r="F279" s="120" t="s">
        <v>109</v>
      </c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</row>
    <row r="280" spans="1:19" ht="12.75" customHeight="1" x14ac:dyDescent="0.2">
      <c r="A280" s="48" t="s">
        <v>258</v>
      </c>
      <c r="B280" s="48" t="s">
        <v>981</v>
      </c>
      <c r="C280" s="48" t="s">
        <v>982</v>
      </c>
      <c r="D280" s="111">
        <v>2</v>
      </c>
      <c r="E280" s="48" t="s">
        <v>41</v>
      </c>
      <c r="F280" s="48" t="s">
        <v>109</v>
      </c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</row>
    <row r="281" spans="1:19" ht="12.75" customHeight="1" x14ac:dyDescent="0.2">
      <c r="A281" s="48" t="s">
        <v>258</v>
      </c>
      <c r="B281" s="48" t="s">
        <v>961</v>
      </c>
      <c r="C281" s="48" t="s">
        <v>962</v>
      </c>
      <c r="D281" s="120">
        <v>2</v>
      </c>
      <c r="E281" s="48" t="s">
        <v>41</v>
      </c>
      <c r="F281" s="48" t="s">
        <v>109</v>
      </c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</row>
    <row r="282" spans="1:19" ht="12.75" customHeight="1" x14ac:dyDescent="0.2">
      <c r="A282" s="48" t="s">
        <v>258</v>
      </c>
      <c r="B282" s="48" t="s">
        <v>991</v>
      </c>
      <c r="C282" s="48" t="s">
        <v>992</v>
      </c>
      <c r="D282" s="120">
        <v>2</v>
      </c>
      <c r="E282" s="48" t="s">
        <v>41</v>
      </c>
      <c r="F282" s="48" t="s">
        <v>109</v>
      </c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</row>
    <row r="283" spans="1:19" ht="12.75" customHeight="1" x14ac:dyDescent="0.2">
      <c r="A283" s="120" t="s">
        <v>258</v>
      </c>
      <c r="B283" s="120" t="s">
        <v>267</v>
      </c>
      <c r="C283" s="120" t="s">
        <v>268</v>
      </c>
      <c r="D283" s="120">
        <v>2</v>
      </c>
      <c r="E283" s="120" t="s">
        <v>41</v>
      </c>
      <c r="F283" s="120" t="s">
        <v>109</v>
      </c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</row>
    <row r="284" spans="1:19" ht="12.75" customHeight="1" x14ac:dyDescent="0.2">
      <c r="A284" s="111" t="s">
        <v>258</v>
      </c>
      <c r="B284" s="111" t="s">
        <v>1285</v>
      </c>
      <c r="C284" s="111" t="s">
        <v>1286</v>
      </c>
      <c r="D284" s="111">
        <v>2</v>
      </c>
      <c r="E284" s="48" t="s">
        <v>41</v>
      </c>
      <c r="F284" s="48" t="s">
        <v>109</v>
      </c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</row>
    <row r="285" spans="1:19" ht="12.75" customHeight="1" x14ac:dyDescent="0.2">
      <c r="A285" s="111" t="s">
        <v>258</v>
      </c>
      <c r="B285" s="111" t="s">
        <v>970</v>
      </c>
      <c r="C285" s="111" t="s">
        <v>971</v>
      </c>
      <c r="D285" s="120">
        <v>2</v>
      </c>
      <c r="E285" s="48" t="s">
        <v>41</v>
      </c>
      <c r="F285" s="48" t="s">
        <v>109</v>
      </c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</row>
    <row r="286" spans="1:19" ht="12.75" customHeight="1" x14ac:dyDescent="0.2">
      <c r="A286" s="120" t="s">
        <v>258</v>
      </c>
      <c r="B286" s="120" t="s">
        <v>269</v>
      </c>
      <c r="C286" s="120" t="s">
        <v>270</v>
      </c>
      <c r="D286" s="120">
        <v>2</v>
      </c>
      <c r="E286" s="120" t="s">
        <v>41</v>
      </c>
      <c r="F286" s="120" t="s">
        <v>109</v>
      </c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</row>
    <row r="287" spans="1:19" ht="12.75" customHeight="1" x14ac:dyDescent="0.2">
      <c r="A287" s="120" t="s">
        <v>258</v>
      </c>
      <c r="B287" s="120" t="s">
        <v>271</v>
      </c>
      <c r="C287" s="120" t="s">
        <v>272</v>
      </c>
      <c r="D287" s="111">
        <v>2</v>
      </c>
      <c r="E287" s="120" t="s">
        <v>41</v>
      </c>
      <c r="F287" s="120" t="s">
        <v>109</v>
      </c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</row>
    <row r="288" spans="1:19" ht="12.75" customHeight="1" x14ac:dyDescent="0.2">
      <c r="A288" s="48" t="s">
        <v>258</v>
      </c>
      <c r="B288" s="48" t="s">
        <v>987</v>
      </c>
      <c r="C288" s="48" t="s">
        <v>988</v>
      </c>
      <c r="D288" s="120">
        <v>2</v>
      </c>
      <c r="E288" s="48" t="s">
        <v>41</v>
      </c>
      <c r="F288" s="48" t="s">
        <v>109</v>
      </c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</row>
    <row r="289" spans="1:19" ht="12.75" customHeight="1" x14ac:dyDescent="0.2">
      <c r="A289" s="120" t="s">
        <v>258</v>
      </c>
      <c r="B289" s="120" t="s">
        <v>273</v>
      </c>
      <c r="C289" s="120" t="s">
        <v>274</v>
      </c>
      <c r="D289" s="120">
        <v>2</v>
      </c>
      <c r="E289" s="120" t="s">
        <v>41</v>
      </c>
      <c r="F289" s="120" t="s">
        <v>109</v>
      </c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</row>
    <row r="290" spans="1:19" ht="12.75" customHeight="1" x14ac:dyDescent="0.2">
      <c r="A290" s="111" t="s">
        <v>258</v>
      </c>
      <c r="B290" s="111" t="s">
        <v>1287</v>
      </c>
      <c r="C290" s="111" t="s">
        <v>1288</v>
      </c>
      <c r="D290" s="120">
        <v>2</v>
      </c>
      <c r="E290" s="48" t="s">
        <v>41</v>
      </c>
      <c r="F290" s="48" t="s">
        <v>109</v>
      </c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</row>
    <row r="291" spans="1:19" ht="12.75" customHeight="1" x14ac:dyDescent="0.2">
      <c r="A291" s="120" t="s">
        <v>258</v>
      </c>
      <c r="B291" s="120" t="s">
        <v>275</v>
      </c>
      <c r="C291" s="120" t="s">
        <v>276</v>
      </c>
      <c r="D291" s="48">
        <v>2</v>
      </c>
      <c r="E291" s="120" t="s">
        <v>41</v>
      </c>
      <c r="F291" s="120" t="s">
        <v>109</v>
      </c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</row>
    <row r="292" spans="1:19" ht="12.75" customHeight="1" x14ac:dyDescent="0.2">
      <c r="A292" s="120" t="s">
        <v>258</v>
      </c>
      <c r="B292" s="120" t="s">
        <v>277</v>
      </c>
      <c r="C292" s="120" t="s">
        <v>278</v>
      </c>
      <c r="D292" s="120">
        <v>2</v>
      </c>
      <c r="E292" s="120" t="s">
        <v>41</v>
      </c>
      <c r="F292" s="120" t="s">
        <v>109</v>
      </c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</row>
    <row r="293" spans="1:19" ht="12.75" customHeight="1" x14ac:dyDescent="0.2">
      <c r="A293" s="120" t="s">
        <v>258</v>
      </c>
      <c r="B293" s="120" t="s">
        <v>279</v>
      </c>
      <c r="C293" s="120" t="s">
        <v>280</v>
      </c>
      <c r="D293" s="111">
        <v>2</v>
      </c>
      <c r="E293" s="120" t="s">
        <v>41</v>
      </c>
      <c r="F293" s="120" t="s">
        <v>109</v>
      </c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</row>
    <row r="294" spans="1:19" ht="12.75" customHeight="1" x14ac:dyDescent="0.2">
      <c r="A294" s="111" t="s">
        <v>258</v>
      </c>
      <c r="B294" s="111" t="s">
        <v>953</v>
      </c>
      <c r="C294" s="111" t="s">
        <v>954</v>
      </c>
      <c r="D294" s="120">
        <v>2</v>
      </c>
      <c r="E294" s="48" t="s">
        <v>41</v>
      </c>
      <c r="F294" s="48" t="s">
        <v>109</v>
      </c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</row>
    <row r="295" spans="1:19" ht="12.75" customHeight="1" x14ac:dyDescent="0.2">
      <c r="A295" s="111" t="s">
        <v>258</v>
      </c>
      <c r="B295" s="111" t="s">
        <v>972</v>
      </c>
      <c r="C295" s="111" t="s">
        <v>973</v>
      </c>
      <c r="D295" s="120">
        <v>2</v>
      </c>
      <c r="E295" s="48" t="s">
        <v>41</v>
      </c>
      <c r="F295" s="48" t="s">
        <v>109</v>
      </c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</row>
    <row r="296" spans="1:19" ht="12.75" customHeight="1" x14ac:dyDescent="0.2">
      <c r="A296" s="120" t="s">
        <v>258</v>
      </c>
      <c r="B296" s="120" t="s">
        <v>281</v>
      </c>
      <c r="C296" s="120" t="s">
        <v>282</v>
      </c>
      <c r="D296" s="120">
        <v>2</v>
      </c>
      <c r="E296" s="120" t="s">
        <v>41</v>
      </c>
      <c r="F296" s="120" t="s">
        <v>109</v>
      </c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</row>
    <row r="297" spans="1:19" ht="12.75" customHeight="1" x14ac:dyDescent="0.2">
      <c r="A297" s="120" t="s">
        <v>258</v>
      </c>
      <c r="B297" s="120" t="s">
        <v>283</v>
      </c>
      <c r="C297" s="120" t="s">
        <v>284</v>
      </c>
      <c r="D297" s="48">
        <v>3</v>
      </c>
      <c r="E297" s="120" t="s">
        <v>41</v>
      </c>
      <c r="F297" s="120" t="s">
        <v>109</v>
      </c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</row>
    <row r="298" spans="1:19" ht="12.75" customHeight="1" x14ac:dyDescent="0.2">
      <c r="A298" s="111" t="s">
        <v>258</v>
      </c>
      <c r="B298" s="111" t="s">
        <v>989</v>
      </c>
      <c r="C298" s="111" t="s">
        <v>990</v>
      </c>
      <c r="D298" s="120">
        <v>2</v>
      </c>
      <c r="E298" s="48" t="s">
        <v>41</v>
      </c>
      <c r="F298" s="48" t="s">
        <v>109</v>
      </c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</row>
    <row r="299" spans="1:19" ht="12.75" customHeight="1" x14ac:dyDescent="0.2">
      <c r="A299" s="48" t="s">
        <v>258</v>
      </c>
      <c r="B299" s="48" t="s">
        <v>963</v>
      </c>
      <c r="C299" s="48" t="s">
        <v>964</v>
      </c>
      <c r="D299" s="120">
        <v>2</v>
      </c>
      <c r="E299" s="48" t="s">
        <v>41</v>
      </c>
      <c r="F299" s="48" t="s">
        <v>109</v>
      </c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</row>
    <row r="300" spans="1:19" ht="12.75" customHeight="1" x14ac:dyDescent="0.2">
      <c r="A300" s="48" t="s">
        <v>258</v>
      </c>
      <c r="B300" s="48" t="s">
        <v>949</v>
      </c>
      <c r="C300" s="48" t="s">
        <v>950</v>
      </c>
      <c r="D300" s="111">
        <v>2</v>
      </c>
      <c r="E300" s="48" t="s">
        <v>41</v>
      </c>
      <c r="F300" s="48" t="s">
        <v>109</v>
      </c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</row>
    <row r="301" spans="1:19" ht="12.75" customHeight="1" x14ac:dyDescent="0.2">
      <c r="A301" s="111" t="s">
        <v>258</v>
      </c>
      <c r="B301" s="111" t="s">
        <v>951</v>
      </c>
      <c r="C301" s="111" t="s">
        <v>952</v>
      </c>
      <c r="D301" s="48">
        <v>2</v>
      </c>
      <c r="E301" s="48" t="s">
        <v>41</v>
      </c>
      <c r="F301" s="48" t="s">
        <v>109</v>
      </c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</row>
    <row r="302" spans="1:19" ht="12.75" customHeight="1" x14ac:dyDescent="0.2">
      <c r="A302" s="120" t="s">
        <v>258</v>
      </c>
      <c r="B302" s="120" t="s">
        <v>285</v>
      </c>
      <c r="C302" s="120" t="s">
        <v>286</v>
      </c>
      <c r="D302" s="111">
        <v>2</v>
      </c>
      <c r="E302" s="120" t="s">
        <v>41</v>
      </c>
      <c r="F302" s="120" t="s">
        <v>109</v>
      </c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</row>
    <row r="303" spans="1:19" ht="12.75" customHeight="1" x14ac:dyDescent="0.2">
      <c r="A303" s="111" t="s">
        <v>258</v>
      </c>
      <c r="B303" s="111" t="s">
        <v>983</v>
      </c>
      <c r="C303" s="111" t="s">
        <v>984</v>
      </c>
      <c r="D303" s="120">
        <v>2</v>
      </c>
      <c r="E303" s="48" t="s">
        <v>41</v>
      </c>
      <c r="F303" s="48" t="s">
        <v>109</v>
      </c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</row>
    <row r="304" spans="1:19" ht="12.75" customHeight="1" x14ac:dyDescent="0.2">
      <c r="A304" s="48" t="s">
        <v>258</v>
      </c>
      <c r="B304" s="48" t="s">
        <v>959</v>
      </c>
      <c r="C304" s="48" t="s">
        <v>960</v>
      </c>
      <c r="D304" s="48">
        <v>2</v>
      </c>
      <c r="E304" s="48" t="s">
        <v>41</v>
      </c>
      <c r="F304" s="48" t="s">
        <v>109</v>
      </c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</row>
    <row r="305" spans="1:19" ht="12.75" customHeight="1" x14ac:dyDescent="0.2">
      <c r="A305" s="120" t="s">
        <v>258</v>
      </c>
      <c r="B305" s="120" t="s">
        <v>287</v>
      </c>
      <c r="C305" s="120" t="s">
        <v>288</v>
      </c>
      <c r="D305" s="48">
        <v>2</v>
      </c>
      <c r="E305" s="120" t="s">
        <v>41</v>
      </c>
      <c r="F305" s="120" t="s">
        <v>109</v>
      </c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</row>
    <row r="306" spans="1:19" ht="12.75" customHeight="1" x14ac:dyDescent="0.2">
      <c r="A306" s="120" t="s">
        <v>258</v>
      </c>
      <c r="B306" s="120" t="s">
        <v>289</v>
      </c>
      <c r="C306" s="120" t="s">
        <v>290</v>
      </c>
      <c r="D306" s="111">
        <v>2</v>
      </c>
      <c r="E306" s="120" t="s">
        <v>41</v>
      </c>
      <c r="F306" s="120" t="s">
        <v>109</v>
      </c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</row>
    <row r="307" spans="1:19" ht="12.75" customHeight="1" x14ac:dyDescent="0.2">
      <c r="A307" s="120" t="s">
        <v>258</v>
      </c>
      <c r="B307" s="120" t="s">
        <v>291</v>
      </c>
      <c r="C307" s="120" t="s">
        <v>292</v>
      </c>
      <c r="D307" s="111">
        <v>2</v>
      </c>
      <c r="E307" s="120" t="s">
        <v>41</v>
      </c>
      <c r="F307" s="120" t="s">
        <v>109</v>
      </c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</row>
    <row r="308" spans="1:19" ht="12.75" customHeight="1" x14ac:dyDescent="0.2">
      <c r="A308" s="120" t="s">
        <v>258</v>
      </c>
      <c r="B308" s="120" t="s">
        <v>293</v>
      </c>
      <c r="C308" s="120" t="s">
        <v>294</v>
      </c>
      <c r="D308" s="120">
        <v>2</v>
      </c>
      <c r="E308" s="120" t="s">
        <v>41</v>
      </c>
      <c r="F308" s="120" t="s">
        <v>109</v>
      </c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</row>
    <row r="309" spans="1:19" ht="12.75" customHeight="1" x14ac:dyDescent="0.2">
      <c r="A309" s="48" t="s">
        <v>258</v>
      </c>
      <c r="B309" s="48" t="s">
        <v>965</v>
      </c>
      <c r="C309" s="48" t="s">
        <v>296</v>
      </c>
      <c r="D309" s="48">
        <v>2</v>
      </c>
      <c r="E309" s="48" t="s">
        <v>30</v>
      </c>
      <c r="F309" s="48" t="s">
        <v>30</v>
      </c>
      <c r="G309" s="48"/>
      <c r="H309" s="48" t="s">
        <v>30</v>
      </c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</row>
    <row r="310" spans="1:19" ht="12.75" customHeight="1" x14ac:dyDescent="0.2">
      <c r="A310" s="120" t="s">
        <v>258</v>
      </c>
      <c r="B310" s="120" t="s">
        <v>295</v>
      </c>
      <c r="C310" s="120" t="s">
        <v>296</v>
      </c>
      <c r="D310" s="111">
        <v>2</v>
      </c>
      <c r="E310" s="120" t="s">
        <v>41</v>
      </c>
      <c r="F310" s="120" t="s">
        <v>109</v>
      </c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</row>
    <row r="311" spans="1:19" ht="12.75" customHeight="1" x14ac:dyDescent="0.2">
      <c r="A311" s="48" t="s">
        <v>258</v>
      </c>
      <c r="B311" s="48" t="s">
        <v>968</v>
      </c>
      <c r="C311" s="48" t="s">
        <v>969</v>
      </c>
      <c r="D311" s="120">
        <v>2</v>
      </c>
      <c r="E311" s="48" t="s">
        <v>41</v>
      </c>
      <c r="F311" s="48" t="s">
        <v>109</v>
      </c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</row>
    <row r="312" spans="1:19" ht="12.75" customHeight="1" x14ac:dyDescent="0.2">
      <c r="A312" s="110" t="s">
        <v>258</v>
      </c>
      <c r="B312" s="110" t="s">
        <v>955</v>
      </c>
      <c r="C312" s="110" t="s">
        <v>956</v>
      </c>
      <c r="D312" s="122">
        <v>2</v>
      </c>
      <c r="E312" s="110" t="s">
        <v>41</v>
      </c>
      <c r="F312" s="110" t="s">
        <v>109</v>
      </c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</row>
    <row r="313" spans="1:19" ht="12.75" customHeight="1" x14ac:dyDescent="0.2">
      <c r="A313" s="48"/>
      <c r="B313" s="53">
        <f>COUNTA(B269:B312)</f>
        <v>44</v>
      </c>
      <c r="C313" s="108"/>
      <c r="D313" s="61"/>
      <c r="E313" s="53">
        <f t="shared" ref="E313:S313" si="1">COUNTIF(E269:E312,"Yes")</f>
        <v>1</v>
      </c>
      <c r="F313" s="53">
        <f t="shared" si="1"/>
        <v>1</v>
      </c>
      <c r="G313" s="53">
        <f t="shared" si="1"/>
        <v>0</v>
      </c>
      <c r="H313" s="53">
        <f t="shared" si="1"/>
        <v>1</v>
      </c>
      <c r="I313" s="53">
        <f t="shared" si="1"/>
        <v>0</v>
      </c>
      <c r="J313" s="53">
        <f t="shared" si="1"/>
        <v>0</v>
      </c>
      <c r="K313" s="53">
        <f t="shared" si="1"/>
        <v>0</v>
      </c>
      <c r="L313" s="53">
        <f t="shared" si="1"/>
        <v>0</v>
      </c>
      <c r="M313" s="53">
        <f t="shared" si="1"/>
        <v>0</v>
      </c>
      <c r="N313" s="53">
        <f t="shared" si="1"/>
        <v>0</v>
      </c>
      <c r="O313" s="53">
        <f t="shared" si="1"/>
        <v>0</v>
      </c>
      <c r="P313" s="53">
        <f t="shared" si="1"/>
        <v>0</v>
      </c>
      <c r="Q313" s="53">
        <f t="shared" si="1"/>
        <v>0</v>
      </c>
      <c r="R313" s="53">
        <f t="shared" si="1"/>
        <v>0</v>
      </c>
      <c r="S313" s="53">
        <f t="shared" si="1"/>
        <v>0</v>
      </c>
    </row>
    <row r="314" spans="1:19" ht="12.75" customHeight="1" x14ac:dyDescent="0.2">
      <c r="A314" s="48"/>
      <c r="B314" s="49"/>
      <c r="C314" s="48"/>
      <c r="D314" s="49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</row>
    <row r="315" spans="1:19" ht="12.75" customHeight="1" x14ac:dyDescent="0.2">
      <c r="A315" s="48" t="s">
        <v>297</v>
      </c>
      <c r="B315" s="48" t="s">
        <v>1003</v>
      </c>
      <c r="C315" s="48" t="s">
        <v>1004</v>
      </c>
      <c r="D315" s="48">
        <v>3</v>
      </c>
      <c r="E315" s="48" t="s">
        <v>41</v>
      </c>
      <c r="F315" s="48" t="s">
        <v>109</v>
      </c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</row>
    <row r="316" spans="1:19" ht="12.75" customHeight="1" x14ac:dyDescent="0.2">
      <c r="A316" s="48" t="s">
        <v>297</v>
      </c>
      <c r="B316" s="111" t="s">
        <v>1021</v>
      </c>
      <c r="C316" s="111" t="s">
        <v>1022</v>
      </c>
      <c r="D316" s="48">
        <v>2</v>
      </c>
      <c r="E316" s="48" t="s">
        <v>41</v>
      </c>
      <c r="F316" s="48" t="s">
        <v>109</v>
      </c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</row>
    <row r="317" spans="1:19" ht="12.75" customHeight="1" x14ac:dyDescent="0.2">
      <c r="A317" s="48" t="s">
        <v>297</v>
      </c>
      <c r="B317" s="48" t="s">
        <v>1043</v>
      </c>
      <c r="C317" s="48" t="s">
        <v>1044</v>
      </c>
      <c r="D317" s="48">
        <v>3</v>
      </c>
      <c r="E317" s="48" t="s">
        <v>41</v>
      </c>
      <c r="F317" s="48" t="s">
        <v>109</v>
      </c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</row>
    <row r="318" spans="1:19" ht="12.75" customHeight="1" x14ac:dyDescent="0.2">
      <c r="A318" s="48" t="s">
        <v>297</v>
      </c>
      <c r="B318" s="48" t="s">
        <v>1035</v>
      </c>
      <c r="C318" s="48" t="s">
        <v>1036</v>
      </c>
      <c r="D318" s="48">
        <v>3</v>
      </c>
      <c r="E318" s="48" t="s">
        <v>41</v>
      </c>
      <c r="F318" s="48" t="s">
        <v>109</v>
      </c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</row>
    <row r="319" spans="1:19" ht="12.75" customHeight="1" x14ac:dyDescent="0.2">
      <c r="A319" s="120" t="s">
        <v>297</v>
      </c>
      <c r="B319" s="120" t="s">
        <v>298</v>
      </c>
      <c r="C319" s="120" t="s">
        <v>299</v>
      </c>
      <c r="D319" s="120">
        <v>2</v>
      </c>
      <c r="E319" s="120" t="s">
        <v>41</v>
      </c>
      <c r="F319" s="120" t="s">
        <v>109</v>
      </c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</row>
    <row r="320" spans="1:19" ht="12.75" customHeight="1" x14ac:dyDescent="0.2">
      <c r="A320" s="48" t="s">
        <v>297</v>
      </c>
      <c r="B320" s="48" t="s">
        <v>1017</v>
      </c>
      <c r="C320" s="48" t="s">
        <v>1018</v>
      </c>
      <c r="D320" s="48">
        <v>2</v>
      </c>
      <c r="E320" s="48" t="s">
        <v>41</v>
      </c>
      <c r="F320" s="48" t="s">
        <v>109</v>
      </c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</row>
    <row r="321" spans="1:19" ht="12.75" customHeight="1" x14ac:dyDescent="0.2">
      <c r="A321" s="48" t="s">
        <v>297</v>
      </c>
      <c r="B321" s="48" t="s">
        <v>995</v>
      </c>
      <c r="C321" s="48" t="s">
        <v>996</v>
      </c>
      <c r="D321" s="48">
        <v>2</v>
      </c>
      <c r="E321" s="48" t="s">
        <v>30</v>
      </c>
      <c r="F321" s="48" t="s">
        <v>30</v>
      </c>
      <c r="G321" s="48"/>
      <c r="H321" s="48" t="s">
        <v>30</v>
      </c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</row>
    <row r="322" spans="1:19" ht="12.75" customHeight="1" x14ac:dyDescent="0.2">
      <c r="A322" s="120" t="s">
        <v>297</v>
      </c>
      <c r="B322" s="120" t="s">
        <v>300</v>
      </c>
      <c r="C322" s="120" t="s">
        <v>301</v>
      </c>
      <c r="D322" s="120">
        <v>2</v>
      </c>
      <c r="E322" s="120" t="s">
        <v>41</v>
      </c>
      <c r="F322" s="120" t="s">
        <v>109</v>
      </c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</row>
    <row r="323" spans="1:19" ht="12.75" customHeight="1" x14ac:dyDescent="0.2">
      <c r="A323" s="48" t="s">
        <v>297</v>
      </c>
      <c r="B323" s="48" t="s">
        <v>1045</v>
      </c>
      <c r="C323" s="48" t="s">
        <v>1046</v>
      </c>
      <c r="D323" s="48">
        <v>3</v>
      </c>
      <c r="E323" s="48" t="s">
        <v>41</v>
      </c>
      <c r="F323" s="48" t="s">
        <v>109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</row>
    <row r="324" spans="1:19" ht="12.75" customHeight="1" x14ac:dyDescent="0.2">
      <c r="A324" s="48" t="s">
        <v>297</v>
      </c>
      <c r="B324" s="48" t="s">
        <v>1289</v>
      </c>
      <c r="C324" s="48" t="s">
        <v>1290</v>
      </c>
      <c r="D324" s="48">
        <v>3</v>
      </c>
      <c r="E324" s="48" t="s">
        <v>41</v>
      </c>
      <c r="F324" s="48" t="s">
        <v>109</v>
      </c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</row>
    <row r="325" spans="1:19" ht="12.75" customHeight="1" x14ac:dyDescent="0.2">
      <c r="A325" s="48" t="s">
        <v>297</v>
      </c>
      <c r="B325" s="48" t="s">
        <v>999</v>
      </c>
      <c r="C325" s="48" t="s">
        <v>1000</v>
      </c>
      <c r="D325" s="48">
        <v>3</v>
      </c>
      <c r="E325" s="48" t="s">
        <v>41</v>
      </c>
      <c r="F325" s="48" t="s">
        <v>109</v>
      </c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</row>
    <row r="326" spans="1:19" ht="18" customHeight="1" x14ac:dyDescent="0.2">
      <c r="A326" s="48" t="s">
        <v>297</v>
      </c>
      <c r="B326" s="48" t="s">
        <v>1031</v>
      </c>
      <c r="C326" s="48" t="s">
        <v>1032</v>
      </c>
      <c r="D326" s="48">
        <v>3</v>
      </c>
      <c r="E326" s="48" t="s">
        <v>41</v>
      </c>
      <c r="F326" s="48" t="s">
        <v>109</v>
      </c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</row>
    <row r="327" spans="1:19" ht="12.75" customHeight="1" x14ac:dyDescent="0.2">
      <c r="A327" s="48" t="s">
        <v>297</v>
      </c>
      <c r="B327" s="48" t="s">
        <v>1007</v>
      </c>
      <c r="C327" s="48" t="s">
        <v>1008</v>
      </c>
      <c r="D327" s="48">
        <v>3</v>
      </c>
      <c r="E327" s="48" t="s">
        <v>41</v>
      </c>
      <c r="F327" s="48" t="s">
        <v>109</v>
      </c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</row>
    <row r="328" spans="1:19" ht="12.75" customHeight="1" x14ac:dyDescent="0.2">
      <c r="A328" s="120" t="s">
        <v>297</v>
      </c>
      <c r="B328" s="120" t="s">
        <v>302</v>
      </c>
      <c r="C328" s="120" t="s">
        <v>303</v>
      </c>
      <c r="D328" s="120">
        <v>2</v>
      </c>
      <c r="E328" s="120" t="s">
        <v>41</v>
      </c>
      <c r="F328" s="120" t="s">
        <v>109</v>
      </c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</row>
    <row r="329" spans="1:19" ht="12.75" customHeight="1" x14ac:dyDescent="0.2">
      <c r="A329" s="120" t="s">
        <v>297</v>
      </c>
      <c r="B329" s="120" t="s">
        <v>304</v>
      </c>
      <c r="C329" s="120" t="s">
        <v>303</v>
      </c>
      <c r="D329" s="120">
        <v>2</v>
      </c>
      <c r="E329" s="120" t="s">
        <v>41</v>
      </c>
      <c r="F329" s="120" t="s">
        <v>109</v>
      </c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</row>
    <row r="330" spans="1:19" ht="12.75" customHeight="1" x14ac:dyDescent="0.2">
      <c r="A330" s="48" t="s">
        <v>297</v>
      </c>
      <c r="B330" s="48" t="s">
        <v>1001</v>
      </c>
      <c r="C330" s="48" t="s">
        <v>1002</v>
      </c>
      <c r="D330" s="48">
        <v>3</v>
      </c>
      <c r="E330" s="48" t="s">
        <v>41</v>
      </c>
      <c r="F330" s="48" t="s">
        <v>109</v>
      </c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</row>
    <row r="331" spans="1:19" ht="12.75" customHeight="1" x14ac:dyDescent="0.2">
      <c r="A331" s="48" t="s">
        <v>297</v>
      </c>
      <c r="B331" s="48" t="s">
        <v>300</v>
      </c>
      <c r="C331" s="48" t="s">
        <v>1291</v>
      </c>
      <c r="D331" s="48">
        <v>2</v>
      </c>
      <c r="E331" s="48" t="s">
        <v>41</v>
      </c>
      <c r="F331" s="48" t="s">
        <v>109</v>
      </c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</row>
    <row r="332" spans="1:19" ht="12.75" customHeight="1" x14ac:dyDescent="0.2">
      <c r="A332" s="120" t="s">
        <v>297</v>
      </c>
      <c r="B332" s="120" t="s">
        <v>305</v>
      </c>
      <c r="C332" s="120" t="s">
        <v>306</v>
      </c>
      <c r="D332" s="111">
        <v>2</v>
      </c>
      <c r="E332" s="120" t="s">
        <v>41</v>
      </c>
      <c r="F332" s="120" t="s">
        <v>109</v>
      </c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</row>
    <row r="333" spans="1:19" ht="12.75" customHeight="1" x14ac:dyDescent="0.2">
      <c r="A333" s="48" t="s">
        <v>297</v>
      </c>
      <c r="B333" s="48" t="s">
        <v>1005</v>
      </c>
      <c r="C333" s="48" t="s">
        <v>1006</v>
      </c>
      <c r="D333" s="48">
        <v>2</v>
      </c>
      <c r="E333" s="48" t="s">
        <v>41</v>
      </c>
      <c r="F333" s="48" t="s">
        <v>109</v>
      </c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</row>
    <row r="334" spans="1:19" ht="12.75" customHeight="1" x14ac:dyDescent="0.2">
      <c r="A334" s="120" t="s">
        <v>297</v>
      </c>
      <c r="B334" s="120" t="s">
        <v>307</v>
      </c>
      <c r="C334" s="120" t="s">
        <v>308</v>
      </c>
      <c r="D334" s="120">
        <v>2</v>
      </c>
      <c r="E334" s="120" t="s">
        <v>41</v>
      </c>
      <c r="F334" s="120" t="s">
        <v>109</v>
      </c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</row>
    <row r="335" spans="1:19" ht="12.75" customHeight="1" x14ac:dyDescent="0.2">
      <c r="A335" s="48" t="s">
        <v>297</v>
      </c>
      <c r="B335" s="48" t="s">
        <v>1011</v>
      </c>
      <c r="C335" s="48" t="s">
        <v>1012</v>
      </c>
      <c r="D335" s="48">
        <v>3</v>
      </c>
      <c r="E335" s="48" t="s">
        <v>41</v>
      </c>
      <c r="F335" s="48" t="s">
        <v>109</v>
      </c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</row>
    <row r="336" spans="1:19" ht="12.75" customHeight="1" x14ac:dyDescent="0.2">
      <c r="A336" s="120" t="s">
        <v>297</v>
      </c>
      <c r="B336" s="120" t="s">
        <v>309</v>
      </c>
      <c r="C336" s="120" t="s">
        <v>310</v>
      </c>
      <c r="D336" s="120">
        <v>2</v>
      </c>
      <c r="E336" s="120" t="s">
        <v>41</v>
      </c>
      <c r="F336" s="120" t="s">
        <v>109</v>
      </c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</row>
    <row r="337" spans="1:19" ht="12.75" customHeight="1" x14ac:dyDescent="0.2">
      <c r="A337" s="48" t="s">
        <v>297</v>
      </c>
      <c r="B337" s="48" t="s">
        <v>1029</v>
      </c>
      <c r="C337" s="48" t="s">
        <v>1030</v>
      </c>
      <c r="D337" s="48">
        <v>3</v>
      </c>
      <c r="E337" s="48" t="s">
        <v>30</v>
      </c>
      <c r="F337" s="48" t="s">
        <v>30</v>
      </c>
      <c r="G337" s="48"/>
      <c r="H337" s="48" t="s">
        <v>30</v>
      </c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</row>
    <row r="338" spans="1:19" ht="12.75" customHeight="1" x14ac:dyDescent="0.2">
      <c r="A338" s="48" t="s">
        <v>297</v>
      </c>
      <c r="B338" s="48" t="s">
        <v>1039</v>
      </c>
      <c r="C338" s="48" t="s">
        <v>1040</v>
      </c>
      <c r="D338" s="48">
        <v>2</v>
      </c>
      <c r="E338" s="48" t="s">
        <v>41</v>
      </c>
      <c r="F338" s="48" t="s">
        <v>109</v>
      </c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</row>
    <row r="339" spans="1:19" ht="12.75" customHeight="1" x14ac:dyDescent="0.2">
      <c r="A339" s="48" t="s">
        <v>297</v>
      </c>
      <c r="B339" s="48" t="s">
        <v>993</v>
      </c>
      <c r="C339" s="48" t="s">
        <v>994</v>
      </c>
      <c r="D339" s="48">
        <v>2</v>
      </c>
      <c r="E339" s="48" t="s">
        <v>41</v>
      </c>
      <c r="F339" s="48" t="s">
        <v>109</v>
      </c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</row>
    <row r="340" spans="1:19" ht="12.75" customHeight="1" x14ac:dyDescent="0.2">
      <c r="A340" s="48" t="s">
        <v>297</v>
      </c>
      <c r="B340" s="48" t="s">
        <v>1025</v>
      </c>
      <c r="C340" s="48" t="s">
        <v>1026</v>
      </c>
      <c r="D340" s="48">
        <v>3</v>
      </c>
      <c r="E340" s="48" t="s">
        <v>41</v>
      </c>
      <c r="F340" s="48" t="s">
        <v>109</v>
      </c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</row>
    <row r="341" spans="1:19" ht="12.75" customHeight="1" x14ac:dyDescent="0.2">
      <c r="A341" s="120" t="s">
        <v>297</v>
      </c>
      <c r="B341" s="120" t="s">
        <v>311</v>
      </c>
      <c r="C341" s="120" t="s">
        <v>312</v>
      </c>
      <c r="D341" s="120">
        <v>2</v>
      </c>
      <c r="E341" s="120" t="s">
        <v>41</v>
      </c>
      <c r="F341" s="120" t="s">
        <v>109</v>
      </c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</row>
    <row r="342" spans="1:19" ht="12.75" customHeight="1" x14ac:dyDescent="0.2">
      <c r="A342" s="48" t="s">
        <v>297</v>
      </c>
      <c r="B342" s="48" t="s">
        <v>1009</v>
      </c>
      <c r="C342" s="48" t="s">
        <v>1010</v>
      </c>
      <c r="D342" s="48">
        <v>2</v>
      </c>
      <c r="E342" s="48" t="s">
        <v>41</v>
      </c>
      <c r="F342" s="48" t="s">
        <v>109</v>
      </c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</row>
    <row r="343" spans="1:19" ht="12.75" customHeight="1" x14ac:dyDescent="0.2">
      <c r="A343" s="120" t="s">
        <v>297</v>
      </c>
      <c r="B343" s="120" t="s">
        <v>313</v>
      </c>
      <c r="C343" s="120" t="s">
        <v>314</v>
      </c>
      <c r="D343" s="120">
        <v>2</v>
      </c>
      <c r="E343" s="120" t="s">
        <v>41</v>
      </c>
      <c r="F343" s="120" t="s">
        <v>109</v>
      </c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</row>
    <row r="344" spans="1:19" ht="12.75" customHeight="1" x14ac:dyDescent="0.2">
      <c r="A344" s="48" t="s">
        <v>297</v>
      </c>
      <c r="B344" s="48" t="s">
        <v>1023</v>
      </c>
      <c r="C344" s="48" t="s">
        <v>1024</v>
      </c>
      <c r="D344" s="48">
        <v>2</v>
      </c>
      <c r="E344" s="48" t="s">
        <v>41</v>
      </c>
      <c r="F344" s="48" t="s">
        <v>109</v>
      </c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</row>
    <row r="345" spans="1:19" ht="12.75" customHeight="1" x14ac:dyDescent="0.2">
      <c r="A345" s="120" t="s">
        <v>297</v>
      </c>
      <c r="B345" s="120" t="s">
        <v>315</v>
      </c>
      <c r="C345" s="120" t="s">
        <v>316</v>
      </c>
      <c r="D345" s="120">
        <v>2</v>
      </c>
      <c r="E345" s="120" t="s">
        <v>41</v>
      </c>
      <c r="F345" s="120" t="s">
        <v>109</v>
      </c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</row>
    <row r="346" spans="1:19" ht="12.75" customHeight="1" x14ac:dyDescent="0.2">
      <c r="A346" s="48" t="s">
        <v>297</v>
      </c>
      <c r="B346" s="48" t="s">
        <v>997</v>
      </c>
      <c r="C346" s="48" t="s">
        <v>998</v>
      </c>
      <c r="D346" s="48">
        <v>2</v>
      </c>
      <c r="E346" s="48" t="s">
        <v>41</v>
      </c>
      <c r="F346" s="48" t="s">
        <v>109</v>
      </c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</row>
    <row r="347" spans="1:19" ht="12.75" customHeight="1" x14ac:dyDescent="0.2">
      <c r="A347" s="120" t="s">
        <v>297</v>
      </c>
      <c r="B347" s="120" t="s">
        <v>317</v>
      </c>
      <c r="C347" s="120" t="s">
        <v>318</v>
      </c>
      <c r="D347" s="120">
        <v>2</v>
      </c>
      <c r="E347" s="120" t="s">
        <v>41</v>
      </c>
      <c r="F347" s="120" t="s">
        <v>109</v>
      </c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</row>
    <row r="348" spans="1:19" ht="12.75" customHeight="1" x14ac:dyDescent="0.2">
      <c r="A348" s="120" t="s">
        <v>297</v>
      </c>
      <c r="B348" s="120" t="s">
        <v>319</v>
      </c>
      <c r="C348" s="120" t="s">
        <v>318</v>
      </c>
      <c r="D348" s="120">
        <v>2</v>
      </c>
      <c r="E348" s="120" t="s">
        <v>41</v>
      </c>
      <c r="F348" s="120" t="s">
        <v>109</v>
      </c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</row>
    <row r="349" spans="1:19" ht="12.75" customHeight="1" x14ac:dyDescent="0.2">
      <c r="A349" s="48" t="s">
        <v>297</v>
      </c>
      <c r="B349" s="48" t="s">
        <v>1041</v>
      </c>
      <c r="C349" s="48" t="s">
        <v>1042</v>
      </c>
      <c r="D349" s="48">
        <v>2</v>
      </c>
      <c r="E349" s="120" t="s">
        <v>41</v>
      </c>
      <c r="F349" s="120" t="s">
        <v>109</v>
      </c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</row>
    <row r="350" spans="1:19" ht="12.75" customHeight="1" x14ac:dyDescent="0.2">
      <c r="A350" s="120" t="s">
        <v>297</v>
      </c>
      <c r="B350" s="120" t="s">
        <v>320</v>
      </c>
      <c r="C350" s="120" t="s">
        <v>321</v>
      </c>
      <c r="D350" s="120">
        <v>2</v>
      </c>
      <c r="E350" s="48" t="s">
        <v>41</v>
      </c>
      <c r="F350" s="48" t="s">
        <v>109</v>
      </c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</row>
    <row r="351" spans="1:19" ht="12.75" customHeight="1" x14ac:dyDescent="0.2">
      <c r="A351" s="48" t="s">
        <v>297</v>
      </c>
      <c r="B351" s="48" t="s">
        <v>1027</v>
      </c>
      <c r="C351" s="48" t="s">
        <v>1028</v>
      </c>
      <c r="D351" s="48">
        <v>3</v>
      </c>
      <c r="E351" s="120" t="s">
        <v>41</v>
      </c>
      <c r="F351" s="120" t="s">
        <v>109</v>
      </c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</row>
    <row r="352" spans="1:19" ht="12.75" customHeight="1" x14ac:dyDescent="0.2">
      <c r="A352" s="120" t="s">
        <v>297</v>
      </c>
      <c r="B352" s="120" t="s">
        <v>322</v>
      </c>
      <c r="C352" s="120" t="s">
        <v>323</v>
      </c>
      <c r="D352" s="120">
        <v>2</v>
      </c>
      <c r="E352" s="120" t="s">
        <v>41</v>
      </c>
      <c r="F352" s="120" t="s">
        <v>109</v>
      </c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</row>
    <row r="353" spans="1:19" ht="12.75" customHeight="1" x14ac:dyDescent="0.2">
      <c r="A353" s="120" t="s">
        <v>297</v>
      </c>
      <c r="B353" s="120" t="s">
        <v>324</v>
      </c>
      <c r="C353" s="120" t="s">
        <v>323</v>
      </c>
      <c r="D353" s="120">
        <v>2</v>
      </c>
      <c r="E353" s="48" t="s">
        <v>41</v>
      </c>
      <c r="F353" s="48" t="s">
        <v>109</v>
      </c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</row>
    <row r="354" spans="1:19" ht="12.75" customHeight="1" x14ac:dyDescent="0.2">
      <c r="A354" s="48" t="s">
        <v>297</v>
      </c>
      <c r="B354" s="48" t="s">
        <v>1037</v>
      </c>
      <c r="C354" s="48" t="s">
        <v>1038</v>
      </c>
      <c r="D354" s="48">
        <v>2</v>
      </c>
      <c r="E354" s="120" t="s">
        <v>41</v>
      </c>
      <c r="F354" s="120" t="s">
        <v>109</v>
      </c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</row>
    <row r="355" spans="1:19" ht="12.75" customHeight="1" x14ac:dyDescent="0.2">
      <c r="A355" s="111" t="s">
        <v>297</v>
      </c>
      <c r="B355" s="111" t="s">
        <v>1015</v>
      </c>
      <c r="C355" s="111" t="s">
        <v>1016</v>
      </c>
      <c r="D355" s="111">
        <v>3</v>
      </c>
      <c r="E355" s="120" t="s">
        <v>41</v>
      </c>
      <c r="F355" s="120" t="s">
        <v>109</v>
      </c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</row>
    <row r="356" spans="1:19" ht="12.75" customHeight="1" x14ac:dyDescent="0.2">
      <c r="A356" s="48" t="s">
        <v>297</v>
      </c>
      <c r="B356" s="48" t="s">
        <v>1013</v>
      </c>
      <c r="C356" s="48" t="s">
        <v>1014</v>
      </c>
      <c r="D356" s="48">
        <v>3</v>
      </c>
      <c r="E356" s="120" t="s">
        <v>41</v>
      </c>
      <c r="F356" s="120" t="s">
        <v>109</v>
      </c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</row>
    <row r="357" spans="1:19" ht="12.75" customHeight="1" x14ac:dyDescent="0.2">
      <c r="A357" s="48" t="s">
        <v>297</v>
      </c>
      <c r="B357" s="48" t="s">
        <v>1019</v>
      </c>
      <c r="C357" s="48" t="s">
        <v>1020</v>
      </c>
      <c r="D357" s="48">
        <v>3</v>
      </c>
      <c r="E357" s="48" t="s">
        <v>41</v>
      </c>
      <c r="F357" s="48" t="s">
        <v>109</v>
      </c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</row>
    <row r="358" spans="1:19" ht="12.75" customHeight="1" x14ac:dyDescent="0.2">
      <c r="A358" s="48" t="s">
        <v>297</v>
      </c>
      <c r="B358" s="48" t="s">
        <v>1047</v>
      </c>
      <c r="C358" s="48" t="s">
        <v>1048</v>
      </c>
      <c r="D358" s="48">
        <v>2</v>
      </c>
      <c r="E358" s="48" t="s">
        <v>41</v>
      </c>
      <c r="F358" s="48" t="s">
        <v>109</v>
      </c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</row>
    <row r="359" spans="1:19" ht="12.75" customHeight="1" x14ac:dyDescent="0.2">
      <c r="A359" s="120" t="s">
        <v>297</v>
      </c>
      <c r="B359" s="120" t="s">
        <v>325</v>
      </c>
      <c r="C359" s="120" t="s">
        <v>326</v>
      </c>
      <c r="D359" s="120">
        <v>2</v>
      </c>
      <c r="E359" s="48" t="s">
        <v>41</v>
      </c>
      <c r="F359" s="48" t="s">
        <v>109</v>
      </c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</row>
    <row r="360" spans="1:19" ht="12.75" customHeight="1" x14ac:dyDescent="0.2">
      <c r="A360" s="120" t="s">
        <v>297</v>
      </c>
      <c r="B360" s="120" t="s">
        <v>327</v>
      </c>
      <c r="C360" s="120" t="s">
        <v>328</v>
      </c>
      <c r="D360" s="120">
        <v>2</v>
      </c>
      <c r="E360" s="48" t="s">
        <v>41</v>
      </c>
      <c r="F360" s="48" t="s">
        <v>109</v>
      </c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</row>
    <row r="361" spans="1:19" ht="12.75" customHeight="1" x14ac:dyDescent="0.2">
      <c r="A361" s="120" t="s">
        <v>297</v>
      </c>
      <c r="B361" s="120" t="s">
        <v>329</v>
      </c>
      <c r="C361" s="120" t="s">
        <v>330</v>
      </c>
      <c r="D361" s="120">
        <v>2</v>
      </c>
      <c r="E361" s="48" t="s">
        <v>41</v>
      </c>
      <c r="F361" s="48" t="s">
        <v>109</v>
      </c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</row>
    <row r="362" spans="1:19" ht="12.75" customHeight="1" x14ac:dyDescent="0.2">
      <c r="A362" s="112" t="s">
        <v>297</v>
      </c>
      <c r="B362" s="112" t="s">
        <v>1033</v>
      </c>
      <c r="C362" s="112" t="s">
        <v>1034</v>
      </c>
      <c r="D362" s="112">
        <v>2</v>
      </c>
      <c r="E362" s="122" t="s">
        <v>41</v>
      </c>
      <c r="F362" s="122" t="s">
        <v>109</v>
      </c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</row>
    <row r="363" spans="1:19" ht="12.75" customHeight="1" x14ac:dyDescent="0.2">
      <c r="A363" s="48"/>
      <c r="B363" s="53">
        <f>COUNTA(B315:B362)</f>
        <v>48</v>
      </c>
      <c r="C363" s="108"/>
      <c r="D363" s="61"/>
      <c r="E363" s="53">
        <f t="shared" ref="E363:S363" si="2">COUNTIF(E315:E362,"Yes")</f>
        <v>2</v>
      </c>
      <c r="F363" s="53">
        <f t="shared" si="2"/>
        <v>2</v>
      </c>
      <c r="G363" s="53">
        <f t="shared" si="2"/>
        <v>0</v>
      </c>
      <c r="H363" s="53">
        <f t="shared" si="2"/>
        <v>2</v>
      </c>
      <c r="I363" s="53">
        <f t="shared" si="2"/>
        <v>0</v>
      </c>
      <c r="J363" s="53">
        <f t="shared" si="2"/>
        <v>0</v>
      </c>
      <c r="K363" s="53">
        <f t="shared" si="2"/>
        <v>0</v>
      </c>
      <c r="L363" s="53">
        <f t="shared" si="2"/>
        <v>0</v>
      </c>
      <c r="M363" s="53">
        <f t="shared" si="2"/>
        <v>0</v>
      </c>
      <c r="N363" s="53">
        <f t="shared" si="2"/>
        <v>0</v>
      </c>
      <c r="O363" s="53">
        <f t="shared" si="2"/>
        <v>0</v>
      </c>
      <c r="P363" s="53">
        <f t="shared" si="2"/>
        <v>0</v>
      </c>
      <c r="Q363" s="53">
        <f t="shared" si="2"/>
        <v>0</v>
      </c>
      <c r="R363" s="53">
        <f t="shared" si="2"/>
        <v>0</v>
      </c>
      <c r="S363" s="53">
        <f t="shared" si="2"/>
        <v>0</v>
      </c>
    </row>
    <row r="364" spans="1:19" ht="12.75" customHeight="1" x14ac:dyDescent="0.2">
      <c r="A364" s="126"/>
      <c r="B364" s="126"/>
      <c r="C364" s="114"/>
      <c r="D364" s="61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</row>
    <row r="365" spans="1:19" ht="12.75" customHeight="1" x14ac:dyDescent="0.2">
      <c r="A365" s="48" t="s">
        <v>331</v>
      </c>
      <c r="B365" s="48" t="s">
        <v>1126</v>
      </c>
      <c r="C365" s="48" t="s">
        <v>1127</v>
      </c>
      <c r="D365" s="48">
        <v>3</v>
      </c>
      <c r="E365" s="113" t="s">
        <v>30</v>
      </c>
      <c r="F365" s="113" t="s">
        <v>30</v>
      </c>
      <c r="G365" s="48"/>
      <c r="H365" s="48" t="s">
        <v>30</v>
      </c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120"/>
    </row>
    <row r="366" spans="1:19" ht="12.75" customHeight="1" x14ac:dyDescent="0.2">
      <c r="A366" s="120" t="s">
        <v>331</v>
      </c>
      <c r="B366" s="120" t="s">
        <v>332</v>
      </c>
      <c r="C366" s="120" t="s">
        <v>333</v>
      </c>
      <c r="D366" s="120">
        <v>2</v>
      </c>
      <c r="E366" s="120" t="s">
        <v>41</v>
      </c>
      <c r="F366" s="120" t="s">
        <v>109</v>
      </c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</row>
    <row r="367" spans="1:19" ht="12.75" customHeight="1" x14ac:dyDescent="0.2">
      <c r="A367" s="120" t="s">
        <v>331</v>
      </c>
      <c r="B367" s="120" t="s">
        <v>334</v>
      </c>
      <c r="C367" s="120" t="s">
        <v>335</v>
      </c>
      <c r="D367" s="120">
        <v>2</v>
      </c>
      <c r="E367" s="120" t="s">
        <v>41</v>
      </c>
      <c r="F367" s="120" t="s">
        <v>109</v>
      </c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</row>
    <row r="368" spans="1:19" ht="12.75" customHeight="1" x14ac:dyDescent="0.2">
      <c r="A368" s="120" t="s">
        <v>331</v>
      </c>
      <c r="B368" s="120" t="s">
        <v>336</v>
      </c>
      <c r="C368" s="120" t="s">
        <v>337</v>
      </c>
      <c r="D368" s="120">
        <v>2</v>
      </c>
      <c r="E368" s="120" t="s">
        <v>30</v>
      </c>
      <c r="F368" s="120" t="s">
        <v>30</v>
      </c>
      <c r="G368" s="120"/>
      <c r="H368" s="120" t="s">
        <v>30</v>
      </c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</row>
    <row r="369" spans="1:19" ht="12.75" customHeight="1" x14ac:dyDescent="0.2">
      <c r="A369" s="111" t="s">
        <v>331</v>
      </c>
      <c r="B369" s="111" t="s">
        <v>1309</v>
      </c>
      <c r="C369" s="111" t="s">
        <v>1337</v>
      </c>
      <c r="D369" s="111">
        <v>2</v>
      </c>
      <c r="E369" s="120" t="s">
        <v>41</v>
      </c>
      <c r="F369" s="120" t="s">
        <v>109</v>
      </c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</row>
    <row r="370" spans="1:19" ht="12.75" customHeight="1" x14ac:dyDescent="0.2">
      <c r="A370" s="120" t="s">
        <v>331</v>
      </c>
      <c r="B370" s="120" t="s">
        <v>338</v>
      </c>
      <c r="C370" s="120" t="s">
        <v>339</v>
      </c>
      <c r="D370" s="120">
        <v>2</v>
      </c>
      <c r="E370" s="120" t="s">
        <v>41</v>
      </c>
      <c r="F370" s="120" t="s">
        <v>109</v>
      </c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120"/>
    </row>
    <row r="371" spans="1:19" ht="12.75" customHeight="1" x14ac:dyDescent="0.2">
      <c r="A371" s="48" t="s">
        <v>331</v>
      </c>
      <c r="B371" s="48" t="s">
        <v>1118</v>
      </c>
      <c r="C371" s="48" t="s">
        <v>1119</v>
      </c>
      <c r="D371" s="48">
        <v>3</v>
      </c>
      <c r="E371" s="113" t="s">
        <v>30</v>
      </c>
      <c r="F371" s="113" t="s">
        <v>30</v>
      </c>
      <c r="G371" s="48"/>
      <c r="H371" s="48" t="s">
        <v>30</v>
      </c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</row>
    <row r="372" spans="1:19" ht="12.75" customHeight="1" x14ac:dyDescent="0.2">
      <c r="A372" s="120" t="s">
        <v>331</v>
      </c>
      <c r="B372" s="120" t="s">
        <v>340</v>
      </c>
      <c r="C372" s="120" t="s">
        <v>341</v>
      </c>
      <c r="D372" s="120">
        <v>2</v>
      </c>
      <c r="E372" s="120" t="s">
        <v>41</v>
      </c>
      <c r="F372" s="120" t="s">
        <v>109</v>
      </c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</row>
    <row r="373" spans="1:19" ht="12.75" customHeight="1" x14ac:dyDescent="0.2">
      <c r="A373" s="120" t="s">
        <v>331</v>
      </c>
      <c r="B373" s="120" t="s">
        <v>342</v>
      </c>
      <c r="C373" s="120" t="s">
        <v>343</v>
      </c>
      <c r="D373" s="120">
        <v>2</v>
      </c>
      <c r="E373" s="120" t="s">
        <v>41</v>
      </c>
      <c r="F373" s="120" t="s">
        <v>109</v>
      </c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</row>
    <row r="374" spans="1:19" ht="12.75" customHeight="1" x14ac:dyDescent="0.2">
      <c r="A374" s="120" t="s">
        <v>331</v>
      </c>
      <c r="B374" s="120" t="s">
        <v>344</v>
      </c>
      <c r="C374" s="120" t="s">
        <v>345</v>
      </c>
      <c r="D374" s="120">
        <v>2</v>
      </c>
      <c r="E374" s="48" t="s">
        <v>41</v>
      </c>
      <c r="F374" s="48" t="s">
        <v>109</v>
      </c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120"/>
    </row>
    <row r="375" spans="1:19" ht="12.75" customHeight="1" x14ac:dyDescent="0.2">
      <c r="A375" s="48" t="s">
        <v>331</v>
      </c>
      <c r="B375" s="48" t="s">
        <v>1074</v>
      </c>
      <c r="C375" s="48" t="s">
        <v>1075</v>
      </c>
      <c r="D375" s="48">
        <v>2</v>
      </c>
      <c r="E375" s="48" t="s">
        <v>41</v>
      </c>
      <c r="F375" s="48" t="s">
        <v>109</v>
      </c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120"/>
    </row>
    <row r="376" spans="1:19" ht="12.75" customHeight="1" x14ac:dyDescent="0.2">
      <c r="A376" s="48" t="s">
        <v>331</v>
      </c>
      <c r="B376" s="48" t="s">
        <v>1101</v>
      </c>
      <c r="C376" s="48" t="s">
        <v>1102</v>
      </c>
      <c r="D376" s="48">
        <v>2</v>
      </c>
      <c r="E376" s="120" t="s">
        <v>41</v>
      </c>
      <c r="F376" s="120" t="s">
        <v>109</v>
      </c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</row>
    <row r="377" spans="1:19" ht="12.75" customHeight="1" x14ac:dyDescent="0.2">
      <c r="A377" s="120" t="s">
        <v>331</v>
      </c>
      <c r="B377" s="120" t="s">
        <v>346</v>
      </c>
      <c r="C377" s="120" t="s">
        <v>347</v>
      </c>
      <c r="D377" s="120">
        <v>2</v>
      </c>
      <c r="E377" s="48" t="s">
        <v>41</v>
      </c>
      <c r="F377" s="48" t="s">
        <v>109</v>
      </c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120"/>
    </row>
    <row r="378" spans="1:19" ht="12.75" customHeight="1" x14ac:dyDescent="0.2">
      <c r="A378" s="48" t="s">
        <v>331</v>
      </c>
      <c r="B378" s="48" t="s">
        <v>1084</v>
      </c>
      <c r="C378" s="48" t="s">
        <v>1085</v>
      </c>
      <c r="D378" s="48">
        <v>3</v>
      </c>
      <c r="E378" s="120" t="s">
        <v>41</v>
      </c>
      <c r="F378" s="120" t="s">
        <v>109</v>
      </c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</row>
    <row r="379" spans="1:19" ht="12.75" customHeight="1" x14ac:dyDescent="0.2">
      <c r="A379" s="120" t="s">
        <v>331</v>
      </c>
      <c r="B379" s="120" t="s">
        <v>348</v>
      </c>
      <c r="C379" s="120" t="s">
        <v>349</v>
      </c>
      <c r="D379" s="120">
        <v>3</v>
      </c>
      <c r="E379" s="120" t="s">
        <v>30</v>
      </c>
      <c r="F379" s="120" t="s">
        <v>30</v>
      </c>
      <c r="G379" s="120"/>
      <c r="H379" s="120" t="s">
        <v>30</v>
      </c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</row>
    <row r="380" spans="1:19" ht="12.75" customHeight="1" x14ac:dyDescent="0.2">
      <c r="A380" s="120" t="s">
        <v>331</v>
      </c>
      <c r="B380" s="120" t="s">
        <v>350</v>
      </c>
      <c r="C380" s="120" t="s">
        <v>351</v>
      </c>
      <c r="D380" s="120">
        <v>2</v>
      </c>
      <c r="E380" s="120" t="s">
        <v>30</v>
      </c>
      <c r="F380" s="120" t="s">
        <v>30</v>
      </c>
      <c r="G380" s="120"/>
      <c r="H380" s="120" t="s">
        <v>30</v>
      </c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</row>
    <row r="381" spans="1:19" ht="12.75" customHeight="1" x14ac:dyDescent="0.2">
      <c r="A381" s="120" t="s">
        <v>331</v>
      </c>
      <c r="B381" s="120" t="s">
        <v>353</v>
      </c>
      <c r="C381" s="120" t="s">
        <v>352</v>
      </c>
      <c r="D381" s="120">
        <v>2</v>
      </c>
      <c r="E381" s="120" t="s">
        <v>30</v>
      </c>
      <c r="F381" s="120" t="s">
        <v>30</v>
      </c>
      <c r="G381" s="120"/>
      <c r="H381" s="120" t="s">
        <v>30</v>
      </c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120"/>
    </row>
    <row r="382" spans="1:19" ht="12.75" customHeight="1" x14ac:dyDescent="0.2">
      <c r="A382" s="48" t="s">
        <v>331</v>
      </c>
      <c r="B382" s="48" t="s">
        <v>1080</v>
      </c>
      <c r="C382" s="48" t="s">
        <v>1081</v>
      </c>
      <c r="D382" s="48">
        <v>2</v>
      </c>
      <c r="E382" s="113" t="s">
        <v>30</v>
      </c>
      <c r="F382" s="113" t="s">
        <v>30</v>
      </c>
      <c r="G382" s="48"/>
      <c r="H382" s="48" t="s">
        <v>30</v>
      </c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120"/>
    </row>
    <row r="383" spans="1:19" ht="12.75" customHeight="1" x14ac:dyDescent="0.2">
      <c r="A383" s="111" t="s">
        <v>331</v>
      </c>
      <c r="B383" s="111" t="s">
        <v>1124</v>
      </c>
      <c r="C383" s="111" t="s">
        <v>1125</v>
      </c>
      <c r="D383" s="111">
        <v>2</v>
      </c>
      <c r="E383" s="120" t="s">
        <v>41</v>
      </c>
      <c r="F383" s="120" t="s">
        <v>109</v>
      </c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</row>
    <row r="384" spans="1:19" ht="12.75" customHeight="1" x14ac:dyDescent="0.2">
      <c r="A384" s="120" t="s">
        <v>331</v>
      </c>
      <c r="B384" s="120" t="s">
        <v>354</v>
      </c>
      <c r="C384" s="120" t="s">
        <v>355</v>
      </c>
      <c r="D384" s="120">
        <v>2</v>
      </c>
      <c r="E384" s="120" t="s">
        <v>41</v>
      </c>
      <c r="F384" s="120" t="s">
        <v>109</v>
      </c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</row>
    <row r="385" spans="1:19" ht="12.75" customHeight="1" x14ac:dyDescent="0.2">
      <c r="A385" s="120" t="s">
        <v>331</v>
      </c>
      <c r="B385" s="120" t="s">
        <v>356</v>
      </c>
      <c r="C385" s="120" t="s">
        <v>357</v>
      </c>
      <c r="D385" s="120">
        <v>2</v>
      </c>
      <c r="E385" s="120" t="s">
        <v>41</v>
      </c>
      <c r="F385" s="120" t="s">
        <v>109</v>
      </c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120"/>
    </row>
    <row r="386" spans="1:19" ht="12.75" customHeight="1" x14ac:dyDescent="0.2">
      <c r="A386" s="48" t="s">
        <v>331</v>
      </c>
      <c r="B386" s="48" t="s">
        <v>1099</v>
      </c>
      <c r="C386" s="48" t="s">
        <v>1100</v>
      </c>
      <c r="D386" s="48">
        <v>2</v>
      </c>
      <c r="E386" s="113" t="s">
        <v>30</v>
      </c>
      <c r="F386" s="113" t="s">
        <v>30</v>
      </c>
      <c r="G386" s="48"/>
      <c r="H386" s="48" t="s">
        <v>30</v>
      </c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120"/>
    </row>
    <row r="387" spans="1:19" ht="12.75" customHeight="1" x14ac:dyDescent="0.2">
      <c r="A387" s="48" t="s">
        <v>331</v>
      </c>
      <c r="B387" s="48" t="s">
        <v>1053</v>
      </c>
      <c r="C387" s="48" t="s">
        <v>1054</v>
      </c>
      <c r="D387" s="48">
        <v>3</v>
      </c>
      <c r="E387" s="120" t="s">
        <v>41</v>
      </c>
      <c r="F387" s="120" t="s">
        <v>109</v>
      </c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120"/>
    </row>
    <row r="388" spans="1:19" ht="12.75" customHeight="1" x14ac:dyDescent="0.2">
      <c r="A388" s="48" t="s">
        <v>331</v>
      </c>
      <c r="B388" s="48" t="s">
        <v>1088</v>
      </c>
      <c r="C388" s="48" t="s">
        <v>1054</v>
      </c>
      <c r="D388" s="48">
        <v>2</v>
      </c>
      <c r="E388" s="113" t="s">
        <v>30</v>
      </c>
      <c r="F388" s="113" t="s">
        <v>30</v>
      </c>
      <c r="G388" s="48"/>
      <c r="H388" s="48" t="s">
        <v>30</v>
      </c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</row>
    <row r="389" spans="1:19" ht="12.75" customHeight="1" x14ac:dyDescent="0.2">
      <c r="A389" s="120" t="s">
        <v>331</v>
      </c>
      <c r="B389" s="120" t="s">
        <v>358</v>
      </c>
      <c r="C389" s="120" t="s">
        <v>359</v>
      </c>
      <c r="D389" s="120">
        <v>2</v>
      </c>
      <c r="E389" s="113" t="s">
        <v>30</v>
      </c>
      <c r="F389" s="113" t="s">
        <v>30</v>
      </c>
      <c r="G389" s="48"/>
      <c r="H389" s="48" t="s">
        <v>30</v>
      </c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120"/>
    </row>
    <row r="390" spans="1:19" ht="12.75" customHeight="1" x14ac:dyDescent="0.2">
      <c r="A390" s="48" t="s">
        <v>331</v>
      </c>
      <c r="B390" s="48" t="s">
        <v>1103</v>
      </c>
      <c r="C390" s="48" t="s">
        <v>1104</v>
      </c>
      <c r="D390" s="48">
        <v>2</v>
      </c>
      <c r="E390" s="120" t="s">
        <v>41</v>
      </c>
      <c r="F390" s="120" t="s">
        <v>109</v>
      </c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</row>
    <row r="391" spans="1:19" ht="12.75" customHeight="1" x14ac:dyDescent="0.2">
      <c r="A391" s="120" t="s">
        <v>331</v>
      </c>
      <c r="B391" s="120" t="s">
        <v>360</v>
      </c>
      <c r="C391" s="120" t="s">
        <v>361</v>
      </c>
      <c r="D391" s="120">
        <v>2</v>
      </c>
      <c r="E391" s="120" t="s">
        <v>41</v>
      </c>
      <c r="F391" s="120" t="s">
        <v>109</v>
      </c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R391" s="120"/>
      <c r="S391" s="120"/>
    </row>
    <row r="392" spans="1:19" ht="12.75" customHeight="1" x14ac:dyDescent="0.2">
      <c r="A392" s="120" t="s">
        <v>331</v>
      </c>
      <c r="B392" s="120" t="s">
        <v>362</v>
      </c>
      <c r="C392" s="120" t="s">
        <v>363</v>
      </c>
      <c r="D392" s="120">
        <v>2</v>
      </c>
      <c r="E392" s="120" t="s">
        <v>30</v>
      </c>
      <c r="F392" s="120" t="s">
        <v>30</v>
      </c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 t="s">
        <v>30</v>
      </c>
      <c r="R392" s="120"/>
      <c r="S392" s="120"/>
    </row>
    <row r="393" spans="1:19" ht="12.75" customHeight="1" x14ac:dyDescent="0.2">
      <c r="A393" s="120" t="s">
        <v>331</v>
      </c>
      <c r="B393" s="120" t="s">
        <v>364</v>
      </c>
      <c r="C393" s="120" t="s">
        <v>365</v>
      </c>
      <c r="D393" s="120">
        <v>2</v>
      </c>
      <c r="E393" s="120" t="s">
        <v>30</v>
      </c>
      <c r="F393" s="120" t="s">
        <v>30</v>
      </c>
      <c r="G393" s="120"/>
      <c r="H393" s="120" t="s">
        <v>30</v>
      </c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</row>
    <row r="394" spans="1:19" ht="12.75" customHeight="1" x14ac:dyDescent="0.2">
      <c r="A394" s="120" t="s">
        <v>331</v>
      </c>
      <c r="B394" s="120" t="s">
        <v>366</v>
      </c>
      <c r="C394" s="120" t="s">
        <v>367</v>
      </c>
      <c r="D394" s="120">
        <v>3</v>
      </c>
      <c r="E394" s="120" t="s">
        <v>41</v>
      </c>
      <c r="F394" s="120" t="s">
        <v>109</v>
      </c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</row>
    <row r="395" spans="1:19" ht="12.75" customHeight="1" x14ac:dyDescent="0.2">
      <c r="A395" s="120" t="s">
        <v>331</v>
      </c>
      <c r="B395" s="120" t="s">
        <v>368</v>
      </c>
      <c r="C395" s="120" t="s">
        <v>369</v>
      </c>
      <c r="D395" s="120">
        <v>2</v>
      </c>
      <c r="E395" s="120" t="s">
        <v>41</v>
      </c>
      <c r="F395" s="120" t="s">
        <v>109</v>
      </c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</row>
    <row r="396" spans="1:19" ht="12.75" customHeight="1" x14ac:dyDescent="0.2">
      <c r="A396" s="120" t="s">
        <v>331</v>
      </c>
      <c r="B396" s="120" t="s">
        <v>370</v>
      </c>
      <c r="C396" s="120" t="s">
        <v>371</v>
      </c>
      <c r="D396" s="120">
        <v>2</v>
      </c>
      <c r="E396" s="120" t="s">
        <v>30</v>
      </c>
      <c r="F396" s="120" t="s">
        <v>30</v>
      </c>
      <c r="G396" s="120"/>
      <c r="H396" s="120" t="s">
        <v>30</v>
      </c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</row>
    <row r="397" spans="1:19" ht="12.75" customHeight="1" x14ac:dyDescent="0.2">
      <c r="A397" s="120" t="s">
        <v>331</v>
      </c>
      <c r="B397" s="120" t="s">
        <v>372</v>
      </c>
      <c r="C397" s="120" t="s">
        <v>373</v>
      </c>
      <c r="D397" s="120">
        <v>2</v>
      </c>
      <c r="E397" s="120" t="s">
        <v>30</v>
      </c>
      <c r="F397" s="120" t="s">
        <v>30</v>
      </c>
      <c r="G397" s="120"/>
      <c r="H397" s="120" t="s">
        <v>30</v>
      </c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</row>
    <row r="398" spans="1:19" ht="12.75" customHeight="1" x14ac:dyDescent="0.2">
      <c r="A398" s="120" t="s">
        <v>331</v>
      </c>
      <c r="B398" s="120" t="s">
        <v>374</v>
      </c>
      <c r="C398" s="120" t="s">
        <v>373</v>
      </c>
      <c r="D398" s="120">
        <v>2</v>
      </c>
      <c r="E398" s="120" t="s">
        <v>30</v>
      </c>
      <c r="F398" s="120" t="s">
        <v>30</v>
      </c>
      <c r="G398" s="120"/>
      <c r="H398" s="120" t="s">
        <v>30</v>
      </c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</row>
    <row r="399" spans="1:19" ht="12.75" customHeight="1" x14ac:dyDescent="0.2">
      <c r="A399" s="120" t="s">
        <v>331</v>
      </c>
      <c r="B399" s="120" t="s">
        <v>375</v>
      </c>
      <c r="C399" s="120" t="s">
        <v>373</v>
      </c>
      <c r="D399" s="120">
        <v>2</v>
      </c>
      <c r="E399" s="120" t="s">
        <v>30</v>
      </c>
      <c r="F399" s="120" t="s">
        <v>30</v>
      </c>
      <c r="G399" s="120"/>
      <c r="H399" s="120" t="s">
        <v>30</v>
      </c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</row>
    <row r="400" spans="1:19" ht="12.75" customHeight="1" x14ac:dyDescent="0.2">
      <c r="A400" s="120" t="s">
        <v>331</v>
      </c>
      <c r="B400" s="120" t="s">
        <v>376</v>
      </c>
      <c r="C400" s="120" t="s">
        <v>373</v>
      </c>
      <c r="D400" s="120">
        <v>2</v>
      </c>
      <c r="E400" s="48" t="s">
        <v>41</v>
      </c>
      <c r="F400" s="48" t="s">
        <v>109</v>
      </c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120"/>
    </row>
    <row r="401" spans="1:19" ht="12.75" customHeight="1" x14ac:dyDescent="0.2">
      <c r="A401" s="111" t="s">
        <v>331</v>
      </c>
      <c r="B401" s="111" t="s">
        <v>1078</v>
      </c>
      <c r="C401" s="111" t="s">
        <v>1079</v>
      </c>
      <c r="D401" s="111">
        <v>2</v>
      </c>
      <c r="E401" s="48" t="s">
        <v>41</v>
      </c>
      <c r="F401" s="48" t="s">
        <v>109</v>
      </c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120"/>
    </row>
    <row r="402" spans="1:19" ht="12.75" customHeight="1" x14ac:dyDescent="0.2">
      <c r="A402" s="48" t="s">
        <v>331</v>
      </c>
      <c r="B402" s="48" t="s">
        <v>1086</v>
      </c>
      <c r="C402" s="48" t="s">
        <v>1087</v>
      </c>
      <c r="D402" s="48">
        <v>3</v>
      </c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120"/>
    </row>
    <row r="403" spans="1:19" ht="12.75" customHeight="1" x14ac:dyDescent="0.2">
      <c r="A403" s="48" t="s">
        <v>331</v>
      </c>
      <c r="B403" s="48" t="s">
        <v>1128</v>
      </c>
      <c r="C403" s="48" t="s">
        <v>1129</v>
      </c>
      <c r="D403" s="48">
        <v>3</v>
      </c>
      <c r="E403" s="113" t="s">
        <v>30</v>
      </c>
      <c r="F403" s="113" t="s">
        <v>30</v>
      </c>
      <c r="G403" s="48"/>
      <c r="H403" s="48" t="s">
        <v>30</v>
      </c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</row>
    <row r="404" spans="1:19" ht="12.75" customHeight="1" x14ac:dyDescent="0.2">
      <c r="A404" s="120" t="s">
        <v>331</v>
      </c>
      <c r="B404" s="120" t="s">
        <v>377</v>
      </c>
      <c r="C404" s="120" t="s">
        <v>378</v>
      </c>
      <c r="D404" s="120">
        <v>2</v>
      </c>
      <c r="E404" s="120" t="s">
        <v>41</v>
      </c>
      <c r="F404" s="120" t="s">
        <v>109</v>
      </c>
      <c r="G404" s="120"/>
      <c r="H404" s="120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120"/>
    </row>
    <row r="405" spans="1:19" ht="12.75" customHeight="1" x14ac:dyDescent="0.2">
      <c r="A405" s="120" t="s">
        <v>331</v>
      </c>
      <c r="B405" s="120" t="s">
        <v>379</v>
      </c>
      <c r="C405" s="120" t="s">
        <v>380</v>
      </c>
      <c r="D405" s="120">
        <v>2</v>
      </c>
      <c r="E405" s="120" t="s">
        <v>41</v>
      </c>
      <c r="F405" s="120" t="s">
        <v>109</v>
      </c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</row>
    <row r="406" spans="1:19" ht="12.75" customHeight="1" x14ac:dyDescent="0.2">
      <c r="A406" s="120" t="s">
        <v>331</v>
      </c>
      <c r="B406" s="120" t="s">
        <v>381</v>
      </c>
      <c r="C406" s="120" t="s">
        <v>380</v>
      </c>
      <c r="D406" s="120">
        <v>2</v>
      </c>
      <c r="E406" s="120" t="s">
        <v>41</v>
      </c>
      <c r="F406" s="120" t="s">
        <v>109</v>
      </c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</row>
    <row r="407" spans="1:19" ht="12.75" customHeight="1" x14ac:dyDescent="0.2">
      <c r="A407" s="120" t="s">
        <v>331</v>
      </c>
      <c r="B407" s="120" t="s">
        <v>382</v>
      </c>
      <c r="C407" s="120" t="s">
        <v>383</v>
      </c>
      <c r="D407" s="120">
        <v>2</v>
      </c>
      <c r="E407" s="120" t="s">
        <v>30</v>
      </c>
      <c r="F407" s="120" t="s">
        <v>30</v>
      </c>
      <c r="G407" s="120"/>
      <c r="H407" s="120" t="s">
        <v>30</v>
      </c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120"/>
    </row>
    <row r="408" spans="1:19" ht="12.75" customHeight="1" x14ac:dyDescent="0.2">
      <c r="A408" s="48" t="s">
        <v>331</v>
      </c>
      <c r="B408" s="48" t="s">
        <v>1089</v>
      </c>
      <c r="C408" s="48" t="s">
        <v>1090</v>
      </c>
      <c r="D408" s="48">
        <v>2</v>
      </c>
      <c r="E408" s="48" t="s">
        <v>41</v>
      </c>
      <c r="F408" s="48" t="s">
        <v>109</v>
      </c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120"/>
    </row>
    <row r="409" spans="1:19" ht="12.75" customHeight="1" x14ac:dyDescent="0.2">
      <c r="A409" s="48" t="s">
        <v>331</v>
      </c>
      <c r="B409" s="48" t="s">
        <v>1059</v>
      </c>
      <c r="C409" s="48" t="s">
        <v>1060</v>
      </c>
      <c r="D409" s="48">
        <v>2</v>
      </c>
      <c r="E409" s="48" t="s">
        <v>41</v>
      </c>
      <c r="F409" s="48" t="s">
        <v>109</v>
      </c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120"/>
    </row>
    <row r="410" spans="1:19" ht="12.75" customHeight="1" x14ac:dyDescent="0.2">
      <c r="A410" s="48" t="s">
        <v>331</v>
      </c>
      <c r="B410" s="48" t="s">
        <v>1061</v>
      </c>
      <c r="C410" s="48" t="s">
        <v>1060</v>
      </c>
      <c r="D410" s="48">
        <v>2</v>
      </c>
      <c r="E410" s="48" t="s">
        <v>41</v>
      </c>
      <c r="F410" s="48" t="s">
        <v>109</v>
      </c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120"/>
    </row>
    <row r="411" spans="1:19" ht="12.75" customHeight="1" x14ac:dyDescent="0.2">
      <c r="A411" s="48" t="s">
        <v>331</v>
      </c>
      <c r="B411" s="48" t="s">
        <v>1069</v>
      </c>
      <c r="C411" s="48" t="s">
        <v>1060</v>
      </c>
      <c r="D411" s="48">
        <v>2</v>
      </c>
      <c r="E411" s="48" t="s">
        <v>41</v>
      </c>
      <c r="F411" s="48" t="s">
        <v>109</v>
      </c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</row>
    <row r="412" spans="1:19" ht="12.75" customHeight="1" x14ac:dyDescent="0.2">
      <c r="A412" s="160" t="s">
        <v>331</v>
      </c>
      <c r="B412" s="160" t="s">
        <v>1309</v>
      </c>
      <c r="C412" s="160" t="s">
        <v>1310</v>
      </c>
      <c r="D412" s="160">
        <v>2</v>
      </c>
      <c r="E412" s="48" t="s">
        <v>41</v>
      </c>
      <c r="F412" s="48" t="s">
        <v>109</v>
      </c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</row>
    <row r="413" spans="1:19" ht="12.75" customHeight="1" x14ac:dyDescent="0.2">
      <c r="A413" s="120" t="s">
        <v>331</v>
      </c>
      <c r="B413" s="120" t="s">
        <v>384</v>
      </c>
      <c r="C413" s="120" t="s">
        <v>385</v>
      </c>
      <c r="D413" s="120">
        <v>3</v>
      </c>
      <c r="E413" s="120" t="s">
        <v>30</v>
      </c>
      <c r="F413" s="120" t="s">
        <v>30</v>
      </c>
      <c r="G413" s="120"/>
      <c r="H413" s="120" t="s">
        <v>30</v>
      </c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120"/>
    </row>
    <row r="414" spans="1:19" ht="12.75" customHeight="1" x14ac:dyDescent="0.2">
      <c r="A414" s="48" t="s">
        <v>331</v>
      </c>
      <c r="B414" s="48" t="s">
        <v>1093</v>
      </c>
      <c r="C414" s="48" t="s">
        <v>1094</v>
      </c>
      <c r="D414" s="48">
        <v>2</v>
      </c>
      <c r="E414" s="48" t="s">
        <v>41</v>
      </c>
      <c r="F414" s="48" t="s">
        <v>109</v>
      </c>
      <c r="G414" s="48"/>
      <c r="H414" s="48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</row>
    <row r="415" spans="1:19" ht="12.75" customHeight="1" x14ac:dyDescent="0.2">
      <c r="A415" s="120" t="s">
        <v>331</v>
      </c>
      <c r="B415" s="120" t="s">
        <v>386</v>
      </c>
      <c r="C415" s="120" t="s">
        <v>387</v>
      </c>
      <c r="D415" s="120">
        <v>2</v>
      </c>
      <c r="E415" s="120" t="s">
        <v>41</v>
      </c>
      <c r="F415" s="120" t="s">
        <v>109</v>
      </c>
      <c r="G415" s="120"/>
      <c r="H415" s="120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120"/>
    </row>
    <row r="416" spans="1:19" ht="12.75" customHeight="1" x14ac:dyDescent="0.2">
      <c r="A416" s="48" t="s">
        <v>331</v>
      </c>
      <c r="B416" s="48" t="s">
        <v>1115</v>
      </c>
      <c r="C416" s="48" t="s">
        <v>1116</v>
      </c>
      <c r="D416" s="48">
        <v>2</v>
      </c>
      <c r="E416" s="113" t="s">
        <v>30</v>
      </c>
      <c r="F416" s="113" t="s">
        <v>30</v>
      </c>
      <c r="G416" s="48"/>
      <c r="H416" s="48" t="s">
        <v>30</v>
      </c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120"/>
    </row>
    <row r="417" spans="1:19" ht="12.75" customHeight="1" x14ac:dyDescent="0.2">
      <c r="A417" s="111" t="s">
        <v>331</v>
      </c>
      <c r="B417" s="111" t="s">
        <v>1076</v>
      </c>
      <c r="C417" s="111" t="s">
        <v>1077</v>
      </c>
      <c r="D417" s="111">
        <v>2</v>
      </c>
      <c r="E417" s="48" t="s">
        <v>41</v>
      </c>
      <c r="F417" s="48" t="s">
        <v>109</v>
      </c>
      <c r="G417" s="113"/>
      <c r="H417" s="113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120"/>
    </row>
    <row r="418" spans="1:19" ht="12.75" customHeight="1" x14ac:dyDescent="0.2">
      <c r="A418" s="48" t="s">
        <v>331</v>
      </c>
      <c r="B418" s="48" t="s">
        <v>1057</v>
      </c>
      <c r="C418" s="48" t="s">
        <v>1058</v>
      </c>
      <c r="D418" s="48">
        <v>3</v>
      </c>
      <c r="E418" s="48" t="s">
        <v>41</v>
      </c>
      <c r="F418" s="48" t="s">
        <v>109</v>
      </c>
      <c r="G418" s="48"/>
      <c r="H418" s="48"/>
      <c r="I418" s="120"/>
      <c r="J418" s="120"/>
      <c r="K418" s="120"/>
      <c r="M418" s="120"/>
      <c r="N418" s="120"/>
      <c r="O418" s="120"/>
      <c r="P418" s="120"/>
      <c r="Q418" s="120"/>
      <c r="R418" s="120"/>
      <c r="S418" s="120"/>
    </row>
    <row r="419" spans="1:19" ht="12.75" customHeight="1" x14ac:dyDescent="0.2">
      <c r="A419" s="120" t="s">
        <v>331</v>
      </c>
      <c r="B419" s="120" t="s">
        <v>388</v>
      </c>
      <c r="C419" s="120" t="s">
        <v>389</v>
      </c>
      <c r="D419" s="120">
        <v>3</v>
      </c>
      <c r="E419" s="120" t="s">
        <v>30</v>
      </c>
      <c r="F419" s="120" t="s">
        <v>30</v>
      </c>
      <c r="G419" s="120"/>
      <c r="H419" s="120"/>
      <c r="I419" s="48"/>
      <c r="J419" s="48"/>
      <c r="K419" s="48"/>
      <c r="L419" s="120" t="s">
        <v>30</v>
      </c>
      <c r="M419" s="48"/>
      <c r="N419" s="48"/>
      <c r="O419" s="48"/>
      <c r="P419" s="48"/>
      <c r="Q419" s="48"/>
      <c r="R419" s="48"/>
      <c r="S419" s="120"/>
    </row>
    <row r="420" spans="1:19" ht="12.75" customHeight="1" x14ac:dyDescent="0.2">
      <c r="A420" s="48" t="s">
        <v>331</v>
      </c>
      <c r="B420" s="48" t="s">
        <v>1095</v>
      </c>
      <c r="C420" s="48" t="s">
        <v>1096</v>
      </c>
      <c r="D420" s="48">
        <v>3</v>
      </c>
      <c r="E420" s="48" t="s">
        <v>41</v>
      </c>
      <c r="F420" s="48" t="s">
        <v>109</v>
      </c>
      <c r="G420" s="48"/>
      <c r="H420" s="48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</row>
    <row r="421" spans="1:19" ht="12.75" customHeight="1" x14ac:dyDescent="0.2">
      <c r="A421" s="120" t="s">
        <v>331</v>
      </c>
      <c r="B421" s="120" t="s">
        <v>390</v>
      </c>
      <c r="C421" s="120" t="s">
        <v>391</v>
      </c>
      <c r="D421" s="120">
        <v>3</v>
      </c>
      <c r="E421" s="120" t="s">
        <v>30</v>
      </c>
      <c r="F421" s="120" t="s">
        <v>30</v>
      </c>
      <c r="G421" s="120"/>
      <c r="H421" s="120" t="s">
        <v>30</v>
      </c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</row>
    <row r="422" spans="1:19" ht="12.75" customHeight="1" x14ac:dyDescent="0.2">
      <c r="A422" s="120" t="s">
        <v>331</v>
      </c>
      <c r="B422" s="120" t="s">
        <v>392</v>
      </c>
      <c r="C422" s="120" t="s">
        <v>393</v>
      </c>
      <c r="D422" s="120">
        <v>2</v>
      </c>
      <c r="E422" s="120" t="s">
        <v>41</v>
      </c>
      <c r="F422" s="120" t="s">
        <v>109</v>
      </c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</row>
    <row r="423" spans="1:19" ht="12.75" customHeight="1" x14ac:dyDescent="0.2">
      <c r="A423" s="120" t="s">
        <v>331</v>
      </c>
      <c r="B423" s="120" t="s">
        <v>394</v>
      </c>
      <c r="C423" s="120" t="s">
        <v>395</v>
      </c>
      <c r="D423" s="120">
        <v>2</v>
      </c>
      <c r="E423" s="120" t="s">
        <v>30</v>
      </c>
      <c r="F423" s="120" t="s">
        <v>30</v>
      </c>
      <c r="G423" s="120"/>
      <c r="H423" s="120" t="s">
        <v>30</v>
      </c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120"/>
    </row>
    <row r="424" spans="1:19" ht="12.75" customHeight="1" x14ac:dyDescent="0.2">
      <c r="A424" s="48" t="s">
        <v>331</v>
      </c>
      <c r="B424" s="48" t="s">
        <v>1062</v>
      </c>
      <c r="C424" s="48" t="s">
        <v>1063</v>
      </c>
      <c r="D424" s="48">
        <v>3</v>
      </c>
      <c r="E424" s="48" t="s">
        <v>41</v>
      </c>
      <c r="F424" s="48" t="s">
        <v>109</v>
      </c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120"/>
    </row>
    <row r="425" spans="1:19" ht="12.75" customHeight="1" x14ac:dyDescent="0.2">
      <c r="A425" s="48" t="s">
        <v>331</v>
      </c>
      <c r="B425" s="48" t="s">
        <v>1109</v>
      </c>
      <c r="C425" s="48" t="s">
        <v>1110</v>
      </c>
      <c r="D425" s="48">
        <v>3</v>
      </c>
      <c r="E425" s="48" t="s">
        <v>41</v>
      </c>
      <c r="F425" s="48" t="s">
        <v>109</v>
      </c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120"/>
    </row>
    <row r="426" spans="1:19" ht="12.75" customHeight="1" x14ac:dyDescent="0.2">
      <c r="A426" s="48" t="s">
        <v>331</v>
      </c>
      <c r="B426" s="48" t="s">
        <v>1072</v>
      </c>
      <c r="C426" s="48" t="s">
        <v>1073</v>
      </c>
      <c r="D426" s="48">
        <v>3</v>
      </c>
      <c r="E426" s="48" t="s">
        <v>41</v>
      </c>
      <c r="F426" s="48" t="s">
        <v>109</v>
      </c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120"/>
    </row>
    <row r="427" spans="1:19" ht="12.75" customHeight="1" x14ac:dyDescent="0.2">
      <c r="A427" s="48" t="s">
        <v>331</v>
      </c>
      <c r="B427" s="48" t="s">
        <v>1111</v>
      </c>
      <c r="C427" s="48" t="s">
        <v>1112</v>
      </c>
      <c r="D427" s="48">
        <v>3</v>
      </c>
      <c r="E427" s="48" t="s">
        <v>41</v>
      </c>
      <c r="F427" s="48" t="s">
        <v>109</v>
      </c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120"/>
    </row>
    <row r="428" spans="1:19" ht="12.75" customHeight="1" x14ac:dyDescent="0.2">
      <c r="A428" s="48" t="s">
        <v>331</v>
      </c>
      <c r="B428" s="48" t="s">
        <v>1067</v>
      </c>
      <c r="C428" s="48" t="s">
        <v>1068</v>
      </c>
      <c r="D428" s="48">
        <v>3</v>
      </c>
      <c r="E428" s="120" t="s">
        <v>41</v>
      </c>
      <c r="F428" s="120" t="s">
        <v>109</v>
      </c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</row>
    <row r="429" spans="1:19" ht="12.75" customHeight="1" x14ac:dyDescent="0.2">
      <c r="A429" s="120" t="s">
        <v>331</v>
      </c>
      <c r="B429" s="120" t="s">
        <v>396</v>
      </c>
      <c r="C429" s="120" t="s">
        <v>397</v>
      </c>
      <c r="D429" s="120">
        <v>2</v>
      </c>
      <c r="E429" s="120" t="s">
        <v>41</v>
      </c>
      <c r="F429" s="120" t="s">
        <v>109</v>
      </c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120"/>
    </row>
    <row r="430" spans="1:19" ht="12.75" customHeight="1" x14ac:dyDescent="0.2">
      <c r="A430" s="48" t="s">
        <v>331</v>
      </c>
      <c r="B430" s="48" t="s">
        <v>1064</v>
      </c>
      <c r="C430" s="48" t="s">
        <v>398</v>
      </c>
      <c r="D430" s="48">
        <v>2</v>
      </c>
      <c r="E430" s="113" t="s">
        <v>30</v>
      </c>
      <c r="F430" s="113" t="s">
        <v>30</v>
      </c>
      <c r="G430" s="48"/>
      <c r="H430" s="48" t="s">
        <v>30</v>
      </c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120"/>
    </row>
    <row r="431" spans="1:19" ht="12.75" customHeight="1" x14ac:dyDescent="0.2">
      <c r="A431" s="48" t="s">
        <v>331</v>
      </c>
      <c r="B431" s="48" t="s">
        <v>1070</v>
      </c>
      <c r="C431" s="48" t="s">
        <v>1071</v>
      </c>
      <c r="D431" s="48">
        <v>2</v>
      </c>
      <c r="E431" s="48" t="s">
        <v>41</v>
      </c>
      <c r="F431" s="48" t="s">
        <v>109</v>
      </c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120"/>
    </row>
    <row r="432" spans="1:19" ht="12.75" customHeight="1" x14ac:dyDescent="0.2">
      <c r="A432" s="48" t="s">
        <v>331</v>
      </c>
      <c r="B432" s="48" t="s">
        <v>1120</v>
      </c>
      <c r="C432" s="48" t="s">
        <v>1121</v>
      </c>
      <c r="D432" s="48">
        <v>2</v>
      </c>
      <c r="E432" s="48" t="s">
        <v>41</v>
      </c>
      <c r="F432" s="48" t="s">
        <v>109</v>
      </c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120"/>
    </row>
    <row r="433" spans="1:19" ht="12.75" customHeight="1" x14ac:dyDescent="0.2">
      <c r="A433" s="111" t="s">
        <v>331</v>
      </c>
      <c r="B433" s="111" t="s">
        <v>1117</v>
      </c>
      <c r="C433" s="111" t="s">
        <v>286</v>
      </c>
      <c r="D433" s="111">
        <v>2</v>
      </c>
      <c r="E433" s="113" t="s">
        <v>30</v>
      </c>
      <c r="F433" s="113" t="s">
        <v>30</v>
      </c>
      <c r="G433" s="113"/>
      <c r="H433" s="113" t="s">
        <v>30</v>
      </c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120"/>
    </row>
    <row r="434" spans="1:19" ht="12.75" customHeight="1" x14ac:dyDescent="0.2">
      <c r="A434" s="111" t="s">
        <v>331</v>
      </c>
      <c r="B434" s="111" t="s">
        <v>1055</v>
      </c>
      <c r="C434" s="111" t="s">
        <v>1056</v>
      </c>
      <c r="D434" s="111">
        <v>2</v>
      </c>
      <c r="E434" s="48" t="s">
        <v>41</v>
      </c>
      <c r="F434" s="48" t="s">
        <v>109</v>
      </c>
      <c r="G434" s="113"/>
      <c r="H434" s="113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120"/>
    </row>
    <row r="435" spans="1:19" ht="12.75" customHeight="1" x14ac:dyDescent="0.2">
      <c r="A435" s="111" t="s">
        <v>331</v>
      </c>
      <c r="B435" s="111" t="s">
        <v>1051</v>
      </c>
      <c r="C435" s="111" t="s">
        <v>1052</v>
      </c>
      <c r="D435" s="111">
        <v>2</v>
      </c>
      <c r="E435" s="48" t="s">
        <v>41</v>
      </c>
      <c r="F435" s="48" t="s">
        <v>109</v>
      </c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120"/>
    </row>
    <row r="436" spans="1:19" ht="12.75" customHeight="1" x14ac:dyDescent="0.2">
      <c r="A436" s="48" t="s">
        <v>331</v>
      </c>
      <c r="B436" s="48" t="s">
        <v>1082</v>
      </c>
      <c r="C436" s="48" t="s">
        <v>1083</v>
      </c>
      <c r="D436" s="48">
        <v>2</v>
      </c>
      <c r="E436" s="48" t="s">
        <v>41</v>
      </c>
      <c r="F436" s="48" t="s">
        <v>109</v>
      </c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120"/>
    </row>
    <row r="437" spans="1:19" ht="12.75" customHeight="1" x14ac:dyDescent="0.2">
      <c r="A437" s="48" t="s">
        <v>331</v>
      </c>
      <c r="B437" s="48" t="s">
        <v>1113</v>
      </c>
      <c r="C437" s="48" t="s">
        <v>1114</v>
      </c>
      <c r="D437" s="48">
        <v>2</v>
      </c>
      <c r="E437" s="48" t="s">
        <v>41</v>
      </c>
      <c r="F437" s="48" t="s">
        <v>109</v>
      </c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120"/>
    </row>
    <row r="438" spans="1:19" ht="12.75" customHeight="1" x14ac:dyDescent="0.2">
      <c r="A438" s="48" t="s">
        <v>331</v>
      </c>
      <c r="B438" s="48" t="s">
        <v>1105</v>
      </c>
      <c r="C438" s="48" t="s">
        <v>1106</v>
      </c>
      <c r="D438" s="48">
        <v>2</v>
      </c>
      <c r="E438" s="48" t="s">
        <v>41</v>
      </c>
      <c r="F438" s="48" t="s">
        <v>109</v>
      </c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120"/>
    </row>
    <row r="439" spans="1:19" ht="12.75" customHeight="1" x14ac:dyDescent="0.2">
      <c r="A439" s="48" t="s">
        <v>331</v>
      </c>
      <c r="B439" s="48" t="s">
        <v>1049</v>
      </c>
      <c r="C439" s="48" t="s">
        <v>1050</v>
      </c>
      <c r="D439" s="48">
        <v>2</v>
      </c>
      <c r="E439" s="48" t="s">
        <v>41</v>
      </c>
      <c r="F439" s="48" t="s">
        <v>109</v>
      </c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</row>
    <row r="440" spans="1:19" ht="12.75" customHeight="1" x14ac:dyDescent="0.2">
      <c r="A440" s="120" t="s">
        <v>331</v>
      </c>
      <c r="B440" s="120" t="s">
        <v>399</v>
      </c>
      <c r="C440" s="120" t="s">
        <v>400</v>
      </c>
      <c r="D440" s="120">
        <v>2</v>
      </c>
      <c r="E440" s="120" t="s">
        <v>30</v>
      </c>
      <c r="F440" s="120" t="s">
        <v>30</v>
      </c>
      <c r="G440" s="120"/>
      <c r="H440" s="120" t="s">
        <v>30</v>
      </c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</row>
    <row r="441" spans="1:19" ht="12.75" customHeight="1" x14ac:dyDescent="0.2">
      <c r="A441" s="120" t="s">
        <v>331</v>
      </c>
      <c r="B441" s="120" t="s">
        <v>401</v>
      </c>
      <c r="C441" s="120" t="s">
        <v>402</v>
      </c>
      <c r="D441" s="120">
        <v>2</v>
      </c>
      <c r="E441" s="120" t="s">
        <v>30</v>
      </c>
      <c r="F441" s="120" t="s">
        <v>30</v>
      </c>
      <c r="G441" s="120"/>
      <c r="H441" s="120" t="s">
        <v>30</v>
      </c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120"/>
    </row>
    <row r="442" spans="1:19" ht="12.75" customHeight="1" x14ac:dyDescent="0.2">
      <c r="A442" s="111" t="s">
        <v>331</v>
      </c>
      <c r="B442" s="111" t="s">
        <v>1122</v>
      </c>
      <c r="C442" s="111" t="s">
        <v>1123</v>
      </c>
      <c r="D442" s="111">
        <v>2</v>
      </c>
      <c r="E442" s="48" t="s">
        <v>41</v>
      </c>
      <c r="F442" s="48" t="s">
        <v>109</v>
      </c>
      <c r="G442" s="113"/>
      <c r="H442" s="113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</row>
    <row r="443" spans="1:19" ht="12.75" customHeight="1" x14ac:dyDescent="0.2">
      <c r="A443" s="120" t="s">
        <v>331</v>
      </c>
      <c r="B443" s="120" t="s">
        <v>403</v>
      </c>
      <c r="C443" s="120" t="s">
        <v>404</v>
      </c>
      <c r="D443" s="120">
        <v>2</v>
      </c>
      <c r="E443" s="120" t="s">
        <v>41</v>
      </c>
      <c r="F443" s="120" t="s">
        <v>109</v>
      </c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</row>
    <row r="444" spans="1:19" ht="12.75" customHeight="1" x14ac:dyDescent="0.2">
      <c r="A444" s="120" t="s">
        <v>331</v>
      </c>
      <c r="B444" s="120" t="s">
        <v>405</v>
      </c>
      <c r="C444" s="120" t="s">
        <v>406</v>
      </c>
      <c r="D444" s="120">
        <v>2</v>
      </c>
      <c r="E444" s="120" t="s">
        <v>30</v>
      </c>
      <c r="F444" s="120" t="s">
        <v>30</v>
      </c>
      <c r="G444" s="120"/>
      <c r="H444" s="120" t="s">
        <v>30</v>
      </c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120"/>
    </row>
    <row r="445" spans="1:19" ht="12.75" customHeight="1" x14ac:dyDescent="0.2">
      <c r="A445" s="48" t="s">
        <v>331</v>
      </c>
      <c r="B445" s="48" t="s">
        <v>1107</v>
      </c>
      <c r="C445" s="48" t="s">
        <v>1108</v>
      </c>
      <c r="D445" s="48">
        <v>2</v>
      </c>
      <c r="E445" s="48" t="s">
        <v>41</v>
      </c>
      <c r="F445" s="48" t="s">
        <v>109</v>
      </c>
      <c r="G445" s="48"/>
      <c r="H445" s="48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</row>
    <row r="446" spans="1:19" ht="12.75" customHeight="1" x14ac:dyDescent="0.2">
      <c r="A446" s="120" t="s">
        <v>331</v>
      </c>
      <c r="B446" s="120" t="s">
        <v>407</v>
      </c>
      <c r="C446" s="120" t="s">
        <v>408</v>
      </c>
      <c r="D446" s="120">
        <v>2</v>
      </c>
      <c r="E446" s="120" t="s">
        <v>41</v>
      </c>
      <c r="F446" s="120" t="s">
        <v>109</v>
      </c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</row>
    <row r="447" spans="1:19" ht="12.75" customHeight="1" x14ac:dyDescent="0.2">
      <c r="A447" s="120" t="s">
        <v>331</v>
      </c>
      <c r="B447" s="120" t="s">
        <v>409</v>
      </c>
      <c r="C447" s="120" t="s">
        <v>410</v>
      </c>
      <c r="D447" s="120">
        <v>2</v>
      </c>
      <c r="E447" s="120" t="s">
        <v>41</v>
      </c>
      <c r="F447" s="120" t="s">
        <v>109</v>
      </c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</row>
    <row r="448" spans="1:19" ht="12.75" customHeight="1" x14ac:dyDescent="0.2">
      <c r="A448" s="120" t="s">
        <v>331</v>
      </c>
      <c r="B448" s="120" t="s">
        <v>411</v>
      </c>
      <c r="C448" s="120" t="s">
        <v>412</v>
      </c>
      <c r="D448" s="120">
        <v>2</v>
      </c>
      <c r="E448" s="120" t="s">
        <v>41</v>
      </c>
      <c r="F448" s="120" t="s">
        <v>109</v>
      </c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</row>
    <row r="449" spans="1:19" ht="12.75" customHeight="1" x14ac:dyDescent="0.2">
      <c r="A449" s="120" t="s">
        <v>331</v>
      </c>
      <c r="B449" s="120" t="s">
        <v>413</v>
      </c>
      <c r="C449" s="120" t="s">
        <v>414</v>
      </c>
      <c r="D449" s="120">
        <v>2</v>
      </c>
      <c r="E449" s="120" t="s">
        <v>41</v>
      </c>
      <c r="F449" s="120" t="s">
        <v>109</v>
      </c>
      <c r="G449" s="120"/>
      <c r="H449" s="120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120"/>
    </row>
    <row r="450" spans="1:19" ht="12.75" customHeight="1" x14ac:dyDescent="0.2">
      <c r="A450" s="111" t="s">
        <v>331</v>
      </c>
      <c r="B450" s="111" t="s">
        <v>1097</v>
      </c>
      <c r="C450" s="111" t="s">
        <v>1098</v>
      </c>
      <c r="D450" s="111">
        <v>2</v>
      </c>
      <c r="E450" s="113" t="s">
        <v>30</v>
      </c>
      <c r="F450" s="113" t="s">
        <v>30</v>
      </c>
      <c r="G450" s="113"/>
      <c r="H450" s="113" t="s">
        <v>30</v>
      </c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</row>
    <row r="451" spans="1:19" ht="12.75" customHeight="1" x14ac:dyDescent="0.2">
      <c r="A451" s="120" t="s">
        <v>331</v>
      </c>
      <c r="B451" s="120" t="s">
        <v>415</v>
      </c>
      <c r="C451" s="120" t="s">
        <v>416</v>
      </c>
      <c r="D451" s="120">
        <v>2</v>
      </c>
      <c r="E451" s="48" t="s">
        <v>41</v>
      </c>
      <c r="F451" s="48" t="s">
        <v>109</v>
      </c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</row>
    <row r="452" spans="1:19" ht="12.75" customHeight="1" x14ac:dyDescent="0.2">
      <c r="A452" s="48" t="s">
        <v>331</v>
      </c>
      <c r="B452" s="48" t="s">
        <v>1091</v>
      </c>
      <c r="C452" s="48" t="s">
        <v>1092</v>
      </c>
      <c r="D452" s="48">
        <v>2</v>
      </c>
      <c r="E452" s="48" t="s">
        <v>41</v>
      </c>
      <c r="F452" s="48" t="s">
        <v>109</v>
      </c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120"/>
    </row>
    <row r="453" spans="1:19" ht="12.75" customHeight="1" x14ac:dyDescent="0.2">
      <c r="A453" s="112" t="s">
        <v>331</v>
      </c>
      <c r="B453" s="112" t="s">
        <v>1065</v>
      </c>
      <c r="C453" s="112" t="s">
        <v>1066</v>
      </c>
      <c r="D453" s="112">
        <v>2</v>
      </c>
      <c r="E453" s="110" t="s">
        <v>41</v>
      </c>
      <c r="F453" s="110" t="s">
        <v>109</v>
      </c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22"/>
    </row>
    <row r="454" spans="1:19" ht="12.75" customHeight="1" x14ac:dyDescent="0.2">
      <c r="A454" s="48"/>
      <c r="B454" s="53">
        <f>COUNTA(B365:B453)</f>
        <v>89</v>
      </c>
      <c r="C454" s="108"/>
      <c r="D454" s="61"/>
      <c r="E454" s="53">
        <f t="shared" ref="E454:S454" si="3">COUNTIF(E365:E453,"Yes")</f>
        <v>29</v>
      </c>
      <c r="F454" s="53">
        <f t="shared" si="3"/>
        <v>29</v>
      </c>
      <c r="G454" s="53">
        <f t="shared" si="3"/>
        <v>0</v>
      </c>
      <c r="H454" s="53">
        <f t="shared" si="3"/>
        <v>27</v>
      </c>
      <c r="I454" s="53">
        <f t="shared" si="3"/>
        <v>0</v>
      </c>
      <c r="J454" s="53">
        <f t="shared" si="3"/>
        <v>0</v>
      </c>
      <c r="K454" s="53">
        <f t="shared" si="3"/>
        <v>0</v>
      </c>
      <c r="L454" s="53">
        <f t="shared" si="3"/>
        <v>1</v>
      </c>
      <c r="M454" s="53">
        <f t="shared" si="3"/>
        <v>0</v>
      </c>
      <c r="N454" s="53">
        <f t="shared" si="3"/>
        <v>0</v>
      </c>
      <c r="O454" s="53">
        <f t="shared" si="3"/>
        <v>0</v>
      </c>
      <c r="P454" s="53">
        <f t="shared" si="3"/>
        <v>0</v>
      </c>
      <c r="Q454" s="53">
        <f t="shared" si="3"/>
        <v>1</v>
      </c>
      <c r="R454" s="53">
        <f t="shared" si="3"/>
        <v>0</v>
      </c>
      <c r="S454" s="53">
        <f t="shared" si="3"/>
        <v>0</v>
      </c>
    </row>
    <row r="455" spans="1:19" ht="12.75" customHeight="1" x14ac:dyDescent="0.2">
      <c r="A455" s="126"/>
      <c r="B455" s="126"/>
      <c r="C455" s="114"/>
      <c r="D455" s="61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</row>
    <row r="456" spans="1:19" ht="12.75" customHeight="1" x14ac:dyDescent="0.2">
      <c r="A456" s="120" t="s">
        <v>417</v>
      </c>
      <c r="B456" s="120" t="s">
        <v>418</v>
      </c>
      <c r="C456" s="120" t="s">
        <v>419</v>
      </c>
      <c r="D456" s="120">
        <v>2</v>
      </c>
      <c r="E456" s="120" t="s">
        <v>41</v>
      </c>
      <c r="F456" s="120" t="s">
        <v>109</v>
      </c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</row>
    <row r="457" spans="1:19" ht="12.75" customHeight="1" x14ac:dyDescent="0.2">
      <c r="A457" s="120" t="s">
        <v>417</v>
      </c>
      <c r="B457" s="120" t="s">
        <v>420</v>
      </c>
      <c r="C457" s="120" t="s">
        <v>421</v>
      </c>
      <c r="D457" s="120">
        <v>2</v>
      </c>
      <c r="E457" s="120" t="s">
        <v>41</v>
      </c>
      <c r="F457" s="120" t="s">
        <v>109</v>
      </c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</row>
    <row r="458" spans="1:19" ht="12.75" customHeight="1" x14ac:dyDescent="0.2">
      <c r="A458" s="111" t="s">
        <v>417</v>
      </c>
      <c r="B458" s="111" t="s">
        <v>1130</v>
      </c>
      <c r="C458" s="111" t="s">
        <v>1131</v>
      </c>
      <c r="D458" s="111">
        <v>3</v>
      </c>
      <c r="E458" s="48" t="s">
        <v>41</v>
      </c>
      <c r="F458" s="48" t="s">
        <v>109</v>
      </c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</row>
    <row r="459" spans="1:19" ht="12.75" customHeight="1" x14ac:dyDescent="0.2">
      <c r="A459" s="48" t="s">
        <v>417</v>
      </c>
      <c r="B459" s="48" t="s">
        <v>1134</v>
      </c>
      <c r="C459" s="48" t="s">
        <v>1135</v>
      </c>
      <c r="D459" s="48">
        <v>3</v>
      </c>
      <c r="E459" s="48" t="s">
        <v>41</v>
      </c>
      <c r="F459" s="48" t="s">
        <v>109</v>
      </c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</row>
    <row r="460" spans="1:19" ht="12.75" customHeight="1" x14ac:dyDescent="0.2">
      <c r="A460" s="48" t="s">
        <v>417</v>
      </c>
      <c r="B460" s="48" t="s">
        <v>1292</v>
      </c>
      <c r="C460" s="48" t="s">
        <v>1293</v>
      </c>
      <c r="D460" s="48">
        <v>2</v>
      </c>
      <c r="E460" s="48" t="s">
        <v>41</v>
      </c>
      <c r="F460" s="48" t="s">
        <v>109</v>
      </c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</row>
    <row r="461" spans="1:19" ht="12.75" customHeight="1" x14ac:dyDescent="0.2">
      <c r="A461" s="120" t="s">
        <v>417</v>
      </c>
      <c r="B461" s="120" t="s">
        <v>422</v>
      </c>
      <c r="C461" s="120" t="s">
        <v>423</v>
      </c>
      <c r="D461" s="120">
        <v>2</v>
      </c>
      <c r="E461" s="120" t="s">
        <v>41</v>
      </c>
      <c r="F461" s="120" t="s">
        <v>109</v>
      </c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</row>
    <row r="462" spans="1:19" ht="12.75" customHeight="1" x14ac:dyDescent="0.2">
      <c r="A462" s="120" t="s">
        <v>417</v>
      </c>
      <c r="B462" s="120" t="s">
        <v>424</v>
      </c>
      <c r="C462" s="120" t="s">
        <v>425</v>
      </c>
      <c r="D462" s="120">
        <v>2</v>
      </c>
      <c r="E462" s="120" t="s">
        <v>41</v>
      </c>
      <c r="F462" s="120" t="s">
        <v>109</v>
      </c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</row>
    <row r="463" spans="1:19" ht="12.75" customHeight="1" x14ac:dyDescent="0.2">
      <c r="A463" s="111" t="s">
        <v>417</v>
      </c>
      <c r="B463" s="111" t="s">
        <v>1138</v>
      </c>
      <c r="C463" s="111" t="s">
        <v>1139</v>
      </c>
      <c r="D463" s="111">
        <v>3</v>
      </c>
      <c r="E463" s="48" t="s">
        <v>41</v>
      </c>
      <c r="F463" s="48" t="s">
        <v>109</v>
      </c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</row>
    <row r="464" spans="1:19" ht="12.75" customHeight="1" x14ac:dyDescent="0.2">
      <c r="A464" s="120" t="s">
        <v>417</v>
      </c>
      <c r="B464" s="120" t="s">
        <v>426</v>
      </c>
      <c r="C464" s="120" t="s">
        <v>427</v>
      </c>
      <c r="D464" s="120">
        <v>3</v>
      </c>
      <c r="E464" s="120" t="s">
        <v>41</v>
      </c>
      <c r="F464" s="120" t="s">
        <v>109</v>
      </c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</row>
    <row r="465" spans="1:19" ht="12.75" customHeight="1" x14ac:dyDescent="0.2">
      <c r="A465" s="111" t="s">
        <v>417</v>
      </c>
      <c r="B465" s="111" t="s">
        <v>1144</v>
      </c>
      <c r="C465" s="111" t="s">
        <v>1145</v>
      </c>
      <c r="D465" s="111">
        <v>2</v>
      </c>
      <c r="E465" s="111" t="s">
        <v>30</v>
      </c>
      <c r="F465" s="111" t="s">
        <v>30</v>
      </c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 t="s">
        <v>30</v>
      </c>
      <c r="R465" s="48"/>
      <c r="S465" s="48"/>
    </row>
    <row r="466" spans="1:19" ht="12.75" customHeight="1" x14ac:dyDescent="0.2">
      <c r="A466" s="111" t="s">
        <v>417</v>
      </c>
      <c r="B466" s="111" t="s">
        <v>1136</v>
      </c>
      <c r="C466" s="111" t="s">
        <v>1137</v>
      </c>
      <c r="D466" s="111">
        <v>3</v>
      </c>
      <c r="E466" s="48" t="s">
        <v>41</v>
      </c>
      <c r="F466" s="48" t="s">
        <v>109</v>
      </c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</row>
    <row r="467" spans="1:19" ht="12.75" customHeight="1" x14ac:dyDescent="0.2">
      <c r="A467" s="111" t="s">
        <v>417</v>
      </c>
      <c r="B467" s="111" t="s">
        <v>1132</v>
      </c>
      <c r="C467" s="111" t="s">
        <v>1133</v>
      </c>
      <c r="D467" s="111">
        <v>3</v>
      </c>
      <c r="E467" s="48" t="s">
        <v>41</v>
      </c>
      <c r="F467" s="48" t="s">
        <v>109</v>
      </c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</row>
    <row r="468" spans="1:19" ht="12.75" customHeight="1" x14ac:dyDescent="0.2">
      <c r="A468" s="111" t="s">
        <v>417</v>
      </c>
      <c r="B468" s="111" t="s">
        <v>1142</v>
      </c>
      <c r="C468" s="111" t="s">
        <v>1143</v>
      </c>
      <c r="D468" s="111">
        <v>3</v>
      </c>
      <c r="E468" s="48" t="s">
        <v>41</v>
      </c>
      <c r="F468" s="48" t="s">
        <v>109</v>
      </c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</row>
    <row r="469" spans="1:19" ht="12.75" customHeight="1" x14ac:dyDescent="0.2">
      <c r="A469" s="111" t="s">
        <v>417</v>
      </c>
      <c r="B469" s="111" t="s">
        <v>1140</v>
      </c>
      <c r="C469" s="111" t="s">
        <v>1141</v>
      </c>
      <c r="D469" s="111">
        <v>3</v>
      </c>
      <c r="E469" s="113" t="s">
        <v>30</v>
      </c>
      <c r="F469" s="113" t="s">
        <v>30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 t="s">
        <v>30</v>
      </c>
      <c r="R469" s="48"/>
      <c r="S469" s="48"/>
    </row>
    <row r="470" spans="1:19" ht="12.75" customHeight="1" x14ac:dyDescent="0.2">
      <c r="A470" s="120" t="s">
        <v>417</v>
      </c>
      <c r="B470" s="120" t="s">
        <v>428</v>
      </c>
      <c r="C470" s="120" t="s">
        <v>429</v>
      </c>
      <c r="D470" s="120">
        <v>2</v>
      </c>
      <c r="E470" s="120" t="s">
        <v>41</v>
      </c>
      <c r="F470" s="120" t="s">
        <v>109</v>
      </c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</row>
    <row r="471" spans="1:19" ht="12.75" customHeight="1" x14ac:dyDescent="0.2">
      <c r="A471" s="120" t="s">
        <v>417</v>
      </c>
      <c r="B471" s="120" t="s">
        <v>430</v>
      </c>
      <c r="C471" s="120" t="s">
        <v>431</v>
      </c>
      <c r="D471" s="120">
        <v>2</v>
      </c>
      <c r="E471" s="120" t="s">
        <v>41</v>
      </c>
      <c r="F471" s="120" t="s">
        <v>109</v>
      </c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</row>
    <row r="472" spans="1:19" ht="12.75" customHeight="1" x14ac:dyDescent="0.2">
      <c r="A472" s="120" t="s">
        <v>417</v>
      </c>
      <c r="B472" s="120" t="s">
        <v>432</v>
      </c>
      <c r="C472" s="120" t="s">
        <v>433</v>
      </c>
      <c r="D472" s="120">
        <v>2</v>
      </c>
      <c r="E472" s="120" t="s">
        <v>41</v>
      </c>
      <c r="F472" s="120" t="s">
        <v>109</v>
      </c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</row>
    <row r="473" spans="1:19" ht="12.75" customHeight="1" x14ac:dyDescent="0.2">
      <c r="A473" s="122" t="s">
        <v>417</v>
      </c>
      <c r="B473" s="122" t="s">
        <v>434</v>
      </c>
      <c r="C473" s="122" t="s">
        <v>435</v>
      </c>
      <c r="D473" s="122">
        <v>2</v>
      </c>
      <c r="E473" s="122" t="s">
        <v>41</v>
      </c>
      <c r="F473" s="122" t="s">
        <v>109</v>
      </c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</row>
    <row r="474" spans="1:19" ht="12.75" customHeight="1" x14ac:dyDescent="0.2">
      <c r="A474" s="48"/>
      <c r="B474" s="53">
        <f>COUNTA(B456:B473)</f>
        <v>18</v>
      </c>
      <c r="C474" s="108"/>
      <c r="D474" s="61"/>
      <c r="E474" s="53">
        <f t="shared" ref="E474:S474" si="4">COUNTIF(E456:E473,"Yes")</f>
        <v>2</v>
      </c>
      <c r="F474" s="53">
        <f t="shared" si="4"/>
        <v>2</v>
      </c>
      <c r="G474" s="53">
        <f t="shared" si="4"/>
        <v>0</v>
      </c>
      <c r="H474" s="53">
        <f t="shared" si="4"/>
        <v>0</v>
      </c>
      <c r="I474" s="53">
        <f t="shared" si="4"/>
        <v>0</v>
      </c>
      <c r="J474" s="53">
        <f t="shared" si="4"/>
        <v>0</v>
      </c>
      <c r="K474" s="53">
        <f t="shared" si="4"/>
        <v>0</v>
      </c>
      <c r="L474" s="53">
        <f t="shared" si="4"/>
        <v>0</v>
      </c>
      <c r="M474" s="53">
        <f t="shared" si="4"/>
        <v>0</v>
      </c>
      <c r="N474" s="53">
        <f t="shared" si="4"/>
        <v>0</v>
      </c>
      <c r="O474" s="53">
        <f t="shared" si="4"/>
        <v>0</v>
      </c>
      <c r="P474" s="53">
        <f t="shared" si="4"/>
        <v>0</v>
      </c>
      <c r="Q474" s="53">
        <f t="shared" si="4"/>
        <v>2</v>
      </c>
      <c r="R474" s="53">
        <f t="shared" si="4"/>
        <v>0</v>
      </c>
      <c r="S474" s="53">
        <f t="shared" si="4"/>
        <v>0</v>
      </c>
    </row>
    <row r="475" spans="1:19" ht="12.75" customHeight="1" x14ac:dyDescent="0.2">
      <c r="A475" s="126"/>
      <c r="B475" s="126"/>
      <c r="C475" s="114"/>
      <c r="D475" s="61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</row>
    <row r="476" spans="1:19" ht="12.75" customHeight="1" x14ac:dyDescent="0.2">
      <c r="A476" s="120" t="s">
        <v>436</v>
      </c>
      <c r="B476" s="120" t="s">
        <v>437</v>
      </c>
      <c r="C476" s="120" t="s">
        <v>438</v>
      </c>
      <c r="D476" s="120">
        <v>2</v>
      </c>
      <c r="E476" s="120" t="s">
        <v>41</v>
      </c>
      <c r="F476" s="120" t="s">
        <v>109</v>
      </c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</row>
    <row r="477" spans="1:19" ht="12.75" customHeight="1" x14ac:dyDescent="0.2">
      <c r="A477" s="120" t="s">
        <v>436</v>
      </c>
      <c r="B477" s="120" t="s">
        <v>439</v>
      </c>
      <c r="C477" s="120" t="s">
        <v>335</v>
      </c>
      <c r="D477" s="120">
        <v>2</v>
      </c>
      <c r="E477" s="120" t="s">
        <v>41</v>
      </c>
      <c r="F477" s="120" t="s">
        <v>109</v>
      </c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</row>
    <row r="478" spans="1:19" ht="12.75" customHeight="1" x14ac:dyDescent="0.2">
      <c r="A478" s="120" t="s">
        <v>436</v>
      </c>
      <c r="B478" s="120" t="s">
        <v>440</v>
      </c>
      <c r="C478" s="120" t="s">
        <v>441</v>
      </c>
      <c r="D478" s="120">
        <v>2</v>
      </c>
      <c r="E478" s="120" t="s">
        <v>41</v>
      </c>
      <c r="F478" s="120" t="s">
        <v>109</v>
      </c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</row>
    <row r="479" spans="1:19" ht="12.75" customHeight="1" x14ac:dyDescent="0.2">
      <c r="A479" s="120" t="s">
        <v>436</v>
      </c>
      <c r="B479" s="120" t="s">
        <v>442</v>
      </c>
      <c r="C479" s="120" t="s">
        <v>443</v>
      </c>
      <c r="D479" s="120">
        <v>2</v>
      </c>
      <c r="E479" s="120" t="s">
        <v>30</v>
      </c>
      <c r="F479" s="120" t="s">
        <v>30</v>
      </c>
      <c r="G479" s="120"/>
      <c r="H479" s="120" t="s">
        <v>30</v>
      </c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</row>
    <row r="480" spans="1:19" ht="12.75" customHeight="1" x14ac:dyDescent="0.2">
      <c r="A480" s="120" t="s">
        <v>436</v>
      </c>
      <c r="B480" s="120" t="s">
        <v>444</v>
      </c>
      <c r="C480" s="120" t="s">
        <v>445</v>
      </c>
      <c r="D480" s="120">
        <v>2</v>
      </c>
      <c r="E480" s="120" t="s">
        <v>30</v>
      </c>
      <c r="F480" s="120" t="s">
        <v>30</v>
      </c>
      <c r="G480" s="120"/>
      <c r="H480" s="120" t="s">
        <v>30</v>
      </c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</row>
    <row r="481" spans="1:19" ht="12.75" customHeight="1" x14ac:dyDescent="0.2">
      <c r="A481" s="120" t="s">
        <v>436</v>
      </c>
      <c r="B481" s="120" t="s">
        <v>446</v>
      </c>
      <c r="C481" s="120" t="s">
        <v>447</v>
      </c>
      <c r="D481" s="120">
        <v>2</v>
      </c>
      <c r="E481" s="120" t="s">
        <v>41</v>
      </c>
      <c r="F481" s="120" t="s">
        <v>109</v>
      </c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</row>
    <row r="482" spans="1:19" ht="12.75" customHeight="1" x14ac:dyDescent="0.2">
      <c r="A482" s="120" t="s">
        <v>436</v>
      </c>
      <c r="B482" s="120" t="s">
        <v>448</v>
      </c>
      <c r="C482" s="120" t="s">
        <v>449</v>
      </c>
      <c r="D482" s="120">
        <v>2</v>
      </c>
      <c r="E482" s="120" t="s">
        <v>41</v>
      </c>
      <c r="F482" s="120" t="s">
        <v>109</v>
      </c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</row>
    <row r="483" spans="1:19" ht="12.75" customHeight="1" x14ac:dyDescent="0.2">
      <c r="A483" s="120" t="s">
        <v>436</v>
      </c>
      <c r="B483" s="120" t="s">
        <v>450</v>
      </c>
      <c r="C483" s="120" t="s">
        <v>451</v>
      </c>
      <c r="D483" s="120">
        <v>2</v>
      </c>
      <c r="E483" s="120" t="s">
        <v>41</v>
      </c>
      <c r="F483" s="120" t="s">
        <v>109</v>
      </c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</row>
    <row r="484" spans="1:19" ht="12.75" customHeight="1" x14ac:dyDescent="0.2">
      <c r="A484" s="120" t="s">
        <v>436</v>
      </c>
      <c r="B484" s="120" t="s">
        <v>452</v>
      </c>
      <c r="C484" s="120" t="s">
        <v>453</v>
      </c>
      <c r="D484" s="120">
        <v>2</v>
      </c>
      <c r="E484" s="120" t="s">
        <v>41</v>
      </c>
      <c r="F484" s="120" t="s">
        <v>109</v>
      </c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</row>
    <row r="485" spans="1:19" ht="12.75" customHeight="1" x14ac:dyDescent="0.2">
      <c r="A485" s="120" t="s">
        <v>436</v>
      </c>
      <c r="B485" s="120" t="s">
        <v>454</v>
      </c>
      <c r="C485" s="120" t="s">
        <v>455</v>
      </c>
      <c r="D485" s="120">
        <v>2</v>
      </c>
      <c r="E485" s="120" t="s">
        <v>41</v>
      </c>
      <c r="F485" s="120" t="s">
        <v>109</v>
      </c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</row>
    <row r="486" spans="1:19" ht="12.75" customHeight="1" x14ac:dyDescent="0.2">
      <c r="A486" s="120" t="s">
        <v>436</v>
      </c>
      <c r="B486" s="120" t="s">
        <v>456</v>
      </c>
      <c r="C486" s="120" t="s">
        <v>457</v>
      </c>
      <c r="D486" s="120">
        <v>2</v>
      </c>
      <c r="E486" s="120" t="s">
        <v>41</v>
      </c>
      <c r="F486" s="120" t="s">
        <v>109</v>
      </c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</row>
    <row r="487" spans="1:19" ht="12.75" customHeight="1" x14ac:dyDescent="0.2">
      <c r="A487" s="120" t="s">
        <v>436</v>
      </c>
      <c r="B487" s="120" t="s">
        <v>458</v>
      </c>
      <c r="C487" s="120" t="s">
        <v>459</v>
      </c>
      <c r="D487" s="120">
        <v>2</v>
      </c>
      <c r="E487" s="120" t="s">
        <v>41</v>
      </c>
      <c r="F487" s="120" t="s">
        <v>109</v>
      </c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</row>
    <row r="488" spans="1:19" ht="12.75" customHeight="1" x14ac:dyDescent="0.2">
      <c r="A488" s="120" t="s">
        <v>436</v>
      </c>
      <c r="B488" s="120" t="s">
        <v>460</v>
      </c>
      <c r="C488" s="120" t="s">
        <v>461</v>
      </c>
      <c r="D488" s="120">
        <v>2</v>
      </c>
      <c r="E488" s="120" t="s">
        <v>41</v>
      </c>
      <c r="F488" s="120" t="s">
        <v>109</v>
      </c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</row>
    <row r="489" spans="1:19" ht="12.75" customHeight="1" x14ac:dyDescent="0.2">
      <c r="A489" s="120" t="s">
        <v>436</v>
      </c>
      <c r="B489" s="120" t="s">
        <v>462</v>
      </c>
      <c r="C489" s="120" t="s">
        <v>463</v>
      </c>
      <c r="D489" s="120">
        <v>2</v>
      </c>
      <c r="E489" s="120" t="s">
        <v>41</v>
      </c>
      <c r="F489" s="120" t="s">
        <v>109</v>
      </c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</row>
    <row r="490" spans="1:19" ht="12.75" customHeight="1" x14ac:dyDescent="0.2">
      <c r="A490" s="120" t="s">
        <v>436</v>
      </c>
      <c r="B490" s="120" t="s">
        <v>464</v>
      </c>
      <c r="C490" s="120" t="s">
        <v>465</v>
      </c>
      <c r="D490" s="120">
        <v>2</v>
      </c>
      <c r="E490" s="120" t="s">
        <v>41</v>
      </c>
      <c r="F490" s="120" t="s">
        <v>109</v>
      </c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</row>
    <row r="491" spans="1:19" ht="12.75" customHeight="1" x14ac:dyDescent="0.2">
      <c r="A491" s="120" t="s">
        <v>436</v>
      </c>
      <c r="B491" s="120" t="s">
        <v>466</v>
      </c>
      <c r="C491" s="120" t="s">
        <v>467</v>
      </c>
      <c r="D491" s="120">
        <v>2</v>
      </c>
      <c r="E491" s="120" t="s">
        <v>41</v>
      </c>
      <c r="F491" s="120" t="s">
        <v>109</v>
      </c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</row>
    <row r="492" spans="1:19" ht="12.75" customHeight="1" x14ac:dyDescent="0.2">
      <c r="A492" s="120" t="s">
        <v>436</v>
      </c>
      <c r="B492" s="120" t="s">
        <v>468</v>
      </c>
      <c r="C492" s="120" t="s">
        <v>469</v>
      </c>
      <c r="D492" s="120">
        <v>2</v>
      </c>
      <c r="E492" s="120" t="s">
        <v>41</v>
      </c>
      <c r="F492" s="120" t="s">
        <v>109</v>
      </c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</row>
    <row r="493" spans="1:19" ht="12.75" customHeight="1" x14ac:dyDescent="0.2">
      <c r="A493" s="120" t="s">
        <v>436</v>
      </c>
      <c r="B493" s="120" t="s">
        <v>470</v>
      </c>
      <c r="C493" s="120" t="s">
        <v>471</v>
      </c>
      <c r="D493" s="120">
        <v>2</v>
      </c>
      <c r="E493" s="120" t="s">
        <v>41</v>
      </c>
      <c r="F493" s="120" t="s">
        <v>109</v>
      </c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</row>
    <row r="494" spans="1:19" ht="12.75" customHeight="1" x14ac:dyDescent="0.2">
      <c r="A494" s="48" t="s">
        <v>436</v>
      </c>
      <c r="B494" s="48" t="s">
        <v>1146</v>
      </c>
      <c r="C494" s="48" t="s">
        <v>1147</v>
      </c>
      <c r="D494" s="48">
        <v>3</v>
      </c>
      <c r="E494" s="113" t="s">
        <v>30</v>
      </c>
      <c r="F494" s="113" t="s">
        <v>30</v>
      </c>
      <c r="G494" s="48"/>
      <c r="H494" s="48" t="s">
        <v>30</v>
      </c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</row>
    <row r="495" spans="1:19" ht="12.75" customHeight="1" x14ac:dyDescent="0.2">
      <c r="A495" s="120" t="s">
        <v>436</v>
      </c>
      <c r="B495" s="120" t="s">
        <v>472</v>
      </c>
      <c r="C495" s="120" t="s">
        <v>473</v>
      </c>
      <c r="D495" s="120">
        <v>1</v>
      </c>
      <c r="E495" s="120" t="s">
        <v>30</v>
      </c>
      <c r="F495" s="120" t="s">
        <v>30</v>
      </c>
      <c r="G495" s="120"/>
      <c r="H495" s="120" t="s">
        <v>30</v>
      </c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</row>
    <row r="496" spans="1:19" ht="12.75" customHeight="1" x14ac:dyDescent="0.2">
      <c r="A496" s="120" t="s">
        <v>436</v>
      </c>
      <c r="B496" s="120" t="s">
        <v>474</v>
      </c>
      <c r="C496" s="120" t="s">
        <v>473</v>
      </c>
      <c r="D496" s="120">
        <v>1</v>
      </c>
      <c r="E496" s="120" t="s">
        <v>30</v>
      </c>
      <c r="F496" s="120" t="s">
        <v>30</v>
      </c>
      <c r="G496" s="120"/>
      <c r="H496" s="120" t="s">
        <v>30</v>
      </c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</row>
    <row r="497" spans="1:19" ht="12.75" customHeight="1" x14ac:dyDescent="0.2">
      <c r="A497" s="120" t="s">
        <v>436</v>
      </c>
      <c r="B497" s="120" t="s">
        <v>475</v>
      </c>
      <c r="C497" s="120" t="s">
        <v>473</v>
      </c>
      <c r="D497" s="120">
        <v>1</v>
      </c>
      <c r="E497" s="120" t="s">
        <v>30</v>
      </c>
      <c r="F497" s="120" t="s">
        <v>30</v>
      </c>
      <c r="G497" s="120"/>
      <c r="H497" s="120" t="s">
        <v>30</v>
      </c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</row>
    <row r="498" spans="1:19" ht="12.75" customHeight="1" x14ac:dyDescent="0.2">
      <c r="A498" s="120" t="s">
        <v>436</v>
      </c>
      <c r="B498" s="120" t="s">
        <v>476</v>
      </c>
      <c r="C498" s="120" t="s">
        <v>473</v>
      </c>
      <c r="D498" s="120">
        <v>1</v>
      </c>
      <c r="E498" s="120" t="s">
        <v>30</v>
      </c>
      <c r="F498" s="120" t="s">
        <v>30</v>
      </c>
      <c r="G498" s="120"/>
      <c r="H498" s="120" t="s">
        <v>30</v>
      </c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</row>
    <row r="499" spans="1:19" ht="12.75" customHeight="1" x14ac:dyDescent="0.2">
      <c r="A499" s="122" t="s">
        <v>436</v>
      </c>
      <c r="B499" s="122" t="s">
        <v>477</v>
      </c>
      <c r="C499" s="122" t="s">
        <v>478</v>
      </c>
      <c r="D499" s="122">
        <v>2</v>
      </c>
      <c r="E499" s="122" t="s">
        <v>41</v>
      </c>
      <c r="F499" s="122" t="s">
        <v>109</v>
      </c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</row>
    <row r="500" spans="1:19" ht="12.75" customHeight="1" x14ac:dyDescent="0.2">
      <c r="A500" s="48"/>
      <c r="B500" s="53">
        <f>COUNTA(B476:B499)</f>
        <v>24</v>
      </c>
      <c r="C500" s="108"/>
      <c r="D500" s="61"/>
      <c r="E500" s="53">
        <f t="shared" ref="E500:S500" si="5">COUNTIF(E476:E499,"Yes")</f>
        <v>7</v>
      </c>
      <c r="F500" s="53">
        <f t="shared" si="5"/>
        <v>7</v>
      </c>
      <c r="G500" s="53">
        <f t="shared" si="5"/>
        <v>0</v>
      </c>
      <c r="H500" s="53">
        <f t="shared" si="5"/>
        <v>7</v>
      </c>
      <c r="I500" s="53">
        <f t="shared" si="5"/>
        <v>0</v>
      </c>
      <c r="J500" s="53">
        <f t="shared" si="5"/>
        <v>0</v>
      </c>
      <c r="K500" s="53">
        <f t="shared" si="5"/>
        <v>0</v>
      </c>
      <c r="L500" s="53">
        <f t="shared" si="5"/>
        <v>0</v>
      </c>
      <c r="M500" s="53">
        <f t="shared" si="5"/>
        <v>0</v>
      </c>
      <c r="N500" s="53">
        <f t="shared" si="5"/>
        <v>0</v>
      </c>
      <c r="O500" s="53">
        <f t="shared" si="5"/>
        <v>0</v>
      </c>
      <c r="P500" s="53">
        <f t="shared" si="5"/>
        <v>0</v>
      </c>
      <c r="Q500" s="53">
        <f t="shared" si="5"/>
        <v>0</v>
      </c>
      <c r="R500" s="53">
        <f t="shared" si="5"/>
        <v>0</v>
      </c>
      <c r="S500" s="53">
        <f t="shared" si="5"/>
        <v>0</v>
      </c>
    </row>
    <row r="501" spans="1:19" ht="12.75" customHeight="1" x14ac:dyDescent="0.2">
      <c r="A501" s="126"/>
      <c r="B501" s="126"/>
      <c r="C501" s="114"/>
      <c r="D501" s="61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</row>
    <row r="502" spans="1:19" ht="12.75" customHeight="1" x14ac:dyDescent="0.2">
      <c r="A502" s="120" t="s">
        <v>479</v>
      </c>
      <c r="B502" s="120" t="s">
        <v>480</v>
      </c>
      <c r="C502" s="120" t="s">
        <v>481</v>
      </c>
      <c r="D502" s="120">
        <v>2</v>
      </c>
      <c r="E502" s="120" t="s">
        <v>41</v>
      </c>
      <c r="F502" s="120" t="s">
        <v>109</v>
      </c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</row>
    <row r="503" spans="1:19" ht="12.75" customHeight="1" x14ac:dyDescent="0.2">
      <c r="A503" s="111" t="s">
        <v>479</v>
      </c>
      <c r="B503" s="111" t="s">
        <v>1203</v>
      </c>
      <c r="C503" s="111" t="s">
        <v>1204</v>
      </c>
      <c r="D503" s="111">
        <v>2</v>
      </c>
      <c r="E503" s="48" t="s">
        <v>41</v>
      </c>
      <c r="F503" s="48" t="s">
        <v>109</v>
      </c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</row>
    <row r="504" spans="1:19" ht="12.75" customHeight="1" x14ac:dyDescent="0.2">
      <c r="A504" s="120" t="s">
        <v>479</v>
      </c>
      <c r="B504" s="120" t="s">
        <v>482</v>
      </c>
      <c r="C504" s="120" t="s">
        <v>483</v>
      </c>
      <c r="D504" s="120">
        <v>2</v>
      </c>
      <c r="E504" s="120" t="s">
        <v>41</v>
      </c>
      <c r="F504" s="120" t="s">
        <v>109</v>
      </c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</row>
    <row r="505" spans="1:19" ht="12.75" customHeight="1" x14ac:dyDescent="0.2">
      <c r="A505" s="48" t="s">
        <v>479</v>
      </c>
      <c r="B505" s="48" t="s">
        <v>1150</v>
      </c>
      <c r="C505" s="48" t="s">
        <v>1151</v>
      </c>
      <c r="D505" s="48">
        <v>2</v>
      </c>
      <c r="E505" s="48" t="s">
        <v>41</v>
      </c>
      <c r="F505" s="48" t="s">
        <v>109</v>
      </c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</row>
    <row r="506" spans="1:19" ht="12.75" customHeight="1" x14ac:dyDescent="0.2">
      <c r="A506" s="120" t="s">
        <v>479</v>
      </c>
      <c r="B506" s="120" t="s">
        <v>484</v>
      </c>
      <c r="C506" s="120" t="s">
        <v>485</v>
      </c>
      <c r="D506" s="120">
        <v>2</v>
      </c>
      <c r="E506" s="120" t="s">
        <v>41</v>
      </c>
      <c r="F506" s="120" t="s">
        <v>109</v>
      </c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</row>
    <row r="507" spans="1:19" ht="12.75" customHeight="1" x14ac:dyDescent="0.2">
      <c r="A507" s="120" t="s">
        <v>479</v>
      </c>
      <c r="B507" s="120" t="s">
        <v>486</v>
      </c>
      <c r="C507" s="120" t="s">
        <v>487</v>
      </c>
      <c r="D507" s="120">
        <v>2</v>
      </c>
      <c r="E507" s="120" t="s">
        <v>41</v>
      </c>
      <c r="F507" s="120" t="s">
        <v>109</v>
      </c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</row>
    <row r="508" spans="1:19" ht="12.75" customHeight="1" x14ac:dyDescent="0.2">
      <c r="A508" s="111" t="s">
        <v>479</v>
      </c>
      <c r="B508" s="111" t="s">
        <v>1159</v>
      </c>
      <c r="C508" s="111" t="s">
        <v>1160</v>
      </c>
      <c r="D508" s="111">
        <v>2</v>
      </c>
      <c r="E508" s="48" t="s">
        <v>41</v>
      </c>
      <c r="F508" s="48" t="s">
        <v>109</v>
      </c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</row>
    <row r="509" spans="1:19" ht="12.75" customHeight="1" x14ac:dyDescent="0.2">
      <c r="A509" s="48" t="s">
        <v>479</v>
      </c>
      <c r="B509" s="48" t="s">
        <v>1198</v>
      </c>
      <c r="C509" s="48" t="s">
        <v>1199</v>
      </c>
      <c r="D509" s="48">
        <v>2</v>
      </c>
      <c r="E509" s="48" t="s">
        <v>41</v>
      </c>
      <c r="F509" s="48" t="s">
        <v>109</v>
      </c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</row>
    <row r="510" spans="1:19" ht="12.75" customHeight="1" x14ac:dyDescent="0.2">
      <c r="A510" s="48" t="s">
        <v>479</v>
      </c>
      <c r="B510" s="48" t="s">
        <v>1229</v>
      </c>
      <c r="C510" s="48" t="s">
        <v>1230</v>
      </c>
      <c r="D510" s="48">
        <v>2</v>
      </c>
      <c r="E510" s="48" t="s">
        <v>41</v>
      </c>
      <c r="F510" s="48" t="s">
        <v>109</v>
      </c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</row>
    <row r="511" spans="1:19" ht="12.75" customHeight="1" x14ac:dyDescent="0.2">
      <c r="A511" s="111" t="s">
        <v>479</v>
      </c>
      <c r="B511" s="111" t="s">
        <v>1184</v>
      </c>
      <c r="C511" s="111" t="s">
        <v>1185</v>
      </c>
      <c r="D511" s="111">
        <v>2</v>
      </c>
      <c r="E511" s="48" t="s">
        <v>41</v>
      </c>
      <c r="F511" s="48" t="s">
        <v>109</v>
      </c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</row>
    <row r="512" spans="1:19" ht="12.75" customHeight="1" x14ac:dyDescent="0.2">
      <c r="A512" s="111" t="s">
        <v>479</v>
      </c>
      <c r="B512" s="111" t="s">
        <v>1201</v>
      </c>
      <c r="C512" s="111" t="s">
        <v>1202</v>
      </c>
      <c r="D512" s="111">
        <v>2</v>
      </c>
      <c r="E512" s="48" t="s">
        <v>41</v>
      </c>
      <c r="F512" s="48" t="s">
        <v>109</v>
      </c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</row>
    <row r="513" spans="1:19" ht="12.75" customHeight="1" x14ac:dyDescent="0.2">
      <c r="A513" s="48" t="s">
        <v>479</v>
      </c>
      <c r="B513" s="48" t="s">
        <v>1188</v>
      </c>
      <c r="C513" s="48" t="s">
        <v>1189</v>
      </c>
      <c r="D513" s="48">
        <v>2</v>
      </c>
      <c r="E513" s="48" t="s">
        <v>41</v>
      </c>
      <c r="F513" s="48" t="s">
        <v>109</v>
      </c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</row>
    <row r="514" spans="1:19" ht="12.75" customHeight="1" x14ac:dyDescent="0.2">
      <c r="A514" s="48" t="s">
        <v>479</v>
      </c>
      <c r="B514" s="48" t="s">
        <v>1161</v>
      </c>
      <c r="C514" s="48" t="s">
        <v>1162</v>
      </c>
      <c r="D514" s="48">
        <v>2</v>
      </c>
      <c r="E514" s="48" t="s">
        <v>41</v>
      </c>
      <c r="F514" s="48" t="s">
        <v>109</v>
      </c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</row>
    <row r="515" spans="1:19" ht="12.75" customHeight="1" x14ac:dyDescent="0.2">
      <c r="A515" s="111" t="s">
        <v>479</v>
      </c>
      <c r="B515" s="111" t="s">
        <v>1209</v>
      </c>
      <c r="C515" s="111" t="s">
        <v>1210</v>
      </c>
      <c r="D515" s="111">
        <v>2</v>
      </c>
      <c r="E515" s="48" t="s">
        <v>41</v>
      </c>
      <c r="F515" s="48" t="s">
        <v>109</v>
      </c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</row>
    <row r="516" spans="1:19" ht="12.75" customHeight="1" x14ac:dyDescent="0.2">
      <c r="A516" s="111" t="s">
        <v>479</v>
      </c>
      <c r="B516" s="111" t="s">
        <v>1186</v>
      </c>
      <c r="C516" s="111" t="s">
        <v>1187</v>
      </c>
      <c r="D516" s="111">
        <v>2</v>
      </c>
      <c r="E516" s="48" t="s">
        <v>41</v>
      </c>
      <c r="F516" s="48" t="s">
        <v>109</v>
      </c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</row>
    <row r="517" spans="1:19" ht="12.75" customHeight="1" x14ac:dyDescent="0.2">
      <c r="A517" s="111" t="s">
        <v>479</v>
      </c>
      <c r="B517" s="111" t="s">
        <v>1221</v>
      </c>
      <c r="C517" s="111" t="s">
        <v>1222</v>
      </c>
      <c r="D517" s="111">
        <v>2</v>
      </c>
      <c r="E517" s="48" t="s">
        <v>41</v>
      </c>
      <c r="F517" s="48" t="s">
        <v>109</v>
      </c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</row>
    <row r="518" spans="1:19" ht="12.75" customHeight="1" x14ac:dyDescent="0.2">
      <c r="A518" s="120" t="s">
        <v>479</v>
      </c>
      <c r="B518" s="120" t="s">
        <v>488</v>
      </c>
      <c r="C518" s="120" t="s">
        <v>489</v>
      </c>
      <c r="D518" s="120">
        <v>2</v>
      </c>
      <c r="E518" s="120" t="s">
        <v>41</v>
      </c>
      <c r="F518" s="120" t="s">
        <v>109</v>
      </c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</row>
    <row r="519" spans="1:19" ht="12.75" customHeight="1" x14ac:dyDescent="0.2">
      <c r="A519" s="111" t="s">
        <v>479</v>
      </c>
      <c r="B519" s="111" t="s">
        <v>1181</v>
      </c>
      <c r="C519" s="111" t="s">
        <v>447</v>
      </c>
      <c r="D519" s="111">
        <v>2</v>
      </c>
      <c r="E519" s="48" t="s">
        <v>41</v>
      </c>
      <c r="F519" s="48" t="s">
        <v>109</v>
      </c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</row>
    <row r="520" spans="1:19" ht="12.75" customHeight="1" x14ac:dyDescent="0.2">
      <c r="A520" s="111" t="s">
        <v>479</v>
      </c>
      <c r="B520" s="111" t="s">
        <v>1215</v>
      </c>
      <c r="C520" s="111" t="s">
        <v>1216</v>
      </c>
      <c r="D520" s="111">
        <v>2</v>
      </c>
      <c r="E520" s="48" t="s">
        <v>41</v>
      </c>
      <c r="F520" s="48" t="s">
        <v>109</v>
      </c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</row>
    <row r="521" spans="1:19" ht="12.75" customHeight="1" x14ac:dyDescent="0.2">
      <c r="A521" s="120" t="s">
        <v>479</v>
      </c>
      <c r="B521" s="120" t="s">
        <v>490</v>
      </c>
      <c r="C521" s="120" t="s">
        <v>491</v>
      </c>
      <c r="D521" s="120">
        <v>2</v>
      </c>
      <c r="E521" s="120" t="s">
        <v>41</v>
      </c>
      <c r="F521" s="120" t="s">
        <v>109</v>
      </c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</row>
    <row r="522" spans="1:19" ht="12.75" customHeight="1" x14ac:dyDescent="0.2">
      <c r="A522" s="120" t="s">
        <v>479</v>
      </c>
      <c r="B522" s="120" t="s">
        <v>492</v>
      </c>
      <c r="C522" s="120" t="s">
        <v>491</v>
      </c>
      <c r="D522" s="120">
        <v>2</v>
      </c>
      <c r="E522" s="120" t="s">
        <v>41</v>
      </c>
      <c r="F522" s="120" t="s">
        <v>109</v>
      </c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</row>
    <row r="523" spans="1:19" ht="12.75" customHeight="1" x14ac:dyDescent="0.2">
      <c r="A523" s="120" t="s">
        <v>479</v>
      </c>
      <c r="B523" s="120" t="s">
        <v>493</v>
      </c>
      <c r="C523" s="120" t="s">
        <v>494</v>
      </c>
      <c r="D523" s="120">
        <v>2</v>
      </c>
      <c r="E523" s="120" t="s">
        <v>41</v>
      </c>
      <c r="F523" s="120" t="s">
        <v>109</v>
      </c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</row>
    <row r="524" spans="1:19" ht="12.75" customHeight="1" x14ac:dyDescent="0.2">
      <c r="A524" s="120" t="s">
        <v>479</v>
      </c>
      <c r="B524" s="120" t="s">
        <v>495</v>
      </c>
      <c r="C524" s="120" t="s">
        <v>496</v>
      </c>
      <c r="D524" s="120">
        <v>2</v>
      </c>
      <c r="E524" s="120" t="s">
        <v>41</v>
      </c>
      <c r="F524" s="120" t="s">
        <v>109</v>
      </c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</row>
    <row r="525" spans="1:19" ht="12.75" customHeight="1" x14ac:dyDescent="0.2">
      <c r="A525" s="120" t="s">
        <v>479</v>
      </c>
      <c r="B525" s="120" t="s">
        <v>497</v>
      </c>
      <c r="C525" s="120" t="s">
        <v>498</v>
      </c>
      <c r="D525" s="120">
        <v>2</v>
      </c>
      <c r="E525" s="120" t="s">
        <v>41</v>
      </c>
      <c r="F525" s="120" t="s">
        <v>109</v>
      </c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</row>
    <row r="526" spans="1:19" ht="12.75" customHeight="1" x14ac:dyDescent="0.2">
      <c r="A526" s="111" t="s">
        <v>479</v>
      </c>
      <c r="B526" s="111" t="s">
        <v>1177</v>
      </c>
      <c r="C526" s="111" t="s">
        <v>1178</v>
      </c>
      <c r="D526" s="111">
        <v>2</v>
      </c>
      <c r="E526" s="48" t="s">
        <v>41</v>
      </c>
      <c r="F526" s="48" t="s">
        <v>109</v>
      </c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</row>
    <row r="527" spans="1:19" ht="12.75" customHeight="1" x14ac:dyDescent="0.2">
      <c r="A527" s="111" t="s">
        <v>479</v>
      </c>
      <c r="B527" s="111" t="s">
        <v>1179</v>
      </c>
      <c r="C527" s="111" t="s">
        <v>1180</v>
      </c>
      <c r="D527" s="111">
        <v>2</v>
      </c>
      <c r="E527" s="48" t="s">
        <v>41</v>
      </c>
      <c r="F527" s="48" t="s">
        <v>109</v>
      </c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</row>
    <row r="528" spans="1:19" ht="12.75" customHeight="1" x14ac:dyDescent="0.2">
      <c r="A528" s="48" t="s">
        <v>479</v>
      </c>
      <c r="B528" s="48" t="s">
        <v>1244</v>
      </c>
      <c r="C528" s="48" t="s">
        <v>1245</v>
      </c>
      <c r="D528" s="48">
        <v>2</v>
      </c>
      <c r="E528" s="48" t="s">
        <v>41</v>
      </c>
      <c r="F528" s="48" t="s">
        <v>109</v>
      </c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</row>
    <row r="529" spans="1:19" ht="12.75" customHeight="1" x14ac:dyDescent="0.2">
      <c r="A529" s="120" t="s">
        <v>479</v>
      </c>
      <c r="B529" s="120" t="s">
        <v>499</v>
      </c>
      <c r="C529" s="120" t="s">
        <v>500</v>
      </c>
      <c r="D529" s="120">
        <v>2</v>
      </c>
      <c r="E529" s="120" t="s">
        <v>41</v>
      </c>
      <c r="F529" s="120" t="s">
        <v>109</v>
      </c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</row>
    <row r="530" spans="1:19" ht="12.75" customHeight="1" x14ac:dyDescent="0.2">
      <c r="A530" s="120" t="s">
        <v>479</v>
      </c>
      <c r="B530" s="120" t="s">
        <v>501</v>
      </c>
      <c r="C530" s="120" t="s">
        <v>502</v>
      </c>
      <c r="D530" s="120">
        <v>2</v>
      </c>
      <c r="E530" s="120" t="s">
        <v>41</v>
      </c>
      <c r="F530" s="120" t="s">
        <v>109</v>
      </c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</row>
    <row r="531" spans="1:19" ht="12.75" customHeight="1" x14ac:dyDescent="0.2">
      <c r="A531" s="48" t="s">
        <v>479</v>
      </c>
      <c r="B531" s="48" t="s">
        <v>1167</v>
      </c>
      <c r="C531" s="48" t="s">
        <v>1168</v>
      </c>
      <c r="D531" s="48">
        <v>2</v>
      </c>
      <c r="E531" s="48" t="s">
        <v>41</v>
      </c>
      <c r="F531" s="48" t="s">
        <v>109</v>
      </c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</row>
    <row r="532" spans="1:19" ht="12.75" customHeight="1" x14ac:dyDescent="0.2">
      <c r="A532" s="111" t="s">
        <v>479</v>
      </c>
      <c r="B532" s="111" t="s">
        <v>1205</v>
      </c>
      <c r="C532" s="111" t="s">
        <v>1206</v>
      </c>
      <c r="D532" s="111">
        <v>2</v>
      </c>
      <c r="E532" s="48" t="s">
        <v>41</v>
      </c>
      <c r="F532" s="48" t="s">
        <v>109</v>
      </c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</row>
    <row r="533" spans="1:19" ht="12.75" customHeight="1" x14ac:dyDescent="0.2">
      <c r="A533" s="120" t="s">
        <v>479</v>
      </c>
      <c r="B533" s="120" t="s">
        <v>503</v>
      </c>
      <c r="C533" s="120" t="s">
        <v>504</v>
      </c>
      <c r="D533" s="120">
        <v>2</v>
      </c>
      <c r="E533" s="120" t="s">
        <v>41</v>
      </c>
      <c r="F533" s="120" t="s">
        <v>109</v>
      </c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</row>
    <row r="534" spans="1:19" ht="12.75" customHeight="1" x14ac:dyDescent="0.2">
      <c r="A534" s="48" t="s">
        <v>479</v>
      </c>
      <c r="B534" s="48" t="s">
        <v>1207</v>
      </c>
      <c r="C534" s="48" t="s">
        <v>1208</v>
      </c>
      <c r="D534" s="48">
        <v>2</v>
      </c>
      <c r="E534" s="48" t="s">
        <v>41</v>
      </c>
      <c r="F534" s="48" t="s">
        <v>109</v>
      </c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</row>
    <row r="535" spans="1:19" ht="12.75" customHeight="1" x14ac:dyDescent="0.2">
      <c r="A535" s="120" t="s">
        <v>479</v>
      </c>
      <c r="B535" s="120" t="s">
        <v>505</v>
      </c>
      <c r="C535" s="120" t="s">
        <v>506</v>
      </c>
      <c r="D535" s="120">
        <v>2</v>
      </c>
      <c r="E535" s="120" t="s">
        <v>41</v>
      </c>
      <c r="F535" s="120" t="s">
        <v>109</v>
      </c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</row>
    <row r="536" spans="1:19" ht="12.75" customHeight="1" x14ac:dyDescent="0.2">
      <c r="A536" s="48" t="s">
        <v>479</v>
      </c>
      <c r="B536" s="48" t="s">
        <v>1169</v>
      </c>
      <c r="C536" s="48" t="s">
        <v>1170</v>
      </c>
      <c r="D536" s="48">
        <v>2</v>
      </c>
      <c r="E536" s="48" t="s">
        <v>41</v>
      </c>
      <c r="F536" s="48" t="s">
        <v>109</v>
      </c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</row>
    <row r="537" spans="1:19" ht="12.75" customHeight="1" x14ac:dyDescent="0.2">
      <c r="A537" s="120" t="s">
        <v>479</v>
      </c>
      <c r="B537" s="120" t="s">
        <v>507</v>
      </c>
      <c r="C537" s="120" t="s">
        <v>508</v>
      </c>
      <c r="D537" s="120">
        <v>2</v>
      </c>
      <c r="E537" s="120" t="s">
        <v>41</v>
      </c>
      <c r="F537" s="120" t="s">
        <v>109</v>
      </c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</row>
    <row r="538" spans="1:19" ht="12.75" customHeight="1" x14ac:dyDescent="0.2">
      <c r="A538" s="120" t="s">
        <v>479</v>
      </c>
      <c r="B538" s="120" t="s">
        <v>509</v>
      </c>
      <c r="C538" s="120" t="s">
        <v>510</v>
      </c>
      <c r="D538" s="120">
        <v>2</v>
      </c>
      <c r="E538" s="120" t="s">
        <v>41</v>
      </c>
      <c r="F538" s="120" t="s">
        <v>109</v>
      </c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</row>
    <row r="539" spans="1:19" ht="12.75" customHeight="1" x14ac:dyDescent="0.2">
      <c r="A539" s="160" t="s">
        <v>479</v>
      </c>
      <c r="B539" s="160" t="s">
        <v>1313</v>
      </c>
      <c r="C539" s="160" t="s">
        <v>1314</v>
      </c>
      <c r="D539" s="49">
        <v>2</v>
      </c>
      <c r="E539" s="120" t="s">
        <v>41</v>
      </c>
      <c r="F539" s="120" t="s">
        <v>109</v>
      </c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</row>
    <row r="540" spans="1:19" ht="12.75" customHeight="1" x14ac:dyDescent="0.2">
      <c r="A540" s="111" t="s">
        <v>479</v>
      </c>
      <c r="B540" s="111" t="s">
        <v>1192</v>
      </c>
      <c r="C540" s="111" t="s">
        <v>1193</v>
      </c>
      <c r="D540" s="111">
        <v>2</v>
      </c>
      <c r="E540" s="48" t="s">
        <v>41</v>
      </c>
      <c r="F540" s="48" t="s">
        <v>109</v>
      </c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</row>
    <row r="541" spans="1:19" ht="12.75" customHeight="1" x14ac:dyDescent="0.2">
      <c r="A541" s="160" t="s">
        <v>479</v>
      </c>
      <c r="B541" s="160" t="s">
        <v>1315</v>
      </c>
      <c r="C541" s="160" t="s">
        <v>1316</v>
      </c>
      <c r="D541" s="111">
        <v>2</v>
      </c>
      <c r="E541" s="48" t="s">
        <v>41</v>
      </c>
      <c r="F541" s="48" t="s">
        <v>109</v>
      </c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</row>
    <row r="542" spans="1:19" ht="12.75" customHeight="1" x14ac:dyDescent="0.2">
      <c r="A542" s="120" t="s">
        <v>479</v>
      </c>
      <c r="B542" s="120" t="s">
        <v>511</v>
      </c>
      <c r="C542" s="120" t="s">
        <v>512</v>
      </c>
      <c r="D542" s="120">
        <v>2</v>
      </c>
      <c r="E542" s="120" t="s">
        <v>41</v>
      </c>
      <c r="F542" s="120" t="s">
        <v>109</v>
      </c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</row>
    <row r="543" spans="1:19" ht="12.75" customHeight="1" x14ac:dyDescent="0.2">
      <c r="A543" s="111" t="s">
        <v>479</v>
      </c>
      <c r="B543" s="111" t="s">
        <v>1153</v>
      </c>
      <c r="C543" s="111" t="s">
        <v>1154</v>
      </c>
      <c r="D543" s="111">
        <v>2</v>
      </c>
      <c r="E543" s="48" t="s">
        <v>41</v>
      </c>
      <c r="F543" s="48" t="s">
        <v>109</v>
      </c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</row>
    <row r="544" spans="1:19" ht="12.75" customHeight="1" x14ac:dyDescent="0.2">
      <c r="A544" s="48" t="s">
        <v>479</v>
      </c>
      <c r="B544" s="48" t="s">
        <v>1148</v>
      </c>
      <c r="C544" s="48" t="s">
        <v>1149</v>
      </c>
      <c r="D544" s="48">
        <v>2</v>
      </c>
      <c r="E544" s="48" t="s">
        <v>41</v>
      </c>
      <c r="F544" s="48" t="s">
        <v>109</v>
      </c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</row>
    <row r="545" spans="1:19" ht="12.75" customHeight="1" x14ac:dyDescent="0.2">
      <c r="A545" s="48" t="s">
        <v>479</v>
      </c>
      <c r="B545" s="48" t="s">
        <v>1152</v>
      </c>
      <c r="C545" s="48" t="s">
        <v>1149</v>
      </c>
      <c r="D545" s="48">
        <v>2</v>
      </c>
      <c r="E545" s="48" t="s">
        <v>41</v>
      </c>
      <c r="F545" s="48" t="s">
        <v>109</v>
      </c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</row>
    <row r="546" spans="1:19" ht="12.75" customHeight="1" x14ac:dyDescent="0.2">
      <c r="A546" s="48" t="s">
        <v>479</v>
      </c>
      <c r="B546" s="48" t="s">
        <v>1237</v>
      </c>
      <c r="C546" s="48" t="s">
        <v>1238</v>
      </c>
      <c r="D546" s="48">
        <v>2</v>
      </c>
      <c r="E546" s="48" t="s">
        <v>41</v>
      </c>
      <c r="F546" s="48" t="s">
        <v>109</v>
      </c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</row>
    <row r="547" spans="1:19" ht="12.75" customHeight="1" x14ac:dyDescent="0.2">
      <c r="A547" s="48" t="s">
        <v>479</v>
      </c>
      <c r="B547" s="48" t="s">
        <v>1190</v>
      </c>
      <c r="C547" s="48" t="s">
        <v>1191</v>
      </c>
      <c r="D547" s="48">
        <v>2</v>
      </c>
      <c r="E547" s="48" t="s">
        <v>41</v>
      </c>
      <c r="F547" s="48" t="s">
        <v>109</v>
      </c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</row>
    <row r="548" spans="1:19" ht="12.75" customHeight="1" x14ac:dyDescent="0.2">
      <c r="A548" s="48" t="s">
        <v>479</v>
      </c>
      <c r="B548" s="48" t="s">
        <v>1165</v>
      </c>
      <c r="C548" s="48" t="s">
        <v>1166</v>
      </c>
      <c r="D548" s="48">
        <v>2</v>
      </c>
      <c r="E548" s="48" t="s">
        <v>41</v>
      </c>
      <c r="F548" s="48" t="s">
        <v>109</v>
      </c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</row>
    <row r="549" spans="1:19" ht="12.75" customHeight="1" x14ac:dyDescent="0.2">
      <c r="A549" s="111" t="s">
        <v>479</v>
      </c>
      <c r="B549" s="111" t="s">
        <v>1211</v>
      </c>
      <c r="C549" s="111" t="s">
        <v>1212</v>
      </c>
      <c r="D549" s="111">
        <v>2</v>
      </c>
      <c r="E549" s="48" t="s">
        <v>41</v>
      </c>
      <c r="F549" s="48" t="s">
        <v>109</v>
      </c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</row>
    <row r="550" spans="1:19" ht="12.75" customHeight="1" x14ac:dyDescent="0.2">
      <c r="A550" s="111" t="s">
        <v>479</v>
      </c>
      <c r="B550" s="111" t="s">
        <v>1155</v>
      </c>
      <c r="C550" s="111" t="s">
        <v>1156</v>
      </c>
      <c r="D550" s="111">
        <v>2</v>
      </c>
      <c r="E550" s="48" t="s">
        <v>41</v>
      </c>
      <c r="F550" s="48" t="s">
        <v>109</v>
      </c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</row>
    <row r="551" spans="1:19" ht="12.75" customHeight="1" x14ac:dyDescent="0.2">
      <c r="A551" s="120" t="s">
        <v>479</v>
      </c>
      <c r="B551" s="120" t="s">
        <v>513</v>
      </c>
      <c r="C551" s="120" t="s">
        <v>514</v>
      </c>
      <c r="D551" s="120">
        <v>2</v>
      </c>
      <c r="E551" s="120" t="s">
        <v>41</v>
      </c>
      <c r="F551" s="120" t="s">
        <v>109</v>
      </c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</row>
    <row r="552" spans="1:19" ht="12.75" customHeight="1" x14ac:dyDescent="0.2">
      <c r="A552" s="120" t="s">
        <v>479</v>
      </c>
      <c r="B552" s="120" t="s">
        <v>515</v>
      </c>
      <c r="C552" s="120" t="s">
        <v>516</v>
      </c>
      <c r="D552" s="120">
        <v>2</v>
      </c>
      <c r="E552" s="120" t="s">
        <v>41</v>
      </c>
      <c r="F552" s="120" t="s">
        <v>109</v>
      </c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</row>
    <row r="553" spans="1:19" ht="12.75" customHeight="1" x14ac:dyDescent="0.2">
      <c r="A553" s="111" t="s">
        <v>479</v>
      </c>
      <c r="B553" s="111" t="s">
        <v>1223</v>
      </c>
      <c r="C553" s="111" t="s">
        <v>1224</v>
      </c>
      <c r="D553" s="111">
        <v>2</v>
      </c>
      <c r="E553" s="48" t="s">
        <v>41</v>
      </c>
      <c r="F553" s="48" t="s">
        <v>109</v>
      </c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</row>
    <row r="554" spans="1:19" ht="12.75" customHeight="1" x14ac:dyDescent="0.2">
      <c r="A554" s="111" t="s">
        <v>479</v>
      </c>
      <c r="B554" s="111" t="s">
        <v>1219</v>
      </c>
      <c r="C554" s="111" t="s">
        <v>1220</v>
      </c>
      <c r="D554" s="111">
        <v>2</v>
      </c>
      <c r="E554" s="48" t="s">
        <v>41</v>
      </c>
      <c r="F554" s="48" t="s">
        <v>109</v>
      </c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</row>
    <row r="555" spans="1:19" ht="12.75" customHeight="1" x14ac:dyDescent="0.2">
      <c r="A555" s="48" t="s">
        <v>479</v>
      </c>
      <c r="B555" s="48" t="s">
        <v>1182</v>
      </c>
      <c r="C555" s="48" t="s">
        <v>1183</v>
      </c>
      <c r="D555" s="48">
        <v>2</v>
      </c>
      <c r="E555" s="48" t="s">
        <v>41</v>
      </c>
      <c r="F555" s="48" t="s">
        <v>109</v>
      </c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</row>
    <row r="556" spans="1:19" ht="12.75" customHeight="1" x14ac:dyDescent="0.2">
      <c r="A556" s="48" t="s">
        <v>479</v>
      </c>
      <c r="B556" s="48" t="s">
        <v>1294</v>
      </c>
      <c r="C556" s="48" t="s">
        <v>1295</v>
      </c>
      <c r="D556" s="48">
        <v>2</v>
      </c>
      <c r="E556" s="48" t="s">
        <v>41</v>
      </c>
      <c r="F556" s="48" t="s">
        <v>109</v>
      </c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</row>
    <row r="557" spans="1:19" ht="12.75" customHeight="1" x14ac:dyDescent="0.2">
      <c r="A557" s="120" t="s">
        <v>479</v>
      </c>
      <c r="B557" s="120" t="s">
        <v>517</v>
      </c>
      <c r="C557" s="120" t="s">
        <v>518</v>
      </c>
      <c r="D557" s="120">
        <v>2</v>
      </c>
      <c r="E557" s="120" t="s">
        <v>41</v>
      </c>
      <c r="F557" s="120" t="s">
        <v>109</v>
      </c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</row>
    <row r="558" spans="1:19" ht="12.75" customHeight="1" x14ac:dyDescent="0.2">
      <c r="A558" s="120" t="s">
        <v>479</v>
      </c>
      <c r="B558" s="120" t="s">
        <v>519</v>
      </c>
      <c r="C558" s="120" t="s">
        <v>520</v>
      </c>
      <c r="D558" s="120">
        <v>2</v>
      </c>
      <c r="E558" s="120" t="s">
        <v>41</v>
      </c>
      <c r="F558" s="120" t="s">
        <v>109</v>
      </c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</row>
    <row r="559" spans="1:19" ht="12.75" customHeight="1" x14ac:dyDescent="0.2">
      <c r="A559" s="48" t="s">
        <v>479</v>
      </c>
      <c r="B559" s="48" t="s">
        <v>1242</v>
      </c>
      <c r="C559" s="48" t="s">
        <v>1243</v>
      </c>
      <c r="D559" s="48">
        <v>2</v>
      </c>
      <c r="E559" s="48" t="s">
        <v>41</v>
      </c>
      <c r="F559" s="48" t="s">
        <v>109</v>
      </c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</row>
    <row r="560" spans="1:19" ht="12.75" customHeight="1" x14ac:dyDescent="0.2">
      <c r="A560" s="48" t="s">
        <v>479</v>
      </c>
      <c r="B560" s="48" t="s">
        <v>1157</v>
      </c>
      <c r="C560" s="48" t="s">
        <v>1158</v>
      </c>
      <c r="D560" s="48">
        <v>2</v>
      </c>
      <c r="E560" s="48" t="s">
        <v>41</v>
      </c>
      <c r="F560" s="48" t="s">
        <v>109</v>
      </c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</row>
    <row r="561" spans="1:19" ht="12.75" customHeight="1" x14ac:dyDescent="0.2">
      <c r="A561" s="120" t="s">
        <v>479</v>
      </c>
      <c r="B561" s="120" t="s">
        <v>521</v>
      </c>
      <c r="C561" s="120" t="s">
        <v>522</v>
      </c>
      <c r="D561" s="120">
        <v>2</v>
      </c>
      <c r="E561" s="120" t="s">
        <v>41</v>
      </c>
      <c r="F561" s="120" t="s">
        <v>109</v>
      </c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</row>
    <row r="562" spans="1:19" ht="12.75" customHeight="1" x14ac:dyDescent="0.2">
      <c r="A562" s="111" t="s">
        <v>479</v>
      </c>
      <c r="B562" s="111" t="s">
        <v>1232</v>
      </c>
      <c r="C562" s="111" t="s">
        <v>522</v>
      </c>
      <c r="D562" s="111">
        <v>2</v>
      </c>
      <c r="E562" s="48" t="s">
        <v>41</v>
      </c>
      <c r="F562" s="48" t="s">
        <v>109</v>
      </c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</row>
    <row r="563" spans="1:19" ht="12.75" customHeight="1" x14ac:dyDescent="0.2">
      <c r="A563" s="120" t="s">
        <v>479</v>
      </c>
      <c r="B563" s="120" t="s">
        <v>523</v>
      </c>
      <c r="C563" s="120" t="s">
        <v>522</v>
      </c>
      <c r="D563" s="120">
        <v>2</v>
      </c>
      <c r="E563" s="120" t="s">
        <v>41</v>
      </c>
      <c r="F563" s="120" t="s">
        <v>109</v>
      </c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</row>
    <row r="564" spans="1:19" ht="12.75" customHeight="1" x14ac:dyDescent="0.2">
      <c r="A564" s="120" t="s">
        <v>479</v>
      </c>
      <c r="B564" s="120" t="s">
        <v>524</v>
      </c>
      <c r="C564" s="120" t="s">
        <v>525</v>
      </c>
      <c r="D564" s="120">
        <v>2</v>
      </c>
      <c r="E564" s="120" t="s">
        <v>41</v>
      </c>
      <c r="F564" s="120" t="s">
        <v>109</v>
      </c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</row>
    <row r="565" spans="1:19" ht="12.75" customHeight="1" x14ac:dyDescent="0.2">
      <c r="A565" s="48" t="s">
        <v>479</v>
      </c>
      <c r="B565" s="48" t="s">
        <v>1194</v>
      </c>
      <c r="C565" s="48" t="s">
        <v>1195</v>
      </c>
      <c r="D565" s="48">
        <v>2</v>
      </c>
      <c r="E565" s="48" t="s">
        <v>41</v>
      </c>
      <c r="F565" s="48" t="s">
        <v>109</v>
      </c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</row>
    <row r="566" spans="1:19" ht="12.75" customHeight="1" x14ac:dyDescent="0.2">
      <c r="A566" s="111" t="s">
        <v>479</v>
      </c>
      <c r="B566" s="111" t="s">
        <v>1217</v>
      </c>
      <c r="C566" s="111" t="s">
        <v>1218</v>
      </c>
      <c r="D566" s="111">
        <v>2</v>
      </c>
      <c r="E566" s="48" t="s">
        <v>41</v>
      </c>
      <c r="F566" s="48" t="s">
        <v>109</v>
      </c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</row>
    <row r="567" spans="1:19" ht="12.75" customHeight="1" x14ac:dyDescent="0.2">
      <c r="A567" s="48" t="s">
        <v>479</v>
      </c>
      <c r="B567" s="48" t="s">
        <v>1175</v>
      </c>
      <c r="C567" s="48" t="s">
        <v>1176</v>
      </c>
      <c r="D567" s="48">
        <v>2</v>
      </c>
      <c r="E567" s="48" t="s">
        <v>41</v>
      </c>
      <c r="F567" s="48" t="s">
        <v>109</v>
      </c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</row>
    <row r="568" spans="1:19" ht="12.75" customHeight="1" x14ac:dyDescent="0.2">
      <c r="A568" s="48" t="s">
        <v>479</v>
      </c>
      <c r="B568" s="48" t="s">
        <v>1171</v>
      </c>
      <c r="C568" s="48" t="s">
        <v>1172</v>
      </c>
      <c r="D568" s="48">
        <v>3</v>
      </c>
      <c r="E568" s="48" t="s">
        <v>41</v>
      </c>
      <c r="F568" s="48" t="s">
        <v>109</v>
      </c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</row>
    <row r="569" spans="1:19" ht="12.75" customHeight="1" x14ac:dyDescent="0.2">
      <c r="A569" s="120" t="s">
        <v>479</v>
      </c>
      <c r="B569" s="120" t="s">
        <v>526</v>
      </c>
      <c r="C569" s="120" t="s">
        <v>527</v>
      </c>
      <c r="D569" s="120">
        <v>2</v>
      </c>
      <c r="E569" s="120" t="s">
        <v>41</v>
      </c>
      <c r="F569" s="120" t="s">
        <v>109</v>
      </c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</row>
    <row r="570" spans="1:19" ht="12.75" customHeight="1" x14ac:dyDescent="0.2">
      <c r="A570" s="111" t="s">
        <v>479</v>
      </c>
      <c r="B570" s="111" t="s">
        <v>1239</v>
      </c>
      <c r="C570" s="111" t="s">
        <v>1240</v>
      </c>
      <c r="D570" s="111">
        <v>2</v>
      </c>
      <c r="E570" s="48" t="s">
        <v>41</v>
      </c>
      <c r="F570" s="48" t="s">
        <v>109</v>
      </c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</row>
    <row r="571" spans="1:19" ht="12.75" customHeight="1" x14ac:dyDescent="0.2">
      <c r="A571" s="111" t="s">
        <v>479</v>
      </c>
      <c r="B571" s="111" t="s">
        <v>1246</v>
      </c>
      <c r="C571" s="111" t="s">
        <v>1247</v>
      </c>
      <c r="D571" s="111">
        <v>2</v>
      </c>
      <c r="E571" s="48" t="s">
        <v>41</v>
      </c>
      <c r="F571" s="48" t="s">
        <v>109</v>
      </c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</row>
    <row r="572" spans="1:19" ht="12.75" customHeight="1" x14ac:dyDescent="0.2">
      <c r="A572" s="120" t="s">
        <v>479</v>
      </c>
      <c r="B572" s="120" t="s">
        <v>528</v>
      </c>
      <c r="C572" s="120" t="s">
        <v>529</v>
      </c>
      <c r="D572" s="120">
        <v>2</v>
      </c>
      <c r="E572" s="120" t="s">
        <v>41</v>
      </c>
      <c r="F572" s="120" t="s">
        <v>109</v>
      </c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</row>
    <row r="573" spans="1:19" ht="12.75" customHeight="1" x14ac:dyDescent="0.2">
      <c r="A573" s="48" t="s">
        <v>479</v>
      </c>
      <c r="B573" s="48" t="s">
        <v>1235</v>
      </c>
      <c r="C573" s="48" t="s">
        <v>1236</v>
      </c>
      <c r="D573" s="48">
        <v>3</v>
      </c>
      <c r="E573" s="48" t="s">
        <v>41</v>
      </c>
      <c r="F573" s="48" t="s">
        <v>109</v>
      </c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</row>
    <row r="574" spans="1:19" ht="12.75" customHeight="1" x14ac:dyDescent="0.2">
      <c r="A574" s="120" t="s">
        <v>479</v>
      </c>
      <c r="B574" s="120" t="s">
        <v>530</v>
      </c>
      <c r="C574" s="120" t="s">
        <v>531</v>
      </c>
      <c r="D574" s="120">
        <v>2</v>
      </c>
      <c r="E574" s="120" t="s">
        <v>41</v>
      </c>
      <c r="F574" s="120" t="s">
        <v>109</v>
      </c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</row>
    <row r="575" spans="1:19" ht="12.75" customHeight="1" x14ac:dyDescent="0.2">
      <c r="A575" s="48" t="s">
        <v>479</v>
      </c>
      <c r="B575" s="48" t="s">
        <v>1163</v>
      </c>
      <c r="C575" s="48" t="s">
        <v>1164</v>
      </c>
      <c r="D575" s="48">
        <v>2</v>
      </c>
      <c r="E575" s="48" t="s">
        <v>41</v>
      </c>
      <c r="F575" s="48" t="s">
        <v>109</v>
      </c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</row>
    <row r="576" spans="1:19" ht="12.75" customHeight="1" x14ac:dyDescent="0.2">
      <c r="A576" s="48" t="s">
        <v>479</v>
      </c>
      <c r="B576" s="48" t="s">
        <v>1173</v>
      </c>
      <c r="C576" s="48" t="s">
        <v>1174</v>
      </c>
      <c r="D576" s="48">
        <v>2</v>
      </c>
      <c r="E576" s="48" t="s">
        <v>41</v>
      </c>
      <c r="F576" s="48" t="s">
        <v>109</v>
      </c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</row>
    <row r="577" spans="1:19" ht="12.75" customHeight="1" x14ac:dyDescent="0.2">
      <c r="A577" s="111" t="s">
        <v>479</v>
      </c>
      <c r="B577" s="111" t="s">
        <v>1196</v>
      </c>
      <c r="C577" s="111" t="s">
        <v>1197</v>
      </c>
      <c r="D577" s="111">
        <v>2</v>
      </c>
      <c r="E577" s="48" t="s">
        <v>41</v>
      </c>
      <c r="F577" s="48" t="s">
        <v>109</v>
      </c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</row>
    <row r="578" spans="1:19" ht="12.75" customHeight="1" x14ac:dyDescent="0.2">
      <c r="A578" s="111" t="s">
        <v>479</v>
      </c>
      <c r="B578" s="111" t="s">
        <v>1248</v>
      </c>
      <c r="C578" s="111" t="s">
        <v>1249</v>
      </c>
      <c r="D578" s="111">
        <v>2</v>
      </c>
      <c r="E578" s="48" t="s">
        <v>41</v>
      </c>
      <c r="F578" s="48" t="s">
        <v>109</v>
      </c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</row>
    <row r="579" spans="1:19" ht="12.75" customHeight="1" x14ac:dyDescent="0.2">
      <c r="A579" s="111" t="s">
        <v>479</v>
      </c>
      <c r="B579" s="111" t="s">
        <v>1213</v>
      </c>
      <c r="C579" s="111" t="s">
        <v>1214</v>
      </c>
      <c r="D579" s="111">
        <v>2</v>
      </c>
      <c r="E579" s="48" t="s">
        <v>41</v>
      </c>
      <c r="F579" s="48" t="s">
        <v>109</v>
      </c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</row>
    <row r="580" spans="1:19" ht="12.75" customHeight="1" x14ac:dyDescent="0.2">
      <c r="A580" s="48" t="s">
        <v>479</v>
      </c>
      <c r="B580" s="48" t="s">
        <v>1225</v>
      </c>
      <c r="C580" s="48" t="s">
        <v>1226</v>
      </c>
      <c r="D580" s="48">
        <v>2</v>
      </c>
      <c r="E580" s="48" t="s">
        <v>41</v>
      </c>
      <c r="F580" s="48" t="s">
        <v>109</v>
      </c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</row>
    <row r="581" spans="1:19" ht="12.75" customHeight="1" x14ac:dyDescent="0.2">
      <c r="A581" s="120" t="s">
        <v>479</v>
      </c>
      <c r="B581" s="120" t="s">
        <v>532</v>
      </c>
      <c r="C581" s="120" t="s">
        <v>296</v>
      </c>
      <c r="D581" s="120">
        <v>2</v>
      </c>
      <c r="E581" s="120" t="s">
        <v>41</v>
      </c>
      <c r="F581" s="120" t="s">
        <v>109</v>
      </c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</row>
    <row r="582" spans="1:19" ht="12.75" customHeight="1" x14ac:dyDescent="0.2">
      <c r="A582" s="111" t="s">
        <v>479</v>
      </c>
      <c r="B582" s="111" t="s">
        <v>1200</v>
      </c>
      <c r="C582" s="111" t="s">
        <v>296</v>
      </c>
      <c r="D582" s="111">
        <v>2</v>
      </c>
      <c r="E582" s="48" t="s">
        <v>41</v>
      </c>
      <c r="F582" s="48" t="s">
        <v>109</v>
      </c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</row>
    <row r="583" spans="1:19" ht="12.75" customHeight="1" x14ac:dyDescent="0.2">
      <c r="A583" s="120" t="s">
        <v>479</v>
      </c>
      <c r="B583" s="120" t="s">
        <v>533</v>
      </c>
      <c r="C583" s="120" t="s">
        <v>534</v>
      </c>
      <c r="D583" s="120">
        <v>2</v>
      </c>
      <c r="E583" s="120" t="s">
        <v>41</v>
      </c>
      <c r="F583" s="120" t="s">
        <v>109</v>
      </c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</row>
    <row r="584" spans="1:19" ht="12.75" customHeight="1" x14ac:dyDescent="0.2">
      <c r="A584" s="48" t="s">
        <v>479</v>
      </c>
      <c r="B584" s="48" t="s">
        <v>1227</v>
      </c>
      <c r="C584" s="48" t="s">
        <v>1228</v>
      </c>
      <c r="D584" s="48">
        <v>2</v>
      </c>
      <c r="E584" s="113" t="s">
        <v>30</v>
      </c>
      <c r="F584" s="113" t="s">
        <v>30</v>
      </c>
      <c r="G584" s="48"/>
      <c r="H584" s="48" t="s">
        <v>30</v>
      </c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</row>
    <row r="585" spans="1:19" ht="12.75" customHeight="1" x14ac:dyDescent="0.2">
      <c r="A585" s="120" t="s">
        <v>479</v>
      </c>
      <c r="B585" s="120" t="s">
        <v>535</v>
      </c>
      <c r="C585" s="120" t="s">
        <v>536</v>
      </c>
      <c r="D585" s="120">
        <v>2</v>
      </c>
      <c r="E585" s="120" t="s">
        <v>41</v>
      </c>
      <c r="F585" s="120" t="s">
        <v>109</v>
      </c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</row>
    <row r="586" spans="1:19" ht="12.75" customHeight="1" x14ac:dyDescent="0.2">
      <c r="A586" s="120" t="s">
        <v>479</v>
      </c>
      <c r="B586" s="120" t="s">
        <v>537</v>
      </c>
      <c r="C586" s="120" t="s">
        <v>536</v>
      </c>
      <c r="D586" s="120">
        <v>2</v>
      </c>
      <c r="E586" s="120" t="s">
        <v>41</v>
      </c>
      <c r="F586" s="120" t="s">
        <v>109</v>
      </c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</row>
    <row r="587" spans="1:19" ht="12.75" customHeight="1" x14ac:dyDescent="0.2">
      <c r="A587" s="111" t="s">
        <v>479</v>
      </c>
      <c r="B587" s="111" t="s">
        <v>1233</v>
      </c>
      <c r="C587" s="111" t="s">
        <v>1234</v>
      </c>
      <c r="D587" s="111">
        <v>2</v>
      </c>
      <c r="E587" s="48" t="s">
        <v>41</v>
      </c>
      <c r="F587" s="48" t="s">
        <v>109</v>
      </c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</row>
    <row r="588" spans="1:19" ht="12.75" customHeight="1" x14ac:dyDescent="0.2">
      <c r="A588" s="110" t="s">
        <v>479</v>
      </c>
      <c r="B588" s="110" t="s">
        <v>1241</v>
      </c>
      <c r="C588" s="110" t="s">
        <v>478</v>
      </c>
      <c r="D588" s="110">
        <v>2</v>
      </c>
      <c r="E588" s="110" t="s">
        <v>41</v>
      </c>
      <c r="F588" s="110" t="s">
        <v>109</v>
      </c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</row>
    <row r="589" spans="1:19" ht="12.75" customHeight="1" x14ac:dyDescent="0.2">
      <c r="A589" s="48"/>
      <c r="B589" s="53">
        <f>COUNTA(B502:B588)</f>
        <v>87</v>
      </c>
      <c r="C589" s="108"/>
      <c r="D589" s="61"/>
      <c r="E589" s="53">
        <f t="shared" ref="E589:S589" si="6">COUNTIF(E502:E588,"Yes")</f>
        <v>1</v>
      </c>
      <c r="F589" s="53">
        <f t="shared" si="6"/>
        <v>1</v>
      </c>
      <c r="G589" s="53">
        <f t="shared" si="6"/>
        <v>0</v>
      </c>
      <c r="H589" s="53">
        <f t="shared" si="6"/>
        <v>1</v>
      </c>
      <c r="I589" s="53">
        <f t="shared" si="6"/>
        <v>0</v>
      </c>
      <c r="J589" s="53">
        <f t="shared" si="6"/>
        <v>0</v>
      </c>
      <c r="K589" s="53">
        <f t="shared" si="6"/>
        <v>0</v>
      </c>
      <c r="L589" s="53">
        <f t="shared" si="6"/>
        <v>0</v>
      </c>
      <c r="M589" s="53">
        <f t="shared" si="6"/>
        <v>0</v>
      </c>
      <c r="N589" s="53">
        <f t="shared" si="6"/>
        <v>0</v>
      </c>
      <c r="O589" s="53">
        <f t="shared" si="6"/>
        <v>0</v>
      </c>
      <c r="P589" s="53">
        <f t="shared" si="6"/>
        <v>0</v>
      </c>
      <c r="Q589" s="53">
        <f t="shared" si="6"/>
        <v>0</v>
      </c>
      <c r="R589" s="53">
        <f t="shared" si="6"/>
        <v>0</v>
      </c>
      <c r="S589" s="53">
        <f t="shared" si="6"/>
        <v>0</v>
      </c>
    </row>
    <row r="590" spans="1:19" ht="12.75" customHeight="1" x14ac:dyDescent="0.2">
      <c r="A590" s="126"/>
      <c r="B590" s="126"/>
      <c r="C590" s="114"/>
      <c r="D590" s="61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</row>
    <row r="591" spans="1:19" ht="12.75" customHeight="1" x14ac:dyDescent="0.2">
      <c r="A591" s="120" t="s">
        <v>150</v>
      </c>
      <c r="B591" s="120" t="s">
        <v>538</v>
      </c>
      <c r="C591" s="120" t="s">
        <v>539</v>
      </c>
      <c r="D591" s="120">
        <v>1</v>
      </c>
      <c r="E591" s="120" t="s">
        <v>30</v>
      </c>
      <c r="F591" s="120" t="s">
        <v>30</v>
      </c>
      <c r="G591" s="120"/>
      <c r="H591" s="120" t="s">
        <v>30</v>
      </c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</row>
    <row r="592" spans="1:19" ht="12.75" customHeight="1" x14ac:dyDescent="0.2">
      <c r="A592" s="120" t="s">
        <v>150</v>
      </c>
      <c r="B592" s="120" t="s">
        <v>540</v>
      </c>
      <c r="C592" s="120" t="s">
        <v>539</v>
      </c>
      <c r="D592" s="120">
        <v>1</v>
      </c>
      <c r="E592" s="120" t="s">
        <v>30</v>
      </c>
      <c r="F592" s="120" t="s">
        <v>30</v>
      </c>
      <c r="G592" s="120"/>
      <c r="H592" s="120" t="s">
        <v>30</v>
      </c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</row>
    <row r="593" spans="1:19" ht="12.75" customHeight="1" x14ac:dyDescent="0.2">
      <c r="A593" s="120" t="s">
        <v>150</v>
      </c>
      <c r="B593" s="120" t="s">
        <v>541</v>
      </c>
      <c r="C593" s="120" t="s">
        <v>542</v>
      </c>
      <c r="D593" s="120">
        <v>1</v>
      </c>
      <c r="E593" s="120" t="s">
        <v>41</v>
      </c>
      <c r="F593" s="120" t="s">
        <v>109</v>
      </c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</row>
    <row r="594" spans="1:19" ht="12.75" customHeight="1" x14ac:dyDescent="0.2">
      <c r="A594" s="120" t="s">
        <v>150</v>
      </c>
      <c r="B594" s="120" t="s">
        <v>543</v>
      </c>
      <c r="C594" s="120" t="s">
        <v>544</v>
      </c>
      <c r="D594" s="120">
        <v>1</v>
      </c>
      <c r="E594" s="120" t="s">
        <v>41</v>
      </c>
      <c r="F594" s="120" t="s">
        <v>109</v>
      </c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</row>
    <row r="595" spans="1:19" ht="12.75" customHeight="1" x14ac:dyDescent="0.2">
      <c r="A595" s="120" t="s">
        <v>150</v>
      </c>
      <c r="B595" s="120" t="s">
        <v>545</v>
      </c>
      <c r="C595" s="120" t="s">
        <v>544</v>
      </c>
      <c r="D595" s="120">
        <v>1</v>
      </c>
      <c r="E595" s="120" t="s">
        <v>41</v>
      </c>
      <c r="F595" s="120" t="s">
        <v>109</v>
      </c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</row>
    <row r="596" spans="1:19" ht="12.75" customHeight="1" x14ac:dyDescent="0.2">
      <c r="A596" s="120" t="s">
        <v>150</v>
      </c>
      <c r="B596" s="120" t="s">
        <v>546</v>
      </c>
      <c r="C596" s="120" t="s">
        <v>544</v>
      </c>
      <c r="D596" s="120">
        <v>1</v>
      </c>
      <c r="E596" s="120" t="s">
        <v>41</v>
      </c>
      <c r="F596" s="120" t="s">
        <v>109</v>
      </c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</row>
    <row r="597" spans="1:19" ht="12.75" customHeight="1" x14ac:dyDescent="0.2">
      <c r="A597" s="111" t="s">
        <v>150</v>
      </c>
      <c r="B597" s="111" t="s">
        <v>1250</v>
      </c>
      <c r="C597" s="111" t="s">
        <v>1251</v>
      </c>
      <c r="D597" s="111">
        <v>2</v>
      </c>
      <c r="E597" s="48" t="s">
        <v>41</v>
      </c>
      <c r="F597" s="48" t="s">
        <v>109</v>
      </c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</row>
    <row r="598" spans="1:19" ht="12.75" customHeight="1" x14ac:dyDescent="0.2">
      <c r="A598" s="111" t="s">
        <v>150</v>
      </c>
      <c r="B598" s="111" t="s">
        <v>1260</v>
      </c>
      <c r="C598" s="111" t="s">
        <v>1261</v>
      </c>
      <c r="D598" s="111">
        <v>2</v>
      </c>
      <c r="E598" s="48" t="s">
        <v>41</v>
      </c>
      <c r="F598" s="48" t="s">
        <v>109</v>
      </c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</row>
    <row r="599" spans="1:19" ht="12.75" customHeight="1" x14ac:dyDescent="0.2">
      <c r="A599" s="111" t="s">
        <v>150</v>
      </c>
      <c r="B599" s="111" t="s">
        <v>1264</v>
      </c>
      <c r="C599" s="111" t="s">
        <v>1265</v>
      </c>
      <c r="D599" s="111">
        <v>2</v>
      </c>
      <c r="E599" s="48" t="s">
        <v>41</v>
      </c>
      <c r="F599" s="48" t="s">
        <v>109</v>
      </c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</row>
    <row r="600" spans="1:19" ht="12.75" customHeight="1" x14ac:dyDescent="0.2">
      <c r="A600" s="48" t="s">
        <v>150</v>
      </c>
      <c r="B600" s="48" t="s">
        <v>1252</v>
      </c>
      <c r="C600" s="48" t="s">
        <v>1253</v>
      </c>
      <c r="D600" s="48">
        <v>2</v>
      </c>
      <c r="E600" s="48" t="s">
        <v>41</v>
      </c>
      <c r="F600" s="48" t="s">
        <v>109</v>
      </c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</row>
    <row r="601" spans="1:19" ht="12.75" customHeight="1" x14ac:dyDescent="0.2">
      <c r="A601" s="120" t="s">
        <v>150</v>
      </c>
      <c r="B601" s="120" t="s">
        <v>547</v>
      </c>
      <c r="C601" s="120" t="s">
        <v>548</v>
      </c>
      <c r="D601" s="120">
        <v>1</v>
      </c>
      <c r="E601" s="120" t="s">
        <v>41</v>
      </c>
      <c r="F601" s="120" t="s">
        <v>109</v>
      </c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</row>
    <row r="602" spans="1:19" ht="12.75" customHeight="1" x14ac:dyDescent="0.2">
      <c r="A602" s="120" t="s">
        <v>150</v>
      </c>
      <c r="B602" s="120" t="s">
        <v>549</v>
      </c>
      <c r="C602" s="120" t="s">
        <v>550</v>
      </c>
      <c r="D602" s="120">
        <v>2</v>
      </c>
      <c r="E602" s="120" t="s">
        <v>41</v>
      </c>
      <c r="F602" s="120" t="s">
        <v>109</v>
      </c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</row>
    <row r="603" spans="1:19" ht="12.75" customHeight="1" x14ac:dyDescent="0.2">
      <c r="A603" s="111" t="s">
        <v>150</v>
      </c>
      <c r="B603" s="111" t="s">
        <v>1272</v>
      </c>
      <c r="C603" s="111" t="s">
        <v>1273</v>
      </c>
      <c r="D603" s="111">
        <v>2</v>
      </c>
      <c r="E603" s="48" t="s">
        <v>41</v>
      </c>
      <c r="F603" s="48" t="s">
        <v>109</v>
      </c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</row>
    <row r="604" spans="1:19" ht="12.75" customHeight="1" x14ac:dyDescent="0.2">
      <c r="A604" s="111" t="s">
        <v>150</v>
      </c>
      <c r="B604" s="111" t="s">
        <v>1254</v>
      </c>
      <c r="C604" s="111" t="s">
        <v>1255</v>
      </c>
      <c r="D604" s="111">
        <v>2</v>
      </c>
      <c r="E604" s="48" t="s">
        <v>41</v>
      </c>
      <c r="F604" s="48" t="s">
        <v>109</v>
      </c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</row>
    <row r="605" spans="1:19" ht="12.75" customHeight="1" x14ac:dyDescent="0.2">
      <c r="A605" s="111" t="s">
        <v>150</v>
      </c>
      <c r="B605" s="111" t="s">
        <v>1256</v>
      </c>
      <c r="C605" s="111" t="s">
        <v>1257</v>
      </c>
      <c r="D605" s="111">
        <v>2</v>
      </c>
      <c r="E605" s="48" t="s">
        <v>41</v>
      </c>
      <c r="F605" s="48" t="s">
        <v>109</v>
      </c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</row>
    <row r="606" spans="1:19" ht="12.75" customHeight="1" x14ac:dyDescent="0.2">
      <c r="A606" s="111" t="s">
        <v>150</v>
      </c>
      <c r="B606" s="111" t="s">
        <v>1258</v>
      </c>
      <c r="C606" s="111" t="s">
        <v>1257</v>
      </c>
      <c r="D606" s="111">
        <v>2</v>
      </c>
      <c r="E606" s="48" t="s">
        <v>41</v>
      </c>
      <c r="F606" s="48" t="s">
        <v>109</v>
      </c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</row>
    <row r="607" spans="1:19" ht="12.75" customHeight="1" x14ac:dyDescent="0.2">
      <c r="A607" s="111" t="s">
        <v>150</v>
      </c>
      <c r="B607" s="111" t="s">
        <v>1259</v>
      </c>
      <c r="C607" s="111" t="s">
        <v>1257</v>
      </c>
      <c r="D607" s="111">
        <v>2</v>
      </c>
      <c r="E607" s="48" t="s">
        <v>41</v>
      </c>
      <c r="F607" s="48" t="s">
        <v>109</v>
      </c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</row>
    <row r="608" spans="1:19" ht="12.75" customHeight="1" x14ac:dyDescent="0.2">
      <c r="A608" s="111" t="s">
        <v>150</v>
      </c>
      <c r="B608" s="111" t="s">
        <v>1274</v>
      </c>
      <c r="C608" s="111" t="s">
        <v>1257</v>
      </c>
      <c r="D608" s="111">
        <v>2</v>
      </c>
      <c r="E608" s="48" t="s">
        <v>41</v>
      </c>
      <c r="F608" s="48" t="s">
        <v>109</v>
      </c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</row>
    <row r="609" spans="1:19" ht="12.75" customHeight="1" x14ac:dyDescent="0.2">
      <c r="A609" s="120" t="s">
        <v>150</v>
      </c>
      <c r="B609" s="120" t="s">
        <v>551</v>
      </c>
      <c r="C609" s="120" t="s">
        <v>552</v>
      </c>
      <c r="D609" s="120">
        <v>2</v>
      </c>
      <c r="E609" s="120" t="s">
        <v>41</v>
      </c>
      <c r="F609" s="120" t="s">
        <v>109</v>
      </c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</row>
    <row r="610" spans="1:19" ht="12.75" customHeight="1" x14ac:dyDescent="0.2">
      <c r="A610" s="111" t="s">
        <v>150</v>
      </c>
      <c r="B610" s="111" t="s">
        <v>1268</v>
      </c>
      <c r="C610" s="111" t="s">
        <v>1269</v>
      </c>
      <c r="D610" s="111">
        <v>2</v>
      </c>
      <c r="E610" s="48" t="s">
        <v>41</v>
      </c>
      <c r="F610" s="48" t="s">
        <v>109</v>
      </c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</row>
    <row r="611" spans="1:19" ht="12.75" customHeight="1" x14ac:dyDescent="0.2">
      <c r="A611" s="48" t="s">
        <v>150</v>
      </c>
      <c r="B611" s="48" t="s">
        <v>1270</v>
      </c>
      <c r="C611" s="48" t="s">
        <v>1271</v>
      </c>
      <c r="D611" s="48">
        <v>2</v>
      </c>
      <c r="E611" s="48" t="s">
        <v>41</v>
      </c>
      <c r="F611" s="48" t="s">
        <v>109</v>
      </c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</row>
    <row r="612" spans="1:19" ht="12.75" customHeight="1" x14ac:dyDescent="0.2">
      <c r="A612" s="120" t="s">
        <v>150</v>
      </c>
      <c r="B612" s="120" t="s">
        <v>553</v>
      </c>
      <c r="C612" s="120" t="s">
        <v>554</v>
      </c>
      <c r="D612" s="120">
        <v>1</v>
      </c>
      <c r="E612" s="120" t="s">
        <v>41</v>
      </c>
      <c r="F612" s="120" t="s">
        <v>109</v>
      </c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</row>
    <row r="613" spans="1:19" ht="12.75" customHeight="1" x14ac:dyDescent="0.2">
      <c r="A613" s="111" t="s">
        <v>150</v>
      </c>
      <c r="B613" s="111" t="s">
        <v>1266</v>
      </c>
      <c r="C613" s="111" t="s">
        <v>1267</v>
      </c>
      <c r="D613" s="111">
        <v>2</v>
      </c>
      <c r="E613" s="48" t="s">
        <v>41</v>
      </c>
      <c r="F613" s="48" t="s">
        <v>109</v>
      </c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</row>
    <row r="614" spans="1:19" ht="12.75" customHeight="1" x14ac:dyDescent="0.2">
      <c r="A614" s="112" t="s">
        <v>150</v>
      </c>
      <c r="B614" s="112" t="s">
        <v>1262</v>
      </c>
      <c r="C614" s="112" t="s">
        <v>1263</v>
      </c>
      <c r="D614" s="112">
        <v>2</v>
      </c>
      <c r="E614" s="110" t="s">
        <v>41</v>
      </c>
      <c r="F614" s="110" t="s">
        <v>109</v>
      </c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</row>
    <row r="615" spans="1:19" x14ac:dyDescent="0.2">
      <c r="A615" s="48"/>
      <c r="B615" s="53">
        <f>COUNTA(B591:B614)</f>
        <v>24</v>
      </c>
      <c r="C615" s="108"/>
      <c r="D615" s="108"/>
      <c r="E615" s="53">
        <f t="shared" ref="E615:S615" si="7">COUNTIF(E591:E614,"Yes")</f>
        <v>2</v>
      </c>
      <c r="F615" s="53">
        <f t="shared" si="7"/>
        <v>2</v>
      </c>
      <c r="G615" s="53">
        <f t="shared" si="7"/>
        <v>0</v>
      </c>
      <c r="H615" s="53">
        <f t="shared" si="7"/>
        <v>2</v>
      </c>
      <c r="I615" s="53">
        <f t="shared" si="7"/>
        <v>0</v>
      </c>
      <c r="J615" s="53">
        <f t="shared" si="7"/>
        <v>0</v>
      </c>
      <c r="K615" s="53">
        <f t="shared" si="7"/>
        <v>0</v>
      </c>
      <c r="L615" s="53">
        <f t="shared" si="7"/>
        <v>0</v>
      </c>
      <c r="M615" s="53">
        <f t="shared" si="7"/>
        <v>0</v>
      </c>
      <c r="N615" s="53">
        <f t="shared" si="7"/>
        <v>0</v>
      </c>
      <c r="O615" s="53">
        <f t="shared" si="7"/>
        <v>0</v>
      </c>
      <c r="P615" s="53">
        <f t="shared" si="7"/>
        <v>0</v>
      </c>
      <c r="Q615" s="53">
        <f t="shared" si="7"/>
        <v>0</v>
      </c>
      <c r="R615" s="53">
        <f t="shared" si="7"/>
        <v>0</v>
      </c>
      <c r="S615" s="53">
        <f t="shared" si="7"/>
        <v>0</v>
      </c>
    </row>
    <row r="616" spans="1:19" x14ac:dyDescent="0.2">
      <c r="A616" s="126"/>
      <c r="B616" s="126"/>
      <c r="C616" s="114"/>
      <c r="D616" s="114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</row>
    <row r="617" spans="1:19" x14ac:dyDescent="0.2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</row>
    <row r="618" spans="1:19" x14ac:dyDescent="0.2">
      <c r="A618" s="57"/>
      <c r="C618" s="131" t="s">
        <v>69</v>
      </c>
      <c r="D618" s="131"/>
      <c r="E618" s="132"/>
      <c r="F618" s="132"/>
      <c r="G618" s="132"/>
      <c r="H618" s="132"/>
      <c r="I618" s="132"/>
      <c r="J618" s="57"/>
      <c r="K618" s="57"/>
      <c r="L618" s="57"/>
      <c r="M618" s="57"/>
      <c r="N618" s="57"/>
      <c r="O618" s="57"/>
      <c r="P618" s="57"/>
      <c r="Q618" s="57"/>
      <c r="R618" s="57"/>
      <c r="S618" s="57"/>
    </row>
    <row r="619" spans="1:19" x14ac:dyDescent="0.2">
      <c r="A619" s="57"/>
      <c r="B619" s="133"/>
      <c r="C619" s="134"/>
      <c r="D619" s="134"/>
      <c r="E619" s="135"/>
      <c r="F619" s="136"/>
      <c r="G619" s="85" t="s">
        <v>104</v>
      </c>
      <c r="H619" s="77">
        <f>SUM(B267+B313+B363+B454+B474+B500+B589+B615)</f>
        <v>599</v>
      </c>
      <c r="I619" s="132"/>
      <c r="J619" s="57"/>
      <c r="K619" s="57"/>
      <c r="L619" s="57"/>
      <c r="M619" s="57"/>
      <c r="N619" s="57"/>
      <c r="O619" s="57"/>
      <c r="P619" s="57"/>
      <c r="Q619" s="57"/>
      <c r="R619" s="57"/>
      <c r="S619" s="57"/>
    </row>
    <row r="620" spans="1:19" x14ac:dyDescent="0.2">
      <c r="B620" s="63"/>
      <c r="C620" s="134"/>
      <c r="D620" s="134"/>
      <c r="E620" s="135"/>
      <c r="F620" s="135"/>
      <c r="G620" s="86" t="s">
        <v>107</v>
      </c>
      <c r="H620" s="77">
        <f>SUM(E267+E313+E363+E454+E474+E500+E589+E615)</f>
        <v>49</v>
      </c>
      <c r="I620" s="134"/>
    </row>
    <row r="621" spans="1:19" x14ac:dyDescent="0.2">
      <c r="B621" s="63"/>
      <c r="C621" s="134"/>
      <c r="D621" s="134"/>
      <c r="E621" s="135"/>
      <c r="F621" s="135"/>
      <c r="G621" s="86" t="s">
        <v>108</v>
      </c>
      <c r="H621" s="77">
        <f>SUM(F267+F313+F363+F454+F474+F500+F589+F615)</f>
        <v>49</v>
      </c>
      <c r="I621" s="134"/>
    </row>
    <row r="622" spans="1:19" x14ac:dyDescent="0.2">
      <c r="B622" s="63"/>
      <c r="C622" s="134"/>
      <c r="D622" s="134"/>
      <c r="E622" s="134"/>
      <c r="F622" s="134"/>
      <c r="G622" s="134"/>
      <c r="H622" s="134"/>
      <c r="I622" s="134"/>
    </row>
    <row r="623" spans="1:19" x14ac:dyDescent="0.2">
      <c r="B623" s="63"/>
      <c r="C623" s="131" t="s">
        <v>110</v>
      </c>
      <c r="D623" s="131"/>
      <c r="E623" s="134"/>
      <c r="F623" s="134"/>
      <c r="G623" s="134"/>
      <c r="H623" s="87" t="s">
        <v>99</v>
      </c>
      <c r="I623" s="87" t="s">
        <v>111</v>
      </c>
    </row>
    <row r="624" spans="1:19" x14ac:dyDescent="0.2">
      <c r="B624" s="63"/>
      <c r="C624" s="134"/>
      <c r="D624" s="134"/>
      <c r="E624" s="134"/>
      <c r="F624" s="134"/>
      <c r="G624" s="88" t="s">
        <v>117</v>
      </c>
      <c r="H624" s="77">
        <f>SUM(G267+G313+G363+G454+G474+G500+G589+G615)</f>
        <v>0</v>
      </c>
      <c r="I624" s="137">
        <f>H624/(H637)</f>
        <v>0</v>
      </c>
    </row>
    <row r="625" spans="2:9" x14ac:dyDescent="0.2">
      <c r="B625" s="63"/>
      <c r="C625" s="134"/>
      <c r="D625" s="134"/>
      <c r="E625" s="134"/>
      <c r="F625" s="134"/>
      <c r="G625" s="88" t="s">
        <v>118</v>
      </c>
      <c r="H625" s="77">
        <f>SUM(H267+H313+H363+H454+H474+H500+H589+H615)</f>
        <v>43</v>
      </c>
      <c r="I625" s="137">
        <f>H625/H637</f>
        <v>0.87755102040816324</v>
      </c>
    </row>
    <row r="626" spans="2:9" x14ac:dyDescent="0.2">
      <c r="B626" s="63"/>
      <c r="C626" s="134"/>
      <c r="D626" s="134"/>
      <c r="E626" s="134"/>
      <c r="F626" s="134"/>
      <c r="G626" s="88" t="s">
        <v>119</v>
      </c>
      <c r="H626" s="77">
        <f>SUM(I267+I313+I363+I454+I474+I500+I589+I615)</f>
        <v>0</v>
      </c>
      <c r="I626" s="137">
        <f>H626/H637</f>
        <v>0</v>
      </c>
    </row>
    <row r="627" spans="2:9" x14ac:dyDescent="0.2">
      <c r="B627" s="63"/>
      <c r="C627" s="134"/>
      <c r="D627" s="134"/>
      <c r="E627" s="134"/>
      <c r="F627" s="134"/>
      <c r="G627" s="88" t="s">
        <v>120</v>
      </c>
      <c r="H627" s="77">
        <f>SUM(J267+J313+J363+J454+J474+J500+J589+J615)</f>
        <v>0</v>
      </c>
      <c r="I627" s="137">
        <f>H627/H637</f>
        <v>0</v>
      </c>
    </row>
    <row r="628" spans="2:9" x14ac:dyDescent="0.2">
      <c r="B628" s="63"/>
      <c r="C628" s="134"/>
      <c r="D628" s="134"/>
      <c r="E628" s="134"/>
      <c r="F628" s="134"/>
      <c r="G628" s="88" t="s">
        <v>121</v>
      </c>
      <c r="H628" s="77">
        <f>SUM(K267+K313+K363+K454+K474+K500+K589+K615)</f>
        <v>0</v>
      </c>
      <c r="I628" s="137">
        <f>H628/H637</f>
        <v>0</v>
      </c>
    </row>
    <row r="629" spans="2:9" x14ac:dyDescent="0.2">
      <c r="B629" s="63"/>
      <c r="C629" s="134"/>
      <c r="D629" s="134"/>
      <c r="E629" s="134"/>
      <c r="F629" s="134"/>
      <c r="G629" s="88" t="s">
        <v>122</v>
      </c>
      <c r="H629" s="77">
        <f>SUM(L267+L313+L363+L454+L474+L500+L589+L615)</f>
        <v>1</v>
      </c>
      <c r="I629" s="137">
        <f>H629/H637</f>
        <v>2.0408163265306121E-2</v>
      </c>
    </row>
    <row r="630" spans="2:9" x14ac:dyDescent="0.2">
      <c r="B630" s="63"/>
      <c r="C630" s="134"/>
      <c r="D630" s="134"/>
      <c r="E630" s="134"/>
      <c r="F630" s="134"/>
      <c r="G630" s="88" t="s">
        <v>123</v>
      </c>
      <c r="H630" s="77">
        <f>SUM(M267+M313+M363+M454+M474+M500+M589+M615)</f>
        <v>0</v>
      </c>
      <c r="I630" s="137">
        <f>H630/H637</f>
        <v>0</v>
      </c>
    </row>
    <row r="631" spans="2:9" x14ac:dyDescent="0.2">
      <c r="B631" s="63"/>
      <c r="C631" s="134"/>
      <c r="D631" s="134"/>
      <c r="E631" s="134"/>
      <c r="F631" s="134"/>
      <c r="G631" s="88" t="s">
        <v>124</v>
      </c>
      <c r="H631" s="77">
        <f>SUM(N267+N313+N363+N454+N474+N500+N589+N615)</f>
        <v>0</v>
      </c>
      <c r="I631" s="137">
        <f>H631/H637</f>
        <v>0</v>
      </c>
    </row>
    <row r="632" spans="2:9" x14ac:dyDescent="0.2">
      <c r="B632" s="63"/>
      <c r="C632" s="134"/>
      <c r="D632" s="134"/>
      <c r="E632" s="134"/>
      <c r="F632" s="134"/>
      <c r="G632" s="88" t="s">
        <v>125</v>
      </c>
      <c r="H632" s="77">
        <f>SUM(O267+O313+O363+O454+O474+O500+O589+O615)</f>
        <v>0</v>
      </c>
      <c r="I632" s="137">
        <f>H632/H637</f>
        <v>0</v>
      </c>
    </row>
    <row r="633" spans="2:9" x14ac:dyDescent="0.2">
      <c r="B633" s="63"/>
      <c r="C633" s="134"/>
      <c r="D633" s="134"/>
      <c r="E633" s="134"/>
      <c r="F633" s="134"/>
      <c r="G633" s="88" t="s">
        <v>126</v>
      </c>
      <c r="H633" s="77">
        <f>SUM(P267+P313+P363+P454+P474+P500+P589+P615)</f>
        <v>0</v>
      </c>
      <c r="I633" s="137">
        <f>H633/H637</f>
        <v>0</v>
      </c>
    </row>
    <row r="634" spans="2:9" x14ac:dyDescent="0.2">
      <c r="B634" s="63"/>
      <c r="C634" s="134"/>
      <c r="D634" s="134"/>
      <c r="E634" s="134"/>
      <c r="F634" s="134"/>
      <c r="G634" s="88" t="s">
        <v>127</v>
      </c>
      <c r="H634" s="77">
        <f>SUM(Q267+Q313+Q363+Q454+Q474+Q500+Q589+Q615)</f>
        <v>5</v>
      </c>
      <c r="I634" s="137">
        <f>H634/H637</f>
        <v>0.10204081632653061</v>
      </c>
    </row>
    <row r="635" spans="2:9" x14ac:dyDescent="0.2">
      <c r="B635" s="63"/>
      <c r="C635" s="134"/>
      <c r="D635" s="134"/>
      <c r="E635" s="134"/>
      <c r="F635" s="134"/>
      <c r="G635" s="88" t="s">
        <v>128</v>
      </c>
      <c r="H635" s="77">
        <f>SUM(R267+R313+R363+R454+R474+R500+R589+R615)</f>
        <v>0</v>
      </c>
      <c r="I635" s="137">
        <f>H635/H637</f>
        <v>0</v>
      </c>
    </row>
    <row r="636" spans="2:9" x14ac:dyDescent="0.2">
      <c r="B636" s="63"/>
      <c r="C636" s="134"/>
      <c r="D636" s="134"/>
      <c r="E636" s="134"/>
      <c r="F636" s="134"/>
      <c r="G636" s="88" t="s">
        <v>129</v>
      </c>
      <c r="H636" s="138">
        <f>SUM(S267+S313+S363+S454+S474+S500+S589+S615)</f>
        <v>0</v>
      </c>
      <c r="I636" s="139">
        <f>H636/H637</f>
        <v>0</v>
      </c>
    </row>
    <row r="637" spans="2:9" x14ac:dyDescent="0.2">
      <c r="B637" s="63"/>
      <c r="C637" s="134"/>
      <c r="D637" s="134"/>
      <c r="E637" s="134"/>
      <c r="F637" s="134"/>
      <c r="G637" s="88"/>
      <c r="H637" s="140">
        <f>SUM(H624:H636)</f>
        <v>49</v>
      </c>
      <c r="I637" s="141">
        <f>SUM(I624:I636)</f>
        <v>1</v>
      </c>
    </row>
  </sheetData>
  <sortState ref="A599:R622">
    <sortCondition ref="C599:C622"/>
    <sortCondition ref="B599:B622"/>
  </sortState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2011 Swimming Season
Possible Pollution Sources for Monitored Massachusetts Beaches</oddHeader>
    <oddFooter>&amp;R&amp;P of &amp;N</oddFooter>
  </headerFooter>
  <rowBreaks count="1" manualBreakCount="1">
    <brk id="61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523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6.710937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1" ht="37.5" customHeight="1" x14ac:dyDescent="0.15">
      <c r="A1" s="24" t="s">
        <v>13</v>
      </c>
      <c r="B1" s="24" t="s">
        <v>14</v>
      </c>
      <c r="C1" s="24" t="s">
        <v>70</v>
      </c>
      <c r="D1" s="3" t="s">
        <v>74</v>
      </c>
      <c r="E1" s="24" t="s">
        <v>90</v>
      </c>
      <c r="F1" s="25" t="s">
        <v>1296</v>
      </c>
      <c r="G1" s="25" t="s">
        <v>1297</v>
      </c>
      <c r="H1" s="26" t="s">
        <v>91</v>
      </c>
      <c r="I1" s="24" t="s">
        <v>92</v>
      </c>
      <c r="J1" s="24" t="s">
        <v>93</v>
      </c>
      <c r="K1" s="24" t="s">
        <v>94</v>
      </c>
    </row>
    <row r="2" spans="1:11" ht="12.75" customHeight="1" x14ac:dyDescent="0.15">
      <c r="A2" s="59" t="s">
        <v>155</v>
      </c>
      <c r="B2" s="59" t="s">
        <v>156</v>
      </c>
      <c r="C2" s="59" t="s">
        <v>157</v>
      </c>
      <c r="D2" s="59">
        <v>2</v>
      </c>
      <c r="E2" s="59" t="s">
        <v>39</v>
      </c>
      <c r="F2" s="162">
        <v>40750</v>
      </c>
      <c r="G2" s="162">
        <v>40751</v>
      </c>
      <c r="H2" s="59">
        <v>1</v>
      </c>
      <c r="I2" s="59" t="s">
        <v>37</v>
      </c>
      <c r="J2" s="59" t="s">
        <v>38</v>
      </c>
      <c r="K2" s="59" t="s">
        <v>24</v>
      </c>
    </row>
    <row r="3" spans="1:11" ht="12.75" customHeight="1" x14ac:dyDescent="0.15">
      <c r="A3" s="59" t="s">
        <v>155</v>
      </c>
      <c r="B3" s="59" t="s">
        <v>158</v>
      </c>
      <c r="C3" s="59" t="s">
        <v>159</v>
      </c>
      <c r="D3" s="59">
        <v>2</v>
      </c>
      <c r="E3" s="59" t="s">
        <v>39</v>
      </c>
      <c r="F3" s="162">
        <v>40764</v>
      </c>
      <c r="G3" s="162">
        <v>40765</v>
      </c>
      <c r="H3" s="59">
        <v>1</v>
      </c>
      <c r="I3" s="59" t="s">
        <v>37</v>
      </c>
      <c r="J3" s="59" t="s">
        <v>38</v>
      </c>
      <c r="K3" s="59" t="s">
        <v>24</v>
      </c>
    </row>
    <row r="4" spans="1:11" ht="12.75" customHeight="1" x14ac:dyDescent="0.15">
      <c r="A4" s="59" t="s">
        <v>155</v>
      </c>
      <c r="B4" s="59" t="s">
        <v>768</v>
      </c>
      <c r="C4" s="59" t="s">
        <v>769</v>
      </c>
      <c r="D4" s="59">
        <v>2</v>
      </c>
      <c r="E4" s="59" t="s">
        <v>39</v>
      </c>
      <c r="F4" s="162">
        <v>40736</v>
      </c>
      <c r="G4" s="162">
        <v>40737</v>
      </c>
      <c r="H4" s="59">
        <v>1</v>
      </c>
      <c r="I4" s="59" t="s">
        <v>37</v>
      </c>
      <c r="J4" s="59" t="s">
        <v>38</v>
      </c>
      <c r="K4" s="59" t="s">
        <v>24</v>
      </c>
    </row>
    <row r="5" spans="1:11" ht="12.75" customHeight="1" x14ac:dyDescent="0.15">
      <c r="A5" s="59" t="s">
        <v>155</v>
      </c>
      <c r="B5" s="59" t="s">
        <v>768</v>
      </c>
      <c r="C5" s="59" t="s">
        <v>769</v>
      </c>
      <c r="D5" s="59">
        <v>2</v>
      </c>
      <c r="E5" s="59" t="s">
        <v>39</v>
      </c>
      <c r="F5" s="162">
        <v>40778</v>
      </c>
      <c r="G5" s="162">
        <v>40779</v>
      </c>
      <c r="H5" s="59">
        <v>1</v>
      </c>
      <c r="I5" s="59" t="s">
        <v>37</v>
      </c>
      <c r="J5" s="59" t="s">
        <v>38</v>
      </c>
      <c r="K5" s="59" t="s">
        <v>24</v>
      </c>
    </row>
    <row r="6" spans="1:11" ht="12.75" customHeight="1" x14ac:dyDescent="0.15">
      <c r="A6" s="59" t="s">
        <v>155</v>
      </c>
      <c r="B6" s="59" t="s">
        <v>768</v>
      </c>
      <c r="C6" s="59" t="s">
        <v>769</v>
      </c>
      <c r="D6" s="59">
        <v>2</v>
      </c>
      <c r="E6" s="59" t="s">
        <v>39</v>
      </c>
      <c r="F6" s="162">
        <v>40786</v>
      </c>
      <c r="G6" s="162">
        <v>40788</v>
      </c>
      <c r="H6" s="59">
        <v>2</v>
      </c>
      <c r="I6" s="59" t="s">
        <v>37</v>
      </c>
      <c r="J6" s="59" t="s">
        <v>38</v>
      </c>
      <c r="K6" s="59" t="s">
        <v>24</v>
      </c>
    </row>
    <row r="7" spans="1:11" ht="12.75" customHeight="1" x14ac:dyDescent="0.15">
      <c r="A7" s="59" t="s">
        <v>155</v>
      </c>
      <c r="B7" s="59" t="s">
        <v>162</v>
      </c>
      <c r="C7" s="59" t="s">
        <v>163</v>
      </c>
      <c r="D7" s="59">
        <v>2</v>
      </c>
      <c r="E7" s="59" t="s">
        <v>34</v>
      </c>
      <c r="F7" s="162">
        <v>40716</v>
      </c>
      <c r="G7" s="162">
        <v>40792</v>
      </c>
      <c r="H7" s="59">
        <v>76</v>
      </c>
      <c r="I7" s="59" t="s">
        <v>12</v>
      </c>
      <c r="J7" s="59" t="s">
        <v>36</v>
      </c>
      <c r="K7" s="59" t="s">
        <v>24</v>
      </c>
    </row>
    <row r="8" spans="1:11" ht="12.75" customHeight="1" x14ac:dyDescent="0.15">
      <c r="A8" s="59" t="s">
        <v>155</v>
      </c>
      <c r="B8" s="59" t="s">
        <v>569</v>
      </c>
      <c r="C8" s="59" t="s">
        <v>570</v>
      </c>
      <c r="D8" s="59">
        <v>2</v>
      </c>
      <c r="E8" s="59" t="s">
        <v>39</v>
      </c>
      <c r="F8" s="162">
        <v>40697</v>
      </c>
      <c r="G8" s="162">
        <v>40699</v>
      </c>
      <c r="H8" s="59">
        <v>2</v>
      </c>
      <c r="I8" s="59" t="s">
        <v>37</v>
      </c>
      <c r="J8" s="59" t="s">
        <v>38</v>
      </c>
      <c r="K8" s="59" t="s">
        <v>24</v>
      </c>
    </row>
    <row r="9" spans="1:11" ht="12.75" customHeight="1" x14ac:dyDescent="0.15">
      <c r="A9" s="59" t="s">
        <v>155</v>
      </c>
      <c r="B9" s="59" t="s">
        <v>842</v>
      </c>
      <c r="C9" s="59" t="s">
        <v>843</v>
      </c>
      <c r="D9" s="59">
        <v>2</v>
      </c>
      <c r="E9" s="59" t="s">
        <v>39</v>
      </c>
      <c r="F9" s="162">
        <v>40716</v>
      </c>
      <c r="G9" s="162">
        <v>40717</v>
      </c>
      <c r="H9" s="59">
        <v>1</v>
      </c>
      <c r="I9" s="59" t="s">
        <v>37</v>
      </c>
      <c r="J9" s="59" t="s">
        <v>38</v>
      </c>
      <c r="K9" s="59" t="s">
        <v>24</v>
      </c>
    </row>
    <row r="10" spans="1:11" ht="12.75" customHeight="1" x14ac:dyDescent="0.15">
      <c r="A10" s="59" t="s">
        <v>155</v>
      </c>
      <c r="B10" s="59" t="s">
        <v>842</v>
      </c>
      <c r="C10" s="59" t="s">
        <v>843</v>
      </c>
      <c r="D10" s="59">
        <v>2</v>
      </c>
      <c r="E10" s="59" t="s">
        <v>39</v>
      </c>
      <c r="F10" s="162">
        <v>40737</v>
      </c>
      <c r="G10" s="162">
        <v>40738</v>
      </c>
      <c r="H10" s="59">
        <v>1</v>
      </c>
      <c r="I10" s="59" t="s">
        <v>37</v>
      </c>
      <c r="J10" s="59" t="s">
        <v>38</v>
      </c>
      <c r="K10" s="59" t="s">
        <v>24</v>
      </c>
    </row>
    <row r="11" spans="1:11" ht="12.75" customHeight="1" x14ac:dyDescent="0.15">
      <c r="A11" s="59" t="s">
        <v>155</v>
      </c>
      <c r="B11" s="59" t="s">
        <v>240</v>
      </c>
      <c r="C11" s="59" t="s">
        <v>1357</v>
      </c>
      <c r="D11" s="59">
        <v>2</v>
      </c>
      <c r="E11" s="59" t="s">
        <v>39</v>
      </c>
      <c r="F11" s="162">
        <v>40737</v>
      </c>
      <c r="G11" s="162">
        <v>40738</v>
      </c>
      <c r="H11" s="59">
        <v>1</v>
      </c>
      <c r="I11" s="59" t="s">
        <v>37</v>
      </c>
      <c r="J11" s="59" t="s">
        <v>38</v>
      </c>
      <c r="K11" s="59" t="s">
        <v>24</v>
      </c>
    </row>
    <row r="12" spans="1:11" ht="12.75" customHeight="1" x14ac:dyDescent="0.15">
      <c r="A12" s="59" t="s">
        <v>155</v>
      </c>
      <c r="B12" s="59" t="s">
        <v>830</v>
      </c>
      <c r="C12" s="59" t="s">
        <v>1298</v>
      </c>
      <c r="D12" s="59">
        <v>2</v>
      </c>
      <c r="E12" s="59" t="s">
        <v>39</v>
      </c>
      <c r="F12" s="162">
        <v>40787</v>
      </c>
      <c r="G12" s="162">
        <v>40788</v>
      </c>
      <c r="H12" s="59">
        <v>1</v>
      </c>
      <c r="I12" s="59" t="s">
        <v>37</v>
      </c>
      <c r="J12" s="59" t="s">
        <v>38</v>
      </c>
      <c r="K12" s="59" t="s">
        <v>24</v>
      </c>
    </row>
    <row r="13" spans="1:11" ht="12.75" customHeight="1" x14ac:dyDescent="0.15">
      <c r="A13" s="59" t="s">
        <v>155</v>
      </c>
      <c r="B13" s="59" t="s">
        <v>704</v>
      </c>
      <c r="C13" s="59" t="s">
        <v>705</v>
      </c>
      <c r="D13" s="59">
        <v>2</v>
      </c>
      <c r="E13" s="59" t="s">
        <v>39</v>
      </c>
      <c r="F13" s="162">
        <v>40787</v>
      </c>
      <c r="G13" s="162">
        <v>40789</v>
      </c>
      <c r="H13" s="59">
        <v>2</v>
      </c>
      <c r="I13" s="59" t="s">
        <v>37</v>
      </c>
      <c r="J13" s="59" t="s">
        <v>38</v>
      </c>
      <c r="K13" s="59" t="s">
        <v>24</v>
      </c>
    </row>
    <row r="14" spans="1:11" ht="12.75" customHeight="1" x14ac:dyDescent="0.15">
      <c r="A14" s="59" t="s">
        <v>155</v>
      </c>
      <c r="B14" s="59" t="s">
        <v>603</v>
      </c>
      <c r="C14" s="59" t="s">
        <v>604</v>
      </c>
      <c r="D14" s="59">
        <v>2</v>
      </c>
      <c r="E14" s="59" t="s">
        <v>39</v>
      </c>
      <c r="F14" s="162">
        <v>40732</v>
      </c>
      <c r="G14" s="162">
        <v>40736</v>
      </c>
      <c r="H14" s="59">
        <v>4</v>
      </c>
      <c r="I14" s="59" t="s">
        <v>37</v>
      </c>
      <c r="J14" s="59" t="s">
        <v>38</v>
      </c>
      <c r="K14" s="59" t="s">
        <v>24</v>
      </c>
    </row>
    <row r="15" spans="1:11" ht="12.75" customHeight="1" x14ac:dyDescent="0.15">
      <c r="A15" s="59" t="s">
        <v>155</v>
      </c>
      <c r="B15" s="59" t="s">
        <v>670</v>
      </c>
      <c r="C15" s="59" t="s">
        <v>671</v>
      </c>
      <c r="D15" s="59">
        <v>2</v>
      </c>
      <c r="E15" s="59" t="s">
        <v>39</v>
      </c>
      <c r="F15" s="162">
        <v>40703</v>
      </c>
      <c r="G15" s="162">
        <v>40709</v>
      </c>
      <c r="H15" s="59">
        <v>6</v>
      </c>
      <c r="I15" s="59" t="s">
        <v>37</v>
      </c>
      <c r="J15" s="59" t="s">
        <v>38</v>
      </c>
      <c r="K15" s="59" t="s">
        <v>24</v>
      </c>
    </row>
    <row r="16" spans="1:11" ht="12.75" customHeight="1" x14ac:dyDescent="0.15">
      <c r="A16" s="59" t="s">
        <v>155</v>
      </c>
      <c r="B16" s="59" t="s">
        <v>670</v>
      </c>
      <c r="C16" s="59" t="s">
        <v>671</v>
      </c>
      <c r="D16" s="59">
        <v>2</v>
      </c>
      <c r="E16" s="59" t="s">
        <v>39</v>
      </c>
      <c r="F16" s="162">
        <v>40716</v>
      </c>
      <c r="G16" s="162">
        <v>40717</v>
      </c>
      <c r="H16" s="59">
        <v>1</v>
      </c>
      <c r="I16" s="59" t="s">
        <v>37</v>
      </c>
      <c r="J16" s="59" t="s">
        <v>38</v>
      </c>
      <c r="K16" s="59" t="s">
        <v>24</v>
      </c>
    </row>
    <row r="17" spans="1:11" ht="12.75" customHeight="1" x14ac:dyDescent="0.15">
      <c r="A17" s="59" t="s">
        <v>155</v>
      </c>
      <c r="B17" s="59" t="s">
        <v>670</v>
      </c>
      <c r="C17" s="59" t="s">
        <v>671</v>
      </c>
      <c r="D17" s="59">
        <v>2</v>
      </c>
      <c r="E17" s="59" t="s">
        <v>39</v>
      </c>
      <c r="F17" s="162">
        <v>40772</v>
      </c>
      <c r="G17" s="162">
        <v>40773</v>
      </c>
      <c r="H17" s="59">
        <v>1</v>
      </c>
      <c r="I17" s="59" t="s">
        <v>37</v>
      </c>
      <c r="J17" s="59" t="s">
        <v>38</v>
      </c>
      <c r="K17" s="59" t="s">
        <v>24</v>
      </c>
    </row>
    <row r="18" spans="1:11" ht="12.75" customHeight="1" x14ac:dyDescent="0.15">
      <c r="A18" s="59" t="s">
        <v>155</v>
      </c>
      <c r="B18" s="59" t="s">
        <v>798</v>
      </c>
      <c r="C18" s="59" t="s">
        <v>799</v>
      </c>
      <c r="D18" s="59">
        <v>2</v>
      </c>
      <c r="E18" s="59" t="s">
        <v>39</v>
      </c>
      <c r="F18" s="162">
        <v>40764</v>
      </c>
      <c r="G18" s="162">
        <v>40765</v>
      </c>
      <c r="H18" s="59">
        <v>1</v>
      </c>
      <c r="I18" s="59" t="s">
        <v>37</v>
      </c>
      <c r="J18" s="59" t="s">
        <v>38</v>
      </c>
      <c r="K18" s="59" t="s">
        <v>24</v>
      </c>
    </row>
    <row r="19" spans="1:11" ht="12.75" customHeight="1" x14ac:dyDescent="0.15">
      <c r="A19" s="59" t="s">
        <v>155</v>
      </c>
      <c r="B19" s="59" t="s">
        <v>798</v>
      </c>
      <c r="C19" s="59" t="s">
        <v>799</v>
      </c>
      <c r="D19" s="59">
        <v>2</v>
      </c>
      <c r="E19" s="59" t="s">
        <v>34</v>
      </c>
      <c r="F19" s="162">
        <v>40784</v>
      </c>
      <c r="G19" s="162">
        <v>40786</v>
      </c>
      <c r="H19" s="59">
        <v>2</v>
      </c>
      <c r="I19" s="59" t="s">
        <v>12</v>
      </c>
      <c r="J19" s="59" t="s">
        <v>36</v>
      </c>
      <c r="K19" s="59" t="s">
        <v>24</v>
      </c>
    </row>
    <row r="20" spans="1:11" ht="12.75" customHeight="1" x14ac:dyDescent="0.15">
      <c r="A20" s="59" t="s">
        <v>155</v>
      </c>
      <c r="B20" s="59" t="s">
        <v>172</v>
      </c>
      <c r="C20" s="59" t="s">
        <v>173</v>
      </c>
      <c r="D20" s="59">
        <v>2</v>
      </c>
      <c r="E20" s="59" t="s">
        <v>555</v>
      </c>
      <c r="F20" s="162">
        <v>40716</v>
      </c>
      <c r="G20" s="162">
        <v>40792</v>
      </c>
      <c r="H20" s="59">
        <v>76</v>
      </c>
      <c r="I20" s="59" t="s">
        <v>12</v>
      </c>
      <c r="J20" s="59" t="s">
        <v>36</v>
      </c>
      <c r="K20" s="59" t="s">
        <v>24</v>
      </c>
    </row>
    <row r="21" spans="1:11" ht="12.75" customHeight="1" x14ac:dyDescent="0.15">
      <c r="A21" s="59" t="s">
        <v>155</v>
      </c>
      <c r="B21" s="59" t="s">
        <v>174</v>
      </c>
      <c r="C21" s="59" t="s">
        <v>173</v>
      </c>
      <c r="D21" s="59">
        <v>2</v>
      </c>
      <c r="E21" s="59" t="s">
        <v>555</v>
      </c>
      <c r="F21" s="162">
        <v>40716</v>
      </c>
      <c r="G21" s="162">
        <v>40792</v>
      </c>
      <c r="H21" s="59">
        <v>76</v>
      </c>
      <c r="I21" s="59" t="s">
        <v>12</v>
      </c>
      <c r="J21" s="59" t="s">
        <v>36</v>
      </c>
      <c r="K21" s="59" t="s">
        <v>24</v>
      </c>
    </row>
    <row r="22" spans="1:11" ht="12.75" customHeight="1" x14ac:dyDescent="0.15">
      <c r="A22" s="59" t="s">
        <v>155</v>
      </c>
      <c r="B22" s="59" t="s">
        <v>652</v>
      </c>
      <c r="C22" s="59" t="s">
        <v>653</v>
      </c>
      <c r="D22" s="59">
        <v>2</v>
      </c>
      <c r="E22" s="59" t="s">
        <v>39</v>
      </c>
      <c r="F22" s="162">
        <v>40701</v>
      </c>
      <c r="G22" s="162">
        <v>40702</v>
      </c>
      <c r="H22" s="59">
        <v>1</v>
      </c>
      <c r="I22" s="59" t="s">
        <v>37</v>
      </c>
      <c r="J22" s="59" t="s">
        <v>38</v>
      </c>
      <c r="K22" s="59" t="s">
        <v>24</v>
      </c>
    </row>
    <row r="23" spans="1:11" ht="12.75" customHeight="1" x14ac:dyDescent="0.15">
      <c r="A23" s="59" t="s">
        <v>155</v>
      </c>
      <c r="B23" s="59" t="s">
        <v>652</v>
      </c>
      <c r="C23" s="59" t="s">
        <v>653</v>
      </c>
      <c r="D23" s="59">
        <v>2</v>
      </c>
      <c r="E23" s="59" t="s">
        <v>39</v>
      </c>
      <c r="F23" s="162">
        <v>40715</v>
      </c>
      <c r="G23" s="162">
        <v>40716</v>
      </c>
      <c r="H23" s="59">
        <v>1</v>
      </c>
      <c r="I23" s="59" t="s">
        <v>37</v>
      </c>
      <c r="J23" s="59" t="s">
        <v>38</v>
      </c>
      <c r="K23" s="59" t="s">
        <v>24</v>
      </c>
    </row>
    <row r="24" spans="1:11" ht="12.75" customHeight="1" x14ac:dyDescent="0.15">
      <c r="A24" s="59" t="s">
        <v>155</v>
      </c>
      <c r="B24" s="59" t="s">
        <v>652</v>
      </c>
      <c r="C24" s="59" t="s">
        <v>653</v>
      </c>
      <c r="D24" s="59">
        <v>2</v>
      </c>
      <c r="E24" s="59" t="s">
        <v>39</v>
      </c>
      <c r="F24" s="162">
        <v>40730</v>
      </c>
      <c r="G24" s="162">
        <v>40731</v>
      </c>
      <c r="H24" s="59">
        <v>1</v>
      </c>
      <c r="I24" s="59" t="s">
        <v>37</v>
      </c>
      <c r="J24" s="59" t="s">
        <v>38</v>
      </c>
      <c r="K24" s="59" t="s">
        <v>24</v>
      </c>
    </row>
    <row r="25" spans="1:11" ht="12.75" customHeight="1" x14ac:dyDescent="0.15">
      <c r="A25" s="59" t="s">
        <v>155</v>
      </c>
      <c r="B25" s="59" t="s">
        <v>652</v>
      </c>
      <c r="C25" s="59" t="s">
        <v>653</v>
      </c>
      <c r="D25" s="59">
        <v>2</v>
      </c>
      <c r="E25" s="59" t="s">
        <v>39</v>
      </c>
      <c r="F25" s="162">
        <v>40743</v>
      </c>
      <c r="G25" s="162">
        <v>40744</v>
      </c>
      <c r="H25" s="59">
        <v>1</v>
      </c>
      <c r="I25" s="59" t="s">
        <v>37</v>
      </c>
      <c r="J25" s="59" t="s">
        <v>38</v>
      </c>
      <c r="K25" s="59" t="s">
        <v>24</v>
      </c>
    </row>
    <row r="26" spans="1:11" ht="12.75" customHeight="1" x14ac:dyDescent="0.15">
      <c r="A26" s="59" t="s">
        <v>155</v>
      </c>
      <c r="B26" s="59" t="s">
        <v>724</v>
      </c>
      <c r="C26" s="59" t="s">
        <v>653</v>
      </c>
      <c r="D26" s="59">
        <v>2</v>
      </c>
      <c r="E26" s="59" t="s">
        <v>39</v>
      </c>
      <c r="F26" s="162">
        <v>40701</v>
      </c>
      <c r="G26" s="162">
        <v>40702</v>
      </c>
      <c r="H26" s="59">
        <v>1</v>
      </c>
      <c r="I26" s="59" t="s">
        <v>37</v>
      </c>
      <c r="J26" s="59" t="s">
        <v>38</v>
      </c>
      <c r="K26" s="59" t="s">
        <v>24</v>
      </c>
    </row>
    <row r="27" spans="1:11" ht="12.75" customHeight="1" x14ac:dyDescent="0.15">
      <c r="A27" s="59" t="s">
        <v>155</v>
      </c>
      <c r="B27" s="59" t="s">
        <v>724</v>
      </c>
      <c r="C27" s="59" t="s">
        <v>653</v>
      </c>
      <c r="D27" s="59">
        <v>2</v>
      </c>
      <c r="E27" s="59" t="s">
        <v>39</v>
      </c>
      <c r="F27" s="162">
        <v>40715</v>
      </c>
      <c r="G27" s="162">
        <v>40716</v>
      </c>
      <c r="H27" s="59">
        <v>1</v>
      </c>
      <c r="I27" s="59" t="s">
        <v>37</v>
      </c>
      <c r="J27" s="59" t="s">
        <v>38</v>
      </c>
      <c r="K27" s="59" t="s">
        <v>24</v>
      </c>
    </row>
    <row r="28" spans="1:11" ht="12.75" customHeight="1" x14ac:dyDescent="0.15">
      <c r="A28" s="59" t="s">
        <v>155</v>
      </c>
      <c r="B28" s="59" t="s">
        <v>179</v>
      </c>
      <c r="C28" s="59" t="s">
        <v>180</v>
      </c>
      <c r="D28" s="59">
        <v>2</v>
      </c>
      <c r="E28" s="59" t="s">
        <v>39</v>
      </c>
      <c r="F28" s="162">
        <v>40771</v>
      </c>
      <c r="G28" s="162">
        <v>40772</v>
      </c>
      <c r="H28" s="59">
        <v>1</v>
      </c>
      <c r="I28" s="59" t="s">
        <v>37</v>
      </c>
      <c r="J28" s="59" t="s">
        <v>38</v>
      </c>
      <c r="K28" s="59" t="s">
        <v>24</v>
      </c>
    </row>
    <row r="29" spans="1:11" ht="12.75" customHeight="1" x14ac:dyDescent="0.15">
      <c r="A29" s="59" t="s">
        <v>155</v>
      </c>
      <c r="B29" s="59" t="s">
        <v>784</v>
      </c>
      <c r="C29" s="59" t="s">
        <v>785</v>
      </c>
      <c r="D29" s="59">
        <v>2</v>
      </c>
      <c r="E29" s="59" t="s">
        <v>39</v>
      </c>
      <c r="F29" s="162">
        <v>40709</v>
      </c>
      <c r="G29" s="162">
        <v>40710</v>
      </c>
      <c r="H29" s="59">
        <v>1</v>
      </c>
      <c r="I29" s="59" t="s">
        <v>37</v>
      </c>
      <c r="J29" s="59" t="s">
        <v>38</v>
      </c>
      <c r="K29" s="59" t="s">
        <v>24</v>
      </c>
    </row>
    <row r="30" spans="1:11" ht="12.75" customHeight="1" x14ac:dyDescent="0.15">
      <c r="A30" s="59" t="s">
        <v>155</v>
      </c>
      <c r="B30" s="59" t="s">
        <v>181</v>
      </c>
      <c r="C30" s="59" t="s">
        <v>182</v>
      </c>
      <c r="D30" s="59">
        <v>2</v>
      </c>
      <c r="E30" s="59" t="s">
        <v>39</v>
      </c>
      <c r="F30" s="162">
        <v>40737</v>
      </c>
      <c r="G30" s="162">
        <v>40738</v>
      </c>
      <c r="H30" s="59">
        <v>1</v>
      </c>
      <c r="I30" s="59" t="s">
        <v>37</v>
      </c>
      <c r="J30" s="59" t="s">
        <v>38</v>
      </c>
      <c r="K30" s="59" t="s">
        <v>24</v>
      </c>
    </row>
    <row r="31" spans="1:11" ht="12.75" customHeight="1" x14ac:dyDescent="0.15">
      <c r="A31" s="59" t="s">
        <v>155</v>
      </c>
      <c r="B31" s="59" t="s">
        <v>183</v>
      </c>
      <c r="C31" s="59" t="s">
        <v>184</v>
      </c>
      <c r="D31" s="59">
        <v>2</v>
      </c>
      <c r="E31" s="59" t="s">
        <v>39</v>
      </c>
      <c r="F31" s="162">
        <v>40737</v>
      </c>
      <c r="G31" s="162">
        <v>40738</v>
      </c>
      <c r="H31" s="59">
        <v>1</v>
      </c>
      <c r="I31" s="59" t="s">
        <v>37</v>
      </c>
      <c r="J31" s="59" t="s">
        <v>38</v>
      </c>
      <c r="K31" s="59" t="s">
        <v>24</v>
      </c>
    </row>
    <row r="32" spans="1:11" ht="12.75" customHeight="1" x14ac:dyDescent="0.15">
      <c r="A32" s="59" t="s">
        <v>155</v>
      </c>
      <c r="B32" s="59" t="s">
        <v>187</v>
      </c>
      <c r="C32" s="59" t="s">
        <v>188</v>
      </c>
      <c r="D32" s="59">
        <v>2</v>
      </c>
      <c r="E32" s="59" t="s">
        <v>39</v>
      </c>
      <c r="F32" s="162">
        <v>40764</v>
      </c>
      <c r="G32" s="162">
        <v>40766</v>
      </c>
      <c r="H32" s="59">
        <v>2</v>
      </c>
      <c r="I32" s="59" t="s">
        <v>37</v>
      </c>
      <c r="J32" s="59" t="s">
        <v>38</v>
      </c>
      <c r="K32" s="59" t="s">
        <v>24</v>
      </c>
    </row>
    <row r="33" spans="1:12" ht="12.75" customHeight="1" x14ac:dyDescent="0.15">
      <c r="A33" s="59" t="s">
        <v>155</v>
      </c>
      <c r="B33" s="59" t="s">
        <v>187</v>
      </c>
      <c r="C33" s="59" t="s">
        <v>188</v>
      </c>
      <c r="D33" s="59">
        <v>2</v>
      </c>
      <c r="E33" s="59" t="s">
        <v>39</v>
      </c>
      <c r="F33" s="162">
        <v>40771</v>
      </c>
      <c r="G33" s="162">
        <v>40772</v>
      </c>
      <c r="H33" s="59">
        <v>1</v>
      </c>
      <c r="I33" s="59" t="s">
        <v>37</v>
      </c>
      <c r="J33" s="59" t="s">
        <v>38</v>
      </c>
      <c r="K33" s="59" t="s">
        <v>24</v>
      </c>
    </row>
    <row r="34" spans="1:12" ht="12.75" customHeight="1" x14ac:dyDescent="0.15">
      <c r="A34" s="59" t="s">
        <v>155</v>
      </c>
      <c r="B34" s="59" t="s">
        <v>836</v>
      </c>
      <c r="C34" s="59" t="s">
        <v>1299</v>
      </c>
      <c r="D34" s="59">
        <v>2</v>
      </c>
      <c r="E34" s="59" t="s">
        <v>39</v>
      </c>
      <c r="F34" s="162">
        <v>40787</v>
      </c>
      <c r="G34" s="162">
        <v>40788</v>
      </c>
      <c r="H34" s="59">
        <v>1</v>
      </c>
      <c r="I34" s="59" t="s">
        <v>37</v>
      </c>
      <c r="J34" s="59" t="s">
        <v>38</v>
      </c>
      <c r="K34" s="59" t="s">
        <v>24</v>
      </c>
    </row>
    <row r="35" spans="1:12" ht="12.75" customHeight="1" x14ac:dyDescent="0.15">
      <c r="A35" s="59" t="s">
        <v>155</v>
      </c>
      <c r="B35" s="59" t="s">
        <v>824</v>
      </c>
      <c r="C35" s="59" t="s">
        <v>1300</v>
      </c>
      <c r="D35" s="59">
        <v>2</v>
      </c>
      <c r="E35" s="59" t="s">
        <v>39</v>
      </c>
      <c r="F35" s="162">
        <v>40725</v>
      </c>
      <c r="G35" s="162">
        <v>40726</v>
      </c>
      <c r="H35" s="59">
        <v>1</v>
      </c>
      <c r="I35" s="59" t="s">
        <v>37</v>
      </c>
      <c r="J35" s="59" t="s">
        <v>38</v>
      </c>
      <c r="K35" s="59" t="s">
        <v>24</v>
      </c>
    </row>
    <row r="36" spans="1:12" ht="12.75" customHeight="1" x14ac:dyDescent="0.15">
      <c r="A36" s="59" t="s">
        <v>155</v>
      </c>
      <c r="B36" s="59" t="s">
        <v>564</v>
      </c>
      <c r="C36" s="59" t="s">
        <v>192</v>
      </c>
      <c r="D36" s="59">
        <v>2</v>
      </c>
      <c r="E36" s="59" t="s">
        <v>39</v>
      </c>
      <c r="F36" s="162">
        <v>40712</v>
      </c>
      <c r="G36" s="162">
        <v>40715</v>
      </c>
      <c r="H36" s="59">
        <v>3</v>
      </c>
      <c r="I36" s="59" t="s">
        <v>37</v>
      </c>
      <c r="J36" s="59" t="s">
        <v>38</v>
      </c>
      <c r="K36" s="59" t="s">
        <v>24</v>
      </c>
    </row>
    <row r="37" spans="1:12" ht="12.75" customHeight="1" x14ac:dyDescent="0.15">
      <c r="A37" s="59" t="s">
        <v>155</v>
      </c>
      <c r="B37" s="59" t="s">
        <v>191</v>
      </c>
      <c r="C37" s="59" t="s">
        <v>192</v>
      </c>
      <c r="D37" s="59">
        <v>2</v>
      </c>
      <c r="E37" s="59" t="s">
        <v>39</v>
      </c>
      <c r="F37" s="162">
        <v>40744</v>
      </c>
      <c r="G37" s="162">
        <v>40745</v>
      </c>
      <c r="H37" s="59">
        <v>1</v>
      </c>
      <c r="I37" s="59" t="s">
        <v>37</v>
      </c>
      <c r="J37" s="59" t="s">
        <v>38</v>
      </c>
      <c r="K37" s="59" t="s">
        <v>24</v>
      </c>
    </row>
    <row r="38" spans="1:12" ht="12.75" customHeight="1" x14ac:dyDescent="0.15">
      <c r="A38" s="59" t="s">
        <v>155</v>
      </c>
      <c r="B38" s="59" t="s">
        <v>585</v>
      </c>
      <c r="C38" s="59" t="s">
        <v>586</v>
      </c>
      <c r="D38" s="59">
        <v>2</v>
      </c>
      <c r="E38" s="59" t="s">
        <v>34</v>
      </c>
      <c r="F38" s="162">
        <v>40784</v>
      </c>
      <c r="G38" s="162">
        <v>40786</v>
      </c>
      <c r="H38" s="59">
        <v>2</v>
      </c>
      <c r="I38" s="59" t="s">
        <v>12</v>
      </c>
      <c r="J38" s="59" t="s">
        <v>36</v>
      </c>
      <c r="K38" s="59" t="s">
        <v>24</v>
      </c>
    </row>
    <row r="39" spans="1:12" ht="12.75" customHeight="1" x14ac:dyDescent="0.15">
      <c r="A39" s="59" t="s">
        <v>155</v>
      </c>
      <c r="B39" s="59" t="s">
        <v>609</v>
      </c>
      <c r="C39" s="59" t="s">
        <v>610</v>
      </c>
      <c r="D39" s="59">
        <v>2</v>
      </c>
      <c r="E39" s="59" t="s">
        <v>39</v>
      </c>
      <c r="F39" s="162">
        <v>40708</v>
      </c>
      <c r="G39" s="162">
        <v>40709</v>
      </c>
      <c r="H39" s="59">
        <v>1</v>
      </c>
      <c r="I39" s="59" t="s">
        <v>37</v>
      </c>
      <c r="J39" s="59" t="s">
        <v>38</v>
      </c>
      <c r="K39" s="59" t="s">
        <v>24</v>
      </c>
    </row>
    <row r="40" spans="1:12" ht="12.75" customHeight="1" x14ac:dyDescent="0.15">
      <c r="A40" s="59" t="s">
        <v>155</v>
      </c>
      <c r="B40" s="59" t="s">
        <v>609</v>
      </c>
      <c r="C40" s="59" t="s">
        <v>610</v>
      </c>
      <c r="D40" s="59">
        <v>2</v>
      </c>
      <c r="E40" s="59" t="s">
        <v>34</v>
      </c>
      <c r="F40" s="162">
        <v>40783</v>
      </c>
      <c r="G40" s="162">
        <v>40791</v>
      </c>
      <c r="H40" s="59">
        <v>8</v>
      </c>
      <c r="I40" s="59" t="s">
        <v>12</v>
      </c>
      <c r="J40" s="59" t="s">
        <v>36</v>
      </c>
      <c r="K40" s="59" t="s">
        <v>24</v>
      </c>
    </row>
    <row r="41" spans="1:12" ht="12.75" customHeight="1" x14ac:dyDescent="0.15">
      <c r="A41" s="59" t="s">
        <v>155</v>
      </c>
      <c r="B41" s="59" t="s">
        <v>680</v>
      </c>
      <c r="C41" s="59" t="s">
        <v>1301</v>
      </c>
      <c r="D41" s="59">
        <v>2</v>
      </c>
      <c r="E41" s="59" t="s">
        <v>34</v>
      </c>
      <c r="F41" s="162">
        <v>40784</v>
      </c>
      <c r="G41" s="162">
        <v>40786</v>
      </c>
      <c r="H41" s="59">
        <v>2</v>
      </c>
      <c r="I41" s="59" t="s">
        <v>12</v>
      </c>
      <c r="J41" s="59" t="s">
        <v>36</v>
      </c>
      <c r="K41" s="59" t="s">
        <v>24</v>
      </c>
    </row>
    <row r="42" spans="1:12" ht="12.75" customHeight="1" x14ac:dyDescent="0.15">
      <c r="A42" s="59" t="s">
        <v>155</v>
      </c>
      <c r="B42" s="59" t="s">
        <v>686</v>
      </c>
      <c r="C42" s="59" t="s">
        <v>1301</v>
      </c>
      <c r="D42" s="59">
        <v>2</v>
      </c>
      <c r="E42" s="59" t="s">
        <v>34</v>
      </c>
      <c r="F42" s="162">
        <v>40784</v>
      </c>
      <c r="G42" s="162">
        <v>40786</v>
      </c>
      <c r="H42" s="59">
        <v>2</v>
      </c>
      <c r="I42" s="59" t="s">
        <v>12</v>
      </c>
      <c r="J42" s="59" t="s">
        <v>36</v>
      </c>
      <c r="K42" s="59" t="s">
        <v>24</v>
      </c>
    </row>
    <row r="43" spans="1:12" ht="12.75" customHeight="1" x14ac:dyDescent="0.15">
      <c r="A43" s="59" t="s">
        <v>155</v>
      </c>
      <c r="B43" s="59" t="s">
        <v>193</v>
      </c>
      <c r="C43" s="59" t="s">
        <v>194</v>
      </c>
      <c r="D43" s="59">
        <v>2</v>
      </c>
      <c r="E43" s="59" t="s">
        <v>39</v>
      </c>
      <c r="F43" s="162">
        <v>40764</v>
      </c>
      <c r="G43" s="162">
        <v>40765</v>
      </c>
      <c r="H43" s="59">
        <v>1</v>
      </c>
      <c r="I43" s="59" t="s">
        <v>37</v>
      </c>
      <c r="J43" s="59" t="s">
        <v>38</v>
      </c>
      <c r="K43" s="59" t="s">
        <v>24</v>
      </c>
      <c r="L43" s="1" t="s">
        <v>1325</v>
      </c>
    </row>
    <row r="44" spans="1:12" ht="12.75" customHeight="1" x14ac:dyDescent="0.15">
      <c r="A44" s="59" t="s">
        <v>155</v>
      </c>
      <c r="B44" s="59" t="s">
        <v>558</v>
      </c>
      <c r="C44" s="59" t="s">
        <v>559</v>
      </c>
      <c r="D44" s="59">
        <v>2</v>
      </c>
      <c r="E44" s="59" t="s">
        <v>39</v>
      </c>
      <c r="F44" s="162">
        <v>40757</v>
      </c>
      <c r="G44" s="162">
        <v>40758</v>
      </c>
      <c r="H44" s="59">
        <v>1</v>
      </c>
      <c r="I44" s="59" t="s">
        <v>37</v>
      </c>
      <c r="J44" s="59" t="s">
        <v>38</v>
      </c>
      <c r="K44" s="59" t="s">
        <v>24</v>
      </c>
    </row>
    <row r="45" spans="1:12" ht="12.75" customHeight="1" x14ac:dyDescent="0.15">
      <c r="A45" s="59" t="s">
        <v>155</v>
      </c>
      <c r="B45" s="59" t="s">
        <v>621</v>
      </c>
      <c r="C45" s="59" t="s">
        <v>622</v>
      </c>
      <c r="D45" s="59">
        <v>2</v>
      </c>
      <c r="E45" s="59" t="s">
        <v>39</v>
      </c>
      <c r="F45" s="162">
        <v>40736</v>
      </c>
      <c r="G45" s="162">
        <v>40737</v>
      </c>
      <c r="H45" s="59">
        <v>1</v>
      </c>
      <c r="I45" s="59" t="s">
        <v>37</v>
      </c>
      <c r="J45" s="59" t="s">
        <v>38</v>
      </c>
      <c r="K45" s="59" t="s">
        <v>24</v>
      </c>
    </row>
    <row r="46" spans="1:12" ht="12.75" customHeight="1" x14ac:dyDescent="0.15">
      <c r="A46" s="59" t="s">
        <v>155</v>
      </c>
      <c r="B46" s="59" t="s">
        <v>621</v>
      </c>
      <c r="C46" s="59" t="s">
        <v>622</v>
      </c>
      <c r="D46" s="59">
        <v>2</v>
      </c>
      <c r="E46" s="59" t="s">
        <v>39</v>
      </c>
      <c r="F46" s="162">
        <v>40764</v>
      </c>
      <c r="G46" s="162">
        <v>40765</v>
      </c>
      <c r="H46" s="59">
        <v>1</v>
      </c>
      <c r="I46" s="59" t="s">
        <v>37</v>
      </c>
      <c r="J46" s="59" t="s">
        <v>38</v>
      </c>
      <c r="K46" s="59" t="s">
        <v>24</v>
      </c>
    </row>
    <row r="47" spans="1:12" ht="12.75" customHeight="1" x14ac:dyDescent="0.15">
      <c r="A47" s="59" t="s">
        <v>155</v>
      </c>
      <c r="B47" s="59" t="s">
        <v>197</v>
      </c>
      <c r="C47" s="59" t="s">
        <v>198</v>
      </c>
      <c r="D47" s="59">
        <v>2</v>
      </c>
      <c r="E47" s="59" t="s">
        <v>39</v>
      </c>
      <c r="F47" s="162">
        <v>40759</v>
      </c>
      <c r="G47" s="162">
        <v>40763</v>
      </c>
      <c r="H47" s="59">
        <v>4</v>
      </c>
      <c r="I47" s="59" t="s">
        <v>37</v>
      </c>
      <c r="J47" s="59" t="s">
        <v>38</v>
      </c>
      <c r="K47" s="59" t="s">
        <v>24</v>
      </c>
    </row>
    <row r="48" spans="1:12" ht="12.75" customHeight="1" x14ac:dyDescent="0.15">
      <c r="A48" s="59" t="s">
        <v>155</v>
      </c>
      <c r="B48" s="59" t="s">
        <v>1304</v>
      </c>
      <c r="C48" s="59" t="s">
        <v>809</v>
      </c>
      <c r="D48" s="59">
        <v>2</v>
      </c>
      <c r="E48" s="59" t="s">
        <v>39</v>
      </c>
      <c r="F48" s="162">
        <v>40737</v>
      </c>
      <c r="G48" s="162">
        <v>40738</v>
      </c>
      <c r="H48" s="59">
        <v>1</v>
      </c>
      <c r="I48" s="59" t="s">
        <v>37</v>
      </c>
      <c r="J48" s="59" t="s">
        <v>38</v>
      </c>
      <c r="K48" s="59" t="s">
        <v>24</v>
      </c>
    </row>
    <row r="49" spans="1:12" ht="12.75" customHeight="1" x14ac:dyDescent="0.15">
      <c r="A49" s="59" t="s">
        <v>155</v>
      </c>
      <c r="B49" s="59" t="s">
        <v>199</v>
      </c>
      <c r="C49" s="59" t="s">
        <v>200</v>
      </c>
      <c r="D49" s="59">
        <v>2</v>
      </c>
      <c r="E49" s="59" t="s">
        <v>39</v>
      </c>
      <c r="F49" s="162">
        <v>40764</v>
      </c>
      <c r="G49" s="162">
        <v>40765</v>
      </c>
      <c r="H49" s="59">
        <v>1</v>
      </c>
      <c r="I49" s="59" t="s">
        <v>37</v>
      </c>
      <c r="J49" s="59" t="s">
        <v>38</v>
      </c>
      <c r="K49" s="59" t="s">
        <v>24</v>
      </c>
    </row>
    <row r="50" spans="1:12" ht="12.75" customHeight="1" x14ac:dyDescent="0.15">
      <c r="A50" s="59" t="s">
        <v>155</v>
      </c>
      <c r="B50" s="59" t="s">
        <v>619</v>
      </c>
      <c r="C50" s="59" t="s">
        <v>620</v>
      </c>
      <c r="D50" s="59">
        <v>2</v>
      </c>
      <c r="E50" s="59" t="s">
        <v>39</v>
      </c>
      <c r="F50" s="162">
        <v>40737</v>
      </c>
      <c r="G50" s="162">
        <v>40738</v>
      </c>
      <c r="H50" s="59">
        <v>1</v>
      </c>
      <c r="I50" s="59" t="s">
        <v>37</v>
      </c>
      <c r="J50" s="59" t="s">
        <v>38</v>
      </c>
      <c r="K50" s="59" t="s">
        <v>24</v>
      </c>
    </row>
    <row r="51" spans="1:12" ht="12.75" customHeight="1" x14ac:dyDescent="0.15">
      <c r="A51" s="59" t="s">
        <v>155</v>
      </c>
      <c r="B51" s="59" t="s">
        <v>201</v>
      </c>
      <c r="C51" s="59" t="s">
        <v>202</v>
      </c>
      <c r="D51" s="59">
        <v>2</v>
      </c>
      <c r="E51" s="59" t="s">
        <v>39</v>
      </c>
      <c r="F51" s="162">
        <v>40737</v>
      </c>
      <c r="G51" s="162">
        <v>40738</v>
      </c>
      <c r="H51" s="59">
        <v>1</v>
      </c>
      <c r="I51" s="59" t="s">
        <v>37</v>
      </c>
      <c r="J51" s="59" t="s">
        <v>38</v>
      </c>
      <c r="K51" s="59" t="s">
        <v>24</v>
      </c>
    </row>
    <row r="52" spans="1:12" ht="12.75" customHeight="1" x14ac:dyDescent="0.15">
      <c r="A52" s="59" t="s">
        <v>155</v>
      </c>
      <c r="B52" s="59" t="s">
        <v>205</v>
      </c>
      <c r="C52" s="59" t="s">
        <v>206</v>
      </c>
      <c r="D52" s="59">
        <v>2</v>
      </c>
      <c r="E52" s="59" t="s">
        <v>39</v>
      </c>
      <c r="F52" s="162">
        <v>40787</v>
      </c>
      <c r="G52" s="162">
        <v>40788</v>
      </c>
      <c r="H52" s="59">
        <v>1</v>
      </c>
      <c r="I52" s="59" t="s">
        <v>37</v>
      </c>
      <c r="J52" s="59" t="s">
        <v>38</v>
      </c>
      <c r="K52" s="59" t="s">
        <v>24</v>
      </c>
    </row>
    <row r="53" spans="1:12" ht="12.75" customHeight="1" x14ac:dyDescent="0.15">
      <c r="A53" s="59" t="s">
        <v>155</v>
      </c>
      <c r="B53" s="59" t="s">
        <v>672</v>
      </c>
      <c r="C53" s="59" t="s">
        <v>673</v>
      </c>
      <c r="D53" s="59">
        <v>2</v>
      </c>
      <c r="E53" s="59" t="s">
        <v>39</v>
      </c>
      <c r="F53" s="162">
        <v>40764</v>
      </c>
      <c r="G53" s="162">
        <v>40765</v>
      </c>
      <c r="H53" s="59">
        <v>1</v>
      </c>
      <c r="I53" s="59" t="s">
        <v>37</v>
      </c>
      <c r="J53" s="59" t="s">
        <v>38</v>
      </c>
      <c r="K53" s="59" t="s">
        <v>24</v>
      </c>
    </row>
    <row r="54" spans="1:12" ht="12.75" customHeight="1" x14ac:dyDescent="0.15">
      <c r="A54" s="59" t="s">
        <v>155</v>
      </c>
      <c r="B54" s="59" t="s">
        <v>207</v>
      </c>
      <c r="C54" s="59" t="s">
        <v>208</v>
      </c>
      <c r="D54" s="59">
        <v>2</v>
      </c>
      <c r="E54" s="59" t="s">
        <v>39</v>
      </c>
      <c r="F54" s="162">
        <v>40759</v>
      </c>
      <c r="G54" s="162">
        <v>40760</v>
      </c>
      <c r="H54" s="59">
        <v>1</v>
      </c>
      <c r="I54" s="59" t="s">
        <v>37</v>
      </c>
      <c r="J54" s="59" t="s">
        <v>38</v>
      </c>
      <c r="K54" s="59" t="s">
        <v>24</v>
      </c>
      <c r="L54" s="1" t="s">
        <v>1326</v>
      </c>
    </row>
    <row r="55" spans="1:12" ht="12.75" customHeight="1" x14ac:dyDescent="0.15">
      <c r="A55" s="59" t="s">
        <v>155</v>
      </c>
      <c r="B55" s="59" t="s">
        <v>210</v>
      </c>
      <c r="C55" s="59" t="s">
        <v>211</v>
      </c>
      <c r="D55" s="59">
        <v>2</v>
      </c>
      <c r="E55" s="59" t="s">
        <v>34</v>
      </c>
      <c r="F55" s="162">
        <v>40784</v>
      </c>
      <c r="G55" s="162">
        <v>40786</v>
      </c>
      <c r="H55" s="59">
        <v>2</v>
      </c>
      <c r="I55" s="59" t="s">
        <v>12</v>
      </c>
      <c r="J55" s="59" t="s">
        <v>36</v>
      </c>
      <c r="K55" s="59" t="s">
        <v>24</v>
      </c>
    </row>
    <row r="56" spans="1:12" ht="12.75" customHeight="1" x14ac:dyDescent="0.15">
      <c r="A56" s="59" t="s">
        <v>155</v>
      </c>
      <c r="B56" s="59" t="s">
        <v>788</v>
      </c>
      <c r="C56" s="59" t="s">
        <v>789</v>
      </c>
      <c r="D56" s="59">
        <v>2</v>
      </c>
      <c r="E56" s="59" t="s">
        <v>34</v>
      </c>
      <c r="F56" s="162">
        <v>40784</v>
      </c>
      <c r="G56" s="162">
        <v>40786</v>
      </c>
      <c r="H56" s="59">
        <v>2</v>
      </c>
      <c r="I56" s="59" t="s">
        <v>12</v>
      </c>
      <c r="J56" s="59" t="s">
        <v>36</v>
      </c>
      <c r="K56" s="59" t="s">
        <v>24</v>
      </c>
    </row>
    <row r="57" spans="1:12" ht="12.75" customHeight="1" x14ac:dyDescent="0.15">
      <c r="A57" s="59" t="s">
        <v>155</v>
      </c>
      <c r="B57" s="59" t="s">
        <v>222</v>
      </c>
      <c r="C57" s="59" t="s">
        <v>223</v>
      </c>
      <c r="D57" s="59">
        <v>2</v>
      </c>
      <c r="E57" s="59" t="s">
        <v>39</v>
      </c>
      <c r="F57" s="162">
        <v>40717</v>
      </c>
      <c r="G57" s="162">
        <v>40718</v>
      </c>
      <c r="H57" s="59">
        <v>1</v>
      </c>
      <c r="I57" s="59" t="s">
        <v>37</v>
      </c>
      <c r="J57" s="59" t="s">
        <v>38</v>
      </c>
      <c r="K57" s="59" t="s">
        <v>24</v>
      </c>
    </row>
    <row r="58" spans="1:12" ht="12.75" customHeight="1" x14ac:dyDescent="0.15">
      <c r="A58" s="59" t="s">
        <v>155</v>
      </c>
      <c r="B58" s="59" t="s">
        <v>222</v>
      </c>
      <c r="C58" s="59" t="s">
        <v>223</v>
      </c>
      <c r="D58" s="59">
        <v>2</v>
      </c>
      <c r="E58" s="59" t="s">
        <v>39</v>
      </c>
      <c r="F58" s="162">
        <v>40759</v>
      </c>
      <c r="G58" s="162">
        <v>40760</v>
      </c>
      <c r="H58" s="59">
        <v>1</v>
      </c>
      <c r="I58" s="59" t="s">
        <v>37</v>
      </c>
      <c r="J58" s="59" t="s">
        <v>38</v>
      </c>
      <c r="K58" s="59" t="s">
        <v>24</v>
      </c>
    </row>
    <row r="59" spans="1:12" ht="12.75" customHeight="1" x14ac:dyDescent="0.15">
      <c r="A59" s="59" t="s">
        <v>155</v>
      </c>
      <c r="B59" s="59" t="s">
        <v>224</v>
      </c>
      <c r="C59" s="59" t="s">
        <v>225</v>
      </c>
      <c r="D59" s="59">
        <v>2</v>
      </c>
      <c r="E59" s="59" t="s">
        <v>39</v>
      </c>
      <c r="F59" s="162">
        <v>40771</v>
      </c>
      <c r="G59" s="162">
        <v>40772</v>
      </c>
      <c r="H59" s="59">
        <v>1</v>
      </c>
      <c r="I59" s="59" t="s">
        <v>37</v>
      </c>
      <c r="J59" s="59" t="s">
        <v>38</v>
      </c>
      <c r="K59" s="59" t="s">
        <v>24</v>
      </c>
    </row>
    <row r="60" spans="1:12" ht="12.75" customHeight="1" x14ac:dyDescent="0.15">
      <c r="A60" s="59" t="s">
        <v>155</v>
      </c>
      <c r="B60" s="59" t="s">
        <v>224</v>
      </c>
      <c r="C60" s="59" t="s">
        <v>225</v>
      </c>
      <c r="D60" s="59">
        <v>2</v>
      </c>
      <c r="E60" s="59" t="s">
        <v>39</v>
      </c>
      <c r="F60" s="162">
        <v>40787</v>
      </c>
      <c r="G60" s="162">
        <v>40788</v>
      </c>
      <c r="H60" s="59">
        <v>1</v>
      </c>
      <c r="I60" s="59" t="s">
        <v>37</v>
      </c>
      <c r="J60" s="59" t="s">
        <v>38</v>
      </c>
      <c r="K60" s="59" t="s">
        <v>24</v>
      </c>
    </row>
    <row r="61" spans="1:12" ht="12.75" customHeight="1" x14ac:dyDescent="0.15">
      <c r="A61" s="59" t="s">
        <v>155</v>
      </c>
      <c r="B61" s="59" t="s">
        <v>226</v>
      </c>
      <c r="C61" s="59" t="s">
        <v>225</v>
      </c>
      <c r="D61" s="59">
        <v>2</v>
      </c>
      <c r="E61" s="59" t="s">
        <v>39</v>
      </c>
      <c r="F61" s="162">
        <v>40771</v>
      </c>
      <c r="G61" s="162">
        <v>40772</v>
      </c>
      <c r="H61" s="59">
        <v>1</v>
      </c>
      <c r="I61" s="59" t="s">
        <v>37</v>
      </c>
      <c r="J61" s="59" t="s">
        <v>38</v>
      </c>
      <c r="K61" s="59" t="s">
        <v>24</v>
      </c>
    </row>
    <row r="62" spans="1:12" ht="12.75" customHeight="1" x14ac:dyDescent="0.15">
      <c r="A62" s="59" t="s">
        <v>155</v>
      </c>
      <c r="B62" s="59" t="s">
        <v>226</v>
      </c>
      <c r="C62" s="59" t="s">
        <v>225</v>
      </c>
      <c r="D62" s="59">
        <v>2</v>
      </c>
      <c r="E62" s="59" t="s">
        <v>39</v>
      </c>
      <c r="F62" s="162">
        <v>40787</v>
      </c>
      <c r="G62" s="162">
        <v>40788</v>
      </c>
      <c r="H62" s="59">
        <v>1</v>
      </c>
      <c r="I62" s="59" t="s">
        <v>37</v>
      </c>
      <c r="J62" s="59" t="s">
        <v>38</v>
      </c>
      <c r="K62" s="59" t="s">
        <v>24</v>
      </c>
    </row>
    <row r="63" spans="1:12" ht="12.75" customHeight="1" x14ac:dyDescent="0.15">
      <c r="A63" s="59" t="s">
        <v>155</v>
      </c>
      <c r="B63" s="59" t="s">
        <v>227</v>
      </c>
      <c r="C63" s="59" t="s">
        <v>225</v>
      </c>
      <c r="D63" s="59">
        <v>2</v>
      </c>
      <c r="E63" s="59" t="s">
        <v>39</v>
      </c>
      <c r="F63" s="162">
        <v>40730</v>
      </c>
      <c r="G63" s="162">
        <v>40736</v>
      </c>
      <c r="H63" s="59">
        <v>6</v>
      </c>
      <c r="I63" s="59" t="s">
        <v>37</v>
      </c>
      <c r="J63" s="59" t="s">
        <v>38</v>
      </c>
      <c r="K63" s="59" t="s">
        <v>24</v>
      </c>
    </row>
    <row r="64" spans="1:12" ht="12.75" customHeight="1" x14ac:dyDescent="0.15">
      <c r="A64" s="59" t="s">
        <v>155</v>
      </c>
      <c r="B64" s="59" t="s">
        <v>227</v>
      </c>
      <c r="C64" s="59" t="s">
        <v>225</v>
      </c>
      <c r="D64" s="59">
        <v>2</v>
      </c>
      <c r="E64" s="59" t="s">
        <v>39</v>
      </c>
      <c r="F64" s="162">
        <v>40736</v>
      </c>
      <c r="G64" s="162">
        <v>40765</v>
      </c>
      <c r="H64" s="59">
        <v>29</v>
      </c>
      <c r="I64" s="59" t="s">
        <v>37</v>
      </c>
      <c r="J64" s="59" t="s">
        <v>38</v>
      </c>
      <c r="K64" s="59" t="s">
        <v>24</v>
      </c>
    </row>
    <row r="65" spans="1:11" ht="12.75" customHeight="1" x14ac:dyDescent="0.15">
      <c r="A65" s="59" t="s">
        <v>155</v>
      </c>
      <c r="B65" s="59" t="s">
        <v>227</v>
      </c>
      <c r="C65" s="59" t="s">
        <v>225</v>
      </c>
      <c r="D65" s="59">
        <v>2</v>
      </c>
      <c r="E65" s="59" t="s">
        <v>39</v>
      </c>
      <c r="F65" s="162">
        <v>40771</v>
      </c>
      <c r="G65" s="162">
        <v>40772</v>
      </c>
      <c r="H65" s="59">
        <v>1</v>
      </c>
      <c r="I65" s="59" t="s">
        <v>37</v>
      </c>
      <c r="J65" s="59" t="s">
        <v>38</v>
      </c>
      <c r="K65" s="59" t="s">
        <v>24</v>
      </c>
    </row>
    <row r="66" spans="1:11" ht="12.75" customHeight="1" x14ac:dyDescent="0.15">
      <c r="A66" s="59" t="s">
        <v>155</v>
      </c>
      <c r="B66" s="59" t="s">
        <v>227</v>
      </c>
      <c r="C66" s="59" t="s">
        <v>225</v>
      </c>
      <c r="D66" s="59">
        <v>2</v>
      </c>
      <c r="E66" s="59" t="s">
        <v>39</v>
      </c>
      <c r="F66" s="162">
        <v>40787</v>
      </c>
      <c r="G66" s="162">
        <v>40789</v>
      </c>
      <c r="H66" s="59">
        <v>2</v>
      </c>
      <c r="I66" s="59" t="s">
        <v>37</v>
      </c>
      <c r="J66" s="59" t="s">
        <v>38</v>
      </c>
      <c r="K66" s="59" t="s">
        <v>24</v>
      </c>
    </row>
    <row r="67" spans="1:11" ht="12.75" customHeight="1" x14ac:dyDescent="0.15">
      <c r="A67" s="59" t="s">
        <v>155</v>
      </c>
      <c r="B67" s="59" t="s">
        <v>227</v>
      </c>
      <c r="C67" s="59" t="s">
        <v>225</v>
      </c>
      <c r="D67" s="59">
        <v>2</v>
      </c>
      <c r="E67" s="59" t="s">
        <v>39</v>
      </c>
      <c r="F67" s="162">
        <v>40789</v>
      </c>
      <c r="G67" s="162">
        <v>40792</v>
      </c>
      <c r="H67" s="59">
        <v>3</v>
      </c>
      <c r="I67" s="59" t="s">
        <v>37</v>
      </c>
      <c r="J67" s="59" t="s">
        <v>38</v>
      </c>
      <c r="K67" s="59" t="s">
        <v>24</v>
      </c>
    </row>
    <row r="68" spans="1:11" ht="12.75" customHeight="1" x14ac:dyDescent="0.15">
      <c r="A68" s="59" t="s">
        <v>155</v>
      </c>
      <c r="B68" s="59" t="s">
        <v>228</v>
      </c>
      <c r="C68" s="59" t="s">
        <v>229</v>
      </c>
      <c r="D68" s="59">
        <v>2</v>
      </c>
      <c r="E68" s="59" t="s">
        <v>34</v>
      </c>
      <c r="F68" s="162">
        <v>40782</v>
      </c>
      <c r="G68" s="162">
        <v>40793</v>
      </c>
      <c r="H68" s="59">
        <v>11</v>
      </c>
      <c r="I68" s="59" t="s">
        <v>12</v>
      </c>
      <c r="J68" s="59" t="s">
        <v>36</v>
      </c>
      <c r="K68" s="59" t="s">
        <v>24</v>
      </c>
    </row>
    <row r="69" spans="1:11" ht="12.75" customHeight="1" x14ac:dyDescent="0.15">
      <c r="A69" s="59" t="s">
        <v>155</v>
      </c>
      <c r="B69" s="59" t="s">
        <v>640</v>
      </c>
      <c r="C69" s="59" t="s">
        <v>641</v>
      </c>
      <c r="D69" s="59">
        <v>2</v>
      </c>
      <c r="E69" s="59" t="s">
        <v>39</v>
      </c>
      <c r="F69" s="162">
        <v>40772</v>
      </c>
      <c r="G69" s="162">
        <v>40773</v>
      </c>
      <c r="H69" s="59">
        <v>1</v>
      </c>
      <c r="I69" s="59" t="s">
        <v>37</v>
      </c>
      <c r="J69" s="59" t="s">
        <v>38</v>
      </c>
      <c r="K69" s="59" t="s">
        <v>24</v>
      </c>
    </row>
    <row r="70" spans="1:11" ht="12.75" customHeight="1" x14ac:dyDescent="0.15">
      <c r="A70" s="59" t="s">
        <v>155</v>
      </c>
      <c r="B70" s="59" t="s">
        <v>762</v>
      </c>
      <c r="C70" s="59" t="s">
        <v>763</v>
      </c>
      <c r="D70" s="59">
        <v>2</v>
      </c>
      <c r="E70" s="59" t="s">
        <v>39</v>
      </c>
      <c r="F70" s="162">
        <v>40787</v>
      </c>
      <c r="G70" s="162">
        <v>40788</v>
      </c>
      <c r="H70" s="59">
        <v>1</v>
      </c>
      <c r="I70" s="59" t="s">
        <v>37</v>
      </c>
      <c r="J70" s="59" t="s">
        <v>38</v>
      </c>
      <c r="K70" s="59" t="s">
        <v>24</v>
      </c>
    </row>
    <row r="71" spans="1:11" ht="12.75" customHeight="1" x14ac:dyDescent="0.15">
      <c r="A71" s="59" t="s">
        <v>155</v>
      </c>
      <c r="B71" s="59" t="s">
        <v>928</v>
      </c>
      <c r="C71" s="59" t="s">
        <v>929</v>
      </c>
      <c r="D71" s="59">
        <v>2</v>
      </c>
      <c r="E71" s="59" t="s">
        <v>39</v>
      </c>
      <c r="F71" s="162">
        <v>40764</v>
      </c>
      <c r="G71" s="162">
        <v>40765</v>
      </c>
      <c r="H71" s="59">
        <v>1</v>
      </c>
      <c r="I71" s="59" t="s">
        <v>37</v>
      </c>
      <c r="J71" s="59" t="s">
        <v>38</v>
      </c>
      <c r="K71" s="59" t="s">
        <v>24</v>
      </c>
    </row>
    <row r="72" spans="1:11" ht="12.75" customHeight="1" x14ac:dyDescent="0.15">
      <c r="A72" s="59" t="s">
        <v>155</v>
      </c>
      <c r="B72" s="59" t="s">
        <v>615</v>
      </c>
      <c r="C72" s="59" t="s">
        <v>616</v>
      </c>
      <c r="D72" s="59">
        <v>3</v>
      </c>
      <c r="E72" s="59" t="s">
        <v>39</v>
      </c>
      <c r="F72" s="162">
        <v>40710</v>
      </c>
      <c r="G72" s="162">
        <v>40711</v>
      </c>
      <c r="H72" s="59">
        <v>1</v>
      </c>
      <c r="I72" s="59" t="s">
        <v>37</v>
      </c>
      <c r="J72" s="59" t="s">
        <v>38</v>
      </c>
      <c r="K72" s="59" t="s">
        <v>24</v>
      </c>
    </row>
    <row r="73" spans="1:11" ht="12.75" customHeight="1" x14ac:dyDescent="0.15">
      <c r="A73" s="59" t="s">
        <v>155</v>
      </c>
      <c r="B73" s="59" t="s">
        <v>601</v>
      </c>
      <c r="C73" s="59" t="s">
        <v>602</v>
      </c>
      <c r="D73" s="59">
        <v>2</v>
      </c>
      <c r="E73" s="59" t="s">
        <v>39</v>
      </c>
      <c r="F73" s="162">
        <v>40710</v>
      </c>
      <c r="G73" s="162">
        <v>40711</v>
      </c>
      <c r="H73" s="59">
        <v>1</v>
      </c>
      <c r="I73" s="59" t="s">
        <v>37</v>
      </c>
      <c r="J73" s="59" t="s">
        <v>38</v>
      </c>
      <c r="K73" s="59" t="s">
        <v>24</v>
      </c>
    </row>
    <row r="74" spans="1:11" ht="12.75" customHeight="1" x14ac:dyDescent="0.15">
      <c r="A74" s="59" t="s">
        <v>155</v>
      </c>
      <c r="B74" s="59" t="s">
        <v>796</v>
      </c>
      <c r="C74" s="59" t="s">
        <v>1302</v>
      </c>
      <c r="D74" s="59">
        <v>2</v>
      </c>
      <c r="E74" s="59" t="s">
        <v>34</v>
      </c>
      <c r="F74" s="162">
        <v>40782</v>
      </c>
      <c r="G74" s="162">
        <v>40786</v>
      </c>
      <c r="H74" s="59">
        <v>4</v>
      </c>
      <c r="I74" s="59" t="s">
        <v>12</v>
      </c>
      <c r="J74" s="59" t="s">
        <v>36</v>
      </c>
      <c r="K74" s="59" t="s">
        <v>24</v>
      </c>
    </row>
    <row r="75" spans="1:11" ht="12.75" customHeight="1" x14ac:dyDescent="0.15">
      <c r="A75" s="59" t="s">
        <v>155</v>
      </c>
      <c r="B75" s="59" t="s">
        <v>856</v>
      </c>
      <c r="C75" s="59" t="s">
        <v>857</v>
      </c>
      <c r="D75" s="59">
        <v>2</v>
      </c>
      <c r="E75" s="59" t="s">
        <v>39</v>
      </c>
      <c r="F75" s="162">
        <v>40730</v>
      </c>
      <c r="G75" s="162">
        <v>40732</v>
      </c>
      <c r="H75" s="59">
        <v>2</v>
      </c>
      <c r="I75" s="59" t="s">
        <v>37</v>
      </c>
      <c r="J75" s="59" t="s">
        <v>38</v>
      </c>
      <c r="K75" s="59" t="s">
        <v>24</v>
      </c>
    </row>
    <row r="76" spans="1:11" ht="12.75" customHeight="1" x14ac:dyDescent="0.15">
      <c r="A76" s="59" t="s">
        <v>155</v>
      </c>
      <c r="B76" s="59" t="s">
        <v>234</v>
      </c>
      <c r="C76" s="59" t="s">
        <v>235</v>
      </c>
      <c r="D76" s="59">
        <v>2</v>
      </c>
      <c r="E76" s="59" t="s">
        <v>39</v>
      </c>
      <c r="F76" s="162">
        <v>40717</v>
      </c>
      <c r="G76" s="162">
        <v>40719</v>
      </c>
      <c r="H76" s="59">
        <v>2</v>
      </c>
      <c r="I76" s="59" t="s">
        <v>37</v>
      </c>
      <c r="J76" s="59" t="s">
        <v>38</v>
      </c>
      <c r="K76" s="59" t="s">
        <v>24</v>
      </c>
    </row>
    <row r="77" spans="1:11" ht="12.75" customHeight="1" x14ac:dyDescent="0.15">
      <c r="A77" s="59" t="s">
        <v>155</v>
      </c>
      <c r="B77" s="59" t="s">
        <v>234</v>
      </c>
      <c r="C77" s="59" t="s">
        <v>235</v>
      </c>
      <c r="D77" s="59">
        <v>2</v>
      </c>
      <c r="E77" s="59" t="s">
        <v>39</v>
      </c>
      <c r="F77" s="162">
        <v>40758</v>
      </c>
      <c r="G77" s="162">
        <v>40760</v>
      </c>
      <c r="H77" s="59">
        <v>2</v>
      </c>
      <c r="I77" s="59" t="s">
        <v>37</v>
      </c>
      <c r="J77" s="59" t="s">
        <v>38</v>
      </c>
      <c r="K77" s="59" t="s">
        <v>24</v>
      </c>
    </row>
    <row r="78" spans="1:11" ht="12.75" customHeight="1" x14ac:dyDescent="0.15">
      <c r="A78" s="59" t="s">
        <v>155</v>
      </c>
      <c r="B78" s="59" t="s">
        <v>234</v>
      </c>
      <c r="C78" s="59" t="s">
        <v>235</v>
      </c>
      <c r="D78" s="59">
        <v>2</v>
      </c>
      <c r="E78" s="59" t="s">
        <v>39</v>
      </c>
      <c r="F78" s="162">
        <v>40759</v>
      </c>
      <c r="G78" s="162">
        <v>40760</v>
      </c>
      <c r="H78" s="59">
        <v>1</v>
      </c>
      <c r="I78" s="59" t="s">
        <v>37</v>
      </c>
      <c r="J78" s="59" t="s">
        <v>38</v>
      </c>
      <c r="K78" s="59" t="s">
        <v>24</v>
      </c>
    </row>
    <row r="79" spans="1:11" ht="12.75" customHeight="1" x14ac:dyDescent="0.15">
      <c r="A79" s="59" t="s">
        <v>155</v>
      </c>
      <c r="B79" s="59" t="s">
        <v>631</v>
      </c>
      <c r="C79" s="59" t="s">
        <v>235</v>
      </c>
      <c r="D79" s="59">
        <v>2</v>
      </c>
      <c r="E79" s="59" t="s">
        <v>39</v>
      </c>
      <c r="F79" s="162">
        <v>40718</v>
      </c>
      <c r="G79" s="162">
        <v>40721</v>
      </c>
      <c r="H79" s="59">
        <v>3</v>
      </c>
      <c r="I79" s="59" t="s">
        <v>37</v>
      </c>
      <c r="J79" s="59" t="s">
        <v>38</v>
      </c>
      <c r="K79" s="59" t="s">
        <v>24</v>
      </c>
    </row>
    <row r="80" spans="1:11" ht="12.75" customHeight="1" x14ac:dyDescent="0.15">
      <c r="A80" s="59" t="s">
        <v>155</v>
      </c>
      <c r="B80" s="59" t="s">
        <v>236</v>
      </c>
      <c r="C80" s="59" t="s">
        <v>237</v>
      </c>
      <c r="D80" s="59">
        <v>2</v>
      </c>
      <c r="E80" s="59" t="s">
        <v>39</v>
      </c>
      <c r="F80" s="162">
        <v>40736</v>
      </c>
      <c r="G80" s="162">
        <v>40738</v>
      </c>
      <c r="H80" s="59">
        <v>2</v>
      </c>
      <c r="I80" s="59" t="s">
        <v>37</v>
      </c>
      <c r="J80" s="59" t="s">
        <v>38</v>
      </c>
      <c r="K80" s="59" t="s">
        <v>24</v>
      </c>
    </row>
    <row r="81" spans="1:11" ht="12.75" customHeight="1" x14ac:dyDescent="0.15">
      <c r="A81" s="59" t="s">
        <v>155</v>
      </c>
      <c r="B81" s="59" t="s">
        <v>238</v>
      </c>
      <c r="C81" s="59" t="s">
        <v>239</v>
      </c>
      <c r="D81" s="59">
        <v>2</v>
      </c>
      <c r="E81" s="59" t="s">
        <v>39</v>
      </c>
      <c r="F81" s="162">
        <v>40736</v>
      </c>
      <c r="G81" s="162">
        <v>40738</v>
      </c>
      <c r="H81" s="59">
        <v>2</v>
      </c>
      <c r="I81" s="59" t="s">
        <v>37</v>
      </c>
      <c r="J81" s="59" t="s">
        <v>38</v>
      </c>
      <c r="K81" s="59" t="s">
        <v>24</v>
      </c>
    </row>
    <row r="82" spans="1:11" ht="12.75" customHeight="1" x14ac:dyDescent="0.15">
      <c r="A82" s="59" t="s">
        <v>155</v>
      </c>
      <c r="B82" s="59" t="s">
        <v>244</v>
      </c>
      <c r="C82" s="59" t="s">
        <v>245</v>
      </c>
      <c r="D82" s="59">
        <v>2</v>
      </c>
      <c r="E82" s="59" t="s">
        <v>39</v>
      </c>
      <c r="F82" s="162">
        <v>40718</v>
      </c>
      <c r="G82" s="162">
        <v>40719</v>
      </c>
      <c r="H82" s="59">
        <v>1</v>
      </c>
      <c r="I82" s="59" t="s">
        <v>37</v>
      </c>
      <c r="J82" s="59" t="s">
        <v>38</v>
      </c>
      <c r="K82" s="59" t="s">
        <v>24</v>
      </c>
    </row>
    <row r="83" spans="1:11" ht="12.75" customHeight="1" x14ac:dyDescent="0.15">
      <c r="A83" s="59" t="s">
        <v>155</v>
      </c>
      <c r="B83" s="59" t="s">
        <v>244</v>
      </c>
      <c r="C83" s="59" t="s">
        <v>245</v>
      </c>
      <c r="D83" s="59">
        <v>2</v>
      </c>
      <c r="E83" s="59" t="s">
        <v>39</v>
      </c>
      <c r="F83" s="162">
        <v>40732</v>
      </c>
      <c r="G83" s="162">
        <v>40733</v>
      </c>
      <c r="H83" s="59">
        <v>1</v>
      </c>
      <c r="I83" s="59" t="s">
        <v>37</v>
      </c>
      <c r="J83" s="59" t="s">
        <v>38</v>
      </c>
      <c r="K83" s="59" t="s">
        <v>24</v>
      </c>
    </row>
    <row r="84" spans="1:11" ht="12.75" customHeight="1" x14ac:dyDescent="0.15">
      <c r="A84" s="59" t="s">
        <v>155</v>
      </c>
      <c r="B84" s="59" t="s">
        <v>244</v>
      </c>
      <c r="C84" s="59" t="s">
        <v>245</v>
      </c>
      <c r="D84" s="59">
        <v>2</v>
      </c>
      <c r="E84" s="59" t="s">
        <v>39</v>
      </c>
      <c r="F84" s="162">
        <v>40774</v>
      </c>
      <c r="G84" s="162">
        <v>40779</v>
      </c>
      <c r="H84" s="59">
        <v>5</v>
      </c>
      <c r="I84" s="59" t="s">
        <v>37</v>
      </c>
      <c r="J84" s="59" t="s">
        <v>38</v>
      </c>
      <c r="K84" s="59" t="s">
        <v>24</v>
      </c>
    </row>
    <row r="85" spans="1:11" ht="12.75" customHeight="1" x14ac:dyDescent="0.15">
      <c r="A85" s="59" t="s">
        <v>155</v>
      </c>
      <c r="B85" s="59" t="s">
        <v>860</v>
      </c>
      <c r="C85" s="59" t="s">
        <v>245</v>
      </c>
      <c r="D85" s="59">
        <v>2</v>
      </c>
      <c r="E85" s="59" t="s">
        <v>39</v>
      </c>
      <c r="F85" s="162">
        <v>40760</v>
      </c>
      <c r="G85" s="162">
        <v>40763</v>
      </c>
      <c r="H85" s="59">
        <v>3</v>
      </c>
      <c r="I85" s="59" t="s">
        <v>37</v>
      </c>
      <c r="J85" s="59" t="s">
        <v>38</v>
      </c>
      <c r="K85" s="59" t="s">
        <v>24</v>
      </c>
    </row>
    <row r="86" spans="1:11" ht="12.75" customHeight="1" x14ac:dyDescent="0.15">
      <c r="A86" s="59" t="s">
        <v>155</v>
      </c>
      <c r="B86" s="59" t="s">
        <v>932</v>
      </c>
      <c r="C86" s="59" t="s">
        <v>1303</v>
      </c>
      <c r="D86" s="59">
        <v>2</v>
      </c>
      <c r="E86" s="59" t="s">
        <v>39</v>
      </c>
      <c r="F86" s="162">
        <v>40702</v>
      </c>
      <c r="G86" s="162">
        <v>40703</v>
      </c>
      <c r="H86" s="59">
        <v>1</v>
      </c>
      <c r="I86" s="59" t="s">
        <v>37</v>
      </c>
      <c r="J86" s="59" t="s">
        <v>38</v>
      </c>
      <c r="K86" s="59" t="s">
        <v>24</v>
      </c>
    </row>
    <row r="87" spans="1:11" ht="12.75" customHeight="1" x14ac:dyDescent="0.15">
      <c r="A87" s="59" t="s">
        <v>155</v>
      </c>
      <c r="B87" s="59" t="s">
        <v>248</v>
      </c>
      <c r="C87" s="59" t="s">
        <v>249</v>
      </c>
      <c r="D87" s="59">
        <v>2</v>
      </c>
      <c r="E87" s="59" t="s">
        <v>39</v>
      </c>
      <c r="F87" s="162">
        <v>40736</v>
      </c>
      <c r="G87" s="162">
        <v>40738</v>
      </c>
      <c r="H87" s="59">
        <v>2</v>
      </c>
      <c r="I87" s="59" t="s">
        <v>37</v>
      </c>
      <c r="J87" s="59" t="s">
        <v>38</v>
      </c>
      <c r="K87" s="59" t="s">
        <v>24</v>
      </c>
    </row>
    <row r="88" spans="1:11" ht="12.75" customHeight="1" x14ac:dyDescent="0.15">
      <c r="A88" s="59" t="s">
        <v>155</v>
      </c>
      <c r="B88" s="59" t="s">
        <v>248</v>
      </c>
      <c r="C88" s="59" t="s">
        <v>249</v>
      </c>
      <c r="D88" s="59">
        <v>2</v>
      </c>
      <c r="E88" s="59" t="s">
        <v>39</v>
      </c>
      <c r="F88" s="162">
        <v>40738</v>
      </c>
      <c r="G88" s="162">
        <v>40767</v>
      </c>
      <c r="H88" s="59">
        <v>29</v>
      </c>
      <c r="I88" s="59" t="s">
        <v>37</v>
      </c>
      <c r="J88" s="59" t="s">
        <v>38</v>
      </c>
      <c r="K88" s="59" t="s">
        <v>24</v>
      </c>
    </row>
    <row r="89" spans="1:11" ht="12.75" customHeight="1" x14ac:dyDescent="0.15">
      <c r="A89" s="59" t="s">
        <v>155</v>
      </c>
      <c r="B89" s="59" t="s">
        <v>254</v>
      </c>
      <c r="C89" s="59" t="s">
        <v>255</v>
      </c>
      <c r="D89" s="59">
        <v>2</v>
      </c>
      <c r="E89" s="59" t="s">
        <v>39</v>
      </c>
      <c r="F89" s="162">
        <v>40736</v>
      </c>
      <c r="G89" s="162">
        <v>40737</v>
      </c>
      <c r="H89" s="59">
        <v>1</v>
      </c>
      <c r="I89" s="59" t="s">
        <v>37</v>
      </c>
      <c r="J89" s="59" t="s">
        <v>38</v>
      </c>
      <c r="K89" s="59" t="s">
        <v>24</v>
      </c>
    </row>
    <row r="90" spans="1:11" ht="12.75" customHeight="1" x14ac:dyDescent="0.15">
      <c r="A90" s="59" t="s">
        <v>155</v>
      </c>
      <c r="B90" s="59" t="s">
        <v>254</v>
      </c>
      <c r="C90" s="59" t="s">
        <v>255</v>
      </c>
      <c r="D90" s="59">
        <v>2</v>
      </c>
      <c r="E90" s="59" t="s">
        <v>39</v>
      </c>
      <c r="F90" s="162">
        <v>40737</v>
      </c>
      <c r="G90" s="162">
        <v>40764</v>
      </c>
      <c r="H90" s="59">
        <v>27</v>
      </c>
      <c r="I90" s="59" t="s">
        <v>37</v>
      </c>
      <c r="J90" s="59" t="s">
        <v>38</v>
      </c>
      <c r="K90" s="59" t="s">
        <v>24</v>
      </c>
    </row>
    <row r="91" spans="1:11" ht="12.75" customHeight="1" x14ac:dyDescent="0.15">
      <c r="A91" s="59" t="s">
        <v>155</v>
      </c>
      <c r="B91" s="59" t="s">
        <v>254</v>
      </c>
      <c r="C91" s="59" t="s">
        <v>255</v>
      </c>
      <c r="D91" s="59">
        <v>2</v>
      </c>
      <c r="E91" s="59" t="s">
        <v>39</v>
      </c>
      <c r="F91" s="162">
        <v>40764</v>
      </c>
      <c r="G91" s="162">
        <v>40765</v>
      </c>
      <c r="H91" s="59">
        <v>1</v>
      </c>
      <c r="I91" s="59" t="s">
        <v>37</v>
      </c>
      <c r="J91" s="59" t="s">
        <v>38</v>
      </c>
      <c r="K91" s="59" t="s">
        <v>24</v>
      </c>
    </row>
    <row r="92" spans="1:11" ht="12.75" customHeight="1" x14ac:dyDescent="0.15">
      <c r="A92" s="161" t="s">
        <v>155</v>
      </c>
      <c r="B92" s="161" t="s">
        <v>254</v>
      </c>
      <c r="C92" s="161" t="s">
        <v>255</v>
      </c>
      <c r="D92" s="161">
        <v>2</v>
      </c>
      <c r="E92" s="161" t="s">
        <v>39</v>
      </c>
      <c r="F92" s="167">
        <v>40778</v>
      </c>
      <c r="G92" s="167">
        <v>40780</v>
      </c>
      <c r="H92" s="161">
        <v>2</v>
      </c>
      <c r="I92" s="161" t="s">
        <v>37</v>
      </c>
      <c r="J92" s="161" t="s">
        <v>38</v>
      </c>
      <c r="K92" s="161" t="s">
        <v>24</v>
      </c>
    </row>
    <row r="93" spans="1:11" ht="12.75" customHeight="1" x14ac:dyDescent="0.15">
      <c r="A93" s="48"/>
      <c r="B93" s="12">
        <f>SUM(IF(FREQUENCY(MATCH(B2:B92,B2:B92,0),MATCH(B2:B92,B2:B92,0))&gt;0,1))</f>
        <v>63</v>
      </c>
      <c r="C93" s="12"/>
      <c r="D93" s="12"/>
      <c r="E93" s="20">
        <f>COUNTA(E2:E92)</f>
        <v>91</v>
      </c>
      <c r="F93" s="20"/>
      <c r="G93" s="20"/>
      <c r="H93" s="20">
        <f>SUM(H2:H92)</f>
        <v>464</v>
      </c>
      <c r="I93" s="48"/>
      <c r="J93" s="48"/>
      <c r="K93" s="48"/>
    </row>
    <row r="94" spans="1:11" ht="12.75" customHeight="1" x14ac:dyDescent="0.1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</row>
    <row r="95" spans="1:11" ht="12.75" customHeight="1" x14ac:dyDescent="0.15">
      <c r="A95" s="59" t="s">
        <v>258</v>
      </c>
      <c r="B95" s="59" t="s">
        <v>259</v>
      </c>
      <c r="C95" s="59" t="s">
        <v>260</v>
      </c>
      <c r="D95" s="59">
        <v>2</v>
      </c>
      <c r="E95" s="59" t="s">
        <v>153</v>
      </c>
      <c r="F95" s="162">
        <v>40732</v>
      </c>
      <c r="G95" s="162">
        <v>40734</v>
      </c>
      <c r="H95" s="59">
        <v>2</v>
      </c>
      <c r="I95" s="59" t="s">
        <v>35</v>
      </c>
      <c r="J95" s="59" t="s">
        <v>36</v>
      </c>
      <c r="K95" s="59" t="s">
        <v>24</v>
      </c>
    </row>
    <row r="96" spans="1:11" ht="12.75" customHeight="1" x14ac:dyDescent="0.15">
      <c r="A96" s="59" t="s">
        <v>258</v>
      </c>
      <c r="B96" s="59" t="s">
        <v>259</v>
      </c>
      <c r="C96" s="59" t="s">
        <v>260</v>
      </c>
      <c r="D96" s="59">
        <v>2</v>
      </c>
      <c r="E96" s="59" t="s">
        <v>153</v>
      </c>
      <c r="F96" s="162">
        <v>40771</v>
      </c>
      <c r="G96" s="162">
        <v>40772</v>
      </c>
      <c r="H96" s="59">
        <v>1</v>
      </c>
      <c r="I96" s="59" t="s">
        <v>35</v>
      </c>
      <c r="J96" s="59" t="s">
        <v>36</v>
      </c>
      <c r="K96" s="59" t="s">
        <v>24</v>
      </c>
    </row>
    <row r="97" spans="1:11" ht="12.75" customHeight="1" x14ac:dyDescent="0.15">
      <c r="A97" s="59" t="s">
        <v>258</v>
      </c>
      <c r="B97" s="59" t="s">
        <v>259</v>
      </c>
      <c r="C97" s="59" t="s">
        <v>260</v>
      </c>
      <c r="D97" s="59">
        <v>2</v>
      </c>
      <c r="E97" s="59" t="s">
        <v>34</v>
      </c>
      <c r="F97" s="162">
        <v>40784</v>
      </c>
      <c r="G97" s="162">
        <v>40787</v>
      </c>
      <c r="H97" s="59">
        <v>3</v>
      </c>
      <c r="I97" s="59" t="s">
        <v>12</v>
      </c>
      <c r="J97" s="59" t="s">
        <v>36</v>
      </c>
      <c r="K97" s="59" t="s">
        <v>24</v>
      </c>
    </row>
    <row r="98" spans="1:11" ht="12.75" customHeight="1" x14ac:dyDescent="0.15">
      <c r="A98" s="59" t="s">
        <v>258</v>
      </c>
      <c r="B98" s="59" t="s">
        <v>261</v>
      </c>
      <c r="C98" s="59" t="s">
        <v>262</v>
      </c>
      <c r="D98" s="59">
        <v>2</v>
      </c>
      <c r="E98" s="59" t="s">
        <v>153</v>
      </c>
      <c r="F98" s="162">
        <v>40732</v>
      </c>
      <c r="G98" s="162">
        <v>40734</v>
      </c>
      <c r="H98" s="59">
        <v>2</v>
      </c>
      <c r="I98" s="59" t="s">
        <v>35</v>
      </c>
      <c r="J98" s="59" t="s">
        <v>36</v>
      </c>
      <c r="K98" s="59" t="s">
        <v>24</v>
      </c>
    </row>
    <row r="99" spans="1:11" ht="12.75" customHeight="1" x14ac:dyDescent="0.15">
      <c r="A99" s="59" t="s">
        <v>258</v>
      </c>
      <c r="B99" s="59" t="s">
        <v>261</v>
      </c>
      <c r="C99" s="59" t="s">
        <v>262</v>
      </c>
      <c r="D99" s="59">
        <v>2</v>
      </c>
      <c r="E99" s="59" t="s">
        <v>153</v>
      </c>
      <c r="F99" s="162">
        <v>40771</v>
      </c>
      <c r="G99" s="162">
        <v>40772</v>
      </c>
      <c r="H99" s="59">
        <v>1</v>
      </c>
      <c r="I99" s="59" t="s">
        <v>35</v>
      </c>
      <c r="J99" s="59" t="s">
        <v>36</v>
      </c>
      <c r="K99" s="59" t="s">
        <v>24</v>
      </c>
    </row>
    <row r="100" spans="1:11" ht="12.75" customHeight="1" x14ac:dyDescent="0.15">
      <c r="A100" s="59" t="s">
        <v>258</v>
      </c>
      <c r="B100" s="59" t="s">
        <v>261</v>
      </c>
      <c r="C100" s="59" t="s">
        <v>262</v>
      </c>
      <c r="D100" s="59">
        <v>2</v>
      </c>
      <c r="E100" s="59" t="s">
        <v>34</v>
      </c>
      <c r="F100" s="162">
        <v>40784</v>
      </c>
      <c r="G100" s="162">
        <v>40787</v>
      </c>
      <c r="H100" s="59">
        <v>3</v>
      </c>
      <c r="I100" s="59" t="s">
        <v>12</v>
      </c>
      <c r="J100" s="59" t="s">
        <v>36</v>
      </c>
      <c r="K100" s="59" t="s">
        <v>24</v>
      </c>
    </row>
    <row r="101" spans="1:11" ht="12.75" customHeight="1" x14ac:dyDescent="0.15">
      <c r="A101" s="59" t="s">
        <v>258</v>
      </c>
      <c r="B101" s="59" t="s">
        <v>265</v>
      </c>
      <c r="C101" s="59" t="s">
        <v>266</v>
      </c>
      <c r="D101" s="59">
        <v>2</v>
      </c>
      <c r="E101" s="59" t="s">
        <v>153</v>
      </c>
      <c r="F101" s="162">
        <v>40732</v>
      </c>
      <c r="G101" s="162">
        <v>40734</v>
      </c>
      <c r="H101" s="59">
        <v>2</v>
      </c>
      <c r="I101" s="59" t="s">
        <v>35</v>
      </c>
      <c r="J101" s="59" t="s">
        <v>36</v>
      </c>
      <c r="K101" s="59" t="s">
        <v>24</v>
      </c>
    </row>
    <row r="102" spans="1:11" ht="12.75" customHeight="1" x14ac:dyDescent="0.15">
      <c r="A102" s="59" t="s">
        <v>258</v>
      </c>
      <c r="B102" s="59" t="s">
        <v>265</v>
      </c>
      <c r="C102" s="59" t="s">
        <v>266</v>
      </c>
      <c r="D102" s="59">
        <v>2</v>
      </c>
      <c r="E102" s="59" t="s">
        <v>153</v>
      </c>
      <c r="F102" s="162">
        <v>40771</v>
      </c>
      <c r="G102" s="162">
        <v>40772</v>
      </c>
      <c r="H102" s="59">
        <v>1</v>
      </c>
      <c r="I102" s="59" t="s">
        <v>35</v>
      </c>
      <c r="J102" s="59" t="s">
        <v>36</v>
      </c>
      <c r="K102" s="59" t="s">
        <v>24</v>
      </c>
    </row>
    <row r="103" spans="1:11" ht="12.75" customHeight="1" x14ac:dyDescent="0.15">
      <c r="A103" s="59" t="s">
        <v>258</v>
      </c>
      <c r="B103" s="59" t="s">
        <v>265</v>
      </c>
      <c r="C103" s="59" t="s">
        <v>266</v>
      </c>
      <c r="D103" s="59">
        <v>2</v>
      </c>
      <c r="E103" s="59" t="s">
        <v>34</v>
      </c>
      <c r="F103" s="162">
        <v>40784</v>
      </c>
      <c r="G103" s="162">
        <v>40785</v>
      </c>
      <c r="H103" s="59">
        <v>1</v>
      </c>
      <c r="I103" s="59" t="s">
        <v>12</v>
      </c>
      <c r="J103" s="59" t="s">
        <v>36</v>
      </c>
      <c r="K103" s="59" t="s">
        <v>24</v>
      </c>
    </row>
    <row r="104" spans="1:11" ht="12.75" customHeight="1" x14ac:dyDescent="0.15">
      <c r="A104" s="59" t="s">
        <v>258</v>
      </c>
      <c r="B104" s="59" t="s">
        <v>981</v>
      </c>
      <c r="C104" s="59" t="s">
        <v>1305</v>
      </c>
      <c r="D104" s="59">
        <v>2</v>
      </c>
      <c r="E104" s="59" t="s">
        <v>34</v>
      </c>
      <c r="F104" s="162">
        <v>40782</v>
      </c>
      <c r="G104" s="162">
        <v>40787</v>
      </c>
      <c r="H104" s="59">
        <v>5</v>
      </c>
      <c r="I104" s="59" t="s">
        <v>12</v>
      </c>
      <c r="J104" s="59" t="s">
        <v>36</v>
      </c>
      <c r="K104" s="59" t="s">
        <v>24</v>
      </c>
    </row>
    <row r="105" spans="1:11" ht="12.75" customHeight="1" x14ac:dyDescent="0.15">
      <c r="A105" s="59" t="s">
        <v>258</v>
      </c>
      <c r="B105" s="59" t="s">
        <v>267</v>
      </c>
      <c r="C105" s="59" t="s">
        <v>268</v>
      </c>
      <c r="D105" s="59">
        <v>2</v>
      </c>
      <c r="E105" s="59" t="s">
        <v>39</v>
      </c>
      <c r="F105" s="162">
        <v>40736</v>
      </c>
      <c r="G105" s="162">
        <v>40737</v>
      </c>
      <c r="H105" s="59">
        <v>1</v>
      </c>
      <c r="I105" s="59" t="s">
        <v>37</v>
      </c>
      <c r="J105" s="59" t="s">
        <v>38</v>
      </c>
      <c r="K105" s="59" t="s">
        <v>24</v>
      </c>
    </row>
    <row r="106" spans="1:11" ht="12.75" customHeight="1" x14ac:dyDescent="0.15">
      <c r="A106" s="59" t="s">
        <v>258</v>
      </c>
      <c r="B106" s="59" t="s">
        <v>267</v>
      </c>
      <c r="C106" s="59" t="s">
        <v>268</v>
      </c>
      <c r="D106" s="59">
        <v>2</v>
      </c>
      <c r="E106" s="59" t="s">
        <v>34</v>
      </c>
      <c r="F106" s="162">
        <v>40782</v>
      </c>
      <c r="G106" s="162">
        <v>40785</v>
      </c>
      <c r="H106" s="59">
        <v>3</v>
      </c>
      <c r="I106" s="59" t="s">
        <v>12</v>
      </c>
      <c r="J106" s="59" t="s">
        <v>36</v>
      </c>
      <c r="K106" s="59" t="s">
        <v>24</v>
      </c>
    </row>
    <row r="107" spans="1:11" ht="12.75" customHeight="1" x14ac:dyDescent="0.15">
      <c r="A107" s="59" t="s">
        <v>258</v>
      </c>
      <c r="B107" s="59" t="s">
        <v>269</v>
      </c>
      <c r="C107" s="59" t="s">
        <v>270</v>
      </c>
      <c r="D107" s="59">
        <v>2</v>
      </c>
      <c r="E107" s="59" t="s">
        <v>34</v>
      </c>
      <c r="F107" s="162">
        <v>40782</v>
      </c>
      <c r="G107" s="162">
        <v>40786</v>
      </c>
      <c r="H107" s="59">
        <v>4</v>
      </c>
      <c r="I107" s="59" t="s">
        <v>12</v>
      </c>
      <c r="J107" s="59" t="s">
        <v>36</v>
      </c>
      <c r="K107" s="59" t="s">
        <v>24</v>
      </c>
    </row>
    <row r="108" spans="1:11" ht="12.75" customHeight="1" x14ac:dyDescent="0.15">
      <c r="A108" s="59" t="s">
        <v>258</v>
      </c>
      <c r="B108" s="59" t="s">
        <v>271</v>
      </c>
      <c r="C108" s="59" t="s">
        <v>272</v>
      </c>
      <c r="D108" s="59">
        <v>2</v>
      </c>
      <c r="E108" s="59" t="s">
        <v>153</v>
      </c>
      <c r="F108" s="162">
        <v>40732</v>
      </c>
      <c r="G108" s="162">
        <v>40734</v>
      </c>
      <c r="H108" s="59">
        <v>2</v>
      </c>
      <c r="I108" s="59" t="s">
        <v>35</v>
      </c>
      <c r="J108" s="59" t="s">
        <v>36</v>
      </c>
      <c r="K108" s="59" t="s">
        <v>24</v>
      </c>
    </row>
    <row r="109" spans="1:11" ht="12.75" customHeight="1" x14ac:dyDescent="0.15">
      <c r="A109" s="59" t="s">
        <v>258</v>
      </c>
      <c r="B109" s="59" t="s">
        <v>271</v>
      </c>
      <c r="C109" s="59" t="s">
        <v>272</v>
      </c>
      <c r="D109" s="59">
        <v>2</v>
      </c>
      <c r="E109" s="59" t="s">
        <v>153</v>
      </c>
      <c r="F109" s="162">
        <v>40771</v>
      </c>
      <c r="G109" s="162">
        <v>40772</v>
      </c>
      <c r="H109" s="59">
        <v>1</v>
      </c>
      <c r="I109" s="59" t="s">
        <v>35</v>
      </c>
      <c r="J109" s="59" t="s">
        <v>36</v>
      </c>
      <c r="K109" s="59" t="s">
        <v>24</v>
      </c>
    </row>
    <row r="110" spans="1:11" ht="12.75" customHeight="1" x14ac:dyDescent="0.15">
      <c r="A110" s="59" t="s">
        <v>258</v>
      </c>
      <c r="B110" s="59" t="s">
        <v>271</v>
      </c>
      <c r="C110" s="59" t="s">
        <v>272</v>
      </c>
      <c r="D110" s="59">
        <v>2</v>
      </c>
      <c r="E110" s="59" t="s">
        <v>34</v>
      </c>
      <c r="F110" s="162">
        <v>40784</v>
      </c>
      <c r="G110" s="162">
        <v>40787</v>
      </c>
      <c r="H110" s="59">
        <v>3</v>
      </c>
      <c r="I110" s="59" t="s">
        <v>12</v>
      </c>
      <c r="J110" s="59" t="s">
        <v>36</v>
      </c>
      <c r="K110" s="59" t="s">
        <v>24</v>
      </c>
    </row>
    <row r="111" spans="1:11" ht="12.75" customHeight="1" x14ac:dyDescent="0.15">
      <c r="A111" s="59" t="s">
        <v>258</v>
      </c>
      <c r="B111" s="59" t="s">
        <v>273</v>
      </c>
      <c r="C111" s="59" t="s">
        <v>274</v>
      </c>
      <c r="D111" s="59">
        <v>2</v>
      </c>
      <c r="E111" s="59" t="s">
        <v>153</v>
      </c>
      <c r="F111" s="162">
        <v>40732</v>
      </c>
      <c r="G111" s="162">
        <v>40734</v>
      </c>
      <c r="H111" s="59">
        <v>2</v>
      </c>
      <c r="I111" s="59" t="s">
        <v>35</v>
      </c>
      <c r="J111" s="59" t="s">
        <v>36</v>
      </c>
      <c r="K111" s="59" t="s">
        <v>24</v>
      </c>
    </row>
    <row r="112" spans="1:11" ht="12.75" customHeight="1" x14ac:dyDescent="0.15">
      <c r="A112" s="59" t="s">
        <v>258</v>
      </c>
      <c r="B112" s="59" t="s">
        <v>273</v>
      </c>
      <c r="C112" s="59" t="s">
        <v>274</v>
      </c>
      <c r="D112" s="59">
        <v>2</v>
      </c>
      <c r="E112" s="59" t="s">
        <v>153</v>
      </c>
      <c r="F112" s="162">
        <v>40771</v>
      </c>
      <c r="G112" s="162">
        <v>40772</v>
      </c>
      <c r="H112" s="59">
        <v>1</v>
      </c>
      <c r="I112" s="59" t="s">
        <v>35</v>
      </c>
      <c r="J112" s="59" t="s">
        <v>36</v>
      </c>
      <c r="K112" s="59" t="s">
        <v>24</v>
      </c>
    </row>
    <row r="113" spans="1:11" ht="12.75" customHeight="1" x14ac:dyDescent="0.15">
      <c r="A113" s="59" t="s">
        <v>258</v>
      </c>
      <c r="B113" s="59" t="s">
        <v>273</v>
      </c>
      <c r="C113" s="59" t="s">
        <v>274</v>
      </c>
      <c r="D113" s="59">
        <v>2</v>
      </c>
      <c r="E113" s="59" t="s">
        <v>34</v>
      </c>
      <c r="F113" s="162">
        <v>40784</v>
      </c>
      <c r="G113" s="162">
        <v>40787</v>
      </c>
      <c r="H113" s="59">
        <v>3</v>
      </c>
      <c r="I113" s="59" t="s">
        <v>12</v>
      </c>
      <c r="J113" s="59" t="s">
        <v>36</v>
      </c>
      <c r="K113" s="59" t="s">
        <v>24</v>
      </c>
    </row>
    <row r="114" spans="1:11" ht="12.75" customHeight="1" x14ac:dyDescent="0.15">
      <c r="A114" s="59" t="s">
        <v>258</v>
      </c>
      <c r="B114" s="59" t="s">
        <v>279</v>
      </c>
      <c r="C114" s="59" t="s">
        <v>280</v>
      </c>
      <c r="D114" s="59">
        <v>2</v>
      </c>
      <c r="E114" s="59" t="s">
        <v>39</v>
      </c>
      <c r="F114" s="162">
        <v>40737</v>
      </c>
      <c r="G114" s="162">
        <v>40744</v>
      </c>
      <c r="H114" s="59">
        <v>7</v>
      </c>
      <c r="I114" s="59" t="s">
        <v>37</v>
      </c>
      <c r="J114" s="59" t="s">
        <v>38</v>
      </c>
      <c r="K114" s="59" t="s">
        <v>24</v>
      </c>
    </row>
    <row r="115" spans="1:11" ht="12.75" customHeight="1" x14ac:dyDescent="0.15">
      <c r="A115" s="59" t="s">
        <v>258</v>
      </c>
      <c r="B115" s="59" t="s">
        <v>279</v>
      </c>
      <c r="C115" s="59" t="s">
        <v>280</v>
      </c>
      <c r="D115" s="59">
        <v>2</v>
      </c>
      <c r="E115" s="59" t="s">
        <v>39</v>
      </c>
      <c r="F115" s="162">
        <v>40765</v>
      </c>
      <c r="G115" s="162">
        <v>40771</v>
      </c>
      <c r="H115" s="59">
        <v>6</v>
      </c>
      <c r="I115" s="59" t="s">
        <v>37</v>
      </c>
      <c r="J115" s="59" t="s">
        <v>38</v>
      </c>
      <c r="K115" s="59" t="s">
        <v>24</v>
      </c>
    </row>
    <row r="116" spans="1:11" ht="12.75" customHeight="1" x14ac:dyDescent="0.15">
      <c r="A116" s="59" t="s">
        <v>258</v>
      </c>
      <c r="B116" s="59" t="s">
        <v>281</v>
      </c>
      <c r="C116" s="59" t="s">
        <v>282</v>
      </c>
      <c r="D116" s="59">
        <v>2</v>
      </c>
      <c r="E116" s="59" t="s">
        <v>153</v>
      </c>
      <c r="F116" s="162">
        <v>40732</v>
      </c>
      <c r="G116" s="162">
        <v>40734</v>
      </c>
      <c r="H116" s="59">
        <v>2</v>
      </c>
      <c r="I116" s="59" t="s">
        <v>35</v>
      </c>
      <c r="J116" s="59" t="s">
        <v>36</v>
      </c>
      <c r="K116" s="59" t="s">
        <v>24</v>
      </c>
    </row>
    <row r="117" spans="1:11" ht="12.75" customHeight="1" x14ac:dyDescent="0.15">
      <c r="A117" s="59" t="s">
        <v>258</v>
      </c>
      <c r="B117" s="59" t="s">
        <v>281</v>
      </c>
      <c r="C117" s="59" t="s">
        <v>282</v>
      </c>
      <c r="D117" s="59">
        <v>2</v>
      </c>
      <c r="E117" s="59" t="s">
        <v>153</v>
      </c>
      <c r="F117" s="162">
        <v>40771</v>
      </c>
      <c r="G117" s="162">
        <v>40772</v>
      </c>
      <c r="H117" s="59">
        <v>1</v>
      </c>
      <c r="I117" s="59" t="s">
        <v>35</v>
      </c>
      <c r="J117" s="59" t="s">
        <v>36</v>
      </c>
      <c r="K117" s="59" t="s">
        <v>24</v>
      </c>
    </row>
    <row r="118" spans="1:11" ht="12.75" customHeight="1" x14ac:dyDescent="0.15">
      <c r="A118" s="59" t="s">
        <v>258</v>
      </c>
      <c r="B118" s="59" t="s">
        <v>281</v>
      </c>
      <c r="C118" s="59" t="s">
        <v>282</v>
      </c>
      <c r="D118" s="59">
        <v>2</v>
      </c>
      <c r="E118" s="59" t="s">
        <v>34</v>
      </c>
      <c r="F118" s="162">
        <v>40784</v>
      </c>
      <c r="G118" s="162">
        <v>40785</v>
      </c>
      <c r="H118" s="59">
        <v>1</v>
      </c>
      <c r="I118" s="59" t="s">
        <v>12</v>
      </c>
      <c r="J118" s="59" t="s">
        <v>36</v>
      </c>
      <c r="K118" s="59" t="s">
        <v>24</v>
      </c>
    </row>
    <row r="119" spans="1:11" ht="12.75" customHeight="1" x14ac:dyDescent="0.15">
      <c r="A119" s="59" t="s">
        <v>258</v>
      </c>
      <c r="B119" s="59" t="s">
        <v>283</v>
      </c>
      <c r="C119" s="59" t="s">
        <v>1358</v>
      </c>
      <c r="D119" s="59">
        <v>2</v>
      </c>
      <c r="E119" s="59" t="s">
        <v>39</v>
      </c>
      <c r="F119" s="162">
        <v>40743</v>
      </c>
      <c r="G119" s="162">
        <v>40745</v>
      </c>
      <c r="H119" s="59">
        <v>2</v>
      </c>
      <c r="I119" s="59" t="s">
        <v>37</v>
      </c>
      <c r="J119" s="59" t="s">
        <v>38</v>
      </c>
      <c r="K119" s="59" t="s">
        <v>24</v>
      </c>
    </row>
    <row r="120" spans="1:11" ht="12.75" customHeight="1" x14ac:dyDescent="0.15">
      <c r="A120" s="59" t="s">
        <v>258</v>
      </c>
      <c r="B120" s="59" t="s">
        <v>283</v>
      </c>
      <c r="C120" s="59" t="s">
        <v>1358</v>
      </c>
      <c r="D120" s="59">
        <v>2</v>
      </c>
      <c r="E120" s="59" t="s">
        <v>39</v>
      </c>
      <c r="F120" s="162">
        <v>40764</v>
      </c>
      <c r="G120" s="162">
        <v>40768</v>
      </c>
      <c r="H120" s="59">
        <v>4</v>
      </c>
      <c r="I120" s="59" t="s">
        <v>37</v>
      </c>
      <c r="J120" s="59" t="s">
        <v>38</v>
      </c>
      <c r="K120" s="59" t="s">
        <v>24</v>
      </c>
    </row>
    <row r="121" spans="1:11" ht="12.75" customHeight="1" x14ac:dyDescent="0.15">
      <c r="A121" s="59" t="s">
        <v>258</v>
      </c>
      <c r="B121" s="59" t="s">
        <v>963</v>
      </c>
      <c r="C121" s="59" t="s">
        <v>964</v>
      </c>
      <c r="D121" s="59">
        <v>2</v>
      </c>
      <c r="E121" s="59" t="s">
        <v>39</v>
      </c>
      <c r="F121" s="162">
        <v>40786</v>
      </c>
      <c r="G121" s="162">
        <v>40787</v>
      </c>
      <c r="H121" s="59">
        <v>1</v>
      </c>
      <c r="I121" s="59" t="s">
        <v>37</v>
      </c>
      <c r="J121" s="59" t="s">
        <v>38</v>
      </c>
      <c r="K121" s="59" t="s">
        <v>24</v>
      </c>
    </row>
    <row r="122" spans="1:11" ht="12.75" customHeight="1" x14ac:dyDescent="0.15">
      <c r="A122" s="59" t="s">
        <v>258</v>
      </c>
      <c r="B122" s="59" t="s">
        <v>951</v>
      </c>
      <c r="C122" s="59" t="s">
        <v>952</v>
      </c>
      <c r="D122" s="59">
        <v>2</v>
      </c>
      <c r="E122" s="59" t="s">
        <v>39</v>
      </c>
      <c r="F122" s="162">
        <v>40765</v>
      </c>
      <c r="G122" s="162">
        <v>40766</v>
      </c>
      <c r="H122" s="59">
        <v>1</v>
      </c>
      <c r="I122" s="59" t="s">
        <v>37</v>
      </c>
      <c r="J122" s="59" t="s">
        <v>38</v>
      </c>
      <c r="K122" s="59" t="s">
        <v>24</v>
      </c>
    </row>
    <row r="123" spans="1:11" ht="12.75" customHeight="1" x14ac:dyDescent="0.15">
      <c r="A123" s="59" t="s">
        <v>258</v>
      </c>
      <c r="B123" s="59" t="s">
        <v>285</v>
      </c>
      <c r="C123" s="59" t="s">
        <v>286</v>
      </c>
      <c r="D123" s="59">
        <v>2</v>
      </c>
      <c r="E123" s="59" t="s">
        <v>39</v>
      </c>
      <c r="F123" s="162">
        <v>40723</v>
      </c>
      <c r="G123" s="162">
        <v>40724</v>
      </c>
      <c r="H123" s="59">
        <v>1</v>
      </c>
      <c r="I123" s="59" t="s">
        <v>37</v>
      </c>
      <c r="J123" s="59" t="s">
        <v>38</v>
      </c>
      <c r="K123" s="59" t="s">
        <v>24</v>
      </c>
    </row>
    <row r="124" spans="1:11" ht="12.75" customHeight="1" x14ac:dyDescent="0.15">
      <c r="A124" s="59" t="s">
        <v>258</v>
      </c>
      <c r="B124" s="59" t="s">
        <v>285</v>
      </c>
      <c r="C124" s="59" t="s">
        <v>286</v>
      </c>
      <c r="D124" s="59">
        <v>2</v>
      </c>
      <c r="E124" s="59" t="s">
        <v>39</v>
      </c>
      <c r="F124" s="162">
        <v>40744</v>
      </c>
      <c r="G124" s="162">
        <v>40745</v>
      </c>
      <c r="H124" s="59">
        <v>1</v>
      </c>
      <c r="I124" s="59" t="s">
        <v>37</v>
      </c>
      <c r="J124" s="59" t="s">
        <v>38</v>
      </c>
      <c r="K124" s="59" t="s">
        <v>24</v>
      </c>
    </row>
    <row r="125" spans="1:11" ht="12.75" customHeight="1" x14ac:dyDescent="0.15">
      <c r="A125" s="59" t="s">
        <v>258</v>
      </c>
      <c r="B125" s="59" t="s">
        <v>285</v>
      </c>
      <c r="C125" s="59" t="s">
        <v>286</v>
      </c>
      <c r="D125" s="59">
        <v>2</v>
      </c>
      <c r="E125" s="59" t="s">
        <v>39</v>
      </c>
      <c r="F125" s="162">
        <v>40759</v>
      </c>
      <c r="G125" s="162">
        <v>40793</v>
      </c>
      <c r="H125" s="59">
        <v>34</v>
      </c>
      <c r="I125" s="59" t="s">
        <v>37</v>
      </c>
      <c r="J125" s="59" t="s">
        <v>38</v>
      </c>
      <c r="K125" s="59" t="s">
        <v>24</v>
      </c>
    </row>
    <row r="126" spans="1:11" ht="12.75" customHeight="1" x14ac:dyDescent="0.15">
      <c r="A126" s="59" t="s">
        <v>258</v>
      </c>
      <c r="B126" s="59" t="s">
        <v>285</v>
      </c>
      <c r="C126" s="59" t="s">
        <v>286</v>
      </c>
      <c r="D126" s="59">
        <v>2</v>
      </c>
      <c r="E126" s="59" t="s">
        <v>39</v>
      </c>
      <c r="F126" s="162">
        <v>40779</v>
      </c>
      <c r="G126" s="162">
        <v>40780</v>
      </c>
      <c r="H126" s="59">
        <v>1</v>
      </c>
      <c r="I126" s="59" t="s">
        <v>37</v>
      </c>
      <c r="J126" s="59" t="s">
        <v>38</v>
      </c>
      <c r="K126" s="59" t="s">
        <v>24</v>
      </c>
    </row>
    <row r="127" spans="1:11" ht="12.75" customHeight="1" x14ac:dyDescent="0.15">
      <c r="A127" s="59" t="s">
        <v>258</v>
      </c>
      <c r="B127" s="59" t="s">
        <v>287</v>
      </c>
      <c r="C127" s="59" t="s">
        <v>288</v>
      </c>
      <c r="D127" s="59">
        <v>2</v>
      </c>
      <c r="E127" s="59" t="s">
        <v>153</v>
      </c>
      <c r="F127" s="162">
        <v>40732</v>
      </c>
      <c r="G127" s="162">
        <v>40734</v>
      </c>
      <c r="H127" s="59">
        <v>2</v>
      </c>
      <c r="I127" s="59" t="s">
        <v>35</v>
      </c>
      <c r="J127" s="59" t="s">
        <v>36</v>
      </c>
      <c r="K127" s="59" t="s">
        <v>24</v>
      </c>
    </row>
    <row r="128" spans="1:11" ht="12.75" customHeight="1" x14ac:dyDescent="0.15">
      <c r="A128" s="59" t="s">
        <v>258</v>
      </c>
      <c r="B128" s="59" t="s">
        <v>287</v>
      </c>
      <c r="C128" s="59" t="s">
        <v>288</v>
      </c>
      <c r="D128" s="59">
        <v>2</v>
      </c>
      <c r="E128" s="59" t="s">
        <v>153</v>
      </c>
      <c r="F128" s="162">
        <v>40771</v>
      </c>
      <c r="G128" s="162">
        <v>40772</v>
      </c>
      <c r="H128" s="59">
        <v>1</v>
      </c>
      <c r="I128" s="59" t="s">
        <v>35</v>
      </c>
      <c r="J128" s="59" t="s">
        <v>36</v>
      </c>
      <c r="K128" s="59" t="s">
        <v>24</v>
      </c>
    </row>
    <row r="129" spans="1:11" ht="12.75" customHeight="1" x14ac:dyDescent="0.15">
      <c r="A129" s="59" t="s">
        <v>258</v>
      </c>
      <c r="B129" s="59" t="s">
        <v>287</v>
      </c>
      <c r="C129" s="59" t="s">
        <v>288</v>
      </c>
      <c r="D129" s="59">
        <v>2</v>
      </c>
      <c r="E129" s="59" t="s">
        <v>34</v>
      </c>
      <c r="F129" s="162">
        <v>40784</v>
      </c>
      <c r="G129" s="162">
        <v>40787</v>
      </c>
      <c r="H129" s="59">
        <v>3</v>
      </c>
      <c r="I129" s="59" t="s">
        <v>12</v>
      </c>
      <c r="J129" s="59" t="s">
        <v>36</v>
      </c>
      <c r="K129" s="59" t="s">
        <v>24</v>
      </c>
    </row>
    <row r="130" spans="1:11" ht="12.75" customHeight="1" x14ac:dyDescent="0.15">
      <c r="A130" s="59" t="s">
        <v>258</v>
      </c>
      <c r="B130" s="59" t="s">
        <v>295</v>
      </c>
      <c r="C130" s="59" t="s">
        <v>1306</v>
      </c>
      <c r="D130" s="59">
        <v>2</v>
      </c>
      <c r="E130" s="59" t="s">
        <v>39</v>
      </c>
      <c r="F130" s="162">
        <v>40723</v>
      </c>
      <c r="G130" s="162">
        <v>40724</v>
      </c>
      <c r="H130" s="59">
        <v>1</v>
      </c>
      <c r="I130" s="59" t="s">
        <v>37</v>
      </c>
      <c r="J130" s="59" t="s">
        <v>38</v>
      </c>
      <c r="K130" s="59" t="s">
        <v>24</v>
      </c>
    </row>
    <row r="131" spans="1:11" ht="12.75" customHeight="1" x14ac:dyDescent="0.15">
      <c r="A131" s="59" t="s">
        <v>258</v>
      </c>
      <c r="B131" s="59" t="s">
        <v>295</v>
      </c>
      <c r="C131" s="59" t="s">
        <v>1306</v>
      </c>
      <c r="D131" s="59">
        <v>2</v>
      </c>
      <c r="E131" s="59" t="s">
        <v>39</v>
      </c>
      <c r="F131" s="162">
        <v>40744</v>
      </c>
      <c r="G131" s="162">
        <v>40745</v>
      </c>
      <c r="H131" s="59">
        <v>1</v>
      </c>
      <c r="I131" s="59" t="s">
        <v>37</v>
      </c>
      <c r="J131" s="59" t="s">
        <v>38</v>
      </c>
      <c r="K131" s="59" t="s">
        <v>24</v>
      </c>
    </row>
    <row r="132" spans="1:11" ht="12.75" customHeight="1" x14ac:dyDescent="0.15">
      <c r="A132" s="59" t="s">
        <v>258</v>
      </c>
      <c r="B132" s="59" t="s">
        <v>295</v>
      </c>
      <c r="C132" s="59" t="s">
        <v>1306</v>
      </c>
      <c r="D132" s="59">
        <v>2</v>
      </c>
      <c r="E132" s="59" t="s">
        <v>39</v>
      </c>
      <c r="F132" s="162">
        <v>40779</v>
      </c>
      <c r="G132" s="162">
        <v>40780</v>
      </c>
      <c r="H132" s="59">
        <v>1</v>
      </c>
      <c r="I132" s="59" t="s">
        <v>37</v>
      </c>
      <c r="J132" s="59" t="s">
        <v>38</v>
      </c>
      <c r="K132" s="59" t="s">
        <v>24</v>
      </c>
    </row>
    <row r="133" spans="1:11" ht="12.75" customHeight="1" x14ac:dyDescent="0.15">
      <c r="A133" s="59" t="s">
        <v>258</v>
      </c>
      <c r="B133" s="59" t="s">
        <v>289</v>
      </c>
      <c r="C133" s="59" t="s">
        <v>290</v>
      </c>
      <c r="D133" s="59">
        <v>2</v>
      </c>
      <c r="E133" s="59" t="s">
        <v>153</v>
      </c>
      <c r="F133" s="162">
        <v>40732</v>
      </c>
      <c r="G133" s="162">
        <v>40734</v>
      </c>
      <c r="H133" s="59">
        <v>2</v>
      </c>
      <c r="I133" s="59" t="s">
        <v>35</v>
      </c>
      <c r="J133" s="59" t="s">
        <v>36</v>
      </c>
      <c r="K133" s="59" t="s">
        <v>24</v>
      </c>
    </row>
    <row r="134" spans="1:11" ht="12.75" customHeight="1" x14ac:dyDescent="0.15">
      <c r="A134" s="59" t="s">
        <v>258</v>
      </c>
      <c r="B134" s="59" t="s">
        <v>289</v>
      </c>
      <c r="C134" s="59" t="s">
        <v>290</v>
      </c>
      <c r="D134" s="59">
        <v>2</v>
      </c>
      <c r="E134" s="59" t="s">
        <v>153</v>
      </c>
      <c r="F134" s="162">
        <v>40771</v>
      </c>
      <c r="G134" s="162">
        <v>40772</v>
      </c>
      <c r="H134" s="59">
        <v>1</v>
      </c>
      <c r="I134" s="59" t="s">
        <v>35</v>
      </c>
      <c r="J134" s="59" t="s">
        <v>36</v>
      </c>
      <c r="K134" s="59" t="s">
        <v>24</v>
      </c>
    </row>
    <row r="135" spans="1:11" ht="12.75" customHeight="1" x14ac:dyDescent="0.15">
      <c r="A135" s="59" t="s">
        <v>258</v>
      </c>
      <c r="B135" s="59" t="s">
        <v>289</v>
      </c>
      <c r="C135" s="59" t="s">
        <v>290</v>
      </c>
      <c r="D135" s="59">
        <v>2</v>
      </c>
      <c r="E135" s="59" t="s">
        <v>34</v>
      </c>
      <c r="F135" s="162">
        <v>40784</v>
      </c>
      <c r="G135" s="162">
        <v>40787</v>
      </c>
      <c r="H135" s="59">
        <v>3</v>
      </c>
      <c r="I135" s="59" t="s">
        <v>12</v>
      </c>
      <c r="J135" s="59" t="s">
        <v>36</v>
      </c>
      <c r="K135" s="59" t="s">
        <v>24</v>
      </c>
    </row>
    <row r="136" spans="1:11" ht="12.75" customHeight="1" x14ac:dyDescent="0.15">
      <c r="A136" s="59" t="s">
        <v>258</v>
      </c>
      <c r="B136" s="59" t="s">
        <v>291</v>
      </c>
      <c r="C136" s="59" t="s">
        <v>292</v>
      </c>
      <c r="D136" s="59">
        <v>2</v>
      </c>
      <c r="E136" s="59" t="s">
        <v>153</v>
      </c>
      <c r="F136" s="162">
        <v>40732</v>
      </c>
      <c r="G136" s="162">
        <v>40734</v>
      </c>
      <c r="H136" s="59">
        <v>2</v>
      </c>
      <c r="I136" s="59" t="s">
        <v>35</v>
      </c>
      <c r="J136" s="59" t="s">
        <v>36</v>
      </c>
      <c r="K136" s="59" t="s">
        <v>24</v>
      </c>
    </row>
    <row r="137" spans="1:11" ht="12.75" customHeight="1" x14ac:dyDescent="0.15">
      <c r="A137" s="59" t="s">
        <v>258</v>
      </c>
      <c r="B137" s="59" t="s">
        <v>291</v>
      </c>
      <c r="C137" s="59" t="s">
        <v>292</v>
      </c>
      <c r="D137" s="59">
        <v>2</v>
      </c>
      <c r="E137" s="59" t="s">
        <v>153</v>
      </c>
      <c r="F137" s="162">
        <v>40771</v>
      </c>
      <c r="G137" s="162">
        <v>40772</v>
      </c>
      <c r="H137" s="59">
        <v>1</v>
      </c>
      <c r="I137" s="59" t="s">
        <v>35</v>
      </c>
      <c r="J137" s="59" t="s">
        <v>36</v>
      </c>
      <c r="K137" s="59" t="s">
        <v>24</v>
      </c>
    </row>
    <row r="138" spans="1:11" ht="12.75" customHeight="1" x14ac:dyDescent="0.15">
      <c r="A138" s="59" t="s">
        <v>258</v>
      </c>
      <c r="B138" s="59" t="s">
        <v>291</v>
      </c>
      <c r="C138" s="59" t="s">
        <v>292</v>
      </c>
      <c r="D138" s="59">
        <v>2</v>
      </c>
      <c r="E138" s="59" t="s">
        <v>34</v>
      </c>
      <c r="F138" s="162">
        <v>40784</v>
      </c>
      <c r="G138" s="162">
        <v>40785</v>
      </c>
      <c r="H138" s="59">
        <v>1</v>
      </c>
      <c r="I138" s="59" t="s">
        <v>12</v>
      </c>
      <c r="J138" s="59" t="s">
        <v>36</v>
      </c>
      <c r="K138" s="59" t="s">
        <v>24</v>
      </c>
    </row>
    <row r="139" spans="1:11" ht="12.75" customHeight="1" x14ac:dyDescent="0.15">
      <c r="A139" s="59" t="s">
        <v>258</v>
      </c>
      <c r="B139" s="59" t="s">
        <v>293</v>
      </c>
      <c r="C139" s="59" t="s">
        <v>294</v>
      </c>
      <c r="D139" s="59">
        <v>2</v>
      </c>
      <c r="E139" s="59" t="s">
        <v>153</v>
      </c>
      <c r="F139" s="162">
        <v>40732</v>
      </c>
      <c r="G139" s="162">
        <v>40734</v>
      </c>
      <c r="H139" s="59">
        <v>2</v>
      </c>
      <c r="I139" s="59" t="s">
        <v>35</v>
      </c>
      <c r="J139" s="59" t="s">
        <v>36</v>
      </c>
      <c r="K139" s="59" t="s">
        <v>24</v>
      </c>
    </row>
    <row r="140" spans="1:11" ht="12.75" customHeight="1" x14ac:dyDescent="0.15">
      <c r="A140" s="59" t="s">
        <v>258</v>
      </c>
      <c r="B140" s="59" t="s">
        <v>293</v>
      </c>
      <c r="C140" s="59" t="s">
        <v>294</v>
      </c>
      <c r="D140" s="59">
        <v>2</v>
      </c>
      <c r="E140" s="59" t="s">
        <v>153</v>
      </c>
      <c r="F140" s="162">
        <v>40771</v>
      </c>
      <c r="G140" s="162">
        <v>40772</v>
      </c>
      <c r="H140" s="59">
        <v>1</v>
      </c>
      <c r="I140" s="59" t="s">
        <v>35</v>
      </c>
      <c r="J140" s="59" t="s">
        <v>36</v>
      </c>
      <c r="K140" s="59" t="s">
        <v>24</v>
      </c>
    </row>
    <row r="141" spans="1:11" ht="12.75" customHeight="1" x14ac:dyDescent="0.15">
      <c r="A141" s="161" t="s">
        <v>258</v>
      </c>
      <c r="B141" s="161" t="s">
        <v>293</v>
      </c>
      <c r="C141" s="161" t="s">
        <v>294</v>
      </c>
      <c r="D141" s="161">
        <v>2</v>
      </c>
      <c r="E141" s="161" t="s">
        <v>34</v>
      </c>
      <c r="F141" s="167">
        <v>40784</v>
      </c>
      <c r="G141" s="167">
        <v>40785</v>
      </c>
      <c r="H141" s="161">
        <v>1</v>
      </c>
      <c r="I141" s="161" t="s">
        <v>12</v>
      </c>
      <c r="J141" s="161" t="s">
        <v>36</v>
      </c>
      <c r="K141" s="161" t="s">
        <v>24</v>
      </c>
    </row>
    <row r="142" spans="1:11" ht="12.75" customHeight="1" x14ac:dyDescent="0.15">
      <c r="A142" s="48"/>
      <c r="B142" s="12">
        <f>SUM(IF(FREQUENCY(MATCH(B95:B141,B95:B141,0),MATCH(B95:B141,B95:B141,0))&gt;0,1))</f>
        <v>19</v>
      </c>
      <c r="C142" s="12"/>
      <c r="D142" s="12"/>
      <c r="E142" s="20">
        <f>COUNTA(E95:E141)</f>
        <v>47</v>
      </c>
      <c r="F142" s="20"/>
      <c r="G142" s="20"/>
      <c r="H142" s="20">
        <f>SUM(H95:H141)</f>
        <v>126</v>
      </c>
      <c r="I142" s="48"/>
      <c r="J142" s="48"/>
      <c r="K142" s="48"/>
    </row>
    <row r="143" spans="1:11" ht="12.75" customHeight="1" x14ac:dyDescent="0.1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ht="12.75" customHeight="1" x14ac:dyDescent="0.15">
      <c r="A144" s="59" t="s">
        <v>297</v>
      </c>
      <c r="B144" s="59" t="s">
        <v>298</v>
      </c>
      <c r="C144" s="59" t="s">
        <v>299</v>
      </c>
      <c r="D144" s="59">
        <v>2</v>
      </c>
      <c r="E144" s="59" t="s">
        <v>39</v>
      </c>
      <c r="F144" s="162">
        <v>40737</v>
      </c>
      <c r="G144" s="162">
        <v>40740</v>
      </c>
      <c r="H144" s="59">
        <v>3</v>
      </c>
      <c r="I144" s="59" t="s">
        <v>37</v>
      </c>
      <c r="J144" s="59" t="s">
        <v>38</v>
      </c>
      <c r="K144" s="59" t="s">
        <v>24</v>
      </c>
    </row>
    <row r="145" spans="1:11" ht="12.75" customHeight="1" x14ac:dyDescent="0.15">
      <c r="A145" s="59" t="s">
        <v>297</v>
      </c>
      <c r="B145" s="59" t="s">
        <v>298</v>
      </c>
      <c r="C145" s="59" t="s">
        <v>299</v>
      </c>
      <c r="D145" s="59">
        <v>2</v>
      </c>
      <c r="E145" s="59" t="s">
        <v>39</v>
      </c>
      <c r="F145" s="162">
        <v>40744</v>
      </c>
      <c r="G145" s="162">
        <v>40746</v>
      </c>
      <c r="H145" s="59">
        <v>2</v>
      </c>
      <c r="I145" s="59" t="s">
        <v>37</v>
      </c>
      <c r="J145" s="59" t="s">
        <v>38</v>
      </c>
      <c r="K145" s="59" t="s">
        <v>24</v>
      </c>
    </row>
    <row r="146" spans="1:11" ht="12.75" customHeight="1" x14ac:dyDescent="0.15">
      <c r="A146" s="59" t="s">
        <v>297</v>
      </c>
      <c r="B146" s="59" t="s">
        <v>302</v>
      </c>
      <c r="C146" s="59" t="s">
        <v>303</v>
      </c>
      <c r="D146" s="59">
        <v>2</v>
      </c>
      <c r="E146" s="59" t="s">
        <v>39</v>
      </c>
      <c r="F146" s="162">
        <v>40731</v>
      </c>
      <c r="G146" s="162">
        <v>40733</v>
      </c>
      <c r="H146" s="59">
        <v>2</v>
      </c>
      <c r="I146" s="59" t="s">
        <v>37</v>
      </c>
      <c r="J146" s="59" t="s">
        <v>38</v>
      </c>
      <c r="K146" s="59" t="s">
        <v>24</v>
      </c>
    </row>
    <row r="147" spans="1:11" ht="12.75" customHeight="1" x14ac:dyDescent="0.15">
      <c r="A147" s="59" t="s">
        <v>297</v>
      </c>
      <c r="B147" s="59" t="s">
        <v>302</v>
      </c>
      <c r="C147" s="59" t="s">
        <v>303</v>
      </c>
      <c r="D147" s="59">
        <v>2</v>
      </c>
      <c r="E147" s="59" t="s">
        <v>39</v>
      </c>
      <c r="F147" s="162">
        <v>40737</v>
      </c>
      <c r="G147" s="162">
        <v>40743</v>
      </c>
      <c r="H147" s="59">
        <v>6</v>
      </c>
      <c r="I147" s="59" t="s">
        <v>37</v>
      </c>
      <c r="J147" s="59" t="s">
        <v>38</v>
      </c>
      <c r="K147" s="59" t="s">
        <v>24</v>
      </c>
    </row>
    <row r="148" spans="1:11" ht="12.75" customHeight="1" x14ac:dyDescent="0.15">
      <c r="A148" s="59" t="s">
        <v>297</v>
      </c>
      <c r="B148" s="59" t="s">
        <v>304</v>
      </c>
      <c r="C148" s="59" t="s">
        <v>303</v>
      </c>
      <c r="D148" s="59">
        <v>2</v>
      </c>
      <c r="E148" s="59" t="s">
        <v>39</v>
      </c>
      <c r="F148" s="162">
        <v>40710</v>
      </c>
      <c r="G148" s="162">
        <v>40711</v>
      </c>
      <c r="H148" s="59">
        <v>1</v>
      </c>
      <c r="I148" s="59" t="s">
        <v>37</v>
      </c>
      <c r="J148" s="59" t="s">
        <v>38</v>
      </c>
      <c r="K148" s="59" t="s">
        <v>24</v>
      </c>
    </row>
    <row r="149" spans="1:11" ht="12.75" customHeight="1" x14ac:dyDescent="0.15">
      <c r="A149" s="59" t="s">
        <v>297</v>
      </c>
      <c r="B149" s="59" t="s">
        <v>304</v>
      </c>
      <c r="C149" s="59" t="s">
        <v>303</v>
      </c>
      <c r="D149" s="59">
        <v>2</v>
      </c>
      <c r="E149" s="59" t="s">
        <v>39</v>
      </c>
      <c r="F149" s="162">
        <v>40731</v>
      </c>
      <c r="G149" s="162">
        <v>40733</v>
      </c>
      <c r="H149" s="59">
        <v>2</v>
      </c>
      <c r="I149" s="59" t="s">
        <v>37</v>
      </c>
      <c r="J149" s="59" t="s">
        <v>38</v>
      </c>
      <c r="K149" s="59" t="s">
        <v>24</v>
      </c>
    </row>
    <row r="150" spans="1:11" ht="12.75" customHeight="1" x14ac:dyDescent="0.15">
      <c r="A150" s="59" t="s">
        <v>297</v>
      </c>
      <c r="B150" s="59" t="s">
        <v>304</v>
      </c>
      <c r="C150" s="59" t="s">
        <v>303</v>
      </c>
      <c r="D150" s="59">
        <v>2</v>
      </c>
      <c r="E150" s="59" t="s">
        <v>39</v>
      </c>
      <c r="F150" s="162">
        <v>40772</v>
      </c>
      <c r="G150" s="162">
        <v>40773</v>
      </c>
      <c r="H150" s="59">
        <v>1</v>
      </c>
      <c r="I150" s="59" t="s">
        <v>37</v>
      </c>
      <c r="J150" s="59" t="s">
        <v>38</v>
      </c>
      <c r="K150" s="59" t="s">
        <v>24</v>
      </c>
    </row>
    <row r="151" spans="1:11" ht="12.75" customHeight="1" x14ac:dyDescent="0.15">
      <c r="A151" s="59" t="s">
        <v>297</v>
      </c>
      <c r="B151" s="59" t="s">
        <v>327</v>
      </c>
      <c r="C151" s="59" t="s">
        <v>1291</v>
      </c>
      <c r="D151" s="59">
        <v>3</v>
      </c>
      <c r="E151" s="59" t="s">
        <v>39</v>
      </c>
      <c r="F151" s="162">
        <v>40731</v>
      </c>
      <c r="G151" s="162">
        <v>40732</v>
      </c>
      <c r="H151" s="59">
        <v>1</v>
      </c>
      <c r="I151" s="59" t="s">
        <v>37</v>
      </c>
      <c r="J151" s="59" t="s">
        <v>38</v>
      </c>
      <c r="K151" s="59" t="s">
        <v>24</v>
      </c>
    </row>
    <row r="152" spans="1:11" ht="12.75" customHeight="1" x14ac:dyDescent="0.15">
      <c r="A152" s="59" t="s">
        <v>297</v>
      </c>
      <c r="B152" s="59" t="s">
        <v>300</v>
      </c>
      <c r="C152" s="59" t="s">
        <v>1291</v>
      </c>
      <c r="D152" s="59">
        <v>2</v>
      </c>
      <c r="E152" s="59" t="s">
        <v>39</v>
      </c>
      <c r="F152" s="162">
        <v>40737</v>
      </c>
      <c r="G152" s="162">
        <v>40738</v>
      </c>
      <c r="H152" s="59">
        <v>1</v>
      </c>
      <c r="I152" s="59" t="s">
        <v>37</v>
      </c>
      <c r="J152" s="59" t="s">
        <v>38</v>
      </c>
      <c r="K152" s="59" t="s">
        <v>24</v>
      </c>
    </row>
    <row r="153" spans="1:11" ht="12.75" customHeight="1" x14ac:dyDescent="0.15">
      <c r="A153" s="59" t="s">
        <v>297</v>
      </c>
      <c r="B153" s="59" t="s">
        <v>311</v>
      </c>
      <c r="C153" s="59" t="s">
        <v>1359</v>
      </c>
      <c r="D153" s="59">
        <v>2</v>
      </c>
      <c r="E153" s="59" t="s">
        <v>39</v>
      </c>
      <c r="F153" s="162">
        <v>40737</v>
      </c>
      <c r="G153" s="162">
        <v>40738</v>
      </c>
      <c r="H153" s="59">
        <v>1</v>
      </c>
      <c r="I153" s="59" t="s">
        <v>37</v>
      </c>
      <c r="J153" s="59" t="s">
        <v>38</v>
      </c>
      <c r="K153" s="59" t="s">
        <v>24</v>
      </c>
    </row>
    <row r="154" spans="1:11" ht="12.75" customHeight="1" x14ac:dyDescent="0.15">
      <c r="A154" s="59" t="s">
        <v>297</v>
      </c>
      <c r="B154" s="59" t="s">
        <v>311</v>
      </c>
      <c r="C154" s="59" t="s">
        <v>1359</v>
      </c>
      <c r="D154" s="59">
        <v>2</v>
      </c>
      <c r="E154" s="59" t="s">
        <v>39</v>
      </c>
      <c r="F154" s="162">
        <v>40738</v>
      </c>
      <c r="G154" s="162">
        <v>40743</v>
      </c>
      <c r="H154" s="59">
        <v>5</v>
      </c>
      <c r="I154" s="59" t="s">
        <v>37</v>
      </c>
      <c r="J154" s="59" t="s">
        <v>38</v>
      </c>
      <c r="K154" s="59" t="s">
        <v>24</v>
      </c>
    </row>
    <row r="155" spans="1:11" ht="12.75" customHeight="1" x14ac:dyDescent="0.15">
      <c r="A155" s="59" t="s">
        <v>297</v>
      </c>
      <c r="B155" s="59" t="s">
        <v>307</v>
      </c>
      <c r="C155" s="59" t="s">
        <v>308</v>
      </c>
      <c r="D155" s="59">
        <v>2</v>
      </c>
      <c r="E155" s="59" t="s">
        <v>39</v>
      </c>
      <c r="F155" s="162">
        <v>40737</v>
      </c>
      <c r="G155" s="162">
        <v>40740</v>
      </c>
      <c r="H155" s="59">
        <v>3</v>
      </c>
      <c r="I155" s="59" t="s">
        <v>37</v>
      </c>
      <c r="J155" s="59" t="s">
        <v>38</v>
      </c>
      <c r="K155" s="59" t="s">
        <v>24</v>
      </c>
    </row>
    <row r="156" spans="1:11" ht="12.75" customHeight="1" x14ac:dyDescent="0.15">
      <c r="A156" s="59" t="s">
        <v>297</v>
      </c>
      <c r="B156" s="59" t="s">
        <v>307</v>
      </c>
      <c r="C156" s="59" t="s">
        <v>308</v>
      </c>
      <c r="D156" s="59">
        <v>2</v>
      </c>
      <c r="E156" s="59" t="s">
        <v>39</v>
      </c>
      <c r="F156" s="162">
        <v>40744</v>
      </c>
      <c r="G156" s="162">
        <v>40746</v>
      </c>
      <c r="H156" s="59">
        <v>2</v>
      </c>
      <c r="I156" s="59" t="s">
        <v>37</v>
      </c>
      <c r="J156" s="59" t="s">
        <v>38</v>
      </c>
      <c r="K156" s="59" t="s">
        <v>24</v>
      </c>
    </row>
    <row r="157" spans="1:11" ht="12.75" customHeight="1" x14ac:dyDescent="0.15">
      <c r="A157" s="59" t="s">
        <v>297</v>
      </c>
      <c r="B157" s="59" t="s">
        <v>307</v>
      </c>
      <c r="C157" s="59" t="s">
        <v>308</v>
      </c>
      <c r="D157" s="59">
        <v>2</v>
      </c>
      <c r="E157" s="59" t="s">
        <v>39</v>
      </c>
      <c r="F157" s="162">
        <v>40772</v>
      </c>
      <c r="G157" s="162">
        <v>40773</v>
      </c>
      <c r="H157" s="59">
        <v>1</v>
      </c>
      <c r="I157" s="59" t="s">
        <v>37</v>
      </c>
      <c r="J157" s="59" t="s">
        <v>38</v>
      </c>
      <c r="K157" s="59" t="s">
        <v>24</v>
      </c>
    </row>
    <row r="158" spans="1:11" ht="12.75" customHeight="1" x14ac:dyDescent="0.15">
      <c r="A158" s="59" t="s">
        <v>297</v>
      </c>
      <c r="B158" s="59" t="s">
        <v>993</v>
      </c>
      <c r="C158" s="59" t="s">
        <v>994</v>
      </c>
      <c r="D158" s="59">
        <v>2</v>
      </c>
      <c r="E158" s="59" t="s">
        <v>39</v>
      </c>
      <c r="F158" s="162">
        <v>40758</v>
      </c>
      <c r="G158" s="162">
        <v>40759</v>
      </c>
      <c r="H158" s="59">
        <v>1</v>
      </c>
      <c r="I158" s="59" t="s">
        <v>37</v>
      </c>
      <c r="J158" s="59" t="s">
        <v>1307</v>
      </c>
      <c r="K158" s="59" t="s">
        <v>24</v>
      </c>
    </row>
    <row r="159" spans="1:11" ht="12.75" customHeight="1" x14ac:dyDescent="0.15">
      <c r="A159" s="59" t="s">
        <v>297</v>
      </c>
      <c r="B159" s="59" t="s">
        <v>1023</v>
      </c>
      <c r="C159" s="59" t="s">
        <v>1024</v>
      </c>
      <c r="D159" s="59">
        <v>2</v>
      </c>
      <c r="E159" s="59" t="s">
        <v>39</v>
      </c>
      <c r="F159" s="162">
        <v>40731</v>
      </c>
      <c r="G159" s="162">
        <v>40732</v>
      </c>
      <c r="H159" s="59">
        <v>1</v>
      </c>
      <c r="I159" s="59" t="s">
        <v>37</v>
      </c>
      <c r="J159" s="59" t="s">
        <v>38</v>
      </c>
      <c r="K159" s="59" t="s">
        <v>24</v>
      </c>
    </row>
    <row r="160" spans="1:11" ht="12.75" customHeight="1" x14ac:dyDescent="0.15">
      <c r="A160" s="59" t="s">
        <v>297</v>
      </c>
      <c r="B160" s="59" t="s">
        <v>1023</v>
      </c>
      <c r="C160" s="59" t="s">
        <v>1024</v>
      </c>
      <c r="D160" s="59">
        <v>2</v>
      </c>
      <c r="E160" s="59" t="s">
        <v>39</v>
      </c>
      <c r="F160" s="162">
        <v>40745</v>
      </c>
      <c r="G160" s="162">
        <v>40746</v>
      </c>
      <c r="H160" s="59">
        <v>1</v>
      </c>
      <c r="I160" s="59" t="s">
        <v>37</v>
      </c>
      <c r="J160" s="59" t="s">
        <v>38</v>
      </c>
      <c r="K160" s="59" t="s">
        <v>24</v>
      </c>
    </row>
    <row r="161" spans="1:11" ht="12.75" customHeight="1" x14ac:dyDescent="0.15">
      <c r="A161" s="59" t="s">
        <v>297</v>
      </c>
      <c r="B161" s="59" t="s">
        <v>317</v>
      </c>
      <c r="C161" s="59" t="s">
        <v>318</v>
      </c>
      <c r="D161" s="59">
        <v>2</v>
      </c>
      <c r="E161" s="59" t="s">
        <v>39</v>
      </c>
      <c r="F161" s="162">
        <v>40737</v>
      </c>
      <c r="G161" s="162">
        <v>40740</v>
      </c>
      <c r="H161" s="59">
        <v>3</v>
      </c>
      <c r="I161" s="59" t="s">
        <v>37</v>
      </c>
      <c r="J161" s="59" t="s">
        <v>38</v>
      </c>
      <c r="K161" s="59" t="s">
        <v>24</v>
      </c>
    </row>
    <row r="162" spans="1:11" ht="12.75" customHeight="1" x14ac:dyDescent="0.15">
      <c r="A162" s="59" t="s">
        <v>297</v>
      </c>
      <c r="B162" s="59" t="s">
        <v>317</v>
      </c>
      <c r="C162" s="59" t="s">
        <v>318</v>
      </c>
      <c r="D162" s="59">
        <v>2</v>
      </c>
      <c r="E162" s="59" t="s">
        <v>39</v>
      </c>
      <c r="F162" s="162">
        <v>40744</v>
      </c>
      <c r="G162" s="162">
        <v>40746</v>
      </c>
      <c r="H162" s="59">
        <v>2</v>
      </c>
      <c r="I162" s="59" t="s">
        <v>37</v>
      </c>
      <c r="J162" s="59" t="s">
        <v>38</v>
      </c>
      <c r="K162" s="59" t="s">
        <v>24</v>
      </c>
    </row>
    <row r="163" spans="1:11" ht="12.75" customHeight="1" x14ac:dyDescent="0.15">
      <c r="A163" s="59" t="s">
        <v>297</v>
      </c>
      <c r="B163" s="59" t="s">
        <v>319</v>
      </c>
      <c r="C163" s="59" t="s">
        <v>318</v>
      </c>
      <c r="D163" s="59">
        <v>2</v>
      </c>
      <c r="E163" s="59" t="s">
        <v>39</v>
      </c>
      <c r="F163" s="162">
        <v>40737</v>
      </c>
      <c r="G163" s="162">
        <v>40740</v>
      </c>
      <c r="H163" s="59">
        <v>3</v>
      </c>
      <c r="I163" s="59" t="s">
        <v>37</v>
      </c>
      <c r="J163" s="59" t="s">
        <v>38</v>
      </c>
      <c r="K163" s="59" t="s">
        <v>24</v>
      </c>
    </row>
    <row r="164" spans="1:11" ht="12.75" customHeight="1" x14ac:dyDescent="0.15">
      <c r="A164" s="59" t="s">
        <v>297</v>
      </c>
      <c r="B164" s="59" t="s">
        <v>319</v>
      </c>
      <c r="C164" s="59" t="s">
        <v>318</v>
      </c>
      <c r="D164" s="59">
        <v>2</v>
      </c>
      <c r="E164" s="59" t="s">
        <v>39</v>
      </c>
      <c r="F164" s="162">
        <v>40744</v>
      </c>
      <c r="G164" s="162">
        <v>40746</v>
      </c>
      <c r="H164" s="59">
        <v>2</v>
      </c>
      <c r="I164" s="59" t="s">
        <v>37</v>
      </c>
      <c r="J164" s="59" t="s">
        <v>38</v>
      </c>
      <c r="K164" s="59" t="s">
        <v>24</v>
      </c>
    </row>
    <row r="165" spans="1:11" ht="12.75" customHeight="1" x14ac:dyDescent="0.15">
      <c r="A165" s="59" t="s">
        <v>297</v>
      </c>
      <c r="B165" s="59" t="s">
        <v>320</v>
      </c>
      <c r="C165" s="59" t="s">
        <v>321</v>
      </c>
      <c r="D165" s="59">
        <v>2</v>
      </c>
      <c r="E165" s="59" t="s">
        <v>39</v>
      </c>
      <c r="F165" s="162">
        <v>40745</v>
      </c>
      <c r="G165" s="162">
        <v>40746</v>
      </c>
      <c r="H165" s="59">
        <v>1</v>
      </c>
      <c r="I165" s="59" t="s">
        <v>37</v>
      </c>
      <c r="J165" s="59" t="s">
        <v>38</v>
      </c>
      <c r="K165" s="59" t="s">
        <v>24</v>
      </c>
    </row>
    <row r="166" spans="1:11" ht="12.75" customHeight="1" x14ac:dyDescent="0.15">
      <c r="A166" s="59" t="s">
        <v>297</v>
      </c>
      <c r="B166" s="59" t="s">
        <v>320</v>
      </c>
      <c r="C166" s="59" t="s">
        <v>321</v>
      </c>
      <c r="D166" s="59">
        <v>2</v>
      </c>
      <c r="E166" s="59" t="s">
        <v>39</v>
      </c>
      <c r="F166" s="162">
        <v>40752</v>
      </c>
      <c r="G166" s="162">
        <v>40753</v>
      </c>
      <c r="H166" s="59">
        <v>1</v>
      </c>
      <c r="I166" s="59" t="s">
        <v>37</v>
      </c>
      <c r="J166" s="59" t="s">
        <v>38</v>
      </c>
      <c r="K166" s="59" t="s">
        <v>24</v>
      </c>
    </row>
    <row r="167" spans="1:11" ht="12.75" customHeight="1" x14ac:dyDescent="0.15">
      <c r="A167" s="59" t="s">
        <v>297</v>
      </c>
      <c r="B167" s="59" t="s">
        <v>320</v>
      </c>
      <c r="C167" s="59" t="s">
        <v>321</v>
      </c>
      <c r="D167" s="59">
        <v>2</v>
      </c>
      <c r="E167" s="59" t="s">
        <v>39</v>
      </c>
      <c r="F167" s="162">
        <v>40765</v>
      </c>
      <c r="G167" s="162">
        <v>40779</v>
      </c>
      <c r="H167" s="59">
        <v>14</v>
      </c>
      <c r="I167" s="59" t="s">
        <v>37</v>
      </c>
      <c r="J167" s="59" t="s">
        <v>38</v>
      </c>
      <c r="K167" s="59" t="s">
        <v>24</v>
      </c>
    </row>
    <row r="168" spans="1:11" ht="12.75" customHeight="1" x14ac:dyDescent="0.15">
      <c r="A168" s="59" t="s">
        <v>297</v>
      </c>
      <c r="B168" s="59" t="s">
        <v>320</v>
      </c>
      <c r="C168" s="59" t="s">
        <v>321</v>
      </c>
      <c r="D168" s="59">
        <v>2</v>
      </c>
      <c r="E168" s="59" t="s">
        <v>39</v>
      </c>
      <c r="F168" s="162">
        <v>40786</v>
      </c>
      <c r="G168" s="162">
        <v>40802</v>
      </c>
      <c r="H168" s="59">
        <v>16</v>
      </c>
      <c r="I168" s="59" t="s">
        <v>37</v>
      </c>
      <c r="J168" s="59" t="s">
        <v>38</v>
      </c>
      <c r="K168" s="59" t="s">
        <v>24</v>
      </c>
    </row>
    <row r="169" spans="1:11" ht="12.75" customHeight="1" x14ac:dyDescent="0.15">
      <c r="A169" s="59" t="s">
        <v>297</v>
      </c>
      <c r="B169" s="59" t="s">
        <v>322</v>
      </c>
      <c r="C169" s="59" t="s">
        <v>1360</v>
      </c>
      <c r="D169" s="59">
        <v>2</v>
      </c>
      <c r="E169" s="59" t="s">
        <v>39</v>
      </c>
      <c r="F169" s="162">
        <v>40737</v>
      </c>
      <c r="G169" s="162">
        <v>40738</v>
      </c>
      <c r="H169" s="59">
        <v>1</v>
      </c>
      <c r="I169" s="59" t="s">
        <v>37</v>
      </c>
      <c r="J169" s="59" t="s">
        <v>38</v>
      </c>
      <c r="K169" s="59" t="s">
        <v>24</v>
      </c>
    </row>
    <row r="170" spans="1:11" ht="12.75" customHeight="1" x14ac:dyDescent="0.15">
      <c r="A170" s="59" t="s">
        <v>297</v>
      </c>
      <c r="B170" s="59" t="s">
        <v>322</v>
      </c>
      <c r="C170" s="59" t="s">
        <v>1360</v>
      </c>
      <c r="D170" s="59">
        <v>2</v>
      </c>
      <c r="E170" s="59" t="s">
        <v>34</v>
      </c>
      <c r="F170" s="162">
        <v>40783</v>
      </c>
      <c r="G170" s="162">
        <v>40791</v>
      </c>
      <c r="H170" s="59">
        <v>8</v>
      </c>
      <c r="I170" s="59" t="s">
        <v>12</v>
      </c>
      <c r="J170" s="59" t="s">
        <v>36</v>
      </c>
      <c r="K170" s="59" t="s">
        <v>24</v>
      </c>
    </row>
    <row r="171" spans="1:11" ht="12.75" customHeight="1" x14ac:dyDescent="0.15">
      <c r="A171" s="161" t="s">
        <v>297</v>
      </c>
      <c r="B171" s="161" t="s">
        <v>329</v>
      </c>
      <c r="C171" s="161" t="s">
        <v>330</v>
      </c>
      <c r="D171" s="161">
        <v>2</v>
      </c>
      <c r="E171" s="161" t="s">
        <v>39</v>
      </c>
      <c r="F171" s="167">
        <v>40760</v>
      </c>
      <c r="G171" s="167">
        <v>40761</v>
      </c>
      <c r="H171" s="161">
        <v>1</v>
      </c>
      <c r="I171" s="161" t="s">
        <v>37</v>
      </c>
      <c r="J171" s="161" t="s">
        <v>12</v>
      </c>
      <c r="K171" s="161" t="s">
        <v>24</v>
      </c>
    </row>
    <row r="172" spans="1:11" ht="12.75" customHeight="1" x14ac:dyDescent="0.15">
      <c r="A172" s="48"/>
      <c r="B172" s="12">
        <f>SUM(IF(FREQUENCY(MATCH(B144:B171,B144:B171,0),MATCH(B144:B171,B144:B171,0))&gt;0,1))</f>
        <v>14</v>
      </c>
      <c r="C172" s="53"/>
      <c r="D172" s="53"/>
      <c r="E172" s="20">
        <f>COUNTA(E144:E171)</f>
        <v>28</v>
      </c>
      <c r="F172" s="20"/>
      <c r="G172" s="20"/>
      <c r="H172" s="20">
        <f>SUM(H144:H171)</f>
        <v>86</v>
      </c>
      <c r="I172" s="48"/>
      <c r="J172" s="48"/>
      <c r="K172" s="48"/>
    </row>
    <row r="173" spans="1:11" ht="12.75" customHeight="1" x14ac:dyDescent="0.15">
      <c r="A173" s="48"/>
      <c r="B173" s="12"/>
      <c r="C173" s="53"/>
      <c r="D173" s="53"/>
      <c r="E173" s="20"/>
      <c r="F173" s="20"/>
      <c r="G173" s="20"/>
      <c r="H173" s="20"/>
      <c r="I173" s="48"/>
      <c r="J173" s="48"/>
      <c r="K173" s="48"/>
    </row>
    <row r="174" spans="1:11" ht="12.75" customHeight="1" x14ac:dyDescent="0.15">
      <c r="A174" s="59" t="s">
        <v>331</v>
      </c>
      <c r="B174" s="59" t="s">
        <v>1126</v>
      </c>
      <c r="C174" s="59" t="s">
        <v>1127</v>
      </c>
      <c r="D174" s="59">
        <v>3</v>
      </c>
      <c r="E174" s="59" t="s">
        <v>34</v>
      </c>
      <c r="F174" s="162">
        <v>40745</v>
      </c>
      <c r="G174" s="162">
        <v>40746</v>
      </c>
      <c r="H174" s="59">
        <v>1</v>
      </c>
      <c r="I174" s="59" t="s">
        <v>12</v>
      </c>
      <c r="J174" s="59" t="s">
        <v>36</v>
      </c>
      <c r="K174" s="59" t="s">
        <v>24</v>
      </c>
    </row>
    <row r="175" spans="1:11" ht="12.75" customHeight="1" x14ac:dyDescent="0.15">
      <c r="A175" s="59" t="s">
        <v>331</v>
      </c>
      <c r="B175" s="59" t="s">
        <v>332</v>
      </c>
      <c r="C175" s="59" t="s">
        <v>333</v>
      </c>
      <c r="D175" s="59">
        <v>2</v>
      </c>
      <c r="E175" s="59" t="s">
        <v>39</v>
      </c>
      <c r="F175" s="162">
        <v>40702</v>
      </c>
      <c r="G175" s="162">
        <v>40703</v>
      </c>
      <c r="H175" s="59">
        <v>1</v>
      </c>
      <c r="I175" s="59" t="s">
        <v>37</v>
      </c>
      <c r="J175" s="59" t="s">
        <v>38</v>
      </c>
      <c r="K175" s="59" t="s">
        <v>24</v>
      </c>
    </row>
    <row r="176" spans="1:11" ht="12.75" customHeight="1" x14ac:dyDescent="0.15">
      <c r="A176" s="59" t="s">
        <v>331</v>
      </c>
      <c r="B176" s="59" t="s">
        <v>332</v>
      </c>
      <c r="C176" s="59" t="s">
        <v>333</v>
      </c>
      <c r="D176" s="59">
        <v>2</v>
      </c>
      <c r="E176" s="59" t="s">
        <v>39</v>
      </c>
      <c r="F176" s="162">
        <v>40709</v>
      </c>
      <c r="G176" s="162">
        <v>40710</v>
      </c>
      <c r="H176" s="59">
        <v>1</v>
      </c>
      <c r="I176" s="59" t="s">
        <v>37</v>
      </c>
      <c r="J176" s="59" t="s">
        <v>38</v>
      </c>
      <c r="K176" s="59" t="s">
        <v>24</v>
      </c>
    </row>
    <row r="177" spans="1:12" ht="12.75" customHeight="1" x14ac:dyDescent="0.15">
      <c r="A177" s="59" t="s">
        <v>331</v>
      </c>
      <c r="B177" s="59" t="s">
        <v>334</v>
      </c>
      <c r="C177" s="59" t="s">
        <v>335</v>
      </c>
      <c r="D177" s="59">
        <v>2</v>
      </c>
      <c r="E177" s="59" t="s">
        <v>39</v>
      </c>
      <c r="F177" s="162">
        <v>40708</v>
      </c>
      <c r="G177" s="162">
        <v>40715</v>
      </c>
      <c r="H177" s="59">
        <v>7</v>
      </c>
      <c r="I177" s="59" t="s">
        <v>37</v>
      </c>
      <c r="J177" s="59" t="s">
        <v>38</v>
      </c>
      <c r="K177" s="59" t="s">
        <v>24</v>
      </c>
    </row>
    <row r="178" spans="1:12" ht="12.75" customHeight="1" x14ac:dyDescent="0.15">
      <c r="A178" s="59" t="s">
        <v>331</v>
      </c>
      <c r="B178" s="59" t="s">
        <v>334</v>
      </c>
      <c r="C178" s="59" t="s">
        <v>335</v>
      </c>
      <c r="D178" s="59">
        <v>2</v>
      </c>
      <c r="E178" s="59" t="s">
        <v>39</v>
      </c>
      <c r="F178" s="162">
        <v>40736</v>
      </c>
      <c r="G178" s="162">
        <v>40738</v>
      </c>
      <c r="H178" s="59">
        <v>2</v>
      </c>
      <c r="I178" s="59" t="s">
        <v>37</v>
      </c>
      <c r="J178" s="59" t="s">
        <v>38</v>
      </c>
      <c r="K178" s="59" t="s">
        <v>24</v>
      </c>
    </row>
    <row r="179" spans="1:12" ht="12.75" customHeight="1" x14ac:dyDescent="0.15">
      <c r="A179" s="59" t="s">
        <v>331</v>
      </c>
      <c r="B179" s="59" t="s">
        <v>336</v>
      </c>
      <c r="C179" s="59" t="s">
        <v>337</v>
      </c>
      <c r="D179" s="59">
        <v>2</v>
      </c>
      <c r="E179" s="59" t="s">
        <v>39</v>
      </c>
      <c r="F179" s="162">
        <v>40765</v>
      </c>
      <c r="G179" s="162">
        <v>40768</v>
      </c>
      <c r="H179" s="59">
        <v>3</v>
      </c>
      <c r="I179" s="59" t="s">
        <v>37</v>
      </c>
      <c r="J179" s="59" t="s">
        <v>38</v>
      </c>
      <c r="K179" s="59" t="s">
        <v>24</v>
      </c>
      <c r="L179" s="1" t="s">
        <v>1326</v>
      </c>
    </row>
    <row r="180" spans="1:12" ht="12.75" customHeight="1" x14ac:dyDescent="0.15">
      <c r="A180" s="59" t="s">
        <v>331</v>
      </c>
      <c r="B180" s="59" t="s">
        <v>336</v>
      </c>
      <c r="C180" s="59" t="s">
        <v>337</v>
      </c>
      <c r="D180" s="59">
        <v>2</v>
      </c>
      <c r="E180" s="59" t="s">
        <v>39</v>
      </c>
      <c r="F180" s="162">
        <v>40772</v>
      </c>
      <c r="G180" s="162">
        <v>40773</v>
      </c>
      <c r="H180" s="59">
        <v>1</v>
      </c>
      <c r="I180" s="59" t="s">
        <v>37</v>
      </c>
      <c r="J180" s="59" t="s">
        <v>38</v>
      </c>
      <c r="K180" s="59" t="s">
        <v>24</v>
      </c>
    </row>
    <row r="181" spans="1:12" ht="12.75" customHeight="1" x14ac:dyDescent="0.15">
      <c r="A181" s="59" t="s">
        <v>331</v>
      </c>
      <c r="B181" s="59" t="s">
        <v>1101</v>
      </c>
      <c r="C181" s="59" t="s">
        <v>1102</v>
      </c>
      <c r="D181" s="59">
        <v>2</v>
      </c>
      <c r="E181" s="59" t="s">
        <v>39</v>
      </c>
      <c r="F181" s="162">
        <v>40709</v>
      </c>
      <c r="G181" s="162">
        <v>40711</v>
      </c>
      <c r="H181" s="59">
        <v>2</v>
      </c>
      <c r="I181" s="59" t="s">
        <v>37</v>
      </c>
      <c r="J181" s="59" t="s">
        <v>38</v>
      </c>
      <c r="K181" s="59" t="s">
        <v>24</v>
      </c>
    </row>
    <row r="182" spans="1:12" ht="12.75" customHeight="1" x14ac:dyDescent="0.15">
      <c r="A182" s="59" t="s">
        <v>331</v>
      </c>
      <c r="B182" s="59" t="s">
        <v>350</v>
      </c>
      <c r="C182" s="59" t="s">
        <v>351</v>
      </c>
      <c r="D182" s="59">
        <v>2</v>
      </c>
      <c r="E182" s="59" t="s">
        <v>39</v>
      </c>
      <c r="F182" s="162">
        <v>40766</v>
      </c>
      <c r="G182" s="162">
        <v>40768</v>
      </c>
      <c r="H182" s="59">
        <v>2</v>
      </c>
      <c r="I182" s="59" t="s">
        <v>37</v>
      </c>
      <c r="J182" s="59" t="s">
        <v>38</v>
      </c>
      <c r="K182" s="59" t="s">
        <v>24</v>
      </c>
    </row>
    <row r="183" spans="1:12" ht="12.75" customHeight="1" x14ac:dyDescent="0.15">
      <c r="A183" s="59" t="s">
        <v>331</v>
      </c>
      <c r="B183" s="59" t="s">
        <v>354</v>
      </c>
      <c r="C183" s="59" t="s">
        <v>355</v>
      </c>
      <c r="D183" s="59">
        <v>2</v>
      </c>
      <c r="E183" s="59" t="s">
        <v>39</v>
      </c>
      <c r="F183" s="162">
        <v>40766</v>
      </c>
      <c r="G183" s="162">
        <v>40767</v>
      </c>
      <c r="H183" s="59">
        <v>1</v>
      </c>
      <c r="I183" s="59" t="s">
        <v>37</v>
      </c>
      <c r="J183" s="59" t="s">
        <v>38</v>
      </c>
      <c r="K183" s="59" t="s">
        <v>24</v>
      </c>
    </row>
    <row r="184" spans="1:12" ht="12.75" customHeight="1" x14ac:dyDescent="0.15">
      <c r="A184" s="59" t="s">
        <v>331</v>
      </c>
      <c r="B184" s="59" t="s">
        <v>356</v>
      </c>
      <c r="C184" s="59" t="s">
        <v>357</v>
      </c>
      <c r="D184" s="59">
        <v>2</v>
      </c>
      <c r="E184" s="59" t="s">
        <v>39</v>
      </c>
      <c r="F184" s="162">
        <v>40787</v>
      </c>
      <c r="G184" s="162">
        <v>40788</v>
      </c>
      <c r="H184" s="59">
        <v>1</v>
      </c>
      <c r="I184" s="59" t="s">
        <v>37</v>
      </c>
      <c r="J184" s="59" t="s">
        <v>38</v>
      </c>
      <c r="K184" s="59" t="s">
        <v>24</v>
      </c>
    </row>
    <row r="185" spans="1:12" ht="12.75" customHeight="1" x14ac:dyDescent="0.15">
      <c r="A185" s="59" t="s">
        <v>331</v>
      </c>
      <c r="B185" s="59" t="s">
        <v>358</v>
      </c>
      <c r="C185" s="59" t="s">
        <v>359</v>
      </c>
      <c r="D185" s="59">
        <v>2</v>
      </c>
      <c r="E185" s="59" t="s">
        <v>39</v>
      </c>
      <c r="F185" s="162">
        <v>40766</v>
      </c>
      <c r="G185" s="162">
        <v>40768</v>
      </c>
      <c r="H185" s="59">
        <v>2</v>
      </c>
      <c r="I185" s="59" t="s">
        <v>37</v>
      </c>
      <c r="J185" s="59" t="s">
        <v>38</v>
      </c>
      <c r="K185" s="59" t="s">
        <v>24</v>
      </c>
    </row>
    <row r="186" spans="1:12" ht="12.75" customHeight="1" x14ac:dyDescent="0.15">
      <c r="A186" s="59" t="s">
        <v>331</v>
      </c>
      <c r="B186" s="59" t="s">
        <v>364</v>
      </c>
      <c r="C186" s="59" t="s">
        <v>365</v>
      </c>
      <c r="D186" s="59">
        <v>2</v>
      </c>
      <c r="E186" s="59" t="s">
        <v>39</v>
      </c>
      <c r="F186" s="162">
        <v>40766</v>
      </c>
      <c r="G186" s="162">
        <v>40768</v>
      </c>
      <c r="H186" s="59">
        <v>2</v>
      </c>
      <c r="I186" s="59" t="s">
        <v>37</v>
      </c>
      <c r="J186" s="59" t="s">
        <v>38</v>
      </c>
      <c r="K186" s="59" t="s">
        <v>24</v>
      </c>
    </row>
    <row r="187" spans="1:12" ht="12.75" customHeight="1" x14ac:dyDescent="0.15">
      <c r="A187" s="59" t="s">
        <v>331</v>
      </c>
      <c r="B187" s="59" t="s">
        <v>368</v>
      </c>
      <c r="C187" s="59" t="s">
        <v>369</v>
      </c>
      <c r="D187" s="59">
        <v>2</v>
      </c>
      <c r="E187" s="59" t="s">
        <v>39</v>
      </c>
      <c r="F187" s="162">
        <v>40709</v>
      </c>
      <c r="G187" s="162">
        <v>40710</v>
      </c>
      <c r="H187" s="59">
        <v>1</v>
      </c>
      <c r="I187" s="59" t="s">
        <v>37</v>
      </c>
      <c r="J187" s="59" t="s">
        <v>38</v>
      </c>
      <c r="K187" s="59" t="s">
        <v>24</v>
      </c>
    </row>
    <row r="188" spans="1:12" ht="12.75" customHeight="1" x14ac:dyDescent="0.15">
      <c r="A188" s="59" t="s">
        <v>331</v>
      </c>
      <c r="B188" s="59" t="s">
        <v>368</v>
      </c>
      <c r="C188" s="59" t="s">
        <v>369</v>
      </c>
      <c r="D188" s="59">
        <v>2</v>
      </c>
      <c r="E188" s="59" t="s">
        <v>39</v>
      </c>
      <c r="F188" s="162">
        <v>40772</v>
      </c>
      <c r="G188" s="162">
        <v>40773</v>
      </c>
      <c r="H188" s="59">
        <v>1</v>
      </c>
      <c r="I188" s="59" t="s">
        <v>37</v>
      </c>
      <c r="J188" s="59" t="s">
        <v>38</v>
      </c>
      <c r="K188" s="59" t="s">
        <v>24</v>
      </c>
    </row>
    <row r="189" spans="1:12" ht="12.75" customHeight="1" x14ac:dyDescent="0.15">
      <c r="A189" s="59" t="s">
        <v>331</v>
      </c>
      <c r="B189" s="59" t="s">
        <v>370</v>
      </c>
      <c r="C189" s="59" t="s">
        <v>371</v>
      </c>
      <c r="D189" s="59">
        <v>2</v>
      </c>
      <c r="E189" s="59" t="s">
        <v>39</v>
      </c>
      <c r="F189" s="162">
        <v>40759</v>
      </c>
      <c r="G189" s="162">
        <v>40766</v>
      </c>
      <c r="H189" s="59">
        <v>7</v>
      </c>
      <c r="I189" s="59" t="s">
        <v>37</v>
      </c>
      <c r="J189" s="59" t="s">
        <v>38</v>
      </c>
      <c r="K189" s="59" t="s">
        <v>24</v>
      </c>
    </row>
    <row r="190" spans="1:12" ht="12.75" customHeight="1" x14ac:dyDescent="0.15">
      <c r="A190" s="59" t="s">
        <v>331</v>
      </c>
      <c r="B190" s="59" t="s">
        <v>370</v>
      </c>
      <c r="C190" s="59" t="s">
        <v>371</v>
      </c>
      <c r="D190" s="59">
        <v>2</v>
      </c>
      <c r="E190" s="59" t="s">
        <v>39</v>
      </c>
      <c r="F190" s="162">
        <v>40772</v>
      </c>
      <c r="G190" s="162">
        <v>40774</v>
      </c>
      <c r="H190" s="59">
        <v>2</v>
      </c>
      <c r="I190" s="59" t="s">
        <v>37</v>
      </c>
      <c r="J190" s="59" t="s">
        <v>38</v>
      </c>
      <c r="K190" s="59" t="s">
        <v>24</v>
      </c>
    </row>
    <row r="191" spans="1:12" ht="12.75" customHeight="1" x14ac:dyDescent="0.15">
      <c r="A191" s="59" t="s">
        <v>331</v>
      </c>
      <c r="B191" s="59" t="s">
        <v>372</v>
      </c>
      <c r="C191" s="59" t="s">
        <v>373</v>
      </c>
      <c r="D191" s="59">
        <v>2</v>
      </c>
      <c r="E191" s="59" t="s">
        <v>39</v>
      </c>
      <c r="F191" s="162">
        <v>40711</v>
      </c>
      <c r="G191" s="162">
        <v>40712</v>
      </c>
      <c r="H191" s="59">
        <v>1</v>
      </c>
      <c r="I191" s="59" t="s">
        <v>37</v>
      </c>
      <c r="J191" s="59" t="s">
        <v>38</v>
      </c>
      <c r="K191" s="59" t="s">
        <v>24</v>
      </c>
    </row>
    <row r="192" spans="1:12" ht="12.75" customHeight="1" x14ac:dyDescent="0.15">
      <c r="A192" s="59" t="s">
        <v>331</v>
      </c>
      <c r="B192" s="59" t="s">
        <v>372</v>
      </c>
      <c r="C192" s="59" t="s">
        <v>373</v>
      </c>
      <c r="D192" s="59">
        <v>2</v>
      </c>
      <c r="E192" s="59" t="s">
        <v>39</v>
      </c>
      <c r="F192" s="162">
        <v>40718</v>
      </c>
      <c r="G192" s="162">
        <v>40720</v>
      </c>
      <c r="H192" s="59">
        <v>2</v>
      </c>
      <c r="I192" s="59" t="s">
        <v>37</v>
      </c>
      <c r="J192" s="59" t="s">
        <v>38</v>
      </c>
      <c r="K192" s="59" t="s">
        <v>24</v>
      </c>
    </row>
    <row r="193" spans="1:11" ht="12.75" customHeight="1" x14ac:dyDescent="0.15">
      <c r="A193" s="59" t="s">
        <v>331</v>
      </c>
      <c r="B193" s="59" t="s">
        <v>372</v>
      </c>
      <c r="C193" s="59" t="s">
        <v>373</v>
      </c>
      <c r="D193" s="59">
        <v>2</v>
      </c>
      <c r="E193" s="59" t="s">
        <v>39</v>
      </c>
      <c r="F193" s="162">
        <v>40739</v>
      </c>
      <c r="G193" s="162">
        <v>40744</v>
      </c>
      <c r="H193" s="59">
        <v>5</v>
      </c>
      <c r="I193" s="59" t="s">
        <v>37</v>
      </c>
      <c r="J193" s="59" t="s">
        <v>38</v>
      </c>
      <c r="K193" s="59" t="s">
        <v>24</v>
      </c>
    </row>
    <row r="194" spans="1:11" ht="12.75" customHeight="1" x14ac:dyDescent="0.15">
      <c r="A194" s="59" t="s">
        <v>331</v>
      </c>
      <c r="B194" s="59" t="s">
        <v>372</v>
      </c>
      <c r="C194" s="59" t="s">
        <v>373</v>
      </c>
      <c r="D194" s="59">
        <v>2</v>
      </c>
      <c r="E194" s="59" t="s">
        <v>39</v>
      </c>
      <c r="F194" s="162">
        <v>40744</v>
      </c>
      <c r="G194" s="162">
        <v>40745</v>
      </c>
      <c r="H194" s="59">
        <v>1</v>
      </c>
      <c r="I194" s="59" t="s">
        <v>37</v>
      </c>
      <c r="J194" s="59" t="s">
        <v>38</v>
      </c>
      <c r="K194" s="59" t="s">
        <v>24</v>
      </c>
    </row>
    <row r="195" spans="1:11" ht="12.75" customHeight="1" x14ac:dyDescent="0.15">
      <c r="A195" s="59" t="s">
        <v>331</v>
      </c>
      <c r="B195" s="59" t="s">
        <v>372</v>
      </c>
      <c r="C195" s="59" t="s">
        <v>373</v>
      </c>
      <c r="D195" s="59">
        <v>2</v>
      </c>
      <c r="E195" s="59" t="s">
        <v>39</v>
      </c>
      <c r="F195" s="162">
        <v>40746</v>
      </c>
      <c r="G195" s="162">
        <v>40752</v>
      </c>
      <c r="H195" s="59">
        <v>6</v>
      </c>
      <c r="I195" s="59" t="s">
        <v>37</v>
      </c>
      <c r="J195" s="59" t="s">
        <v>38</v>
      </c>
      <c r="K195" s="59" t="s">
        <v>24</v>
      </c>
    </row>
    <row r="196" spans="1:11" ht="12.75" customHeight="1" x14ac:dyDescent="0.15">
      <c r="A196" s="59" t="s">
        <v>331</v>
      </c>
      <c r="B196" s="59" t="s">
        <v>372</v>
      </c>
      <c r="C196" s="59" t="s">
        <v>373</v>
      </c>
      <c r="D196" s="59">
        <v>2</v>
      </c>
      <c r="E196" s="59" t="s">
        <v>39</v>
      </c>
      <c r="F196" s="162">
        <v>40753</v>
      </c>
      <c r="G196" s="162">
        <v>40754</v>
      </c>
      <c r="H196" s="59">
        <v>1</v>
      </c>
      <c r="I196" s="59" t="s">
        <v>37</v>
      </c>
      <c r="J196" s="59" t="s">
        <v>38</v>
      </c>
      <c r="K196" s="59" t="s">
        <v>24</v>
      </c>
    </row>
    <row r="197" spans="1:11" ht="12.75" customHeight="1" x14ac:dyDescent="0.15">
      <c r="A197" s="59" t="s">
        <v>331</v>
      </c>
      <c r="B197" s="59" t="s">
        <v>372</v>
      </c>
      <c r="C197" s="59" t="s">
        <v>373</v>
      </c>
      <c r="D197" s="59">
        <v>2</v>
      </c>
      <c r="E197" s="59" t="s">
        <v>39</v>
      </c>
      <c r="F197" s="162">
        <v>40754</v>
      </c>
      <c r="G197" s="162">
        <v>40757</v>
      </c>
      <c r="H197" s="59">
        <v>3</v>
      </c>
      <c r="I197" s="59" t="s">
        <v>37</v>
      </c>
      <c r="J197" s="59" t="s">
        <v>38</v>
      </c>
      <c r="K197" s="59" t="s">
        <v>24</v>
      </c>
    </row>
    <row r="198" spans="1:11" ht="12.75" customHeight="1" x14ac:dyDescent="0.15">
      <c r="A198" s="59" t="s">
        <v>331</v>
      </c>
      <c r="B198" s="59" t="s">
        <v>372</v>
      </c>
      <c r="C198" s="59" t="s">
        <v>373</v>
      </c>
      <c r="D198" s="59">
        <v>2</v>
      </c>
      <c r="E198" s="59" t="s">
        <v>39</v>
      </c>
      <c r="F198" s="162">
        <v>40758</v>
      </c>
      <c r="G198" s="162">
        <v>40776</v>
      </c>
      <c r="H198" s="59">
        <v>18</v>
      </c>
      <c r="I198" s="59" t="s">
        <v>37</v>
      </c>
      <c r="J198" s="59" t="s">
        <v>38</v>
      </c>
      <c r="K198" s="59" t="s">
        <v>24</v>
      </c>
    </row>
    <row r="199" spans="1:11" ht="12.75" customHeight="1" x14ac:dyDescent="0.15">
      <c r="A199" s="59" t="s">
        <v>331</v>
      </c>
      <c r="B199" s="59" t="s">
        <v>372</v>
      </c>
      <c r="C199" s="59" t="s">
        <v>373</v>
      </c>
      <c r="D199" s="59">
        <v>2</v>
      </c>
      <c r="E199" s="59" t="s">
        <v>34</v>
      </c>
      <c r="F199" s="162">
        <v>40782</v>
      </c>
      <c r="G199" s="162">
        <v>40785</v>
      </c>
      <c r="H199" s="59">
        <v>3</v>
      </c>
      <c r="I199" s="59" t="s">
        <v>12</v>
      </c>
      <c r="J199" s="59" t="s">
        <v>36</v>
      </c>
      <c r="K199" s="59" t="s">
        <v>24</v>
      </c>
    </row>
    <row r="200" spans="1:11" ht="12.75" customHeight="1" x14ac:dyDescent="0.15">
      <c r="A200" s="59" t="s">
        <v>331</v>
      </c>
      <c r="B200" s="59" t="s">
        <v>372</v>
      </c>
      <c r="C200" s="59" t="s">
        <v>373</v>
      </c>
      <c r="D200" s="59">
        <v>2</v>
      </c>
      <c r="E200" s="59" t="s">
        <v>39</v>
      </c>
      <c r="F200" s="162">
        <v>40788</v>
      </c>
      <c r="G200" s="162">
        <v>40793</v>
      </c>
      <c r="H200" s="59">
        <v>5</v>
      </c>
      <c r="I200" s="59" t="s">
        <v>37</v>
      </c>
      <c r="J200" s="59" t="s">
        <v>38</v>
      </c>
      <c r="K200" s="59" t="s">
        <v>24</v>
      </c>
    </row>
    <row r="201" spans="1:11" ht="12.75" customHeight="1" x14ac:dyDescent="0.15">
      <c r="A201" s="59" t="s">
        <v>331</v>
      </c>
      <c r="B201" s="59" t="s">
        <v>374</v>
      </c>
      <c r="C201" s="59" t="s">
        <v>373</v>
      </c>
      <c r="D201" s="59">
        <v>2</v>
      </c>
      <c r="E201" s="59" t="s">
        <v>39</v>
      </c>
      <c r="F201" s="162">
        <v>40711</v>
      </c>
      <c r="G201" s="162">
        <v>40712</v>
      </c>
      <c r="H201" s="59">
        <v>1</v>
      </c>
      <c r="I201" s="59" t="s">
        <v>37</v>
      </c>
      <c r="J201" s="59" t="s">
        <v>38</v>
      </c>
      <c r="K201" s="59" t="s">
        <v>24</v>
      </c>
    </row>
    <row r="202" spans="1:11" ht="12.75" customHeight="1" x14ac:dyDescent="0.15">
      <c r="A202" s="59" t="s">
        <v>331</v>
      </c>
      <c r="B202" s="59" t="s">
        <v>374</v>
      </c>
      <c r="C202" s="59" t="s">
        <v>373</v>
      </c>
      <c r="D202" s="59">
        <v>2</v>
      </c>
      <c r="E202" s="59" t="s">
        <v>39</v>
      </c>
      <c r="F202" s="162">
        <v>40718</v>
      </c>
      <c r="G202" s="162">
        <v>40720</v>
      </c>
      <c r="H202" s="59">
        <v>2</v>
      </c>
      <c r="I202" s="59" t="s">
        <v>37</v>
      </c>
      <c r="J202" s="59" t="s">
        <v>38</v>
      </c>
      <c r="K202" s="59" t="s">
        <v>24</v>
      </c>
    </row>
    <row r="203" spans="1:11" ht="12.75" customHeight="1" x14ac:dyDescent="0.15">
      <c r="A203" s="59" t="s">
        <v>331</v>
      </c>
      <c r="B203" s="59" t="s">
        <v>374</v>
      </c>
      <c r="C203" s="59" t="s">
        <v>373</v>
      </c>
      <c r="D203" s="59">
        <v>2</v>
      </c>
      <c r="E203" s="59" t="s">
        <v>39</v>
      </c>
      <c r="F203" s="162">
        <v>40739</v>
      </c>
      <c r="G203" s="162">
        <v>40744</v>
      </c>
      <c r="H203" s="59">
        <v>5</v>
      </c>
      <c r="I203" s="59" t="s">
        <v>37</v>
      </c>
      <c r="J203" s="59" t="s">
        <v>38</v>
      </c>
      <c r="K203" s="59" t="s">
        <v>24</v>
      </c>
    </row>
    <row r="204" spans="1:11" ht="12.75" customHeight="1" x14ac:dyDescent="0.15">
      <c r="A204" s="59" t="s">
        <v>331</v>
      </c>
      <c r="B204" s="59" t="s">
        <v>374</v>
      </c>
      <c r="C204" s="59" t="s">
        <v>373</v>
      </c>
      <c r="D204" s="59">
        <v>2</v>
      </c>
      <c r="E204" s="59" t="s">
        <v>39</v>
      </c>
      <c r="F204" s="162">
        <v>40744</v>
      </c>
      <c r="G204" s="162">
        <v>40746</v>
      </c>
      <c r="H204" s="59">
        <v>2</v>
      </c>
      <c r="I204" s="59" t="s">
        <v>37</v>
      </c>
      <c r="J204" s="59" t="s">
        <v>38</v>
      </c>
      <c r="K204" s="59" t="s">
        <v>24</v>
      </c>
    </row>
    <row r="205" spans="1:11" ht="12.75" customHeight="1" x14ac:dyDescent="0.15">
      <c r="A205" s="59" t="s">
        <v>331</v>
      </c>
      <c r="B205" s="59" t="s">
        <v>374</v>
      </c>
      <c r="C205" s="59" t="s">
        <v>373</v>
      </c>
      <c r="D205" s="59">
        <v>2</v>
      </c>
      <c r="E205" s="59" t="s">
        <v>34</v>
      </c>
      <c r="F205" s="162">
        <v>40747</v>
      </c>
      <c r="G205" s="162">
        <v>40749</v>
      </c>
      <c r="H205" s="59">
        <v>2</v>
      </c>
      <c r="I205" s="59" t="s">
        <v>12</v>
      </c>
      <c r="J205" s="59" t="s">
        <v>36</v>
      </c>
      <c r="K205" s="59" t="s">
        <v>24</v>
      </c>
    </row>
    <row r="206" spans="1:11" ht="12.75" customHeight="1" x14ac:dyDescent="0.15">
      <c r="A206" s="59" t="s">
        <v>331</v>
      </c>
      <c r="B206" s="59" t="s">
        <v>374</v>
      </c>
      <c r="C206" s="59" t="s">
        <v>373</v>
      </c>
      <c r="D206" s="59">
        <v>2</v>
      </c>
      <c r="E206" s="59" t="s">
        <v>39</v>
      </c>
      <c r="F206" s="162">
        <v>40750</v>
      </c>
      <c r="G206" s="162">
        <v>40757</v>
      </c>
      <c r="H206" s="59">
        <v>7</v>
      </c>
      <c r="I206" s="59" t="s">
        <v>37</v>
      </c>
      <c r="J206" s="59" t="s">
        <v>38</v>
      </c>
      <c r="K206" s="59" t="s">
        <v>24</v>
      </c>
    </row>
    <row r="207" spans="1:11" ht="12.75" customHeight="1" x14ac:dyDescent="0.15">
      <c r="A207" s="59" t="s">
        <v>331</v>
      </c>
      <c r="B207" s="59" t="s">
        <v>374</v>
      </c>
      <c r="C207" s="59" t="s">
        <v>373</v>
      </c>
      <c r="D207" s="59">
        <v>2</v>
      </c>
      <c r="E207" s="59" t="s">
        <v>39</v>
      </c>
      <c r="F207" s="162">
        <v>40758</v>
      </c>
      <c r="G207" s="162">
        <v>40776</v>
      </c>
      <c r="H207" s="59">
        <v>18</v>
      </c>
      <c r="I207" s="59" t="s">
        <v>37</v>
      </c>
      <c r="J207" s="59" t="s">
        <v>38</v>
      </c>
      <c r="K207" s="59" t="s">
        <v>24</v>
      </c>
    </row>
    <row r="208" spans="1:11" ht="12.75" customHeight="1" x14ac:dyDescent="0.15">
      <c r="A208" s="59" t="s">
        <v>331</v>
      </c>
      <c r="B208" s="59" t="s">
        <v>374</v>
      </c>
      <c r="C208" s="59" t="s">
        <v>373</v>
      </c>
      <c r="D208" s="59">
        <v>2</v>
      </c>
      <c r="E208" s="59" t="s">
        <v>34</v>
      </c>
      <c r="F208" s="162">
        <v>40782</v>
      </c>
      <c r="G208" s="162">
        <v>40785</v>
      </c>
      <c r="H208" s="59">
        <v>3</v>
      </c>
      <c r="I208" s="59" t="s">
        <v>12</v>
      </c>
      <c r="J208" s="59" t="s">
        <v>36</v>
      </c>
      <c r="K208" s="59" t="s">
        <v>24</v>
      </c>
    </row>
    <row r="209" spans="1:11" ht="12.75" customHeight="1" x14ac:dyDescent="0.15">
      <c r="A209" s="59" t="s">
        <v>331</v>
      </c>
      <c r="B209" s="59" t="s">
        <v>375</v>
      </c>
      <c r="C209" s="59" t="s">
        <v>373</v>
      </c>
      <c r="D209" s="59">
        <v>2</v>
      </c>
      <c r="E209" s="59" t="s">
        <v>39</v>
      </c>
      <c r="F209" s="162">
        <v>40711</v>
      </c>
      <c r="G209" s="162">
        <v>40712</v>
      </c>
      <c r="H209" s="59">
        <v>1</v>
      </c>
      <c r="I209" s="59" t="s">
        <v>37</v>
      </c>
      <c r="J209" s="59" t="s">
        <v>38</v>
      </c>
      <c r="K209" s="59" t="s">
        <v>24</v>
      </c>
    </row>
    <row r="210" spans="1:11" ht="12.75" customHeight="1" x14ac:dyDescent="0.15">
      <c r="A210" s="59" t="s">
        <v>331</v>
      </c>
      <c r="B210" s="59" t="s">
        <v>375</v>
      </c>
      <c r="C210" s="59" t="s">
        <v>373</v>
      </c>
      <c r="D210" s="59">
        <v>2</v>
      </c>
      <c r="E210" s="59" t="s">
        <v>34</v>
      </c>
      <c r="F210" s="162">
        <v>40718</v>
      </c>
      <c r="G210" s="162">
        <v>40720</v>
      </c>
      <c r="H210" s="59">
        <v>2</v>
      </c>
      <c r="I210" s="59" t="s">
        <v>12</v>
      </c>
      <c r="J210" s="59" t="s">
        <v>36</v>
      </c>
      <c r="K210" s="59" t="s">
        <v>24</v>
      </c>
    </row>
    <row r="211" spans="1:11" ht="12.75" customHeight="1" x14ac:dyDescent="0.15">
      <c r="A211" s="59" t="s">
        <v>331</v>
      </c>
      <c r="B211" s="59" t="s">
        <v>375</v>
      </c>
      <c r="C211" s="59" t="s">
        <v>373</v>
      </c>
      <c r="D211" s="59">
        <v>2</v>
      </c>
      <c r="E211" s="59" t="s">
        <v>39</v>
      </c>
      <c r="F211" s="162">
        <v>40739</v>
      </c>
      <c r="G211" s="162">
        <v>40744</v>
      </c>
      <c r="H211" s="59">
        <v>5</v>
      </c>
      <c r="I211" s="59" t="s">
        <v>37</v>
      </c>
      <c r="J211" s="59" t="s">
        <v>38</v>
      </c>
      <c r="K211" s="59" t="s">
        <v>24</v>
      </c>
    </row>
    <row r="212" spans="1:11" ht="12.75" customHeight="1" x14ac:dyDescent="0.15">
      <c r="A212" s="59" t="s">
        <v>331</v>
      </c>
      <c r="B212" s="59" t="s">
        <v>375</v>
      </c>
      <c r="C212" s="59" t="s">
        <v>373</v>
      </c>
      <c r="D212" s="59">
        <v>2</v>
      </c>
      <c r="E212" s="59" t="s">
        <v>39</v>
      </c>
      <c r="F212" s="162">
        <v>40744</v>
      </c>
      <c r="G212" s="162">
        <v>40757</v>
      </c>
      <c r="H212" s="59">
        <v>13</v>
      </c>
      <c r="I212" s="59" t="s">
        <v>37</v>
      </c>
      <c r="J212" s="59" t="s">
        <v>38</v>
      </c>
      <c r="K212" s="59" t="s">
        <v>24</v>
      </c>
    </row>
    <row r="213" spans="1:11" ht="12.75" customHeight="1" x14ac:dyDescent="0.15">
      <c r="A213" s="59" t="s">
        <v>331</v>
      </c>
      <c r="B213" s="59" t="s">
        <v>375</v>
      </c>
      <c r="C213" s="59" t="s">
        <v>373</v>
      </c>
      <c r="D213" s="59">
        <v>2</v>
      </c>
      <c r="E213" s="59" t="s">
        <v>39</v>
      </c>
      <c r="F213" s="162">
        <v>40758</v>
      </c>
      <c r="G213" s="162">
        <v>40776</v>
      </c>
      <c r="H213" s="59">
        <v>18</v>
      </c>
      <c r="I213" s="59" t="s">
        <v>37</v>
      </c>
      <c r="J213" s="59" t="s">
        <v>38</v>
      </c>
      <c r="K213" s="59" t="s">
        <v>24</v>
      </c>
    </row>
    <row r="214" spans="1:11" ht="12.75" customHeight="1" x14ac:dyDescent="0.15">
      <c r="A214" s="59" t="s">
        <v>331</v>
      </c>
      <c r="B214" s="59" t="s">
        <v>375</v>
      </c>
      <c r="C214" s="59" t="s">
        <v>373</v>
      </c>
      <c r="D214" s="59">
        <v>2</v>
      </c>
      <c r="E214" s="59" t="s">
        <v>34</v>
      </c>
      <c r="F214" s="162">
        <v>40782</v>
      </c>
      <c r="G214" s="162">
        <v>40785</v>
      </c>
      <c r="H214" s="59">
        <v>3</v>
      </c>
      <c r="I214" s="59" t="s">
        <v>12</v>
      </c>
      <c r="J214" s="59" t="s">
        <v>36</v>
      </c>
      <c r="K214" s="59" t="s">
        <v>24</v>
      </c>
    </row>
    <row r="215" spans="1:11" ht="12.75" customHeight="1" x14ac:dyDescent="0.15">
      <c r="A215" s="59" t="s">
        <v>331</v>
      </c>
      <c r="B215" s="59" t="s">
        <v>376</v>
      </c>
      <c r="C215" s="59" t="s">
        <v>373</v>
      </c>
      <c r="D215" s="59">
        <v>2</v>
      </c>
      <c r="E215" s="59" t="s">
        <v>39</v>
      </c>
      <c r="F215" s="162">
        <v>40724</v>
      </c>
      <c r="G215" s="162">
        <v>40725</v>
      </c>
      <c r="H215" s="59">
        <v>1</v>
      </c>
      <c r="I215" s="59" t="s">
        <v>37</v>
      </c>
      <c r="J215" s="59" t="s">
        <v>38</v>
      </c>
      <c r="K215" s="59" t="s">
        <v>24</v>
      </c>
    </row>
    <row r="216" spans="1:11" ht="12.75" customHeight="1" x14ac:dyDescent="0.15">
      <c r="A216" s="59" t="s">
        <v>331</v>
      </c>
      <c r="B216" s="59" t="s">
        <v>376</v>
      </c>
      <c r="C216" s="59" t="s">
        <v>373</v>
      </c>
      <c r="D216" s="59">
        <v>2</v>
      </c>
      <c r="E216" s="59" t="s">
        <v>39</v>
      </c>
      <c r="F216" s="162">
        <v>40759</v>
      </c>
      <c r="G216" s="162">
        <v>40760</v>
      </c>
      <c r="H216" s="59">
        <v>1</v>
      </c>
      <c r="I216" s="59" t="s">
        <v>37</v>
      </c>
      <c r="J216" s="59" t="s">
        <v>38</v>
      </c>
      <c r="K216" s="59" t="s">
        <v>24</v>
      </c>
    </row>
    <row r="217" spans="1:11" ht="12.75" customHeight="1" x14ac:dyDescent="0.15">
      <c r="A217" s="59" t="s">
        <v>331</v>
      </c>
      <c r="B217" s="59" t="s">
        <v>376</v>
      </c>
      <c r="C217" s="59" t="s">
        <v>373</v>
      </c>
      <c r="D217" s="59">
        <v>2</v>
      </c>
      <c r="E217" s="59" t="s">
        <v>39</v>
      </c>
      <c r="F217" s="162">
        <v>40766</v>
      </c>
      <c r="G217" s="162">
        <v>40767</v>
      </c>
      <c r="H217" s="59">
        <v>1</v>
      </c>
      <c r="I217" s="59" t="s">
        <v>37</v>
      </c>
      <c r="J217" s="59" t="s">
        <v>38</v>
      </c>
      <c r="K217" s="59" t="s">
        <v>24</v>
      </c>
    </row>
    <row r="218" spans="1:11" ht="12.75" customHeight="1" x14ac:dyDescent="0.15">
      <c r="A218" s="59" t="s">
        <v>331</v>
      </c>
      <c r="B218" s="59" t="s">
        <v>1078</v>
      </c>
      <c r="C218" s="59" t="s">
        <v>1079</v>
      </c>
      <c r="D218" s="59">
        <v>2</v>
      </c>
      <c r="E218" s="59" t="s">
        <v>39</v>
      </c>
      <c r="F218" s="162">
        <v>40709</v>
      </c>
      <c r="G218" s="162">
        <v>40711</v>
      </c>
      <c r="H218" s="59">
        <v>2</v>
      </c>
      <c r="I218" s="59" t="s">
        <v>37</v>
      </c>
      <c r="J218" s="59" t="s">
        <v>38</v>
      </c>
      <c r="K218" s="59" t="s">
        <v>24</v>
      </c>
    </row>
    <row r="219" spans="1:11" ht="12.75" customHeight="1" x14ac:dyDescent="0.15">
      <c r="A219" s="59" t="s">
        <v>331</v>
      </c>
      <c r="B219" s="59" t="s">
        <v>379</v>
      </c>
      <c r="C219" s="59" t="s">
        <v>380</v>
      </c>
      <c r="D219" s="59">
        <v>2</v>
      </c>
      <c r="E219" s="59" t="s">
        <v>39</v>
      </c>
      <c r="F219" s="162">
        <v>40765</v>
      </c>
      <c r="G219" s="162">
        <v>40766</v>
      </c>
      <c r="H219" s="59">
        <v>1</v>
      </c>
      <c r="I219" s="59" t="s">
        <v>37</v>
      </c>
      <c r="J219" s="59" t="s">
        <v>38</v>
      </c>
      <c r="K219" s="59" t="s">
        <v>24</v>
      </c>
    </row>
    <row r="220" spans="1:11" ht="12.75" customHeight="1" x14ac:dyDescent="0.15">
      <c r="A220" s="59" t="s">
        <v>331</v>
      </c>
      <c r="B220" s="59" t="s">
        <v>381</v>
      </c>
      <c r="C220" s="59" t="s">
        <v>380</v>
      </c>
      <c r="D220" s="59">
        <v>2</v>
      </c>
      <c r="E220" s="59" t="s">
        <v>39</v>
      </c>
      <c r="F220" s="162">
        <v>40765</v>
      </c>
      <c r="G220" s="162">
        <v>40766</v>
      </c>
      <c r="H220" s="59">
        <v>1</v>
      </c>
      <c r="I220" s="59" t="s">
        <v>37</v>
      </c>
      <c r="J220" s="59" t="s">
        <v>38</v>
      </c>
      <c r="K220" s="59" t="s">
        <v>24</v>
      </c>
    </row>
    <row r="221" spans="1:11" ht="12.75" customHeight="1" x14ac:dyDescent="0.15">
      <c r="A221" s="59" t="s">
        <v>331</v>
      </c>
      <c r="B221" s="59" t="s">
        <v>382</v>
      </c>
      <c r="C221" s="59" t="s">
        <v>383</v>
      </c>
      <c r="D221" s="59">
        <v>2</v>
      </c>
      <c r="E221" s="59" t="s">
        <v>39</v>
      </c>
      <c r="F221" s="162">
        <v>40737</v>
      </c>
      <c r="G221" s="162">
        <v>40738</v>
      </c>
      <c r="H221" s="59">
        <v>1</v>
      </c>
      <c r="I221" s="59" t="s">
        <v>37</v>
      </c>
      <c r="J221" s="59" t="s">
        <v>38</v>
      </c>
      <c r="K221" s="59" t="s">
        <v>24</v>
      </c>
    </row>
    <row r="222" spans="1:11" ht="12.75" customHeight="1" x14ac:dyDescent="0.15">
      <c r="A222" s="59" t="s">
        <v>331</v>
      </c>
      <c r="B222" s="59" t="s">
        <v>382</v>
      </c>
      <c r="C222" s="59" t="s">
        <v>383</v>
      </c>
      <c r="D222" s="59">
        <v>2</v>
      </c>
      <c r="E222" s="59" t="s">
        <v>39</v>
      </c>
      <c r="F222" s="162">
        <v>40751</v>
      </c>
      <c r="G222" s="162">
        <v>40752</v>
      </c>
      <c r="H222" s="59">
        <v>1</v>
      </c>
      <c r="I222" s="59" t="s">
        <v>37</v>
      </c>
      <c r="J222" s="59" t="s">
        <v>38</v>
      </c>
      <c r="K222" s="59" t="s">
        <v>24</v>
      </c>
    </row>
    <row r="223" spans="1:11" ht="12.75" customHeight="1" x14ac:dyDescent="0.15">
      <c r="A223" s="59" t="s">
        <v>331</v>
      </c>
      <c r="B223" s="59" t="s">
        <v>382</v>
      </c>
      <c r="C223" s="59" t="s">
        <v>383</v>
      </c>
      <c r="D223" s="59">
        <v>2</v>
      </c>
      <c r="E223" s="59" t="s">
        <v>39</v>
      </c>
      <c r="F223" s="162">
        <v>40758</v>
      </c>
      <c r="G223" s="162">
        <v>40767</v>
      </c>
      <c r="H223" s="59">
        <v>9</v>
      </c>
      <c r="I223" s="59" t="s">
        <v>37</v>
      </c>
      <c r="J223" s="59" t="s">
        <v>38</v>
      </c>
      <c r="K223" s="59" t="s">
        <v>24</v>
      </c>
    </row>
    <row r="224" spans="1:11" ht="12.75" customHeight="1" x14ac:dyDescent="0.15">
      <c r="A224" s="59" t="s">
        <v>331</v>
      </c>
      <c r="B224" s="59" t="s">
        <v>1059</v>
      </c>
      <c r="C224" s="59" t="s">
        <v>1308</v>
      </c>
      <c r="D224" s="59">
        <v>2</v>
      </c>
      <c r="E224" s="59" t="s">
        <v>39</v>
      </c>
      <c r="F224" s="162">
        <v>40718</v>
      </c>
      <c r="G224" s="162">
        <v>40720</v>
      </c>
      <c r="H224" s="59">
        <v>2</v>
      </c>
      <c r="I224" s="59" t="s">
        <v>37</v>
      </c>
      <c r="J224" s="59" t="s">
        <v>38</v>
      </c>
      <c r="K224" s="59" t="s">
        <v>24</v>
      </c>
    </row>
    <row r="225" spans="1:11" ht="12.75" customHeight="1" x14ac:dyDescent="0.15">
      <c r="A225" s="59" t="s">
        <v>331</v>
      </c>
      <c r="B225" s="59" t="s">
        <v>1059</v>
      </c>
      <c r="C225" s="59" t="s">
        <v>1308</v>
      </c>
      <c r="D225" s="59">
        <v>2</v>
      </c>
      <c r="E225" s="59" t="s">
        <v>34</v>
      </c>
      <c r="F225" s="162">
        <v>40746</v>
      </c>
      <c r="G225" s="162">
        <v>40747</v>
      </c>
      <c r="H225" s="59">
        <v>1</v>
      </c>
      <c r="I225" s="59" t="s">
        <v>12</v>
      </c>
      <c r="J225" s="59" t="s">
        <v>36</v>
      </c>
      <c r="K225" s="59" t="s">
        <v>24</v>
      </c>
    </row>
    <row r="226" spans="1:11" ht="12.75" customHeight="1" x14ac:dyDescent="0.15">
      <c r="A226" s="59" t="s">
        <v>331</v>
      </c>
      <c r="B226" s="59" t="s">
        <v>1059</v>
      </c>
      <c r="C226" s="59" t="s">
        <v>1308</v>
      </c>
      <c r="D226" s="59">
        <v>2</v>
      </c>
      <c r="E226" s="59" t="s">
        <v>34</v>
      </c>
      <c r="F226" s="162">
        <v>40782</v>
      </c>
      <c r="G226" s="162">
        <v>40785</v>
      </c>
      <c r="H226" s="59">
        <v>3</v>
      </c>
      <c r="I226" s="59" t="s">
        <v>12</v>
      </c>
      <c r="J226" s="59" t="s">
        <v>36</v>
      </c>
      <c r="K226" s="59" t="s">
        <v>24</v>
      </c>
    </row>
    <row r="227" spans="1:11" ht="12.75" customHeight="1" x14ac:dyDescent="0.15">
      <c r="A227" s="59" t="s">
        <v>331</v>
      </c>
      <c r="B227" s="59" t="s">
        <v>1061</v>
      </c>
      <c r="C227" s="59" t="s">
        <v>1308</v>
      </c>
      <c r="D227" s="59">
        <v>2</v>
      </c>
      <c r="E227" s="59" t="s">
        <v>39</v>
      </c>
      <c r="F227" s="162">
        <v>40718</v>
      </c>
      <c r="G227" s="162">
        <v>40720</v>
      </c>
      <c r="H227" s="59">
        <v>2</v>
      </c>
      <c r="I227" s="59" t="s">
        <v>37</v>
      </c>
      <c r="J227" s="59" t="s">
        <v>38</v>
      </c>
      <c r="K227" s="59" t="s">
        <v>24</v>
      </c>
    </row>
    <row r="228" spans="1:11" ht="12.75" customHeight="1" x14ac:dyDescent="0.15">
      <c r="A228" s="59" t="s">
        <v>331</v>
      </c>
      <c r="B228" s="59" t="s">
        <v>1061</v>
      </c>
      <c r="C228" s="59" t="s">
        <v>1308</v>
      </c>
      <c r="D228" s="59">
        <v>2</v>
      </c>
      <c r="E228" s="59" t="s">
        <v>39</v>
      </c>
      <c r="F228" s="162">
        <v>40746</v>
      </c>
      <c r="G228" s="162">
        <v>40747</v>
      </c>
      <c r="H228" s="59">
        <v>1</v>
      </c>
      <c r="I228" s="59" t="s">
        <v>37</v>
      </c>
      <c r="J228" s="59" t="s">
        <v>1307</v>
      </c>
      <c r="K228" s="59" t="s">
        <v>24</v>
      </c>
    </row>
    <row r="229" spans="1:11" ht="12.75" customHeight="1" x14ac:dyDescent="0.15">
      <c r="A229" s="59" t="s">
        <v>331</v>
      </c>
      <c r="B229" s="59" t="s">
        <v>1061</v>
      </c>
      <c r="C229" s="59" t="s">
        <v>1308</v>
      </c>
      <c r="D229" s="59">
        <v>2</v>
      </c>
      <c r="E229" s="59" t="s">
        <v>34</v>
      </c>
      <c r="F229" s="162">
        <v>40782</v>
      </c>
      <c r="G229" s="162">
        <v>40785</v>
      </c>
      <c r="H229" s="59">
        <v>3</v>
      </c>
      <c r="I229" s="59" t="s">
        <v>12</v>
      </c>
      <c r="J229" s="59" t="s">
        <v>36</v>
      </c>
      <c r="K229" s="59" t="s">
        <v>24</v>
      </c>
    </row>
    <row r="230" spans="1:11" ht="12.75" customHeight="1" x14ac:dyDescent="0.15">
      <c r="A230" s="59" t="s">
        <v>331</v>
      </c>
      <c r="B230" s="59" t="s">
        <v>1069</v>
      </c>
      <c r="C230" s="59" t="s">
        <v>1308</v>
      </c>
      <c r="D230" s="59">
        <v>2</v>
      </c>
      <c r="E230" s="59" t="s">
        <v>39</v>
      </c>
      <c r="F230" s="162">
        <v>40718</v>
      </c>
      <c r="G230" s="162">
        <v>40720</v>
      </c>
      <c r="H230" s="59">
        <v>2</v>
      </c>
      <c r="I230" s="59" t="s">
        <v>37</v>
      </c>
      <c r="J230" s="59" t="s">
        <v>38</v>
      </c>
      <c r="K230" s="59" t="s">
        <v>24</v>
      </c>
    </row>
    <row r="231" spans="1:11" ht="12.75" customHeight="1" x14ac:dyDescent="0.15">
      <c r="A231" s="59" t="s">
        <v>331</v>
      </c>
      <c r="B231" s="59" t="s">
        <v>1069</v>
      </c>
      <c r="C231" s="59" t="s">
        <v>1308</v>
      </c>
      <c r="D231" s="59">
        <v>2</v>
      </c>
      <c r="E231" s="59" t="s">
        <v>39</v>
      </c>
      <c r="F231" s="162">
        <v>40746</v>
      </c>
      <c r="G231" s="162">
        <v>40747</v>
      </c>
      <c r="H231" s="59">
        <v>1</v>
      </c>
      <c r="I231" s="59" t="s">
        <v>37</v>
      </c>
      <c r="J231" s="59" t="s">
        <v>38</v>
      </c>
      <c r="K231" s="59" t="s">
        <v>24</v>
      </c>
    </row>
    <row r="232" spans="1:11" ht="12.75" customHeight="1" x14ac:dyDescent="0.15">
      <c r="A232" s="59" t="s">
        <v>331</v>
      </c>
      <c r="B232" s="59" t="s">
        <v>1069</v>
      </c>
      <c r="C232" s="59" t="s">
        <v>1308</v>
      </c>
      <c r="D232" s="59">
        <v>2</v>
      </c>
      <c r="E232" s="59" t="s">
        <v>34</v>
      </c>
      <c r="F232" s="162">
        <v>40782</v>
      </c>
      <c r="G232" s="162">
        <v>40785</v>
      </c>
      <c r="H232" s="59">
        <v>3</v>
      </c>
      <c r="I232" s="59" t="s">
        <v>12</v>
      </c>
      <c r="J232" s="59" t="s">
        <v>36</v>
      </c>
      <c r="K232" s="59" t="s">
        <v>24</v>
      </c>
    </row>
    <row r="233" spans="1:11" ht="12.75" customHeight="1" x14ac:dyDescent="0.15">
      <c r="A233" s="59" t="s">
        <v>331</v>
      </c>
      <c r="B233" s="59" t="s">
        <v>1089</v>
      </c>
      <c r="C233" s="59" t="s">
        <v>1308</v>
      </c>
      <c r="D233" s="59">
        <v>2</v>
      </c>
      <c r="E233" s="59" t="s">
        <v>39</v>
      </c>
      <c r="F233" s="162">
        <v>40718</v>
      </c>
      <c r="G233" s="162">
        <v>40720</v>
      </c>
      <c r="H233" s="59">
        <v>2</v>
      </c>
      <c r="I233" s="59" t="s">
        <v>37</v>
      </c>
      <c r="J233" s="59" t="s">
        <v>38</v>
      </c>
      <c r="K233" s="59" t="s">
        <v>24</v>
      </c>
    </row>
    <row r="234" spans="1:11" ht="12.75" customHeight="1" x14ac:dyDescent="0.15">
      <c r="A234" s="59" t="s">
        <v>331</v>
      </c>
      <c r="B234" s="59" t="s">
        <v>1089</v>
      </c>
      <c r="C234" s="59" t="s">
        <v>1308</v>
      </c>
      <c r="D234" s="59">
        <v>2</v>
      </c>
      <c r="E234" s="59" t="s">
        <v>34</v>
      </c>
      <c r="F234" s="162">
        <v>40746</v>
      </c>
      <c r="G234" s="162">
        <v>40747</v>
      </c>
      <c r="H234" s="59">
        <v>1</v>
      </c>
      <c r="I234" s="59" t="s">
        <v>12</v>
      </c>
      <c r="J234" s="59" t="s">
        <v>36</v>
      </c>
      <c r="K234" s="59" t="s">
        <v>24</v>
      </c>
    </row>
    <row r="235" spans="1:11" ht="12.75" customHeight="1" x14ac:dyDescent="0.15">
      <c r="A235" s="59" t="s">
        <v>331</v>
      </c>
      <c r="B235" s="59" t="s">
        <v>1089</v>
      </c>
      <c r="C235" s="59" t="s">
        <v>1308</v>
      </c>
      <c r="D235" s="59">
        <v>2</v>
      </c>
      <c r="E235" s="59" t="s">
        <v>34</v>
      </c>
      <c r="F235" s="162">
        <v>40782</v>
      </c>
      <c r="G235" s="162">
        <v>40785</v>
      </c>
      <c r="H235" s="59">
        <v>3</v>
      </c>
      <c r="I235" s="59" t="s">
        <v>12</v>
      </c>
      <c r="J235" s="59" t="s">
        <v>36</v>
      </c>
      <c r="K235" s="59" t="s">
        <v>24</v>
      </c>
    </row>
    <row r="236" spans="1:11" ht="12.75" customHeight="1" x14ac:dyDescent="0.15">
      <c r="A236" s="59" t="s">
        <v>331</v>
      </c>
      <c r="B236" s="59" t="s">
        <v>1309</v>
      </c>
      <c r="C236" s="59" t="s">
        <v>1310</v>
      </c>
      <c r="D236" s="59">
        <v>2</v>
      </c>
      <c r="E236" s="59" t="s">
        <v>39</v>
      </c>
      <c r="F236" s="162">
        <v>40709</v>
      </c>
      <c r="G236" s="162">
        <v>40717</v>
      </c>
      <c r="H236" s="59">
        <v>8</v>
      </c>
      <c r="I236" s="59" t="s">
        <v>37</v>
      </c>
      <c r="J236" s="59" t="s">
        <v>38</v>
      </c>
      <c r="K236" s="59" t="s">
        <v>24</v>
      </c>
    </row>
    <row r="237" spans="1:11" ht="12.75" customHeight="1" x14ac:dyDescent="0.15">
      <c r="A237" s="59" t="s">
        <v>331</v>
      </c>
      <c r="B237" s="59" t="s">
        <v>386</v>
      </c>
      <c r="C237" s="59" t="s">
        <v>387</v>
      </c>
      <c r="D237" s="59">
        <v>2</v>
      </c>
      <c r="E237" s="59" t="s">
        <v>39</v>
      </c>
      <c r="F237" s="162">
        <v>40709</v>
      </c>
      <c r="G237" s="162">
        <v>40717</v>
      </c>
      <c r="H237" s="59">
        <v>8</v>
      </c>
      <c r="I237" s="59" t="s">
        <v>37</v>
      </c>
      <c r="J237" s="59" t="s">
        <v>38</v>
      </c>
      <c r="K237" s="59" t="s">
        <v>24</v>
      </c>
    </row>
    <row r="238" spans="1:11" ht="12.75" customHeight="1" x14ac:dyDescent="0.15">
      <c r="A238" s="59" t="s">
        <v>331</v>
      </c>
      <c r="B238" s="59" t="s">
        <v>386</v>
      </c>
      <c r="C238" s="59" t="s">
        <v>387</v>
      </c>
      <c r="D238" s="59">
        <v>2</v>
      </c>
      <c r="E238" s="59" t="s">
        <v>39</v>
      </c>
      <c r="F238" s="162">
        <v>40765</v>
      </c>
      <c r="G238" s="162">
        <v>40773</v>
      </c>
      <c r="H238" s="59">
        <v>8</v>
      </c>
      <c r="I238" s="59" t="s">
        <v>37</v>
      </c>
      <c r="J238" s="59" t="s">
        <v>38</v>
      </c>
      <c r="K238" s="59" t="s">
        <v>24</v>
      </c>
    </row>
    <row r="239" spans="1:11" ht="12.75" customHeight="1" x14ac:dyDescent="0.15">
      <c r="A239" s="59" t="s">
        <v>331</v>
      </c>
      <c r="B239" s="59" t="s">
        <v>1076</v>
      </c>
      <c r="C239" s="59" t="s">
        <v>1077</v>
      </c>
      <c r="D239" s="59">
        <v>2</v>
      </c>
      <c r="E239" s="59" t="s">
        <v>39</v>
      </c>
      <c r="F239" s="162">
        <v>40786</v>
      </c>
      <c r="G239" s="162">
        <v>40792</v>
      </c>
      <c r="H239" s="59">
        <v>6</v>
      </c>
      <c r="I239" s="59" t="s">
        <v>37</v>
      </c>
      <c r="J239" s="59" t="s">
        <v>38</v>
      </c>
      <c r="K239" s="59" t="s">
        <v>24</v>
      </c>
    </row>
    <row r="240" spans="1:11" ht="12.75" customHeight="1" x14ac:dyDescent="0.15">
      <c r="A240" s="59" t="s">
        <v>331</v>
      </c>
      <c r="B240" s="59" t="s">
        <v>388</v>
      </c>
      <c r="C240" s="59" t="s">
        <v>389</v>
      </c>
      <c r="D240" s="59">
        <v>3</v>
      </c>
      <c r="E240" s="59" t="s">
        <v>39</v>
      </c>
      <c r="F240" s="162">
        <v>40767</v>
      </c>
      <c r="G240" s="162">
        <v>40768</v>
      </c>
      <c r="H240" s="59">
        <v>1</v>
      </c>
      <c r="I240" s="59" t="s">
        <v>37</v>
      </c>
      <c r="J240" s="59" t="s">
        <v>38</v>
      </c>
      <c r="K240" s="59" t="s">
        <v>24</v>
      </c>
    </row>
    <row r="241" spans="1:11" ht="12.75" customHeight="1" x14ac:dyDescent="0.15">
      <c r="A241" s="59" t="s">
        <v>331</v>
      </c>
      <c r="B241" s="59" t="s">
        <v>390</v>
      </c>
      <c r="C241" s="59" t="s">
        <v>391</v>
      </c>
      <c r="D241" s="59">
        <v>2</v>
      </c>
      <c r="E241" s="59" t="s">
        <v>39</v>
      </c>
      <c r="F241" s="162">
        <v>40766</v>
      </c>
      <c r="G241" s="162">
        <v>40767</v>
      </c>
      <c r="H241" s="59">
        <v>1</v>
      </c>
      <c r="I241" s="59" t="s">
        <v>37</v>
      </c>
      <c r="J241" s="59" t="s">
        <v>38</v>
      </c>
      <c r="K241" s="59" t="s">
        <v>24</v>
      </c>
    </row>
    <row r="242" spans="1:11" ht="12.75" customHeight="1" x14ac:dyDescent="0.15">
      <c r="A242" s="59" t="s">
        <v>331</v>
      </c>
      <c r="B242" s="59" t="s">
        <v>392</v>
      </c>
      <c r="C242" s="59" t="s">
        <v>393</v>
      </c>
      <c r="D242" s="59">
        <v>2</v>
      </c>
      <c r="E242" s="59" t="s">
        <v>39</v>
      </c>
      <c r="F242" s="162">
        <v>40709</v>
      </c>
      <c r="G242" s="162">
        <v>40717</v>
      </c>
      <c r="H242" s="59">
        <v>8</v>
      </c>
      <c r="I242" s="59" t="s">
        <v>37</v>
      </c>
      <c r="J242" s="59" t="s">
        <v>38</v>
      </c>
      <c r="K242" s="59" t="s">
        <v>24</v>
      </c>
    </row>
    <row r="243" spans="1:11" ht="12.75" customHeight="1" x14ac:dyDescent="0.15">
      <c r="A243" s="59" t="s">
        <v>331</v>
      </c>
      <c r="B243" s="59" t="s">
        <v>394</v>
      </c>
      <c r="C243" s="59" t="s">
        <v>395</v>
      </c>
      <c r="D243" s="59">
        <v>2</v>
      </c>
      <c r="E243" s="59" t="s">
        <v>39</v>
      </c>
      <c r="F243" s="162">
        <v>40772</v>
      </c>
      <c r="G243" s="162">
        <v>40773</v>
      </c>
      <c r="H243" s="59">
        <v>1</v>
      </c>
      <c r="I243" s="59" t="s">
        <v>37</v>
      </c>
      <c r="J243" s="59" t="s">
        <v>38</v>
      </c>
      <c r="K243" s="59" t="s">
        <v>24</v>
      </c>
    </row>
    <row r="244" spans="1:11" ht="12.75" customHeight="1" x14ac:dyDescent="0.15">
      <c r="A244" s="59" t="s">
        <v>331</v>
      </c>
      <c r="B244" s="59" t="s">
        <v>394</v>
      </c>
      <c r="C244" s="59" t="s">
        <v>395</v>
      </c>
      <c r="D244" s="59">
        <v>2</v>
      </c>
      <c r="E244" s="59" t="s">
        <v>39</v>
      </c>
      <c r="F244" s="162">
        <v>40779</v>
      </c>
      <c r="G244" s="162">
        <v>40780</v>
      </c>
      <c r="H244" s="59">
        <v>1</v>
      </c>
      <c r="I244" s="59" t="s">
        <v>37</v>
      </c>
      <c r="J244" s="59" t="s">
        <v>38</v>
      </c>
      <c r="K244" s="59" t="s">
        <v>24</v>
      </c>
    </row>
    <row r="245" spans="1:11" ht="12.75" customHeight="1" x14ac:dyDescent="0.15">
      <c r="A245" s="59" t="s">
        <v>331</v>
      </c>
      <c r="B245" s="59" t="s">
        <v>1067</v>
      </c>
      <c r="C245" s="59" t="s">
        <v>1063</v>
      </c>
      <c r="D245" s="59">
        <v>3</v>
      </c>
      <c r="E245" s="59" t="s">
        <v>39</v>
      </c>
      <c r="F245" s="162">
        <v>40786</v>
      </c>
      <c r="G245" s="162">
        <v>40787</v>
      </c>
      <c r="H245" s="59">
        <v>1</v>
      </c>
      <c r="I245" s="59" t="s">
        <v>37</v>
      </c>
      <c r="J245" s="59" t="s">
        <v>38</v>
      </c>
      <c r="K245" s="59" t="s">
        <v>24</v>
      </c>
    </row>
    <row r="246" spans="1:11" ht="12.75" customHeight="1" x14ac:dyDescent="0.15">
      <c r="A246" s="59" t="s">
        <v>331</v>
      </c>
      <c r="B246" s="59" t="s">
        <v>1072</v>
      </c>
      <c r="C246" s="59" t="s">
        <v>1063</v>
      </c>
      <c r="D246" s="59">
        <v>3</v>
      </c>
      <c r="E246" s="59" t="s">
        <v>39</v>
      </c>
      <c r="F246" s="162">
        <v>40786</v>
      </c>
      <c r="G246" s="162">
        <v>40787</v>
      </c>
      <c r="H246" s="59">
        <v>1</v>
      </c>
      <c r="I246" s="59" t="s">
        <v>37</v>
      </c>
      <c r="J246" s="59" t="s">
        <v>38</v>
      </c>
      <c r="K246" s="59" t="s">
        <v>24</v>
      </c>
    </row>
    <row r="247" spans="1:11" ht="12.75" customHeight="1" x14ac:dyDescent="0.15">
      <c r="A247" s="59" t="s">
        <v>331</v>
      </c>
      <c r="B247" s="59" t="s">
        <v>1109</v>
      </c>
      <c r="C247" s="59" t="s">
        <v>1063</v>
      </c>
      <c r="D247" s="59">
        <v>3</v>
      </c>
      <c r="E247" s="59" t="s">
        <v>39</v>
      </c>
      <c r="F247" s="162">
        <v>40786</v>
      </c>
      <c r="G247" s="162">
        <v>40787</v>
      </c>
      <c r="H247" s="59">
        <v>1</v>
      </c>
      <c r="I247" s="59" t="s">
        <v>37</v>
      </c>
      <c r="J247" s="59" t="s">
        <v>38</v>
      </c>
      <c r="K247" s="59" t="s">
        <v>24</v>
      </c>
    </row>
    <row r="248" spans="1:11" ht="12.75" customHeight="1" x14ac:dyDescent="0.15">
      <c r="A248" s="59" t="s">
        <v>331</v>
      </c>
      <c r="B248" s="59" t="s">
        <v>1111</v>
      </c>
      <c r="C248" s="59" t="s">
        <v>1063</v>
      </c>
      <c r="D248" s="59">
        <v>3</v>
      </c>
      <c r="E248" s="59" t="s">
        <v>39</v>
      </c>
      <c r="F248" s="162">
        <v>40786</v>
      </c>
      <c r="G248" s="162">
        <v>40787</v>
      </c>
      <c r="H248" s="59">
        <v>1</v>
      </c>
      <c r="I248" s="59" t="s">
        <v>37</v>
      </c>
      <c r="J248" s="59" t="s">
        <v>38</v>
      </c>
      <c r="K248" s="59" t="s">
        <v>24</v>
      </c>
    </row>
    <row r="249" spans="1:11" ht="12.75" customHeight="1" x14ac:dyDescent="0.15">
      <c r="A249" s="59" t="s">
        <v>331</v>
      </c>
      <c r="B249" s="59" t="s">
        <v>396</v>
      </c>
      <c r="C249" s="59" t="s">
        <v>397</v>
      </c>
      <c r="D249" s="59">
        <v>2</v>
      </c>
      <c r="E249" s="59" t="s">
        <v>39</v>
      </c>
      <c r="F249" s="162">
        <v>40766</v>
      </c>
      <c r="G249" s="162">
        <v>40767</v>
      </c>
      <c r="H249" s="59">
        <v>1</v>
      </c>
      <c r="I249" s="59" t="s">
        <v>37</v>
      </c>
      <c r="J249" s="59" t="s">
        <v>38</v>
      </c>
      <c r="K249" s="59" t="s">
        <v>24</v>
      </c>
    </row>
    <row r="250" spans="1:11" ht="12.75" customHeight="1" x14ac:dyDescent="0.15">
      <c r="A250" s="59" t="s">
        <v>331</v>
      </c>
      <c r="B250" s="59" t="s">
        <v>396</v>
      </c>
      <c r="C250" s="59" t="s">
        <v>397</v>
      </c>
      <c r="D250" s="59">
        <v>2</v>
      </c>
      <c r="E250" s="59" t="s">
        <v>39</v>
      </c>
      <c r="F250" s="162">
        <v>40780</v>
      </c>
      <c r="G250" s="162">
        <v>40781</v>
      </c>
      <c r="H250" s="59">
        <v>1</v>
      </c>
      <c r="I250" s="59" t="s">
        <v>37</v>
      </c>
      <c r="J250" s="59" t="s">
        <v>38</v>
      </c>
      <c r="K250" s="59" t="s">
        <v>24</v>
      </c>
    </row>
    <row r="251" spans="1:11" ht="12.75" customHeight="1" x14ac:dyDescent="0.15">
      <c r="A251" s="59" t="s">
        <v>331</v>
      </c>
      <c r="B251" s="59" t="s">
        <v>1070</v>
      </c>
      <c r="C251" s="59" t="s">
        <v>1311</v>
      </c>
      <c r="D251" s="59">
        <v>2</v>
      </c>
      <c r="E251" s="59" t="s">
        <v>34</v>
      </c>
      <c r="F251" s="162">
        <v>40782</v>
      </c>
      <c r="G251" s="162">
        <v>40785</v>
      </c>
      <c r="H251" s="59">
        <v>3</v>
      </c>
      <c r="I251" s="59" t="s">
        <v>12</v>
      </c>
      <c r="J251" s="59" t="s">
        <v>36</v>
      </c>
      <c r="K251" s="59" t="s">
        <v>24</v>
      </c>
    </row>
    <row r="252" spans="1:11" ht="12.75" customHeight="1" x14ac:dyDescent="0.15">
      <c r="A252" s="59" t="s">
        <v>331</v>
      </c>
      <c r="B252" s="59" t="s">
        <v>1120</v>
      </c>
      <c r="C252" s="59" t="s">
        <v>1311</v>
      </c>
      <c r="D252" s="59">
        <v>2</v>
      </c>
      <c r="E252" s="59" t="s">
        <v>34</v>
      </c>
      <c r="F252" s="162">
        <v>40782</v>
      </c>
      <c r="G252" s="162">
        <v>40785</v>
      </c>
      <c r="H252" s="59">
        <v>3</v>
      </c>
      <c r="I252" s="59" t="s">
        <v>12</v>
      </c>
      <c r="J252" s="59" t="s">
        <v>36</v>
      </c>
      <c r="K252" s="59" t="s">
        <v>24</v>
      </c>
    </row>
    <row r="253" spans="1:11" ht="12.75" customHeight="1" x14ac:dyDescent="0.15">
      <c r="A253" s="59" t="s">
        <v>331</v>
      </c>
      <c r="B253" s="59" t="s">
        <v>1117</v>
      </c>
      <c r="C253" s="59" t="s">
        <v>286</v>
      </c>
      <c r="D253" s="59">
        <v>2</v>
      </c>
      <c r="E253" s="59" t="s">
        <v>39</v>
      </c>
      <c r="F253" s="162">
        <v>40709</v>
      </c>
      <c r="G253" s="162">
        <v>40723</v>
      </c>
      <c r="H253" s="59">
        <v>14</v>
      </c>
      <c r="I253" s="59" t="s">
        <v>37</v>
      </c>
      <c r="J253" s="59" t="s">
        <v>38</v>
      </c>
      <c r="K253" s="59" t="s">
        <v>24</v>
      </c>
    </row>
    <row r="254" spans="1:11" ht="12.75" customHeight="1" x14ac:dyDescent="0.15">
      <c r="A254" s="59" t="s">
        <v>331</v>
      </c>
      <c r="B254" s="59" t="s">
        <v>1117</v>
      </c>
      <c r="C254" s="59" t="s">
        <v>286</v>
      </c>
      <c r="D254" s="59">
        <v>2</v>
      </c>
      <c r="E254" s="59" t="s">
        <v>39</v>
      </c>
      <c r="F254" s="162">
        <v>40731</v>
      </c>
      <c r="G254" s="162">
        <v>40746</v>
      </c>
      <c r="H254" s="59">
        <v>15</v>
      </c>
      <c r="I254" s="59" t="s">
        <v>37</v>
      </c>
      <c r="J254" s="59" t="s">
        <v>38</v>
      </c>
      <c r="K254" s="59" t="s">
        <v>24</v>
      </c>
    </row>
    <row r="255" spans="1:11" ht="12.75" customHeight="1" x14ac:dyDescent="0.15">
      <c r="A255" s="59" t="s">
        <v>331</v>
      </c>
      <c r="B255" s="59" t="s">
        <v>1051</v>
      </c>
      <c r="C255" s="59" t="s">
        <v>1052</v>
      </c>
      <c r="D255" s="59">
        <v>2</v>
      </c>
      <c r="E255" s="59" t="s">
        <v>39</v>
      </c>
      <c r="F255" s="162">
        <v>40736</v>
      </c>
      <c r="G255" s="162">
        <v>40738</v>
      </c>
      <c r="H255" s="59">
        <v>2</v>
      </c>
      <c r="I255" s="59" t="s">
        <v>37</v>
      </c>
      <c r="J255" s="59" t="s">
        <v>38</v>
      </c>
      <c r="K255" s="59" t="s">
        <v>24</v>
      </c>
    </row>
    <row r="256" spans="1:11" ht="12.75" customHeight="1" x14ac:dyDescent="0.15">
      <c r="A256" s="59" t="s">
        <v>331</v>
      </c>
      <c r="B256" s="59" t="s">
        <v>399</v>
      </c>
      <c r="C256" s="59" t="s">
        <v>400</v>
      </c>
      <c r="D256" s="59">
        <v>2</v>
      </c>
      <c r="E256" s="59" t="s">
        <v>39</v>
      </c>
      <c r="F256" s="162">
        <v>40710</v>
      </c>
      <c r="G256" s="162">
        <v>40724</v>
      </c>
      <c r="H256" s="59">
        <v>14</v>
      </c>
      <c r="I256" s="59" t="s">
        <v>37</v>
      </c>
      <c r="J256" s="59" t="s">
        <v>38</v>
      </c>
      <c r="K256" s="59" t="s">
        <v>24</v>
      </c>
    </row>
    <row r="257" spans="1:11" ht="12.75" customHeight="1" x14ac:dyDescent="0.15">
      <c r="A257" s="59" t="s">
        <v>331</v>
      </c>
      <c r="B257" s="59" t="s">
        <v>399</v>
      </c>
      <c r="C257" s="59" t="s">
        <v>400</v>
      </c>
      <c r="D257" s="59">
        <v>2</v>
      </c>
      <c r="E257" s="59" t="s">
        <v>39</v>
      </c>
      <c r="F257" s="162">
        <v>40766</v>
      </c>
      <c r="G257" s="162">
        <v>40768</v>
      </c>
      <c r="H257" s="59">
        <v>2</v>
      </c>
      <c r="I257" s="59" t="s">
        <v>37</v>
      </c>
      <c r="J257" s="59" t="s">
        <v>38</v>
      </c>
      <c r="K257" s="59" t="s">
        <v>24</v>
      </c>
    </row>
    <row r="258" spans="1:11" ht="12.75" customHeight="1" x14ac:dyDescent="0.15">
      <c r="A258" s="59" t="s">
        <v>331</v>
      </c>
      <c r="B258" s="59" t="s">
        <v>401</v>
      </c>
      <c r="C258" s="59" t="s">
        <v>402</v>
      </c>
      <c r="D258" s="59">
        <v>2</v>
      </c>
      <c r="E258" s="59" t="s">
        <v>39</v>
      </c>
      <c r="F258" s="162">
        <v>40766</v>
      </c>
      <c r="G258" s="162">
        <v>40768</v>
      </c>
      <c r="H258" s="59">
        <v>2</v>
      </c>
      <c r="I258" s="59" t="s">
        <v>37</v>
      </c>
      <c r="J258" s="59" t="s">
        <v>38</v>
      </c>
      <c r="K258" s="59" t="s">
        <v>24</v>
      </c>
    </row>
    <row r="259" spans="1:11" ht="12.75" customHeight="1" x14ac:dyDescent="0.15">
      <c r="A259" s="59" t="s">
        <v>331</v>
      </c>
      <c r="B259" s="59" t="s">
        <v>1122</v>
      </c>
      <c r="C259" s="59" t="s">
        <v>1123</v>
      </c>
      <c r="D259" s="59">
        <v>2</v>
      </c>
      <c r="E259" s="59" t="s">
        <v>39</v>
      </c>
      <c r="F259" s="162">
        <v>40709</v>
      </c>
      <c r="G259" s="162">
        <v>40710</v>
      </c>
      <c r="H259" s="59">
        <v>1</v>
      </c>
      <c r="I259" s="59" t="s">
        <v>37</v>
      </c>
      <c r="J259" s="59" t="s">
        <v>38</v>
      </c>
      <c r="K259" s="59" t="s">
        <v>24</v>
      </c>
    </row>
    <row r="260" spans="1:11" ht="12.75" customHeight="1" x14ac:dyDescent="0.15">
      <c r="A260" s="59" t="s">
        <v>331</v>
      </c>
      <c r="B260" s="59" t="s">
        <v>1122</v>
      </c>
      <c r="C260" s="59" t="s">
        <v>1123</v>
      </c>
      <c r="D260" s="59">
        <v>2</v>
      </c>
      <c r="E260" s="59" t="s">
        <v>39</v>
      </c>
      <c r="F260" s="162">
        <v>40759</v>
      </c>
      <c r="G260" s="162">
        <v>40760</v>
      </c>
      <c r="H260" s="59">
        <v>1</v>
      </c>
      <c r="I260" s="59" t="s">
        <v>37</v>
      </c>
      <c r="J260" s="59" t="s">
        <v>38</v>
      </c>
      <c r="K260" s="59" t="s">
        <v>24</v>
      </c>
    </row>
    <row r="261" spans="1:11" ht="12.75" customHeight="1" x14ac:dyDescent="0.15">
      <c r="A261" s="59" t="s">
        <v>331</v>
      </c>
      <c r="B261" s="59" t="s">
        <v>1122</v>
      </c>
      <c r="C261" s="59" t="s">
        <v>1123</v>
      </c>
      <c r="D261" s="59">
        <v>2</v>
      </c>
      <c r="E261" s="59" t="s">
        <v>39</v>
      </c>
      <c r="F261" s="162">
        <v>40772</v>
      </c>
      <c r="G261" s="162">
        <v>40773</v>
      </c>
      <c r="H261" s="59">
        <v>1</v>
      </c>
      <c r="I261" s="59" t="s">
        <v>37</v>
      </c>
      <c r="J261" s="59" t="s">
        <v>38</v>
      </c>
      <c r="K261" s="59" t="s">
        <v>24</v>
      </c>
    </row>
    <row r="262" spans="1:11" ht="12.75" customHeight="1" x14ac:dyDescent="0.15">
      <c r="A262" s="59" t="s">
        <v>331</v>
      </c>
      <c r="B262" s="59" t="s">
        <v>405</v>
      </c>
      <c r="C262" s="59" t="s">
        <v>406</v>
      </c>
      <c r="D262" s="59">
        <v>2</v>
      </c>
      <c r="E262" s="59" t="s">
        <v>39</v>
      </c>
      <c r="F262" s="162">
        <v>40766</v>
      </c>
      <c r="G262" s="162">
        <v>40768</v>
      </c>
      <c r="H262" s="59">
        <v>2</v>
      </c>
      <c r="I262" s="59" t="s">
        <v>37</v>
      </c>
      <c r="J262" s="59" t="s">
        <v>38</v>
      </c>
      <c r="K262" s="59" t="s">
        <v>24</v>
      </c>
    </row>
    <row r="263" spans="1:11" ht="12.75" customHeight="1" x14ac:dyDescent="0.15">
      <c r="A263" s="59" t="s">
        <v>331</v>
      </c>
      <c r="B263" s="59" t="s">
        <v>407</v>
      </c>
      <c r="C263" s="59" t="s">
        <v>408</v>
      </c>
      <c r="D263" s="59">
        <v>2</v>
      </c>
      <c r="E263" s="59" t="s">
        <v>39</v>
      </c>
      <c r="F263" s="162">
        <v>40696</v>
      </c>
      <c r="G263" s="162">
        <v>40702</v>
      </c>
      <c r="H263" s="59">
        <v>6</v>
      </c>
      <c r="I263" s="59" t="s">
        <v>37</v>
      </c>
      <c r="J263" s="59" t="s">
        <v>38</v>
      </c>
      <c r="K263" s="59" t="s">
        <v>24</v>
      </c>
    </row>
    <row r="264" spans="1:11" ht="12.75" customHeight="1" x14ac:dyDescent="0.15">
      <c r="A264" s="59" t="s">
        <v>331</v>
      </c>
      <c r="B264" s="59" t="s">
        <v>407</v>
      </c>
      <c r="C264" s="59" t="s">
        <v>408</v>
      </c>
      <c r="D264" s="59">
        <v>2</v>
      </c>
      <c r="E264" s="59" t="s">
        <v>39</v>
      </c>
      <c r="F264" s="162">
        <v>40709</v>
      </c>
      <c r="G264" s="162">
        <v>40717</v>
      </c>
      <c r="H264" s="59">
        <v>8</v>
      </c>
      <c r="I264" s="59" t="s">
        <v>37</v>
      </c>
      <c r="J264" s="59" t="s">
        <v>38</v>
      </c>
      <c r="K264" s="59" t="s">
        <v>24</v>
      </c>
    </row>
    <row r="265" spans="1:11" ht="12.75" customHeight="1" x14ac:dyDescent="0.15">
      <c r="A265" s="59" t="s">
        <v>331</v>
      </c>
      <c r="B265" s="59" t="s">
        <v>407</v>
      </c>
      <c r="C265" s="59" t="s">
        <v>408</v>
      </c>
      <c r="D265" s="59">
        <v>2</v>
      </c>
      <c r="E265" s="59" t="s">
        <v>39</v>
      </c>
      <c r="F265" s="162">
        <v>40723</v>
      </c>
      <c r="G265" s="162">
        <v>40730</v>
      </c>
      <c r="H265" s="59">
        <v>7</v>
      </c>
      <c r="I265" s="59" t="s">
        <v>37</v>
      </c>
      <c r="J265" s="59" t="s">
        <v>38</v>
      </c>
      <c r="K265" s="59" t="s">
        <v>24</v>
      </c>
    </row>
    <row r="266" spans="1:11" ht="12.75" customHeight="1" x14ac:dyDescent="0.15">
      <c r="A266" s="59" t="s">
        <v>331</v>
      </c>
      <c r="B266" s="59" t="s">
        <v>407</v>
      </c>
      <c r="C266" s="59" t="s">
        <v>408</v>
      </c>
      <c r="D266" s="59">
        <v>2</v>
      </c>
      <c r="E266" s="59" t="s">
        <v>39</v>
      </c>
      <c r="F266" s="162">
        <v>40737</v>
      </c>
      <c r="G266" s="162">
        <v>40792</v>
      </c>
      <c r="H266" s="59">
        <v>55</v>
      </c>
      <c r="I266" s="59" t="s">
        <v>37</v>
      </c>
      <c r="J266" s="59" t="s">
        <v>38</v>
      </c>
      <c r="K266" s="59" t="s">
        <v>24</v>
      </c>
    </row>
    <row r="267" spans="1:11" ht="12.75" customHeight="1" x14ac:dyDescent="0.15">
      <c r="A267" s="59" t="s">
        <v>331</v>
      </c>
      <c r="B267" s="59" t="s">
        <v>411</v>
      </c>
      <c r="C267" s="59" t="s">
        <v>412</v>
      </c>
      <c r="D267" s="59">
        <v>2</v>
      </c>
      <c r="E267" s="59" t="s">
        <v>39</v>
      </c>
      <c r="F267" s="162">
        <v>40709</v>
      </c>
      <c r="G267" s="162">
        <v>40710</v>
      </c>
      <c r="H267" s="59">
        <v>1</v>
      </c>
      <c r="I267" s="59" t="s">
        <v>37</v>
      </c>
      <c r="J267" s="59" t="s">
        <v>38</v>
      </c>
      <c r="K267" s="59" t="s">
        <v>24</v>
      </c>
    </row>
    <row r="268" spans="1:11" ht="12.75" customHeight="1" x14ac:dyDescent="0.15">
      <c r="A268" s="59" t="s">
        <v>331</v>
      </c>
      <c r="B268" s="59" t="s">
        <v>413</v>
      </c>
      <c r="C268" s="59" t="s">
        <v>414</v>
      </c>
      <c r="D268" s="59">
        <v>2</v>
      </c>
      <c r="E268" s="59" t="s">
        <v>39</v>
      </c>
      <c r="F268" s="162">
        <v>40709</v>
      </c>
      <c r="G268" s="162">
        <v>40717</v>
      </c>
      <c r="H268" s="59">
        <v>8</v>
      </c>
      <c r="I268" s="59" t="s">
        <v>37</v>
      </c>
      <c r="J268" s="59" t="s">
        <v>38</v>
      </c>
      <c r="K268" s="59" t="s">
        <v>24</v>
      </c>
    </row>
    <row r="269" spans="1:11" ht="12.75" customHeight="1" x14ac:dyDescent="0.15">
      <c r="A269" s="59" t="s">
        <v>331</v>
      </c>
      <c r="B269" s="59" t="s">
        <v>1065</v>
      </c>
      <c r="C269" s="59" t="s">
        <v>1066</v>
      </c>
      <c r="D269" s="59">
        <v>2</v>
      </c>
      <c r="E269" s="59" t="s">
        <v>39</v>
      </c>
      <c r="F269" s="162">
        <v>40709</v>
      </c>
      <c r="G269" s="162">
        <v>40716</v>
      </c>
      <c r="H269" s="59">
        <v>7</v>
      </c>
      <c r="I269" s="59" t="s">
        <v>37</v>
      </c>
      <c r="J269" s="59" t="s">
        <v>38</v>
      </c>
      <c r="K269" s="59" t="s">
        <v>24</v>
      </c>
    </row>
    <row r="270" spans="1:11" ht="12.75" customHeight="1" x14ac:dyDescent="0.15">
      <c r="A270" s="59" t="s">
        <v>331</v>
      </c>
      <c r="B270" s="59" t="s">
        <v>1065</v>
      </c>
      <c r="C270" s="59" t="s">
        <v>1066</v>
      </c>
      <c r="D270" s="59">
        <v>2</v>
      </c>
      <c r="E270" s="59" t="s">
        <v>39</v>
      </c>
      <c r="F270" s="162">
        <v>40758</v>
      </c>
      <c r="G270" s="162">
        <v>40760</v>
      </c>
      <c r="H270" s="59">
        <v>2</v>
      </c>
      <c r="I270" s="59" t="s">
        <v>37</v>
      </c>
      <c r="J270" s="59" t="s">
        <v>38</v>
      </c>
      <c r="K270" s="59" t="s">
        <v>24</v>
      </c>
    </row>
    <row r="271" spans="1:11" ht="12.75" customHeight="1" x14ac:dyDescent="0.15">
      <c r="A271" s="59" t="s">
        <v>331</v>
      </c>
      <c r="B271" s="59" t="s">
        <v>1065</v>
      </c>
      <c r="C271" s="59" t="s">
        <v>1066</v>
      </c>
      <c r="D271" s="59">
        <v>2</v>
      </c>
      <c r="E271" s="59" t="s">
        <v>39</v>
      </c>
      <c r="F271" s="162">
        <v>40772</v>
      </c>
      <c r="G271" s="162">
        <v>40773</v>
      </c>
      <c r="H271" s="59">
        <v>1</v>
      </c>
      <c r="I271" s="59" t="s">
        <v>37</v>
      </c>
      <c r="J271" s="59" t="s">
        <v>38</v>
      </c>
      <c r="K271" s="59" t="s">
        <v>24</v>
      </c>
    </row>
    <row r="272" spans="1:11" ht="12.75" customHeight="1" x14ac:dyDescent="0.15">
      <c r="A272" s="161" t="s">
        <v>331</v>
      </c>
      <c r="B272" s="161" t="s">
        <v>1065</v>
      </c>
      <c r="C272" s="161" t="s">
        <v>1066</v>
      </c>
      <c r="D272" s="161">
        <v>2</v>
      </c>
      <c r="E272" s="161" t="s">
        <v>39</v>
      </c>
      <c r="F272" s="167">
        <v>40786</v>
      </c>
      <c r="G272" s="167">
        <v>40792</v>
      </c>
      <c r="H272" s="161">
        <v>6</v>
      </c>
      <c r="I272" s="161" t="s">
        <v>37</v>
      </c>
      <c r="J272" s="161" t="s">
        <v>38</v>
      </c>
      <c r="K272" s="161" t="s">
        <v>24</v>
      </c>
    </row>
    <row r="273" spans="1:11" ht="12.75" customHeight="1" x14ac:dyDescent="0.15">
      <c r="A273" s="48"/>
      <c r="B273" s="12">
        <f>SUM(IF(FREQUENCY(MATCH(B174:B272,B174:B272,0),MATCH(B174:B272,B174:B272,0))&gt;0,1))</f>
        <v>48</v>
      </c>
      <c r="C273" s="53"/>
      <c r="D273" s="53"/>
      <c r="E273" s="20">
        <f>COUNTA(E174:E272)</f>
        <v>99</v>
      </c>
      <c r="F273" s="20"/>
      <c r="G273" s="20"/>
      <c r="H273" s="20">
        <f>SUM(H174:H272)</f>
        <v>415</v>
      </c>
      <c r="I273" s="48"/>
      <c r="J273" s="48"/>
      <c r="K273" s="48"/>
    </row>
    <row r="274" spans="1:11" ht="12.75" customHeight="1" x14ac:dyDescent="0.15">
      <c r="A274" s="48"/>
      <c r="B274" s="12"/>
      <c r="C274" s="53"/>
      <c r="D274" s="53"/>
      <c r="E274" s="20"/>
      <c r="F274" s="20"/>
      <c r="G274" s="20"/>
      <c r="H274" s="20"/>
      <c r="I274" s="48"/>
      <c r="J274" s="48"/>
      <c r="K274" s="48"/>
    </row>
    <row r="275" spans="1:11" ht="12.75" customHeight="1" x14ac:dyDescent="0.15">
      <c r="A275" s="59" t="s">
        <v>417</v>
      </c>
      <c r="B275" s="59" t="s">
        <v>422</v>
      </c>
      <c r="C275" s="59" t="s">
        <v>423</v>
      </c>
      <c r="D275" s="59">
        <v>2</v>
      </c>
      <c r="E275" s="59" t="s">
        <v>39</v>
      </c>
      <c r="F275" s="162">
        <v>40751</v>
      </c>
      <c r="G275" s="162">
        <v>40753</v>
      </c>
      <c r="H275" s="59">
        <v>2</v>
      </c>
      <c r="I275" s="59" t="s">
        <v>37</v>
      </c>
      <c r="J275" s="59" t="s">
        <v>38</v>
      </c>
      <c r="K275" s="59" t="s">
        <v>24</v>
      </c>
    </row>
    <row r="276" spans="1:11" ht="12.75" customHeight="1" x14ac:dyDescent="0.15">
      <c r="A276" s="59" t="s">
        <v>417</v>
      </c>
      <c r="B276" s="59" t="s">
        <v>422</v>
      </c>
      <c r="C276" s="59" t="s">
        <v>423</v>
      </c>
      <c r="D276" s="59">
        <v>2</v>
      </c>
      <c r="E276" s="59" t="s">
        <v>39</v>
      </c>
      <c r="F276" s="162">
        <v>40786</v>
      </c>
      <c r="G276" s="162">
        <v>40789</v>
      </c>
      <c r="H276" s="59">
        <v>3</v>
      </c>
      <c r="I276" s="59" t="s">
        <v>37</v>
      </c>
      <c r="J276" s="59" t="s">
        <v>38</v>
      </c>
      <c r="K276" s="59" t="s">
        <v>24</v>
      </c>
    </row>
    <row r="277" spans="1:11" ht="12.75" customHeight="1" x14ac:dyDescent="0.15">
      <c r="A277" s="59" t="s">
        <v>417</v>
      </c>
      <c r="B277" s="59" t="s">
        <v>426</v>
      </c>
      <c r="C277" s="59" t="s">
        <v>427</v>
      </c>
      <c r="D277" s="59">
        <v>2</v>
      </c>
      <c r="E277" s="59" t="s">
        <v>39</v>
      </c>
      <c r="F277" s="162">
        <v>40774</v>
      </c>
      <c r="G277" s="162">
        <v>40775</v>
      </c>
      <c r="H277" s="59">
        <v>1</v>
      </c>
      <c r="I277" s="59" t="s">
        <v>37</v>
      </c>
      <c r="J277" s="59" t="s">
        <v>1307</v>
      </c>
      <c r="K277" s="59" t="s">
        <v>24</v>
      </c>
    </row>
    <row r="278" spans="1:11" ht="12.75" customHeight="1" x14ac:dyDescent="0.15">
      <c r="A278" s="59" t="s">
        <v>417</v>
      </c>
      <c r="B278" s="59" t="s">
        <v>1312</v>
      </c>
      <c r="C278" s="59" t="s">
        <v>1141</v>
      </c>
      <c r="D278" s="59">
        <v>2</v>
      </c>
      <c r="E278" s="59" t="s">
        <v>39</v>
      </c>
      <c r="F278" s="162">
        <v>40724</v>
      </c>
      <c r="G278" s="162">
        <v>40730</v>
      </c>
      <c r="H278" s="59">
        <v>6</v>
      </c>
      <c r="I278" s="59" t="s">
        <v>37</v>
      </c>
      <c r="J278" s="59" t="s">
        <v>38</v>
      </c>
      <c r="K278" s="59" t="s">
        <v>24</v>
      </c>
    </row>
    <row r="279" spans="1:11" ht="12.75" customHeight="1" x14ac:dyDescent="0.15">
      <c r="A279" s="161" t="s">
        <v>417</v>
      </c>
      <c r="B279" s="161" t="s">
        <v>1312</v>
      </c>
      <c r="C279" s="161" t="s">
        <v>1141</v>
      </c>
      <c r="D279" s="161">
        <v>2</v>
      </c>
      <c r="E279" s="161" t="s">
        <v>39</v>
      </c>
      <c r="F279" s="167">
        <v>40780</v>
      </c>
      <c r="G279" s="167">
        <v>40792</v>
      </c>
      <c r="H279" s="161">
        <v>12</v>
      </c>
      <c r="I279" s="161" t="s">
        <v>37</v>
      </c>
      <c r="J279" s="161" t="s">
        <v>38</v>
      </c>
      <c r="K279" s="161" t="s">
        <v>24</v>
      </c>
    </row>
    <row r="280" spans="1:11" ht="12.75" customHeight="1" x14ac:dyDescent="0.15">
      <c r="A280" s="48"/>
      <c r="B280" s="12">
        <f>SUM(IF(FREQUENCY(MATCH(B275:B279,B275:B279,0),MATCH(B275:B279,B275:B279,0))&gt;0,1))</f>
        <v>3</v>
      </c>
      <c r="C280" s="53"/>
      <c r="D280" s="53"/>
      <c r="E280" s="20">
        <f>COUNTA(E275:E279)</f>
        <v>5</v>
      </c>
      <c r="F280" s="20"/>
      <c r="G280" s="20"/>
      <c r="H280" s="20">
        <f>SUM(H275:H279)</f>
        <v>24</v>
      </c>
      <c r="I280" s="48"/>
      <c r="J280" s="48"/>
      <c r="K280" s="48"/>
    </row>
    <row r="281" spans="1:11" ht="12.75" customHeight="1" x14ac:dyDescent="0.15">
      <c r="A281" s="48"/>
      <c r="B281" s="12"/>
      <c r="C281" s="53"/>
      <c r="D281" s="53"/>
      <c r="E281" s="20"/>
      <c r="F281" s="20"/>
      <c r="G281" s="20"/>
      <c r="H281" s="20"/>
      <c r="I281" s="48"/>
      <c r="J281" s="48"/>
      <c r="K281" s="48"/>
    </row>
    <row r="282" spans="1:11" ht="12.75" customHeight="1" x14ac:dyDescent="0.15">
      <c r="A282" s="59" t="s">
        <v>436</v>
      </c>
      <c r="B282" s="59" t="s">
        <v>437</v>
      </c>
      <c r="C282" s="59" t="s">
        <v>438</v>
      </c>
      <c r="D282" s="59">
        <v>2</v>
      </c>
      <c r="E282" s="59" t="s">
        <v>39</v>
      </c>
      <c r="F282" s="162">
        <v>40710</v>
      </c>
      <c r="G282" s="162">
        <v>40711</v>
      </c>
      <c r="H282" s="59">
        <v>1</v>
      </c>
      <c r="I282" s="59" t="s">
        <v>37</v>
      </c>
      <c r="J282" s="59" t="s">
        <v>38</v>
      </c>
      <c r="K282" s="59" t="s">
        <v>24</v>
      </c>
    </row>
    <row r="283" spans="1:11" ht="12.75" customHeight="1" x14ac:dyDescent="0.15">
      <c r="A283" s="59" t="s">
        <v>436</v>
      </c>
      <c r="B283" s="59" t="s">
        <v>437</v>
      </c>
      <c r="C283" s="59" t="s">
        <v>438</v>
      </c>
      <c r="D283" s="59">
        <v>2</v>
      </c>
      <c r="E283" s="59" t="s">
        <v>39</v>
      </c>
      <c r="F283" s="162">
        <v>40759</v>
      </c>
      <c r="G283" s="162">
        <v>40760</v>
      </c>
      <c r="H283" s="59">
        <v>1</v>
      </c>
      <c r="I283" s="59" t="s">
        <v>37</v>
      </c>
      <c r="J283" s="59" t="s">
        <v>38</v>
      </c>
      <c r="K283" s="59" t="s">
        <v>24</v>
      </c>
    </row>
    <row r="284" spans="1:11" ht="12.75" customHeight="1" x14ac:dyDescent="0.15">
      <c r="A284" s="59" t="s">
        <v>436</v>
      </c>
      <c r="B284" s="59" t="s">
        <v>437</v>
      </c>
      <c r="C284" s="59" t="s">
        <v>438</v>
      </c>
      <c r="D284" s="59">
        <v>2</v>
      </c>
      <c r="E284" s="59" t="s">
        <v>39</v>
      </c>
      <c r="F284" s="162">
        <v>40766</v>
      </c>
      <c r="G284" s="162">
        <v>40767</v>
      </c>
      <c r="H284" s="59">
        <v>1</v>
      </c>
      <c r="I284" s="59" t="s">
        <v>37</v>
      </c>
      <c r="J284" s="59" t="s">
        <v>38</v>
      </c>
      <c r="K284" s="59" t="s">
        <v>24</v>
      </c>
    </row>
    <row r="285" spans="1:11" ht="12.75" customHeight="1" x14ac:dyDescent="0.15">
      <c r="A285" s="59" t="s">
        <v>436</v>
      </c>
      <c r="B285" s="59" t="s">
        <v>439</v>
      </c>
      <c r="C285" s="59" t="s">
        <v>335</v>
      </c>
      <c r="D285" s="59">
        <v>2</v>
      </c>
      <c r="E285" s="59" t="s">
        <v>39</v>
      </c>
      <c r="F285" s="162">
        <v>40772</v>
      </c>
      <c r="G285" s="162">
        <v>40776</v>
      </c>
      <c r="H285" s="59">
        <v>4</v>
      </c>
      <c r="I285" s="59" t="s">
        <v>37</v>
      </c>
      <c r="J285" s="59" t="s">
        <v>38</v>
      </c>
      <c r="K285" s="59" t="s">
        <v>24</v>
      </c>
    </row>
    <row r="286" spans="1:11" ht="12.75" customHeight="1" x14ac:dyDescent="0.15">
      <c r="A286" s="59" t="s">
        <v>436</v>
      </c>
      <c r="B286" s="59" t="s">
        <v>442</v>
      </c>
      <c r="C286" s="59" t="s">
        <v>443</v>
      </c>
      <c r="D286" s="59">
        <v>2</v>
      </c>
      <c r="E286" s="59" t="s">
        <v>39</v>
      </c>
      <c r="F286" s="162">
        <v>40710</v>
      </c>
      <c r="G286" s="162">
        <v>40711</v>
      </c>
      <c r="H286" s="59">
        <v>1</v>
      </c>
      <c r="I286" s="59" t="s">
        <v>37</v>
      </c>
      <c r="J286" s="59" t="s">
        <v>38</v>
      </c>
      <c r="K286" s="59" t="s">
        <v>24</v>
      </c>
    </row>
    <row r="287" spans="1:11" ht="12.75" customHeight="1" x14ac:dyDescent="0.15">
      <c r="A287" s="59" t="s">
        <v>436</v>
      </c>
      <c r="B287" s="59" t="s">
        <v>442</v>
      </c>
      <c r="C287" s="59" t="s">
        <v>443</v>
      </c>
      <c r="D287" s="59">
        <v>2</v>
      </c>
      <c r="E287" s="59" t="s">
        <v>39</v>
      </c>
      <c r="F287" s="162">
        <v>40766</v>
      </c>
      <c r="G287" s="162">
        <v>40767</v>
      </c>
      <c r="H287" s="59">
        <v>1</v>
      </c>
      <c r="I287" s="59" t="s">
        <v>37</v>
      </c>
      <c r="J287" s="59" t="s">
        <v>38</v>
      </c>
      <c r="K287" s="59" t="s">
        <v>24</v>
      </c>
    </row>
    <row r="288" spans="1:11" ht="12.75" customHeight="1" x14ac:dyDescent="0.15">
      <c r="A288" s="59" t="s">
        <v>436</v>
      </c>
      <c r="B288" s="59" t="s">
        <v>444</v>
      </c>
      <c r="C288" s="59" t="s">
        <v>445</v>
      </c>
      <c r="D288" s="59">
        <v>2</v>
      </c>
      <c r="E288" s="59" t="s">
        <v>39</v>
      </c>
      <c r="F288" s="162">
        <v>40766</v>
      </c>
      <c r="G288" s="162">
        <v>40767</v>
      </c>
      <c r="H288" s="59">
        <v>1</v>
      </c>
      <c r="I288" s="59" t="s">
        <v>37</v>
      </c>
      <c r="J288" s="59" t="s">
        <v>38</v>
      </c>
      <c r="K288" s="59" t="s">
        <v>24</v>
      </c>
    </row>
    <row r="289" spans="1:11" ht="12.75" customHeight="1" x14ac:dyDescent="0.15">
      <c r="A289" s="59" t="s">
        <v>436</v>
      </c>
      <c r="B289" s="59" t="s">
        <v>446</v>
      </c>
      <c r="C289" s="59" t="s">
        <v>447</v>
      </c>
      <c r="D289" s="59">
        <v>2</v>
      </c>
      <c r="E289" s="59" t="s">
        <v>39</v>
      </c>
      <c r="F289" s="162">
        <v>40710</v>
      </c>
      <c r="G289" s="162">
        <v>40711</v>
      </c>
      <c r="H289" s="59">
        <v>1</v>
      </c>
      <c r="I289" s="59" t="s">
        <v>37</v>
      </c>
      <c r="J289" s="59" t="s">
        <v>38</v>
      </c>
      <c r="K289" s="59" t="s">
        <v>24</v>
      </c>
    </row>
    <row r="290" spans="1:11" ht="12.75" customHeight="1" x14ac:dyDescent="0.15">
      <c r="A290" s="59" t="s">
        <v>436</v>
      </c>
      <c r="B290" s="59" t="s">
        <v>446</v>
      </c>
      <c r="C290" s="59" t="s">
        <v>447</v>
      </c>
      <c r="D290" s="59">
        <v>2</v>
      </c>
      <c r="E290" s="59" t="s">
        <v>39</v>
      </c>
      <c r="F290" s="162">
        <v>40759</v>
      </c>
      <c r="G290" s="162">
        <v>40766</v>
      </c>
      <c r="H290" s="59">
        <v>7</v>
      </c>
      <c r="I290" s="59" t="s">
        <v>37</v>
      </c>
      <c r="J290" s="59" t="s">
        <v>38</v>
      </c>
      <c r="K290" s="59" t="s">
        <v>24</v>
      </c>
    </row>
    <row r="291" spans="1:11" ht="12.75" customHeight="1" x14ac:dyDescent="0.15">
      <c r="A291" s="59" t="s">
        <v>436</v>
      </c>
      <c r="B291" s="59" t="s">
        <v>446</v>
      </c>
      <c r="C291" s="59" t="s">
        <v>447</v>
      </c>
      <c r="D291" s="59">
        <v>2</v>
      </c>
      <c r="E291" s="59" t="s">
        <v>39</v>
      </c>
      <c r="F291" s="162">
        <v>40788</v>
      </c>
      <c r="G291" s="162">
        <v>40792</v>
      </c>
      <c r="H291" s="59">
        <v>4</v>
      </c>
      <c r="I291" s="59" t="s">
        <v>37</v>
      </c>
      <c r="J291" s="59" t="s">
        <v>38</v>
      </c>
      <c r="K291" s="59" t="s">
        <v>24</v>
      </c>
    </row>
    <row r="292" spans="1:11" ht="12.75" customHeight="1" x14ac:dyDescent="0.15">
      <c r="A292" s="59" t="s">
        <v>436</v>
      </c>
      <c r="B292" s="59" t="s">
        <v>452</v>
      </c>
      <c r="C292" s="59" t="s">
        <v>453</v>
      </c>
      <c r="D292" s="59">
        <v>2</v>
      </c>
      <c r="E292" s="59" t="s">
        <v>39</v>
      </c>
      <c r="F292" s="162">
        <v>40766</v>
      </c>
      <c r="G292" s="162">
        <v>40767</v>
      </c>
      <c r="H292" s="59">
        <v>1</v>
      </c>
      <c r="I292" s="59" t="s">
        <v>37</v>
      </c>
      <c r="J292" s="59" t="s">
        <v>38</v>
      </c>
      <c r="K292" s="59" t="s">
        <v>24</v>
      </c>
    </row>
    <row r="293" spans="1:11" ht="12.75" customHeight="1" x14ac:dyDescent="0.15">
      <c r="A293" s="59" t="s">
        <v>436</v>
      </c>
      <c r="B293" s="59" t="s">
        <v>454</v>
      </c>
      <c r="C293" s="59" t="s">
        <v>455</v>
      </c>
      <c r="D293" s="59">
        <v>2</v>
      </c>
      <c r="E293" s="59" t="s">
        <v>39</v>
      </c>
      <c r="F293" s="162">
        <v>40766</v>
      </c>
      <c r="G293" s="162">
        <v>40767</v>
      </c>
      <c r="H293" s="59">
        <v>1</v>
      </c>
      <c r="I293" s="59" t="s">
        <v>37</v>
      </c>
      <c r="J293" s="59" t="s">
        <v>38</v>
      </c>
      <c r="K293" s="59" t="s">
        <v>24</v>
      </c>
    </row>
    <row r="294" spans="1:11" ht="12.75" customHeight="1" x14ac:dyDescent="0.15">
      <c r="A294" s="59" t="s">
        <v>436</v>
      </c>
      <c r="B294" s="59" t="s">
        <v>456</v>
      </c>
      <c r="C294" s="59" t="s">
        <v>457</v>
      </c>
      <c r="D294" s="59">
        <v>2</v>
      </c>
      <c r="E294" s="59" t="s">
        <v>39</v>
      </c>
      <c r="F294" s="162">
        <v>40766</v>
      </c>
      <c r="G294" s="162">
        <v>40767</v>
      </c>
      <c r="H294" s="59">
        <v>1</v>
      </c>
      <c r="I294" s="59" t="s">
        <v>37</v>
      </c>
      <c r="J294" s="59" t="s">
        <v>38</v>
      </c>
      <c r="K294" s="59" t="s">
        <v>24</v>
      </c>
    </row>
    <row r="295" spans="1:11" ht="12.75" customHeight="1" x14ac:dyDescent="0.15">
      <c r="A295" s="59" t="s">
        <v>436</v>
      </c>
      <c r="B295" s="59" t="s">
        <v>458</v>
      </c>
      <c r="C295" s="59" t="s">
        <v>459</v>
      </c>
      <c r="D295" s="59">
        <v>2</v>
      </c>
      <c r="E295" s="59" t="s">
        <v>39</v>
      </c>
      <c r="F295" s="162">
        <v>40759</v>
      </c>
      <c r="G295" s="162">
        <v>40760</v>
      </c>
      <c r="H295" s="59">
        <v>1</v>
      </c>
      <c r="I295" s="59" t="s">
        <v>37</v>
      </c>
      <c r="J295" s="59" t="s">
        <v>38</v>
      </c>
      <c r="K295" s="59" t="s">
        <v>24</v>
      </c>
    </row>
    <row r="296" spans="1:11" ht="12.75" customHeight="1" x14ac:dyDescent="0.15">
      <c r="A296" s="59" t="s">
        <v>436</v>
      </c>
      <c r="B296" s="59" t="s">
        <v>458</v>
      </c>
      <c r="C296" s="59" t="s">
        <v>459</v>
      </c>
      <c r="D296" s="59">
        <v>2</v>
      </c>
      <c r="E296" s="59" t="s">
        <v>39</v>
      </c>
      <c r="F296" s="162">
        <v>40766</v>
      </c>
      <c r="G296" s="162">
        <v>40767</v>
      </c>
      <c r="H296" s="59">
        <v>1</v>
      </c>
      <c r="I296" s="59" t="s">
        <v>37</v>
      </c>
      <c r="J296" s="59" t="s">
        <v>38</v>
      </c>
      <c r="K296" s="59" t="s">
        <v>24</v>
      </c>
    </row>
    <row r="297" spans="1:11" ht="12.75" customHeight="1" x14ac:dyDescent="0.15">
      <c r="A297" s="59" t="s">
        <v>436</v>
      </c>
      <c r="B297" s="59" t="s">
        <v>460</v>
      </c>
      <c r="C297" s="59" t="s">
        <v>461</v>
      </c>
      <c r="D297" s="59">
        <v>2</v>
      </c>
      <c r="E297" s="59" t="s">
        <v>39</v>
      </c>
      <c r="F297" s="162">
        <v>40759</v>
      </c>
      <c r="G297" s="162">
        <v>40760</v>
      </c>
      <c r="H297" s="59">
        <v>1</v>
      </c>
      <c r="I297" s="59" t="s">
        <v>37</v>
      </c>
      <c r="J297" s="59" t="s">
        <v>38</v>
      </c>
      <c r="K297" s="59" t="s">
        <v>24</v>
      </c>
    </row>
    <row r="298" spans="1:11" ht="12.75" customHeight="1" x14ac:dyDescent="0.15">
      <c r="A298" s="59" t="s">
        <v>436</v>
      </c>
      <c r="B298" s="59" t="s">
        <v>462</v>
      </c>
      <c r="C298" s="59" t="s">
        <v>463</v>
      </c>
      <c r="D298" s="59">
        <v>2</v>
      </c>
      <c r="E298" s="59" t="s">
        <v>39</v>
      </c>
      <c r="F298" s="162">
        <v>40710</v>
      </c>
      <c r="G298" s="162">
        <v>40711</v>
      </c>
      <c r="H298" s="59">
        <v>1</v>
      </c>
      <c r="I298" s="59" t="s">
        <v>37</v>
      </c>
      <c r="J298" s="59" t="s">
        <v>38</v>
      </c>
      <c r="K298" s="59" t="s">
        <v>24</v>
      </c>
    </row>
    <row r="299" spans="1:11" ht="12.75" customHeight="1" x14ac:dyDescent="0.15">
      <c r="A299" s="59" t="s">
        <v>436</v>
      </c>
      <c r="B299" s="59" t="s">
        <v>462</v>
      </c>
      <c r="C299" s="59" t="s">
        <v>463</v>
      </c>
      <c r="D299" s="59">
        <v>2</v>
      </c>
      <c r="E299" s="59" t="s">
        <v>39</v>
      </c>
      <c r="F299" s="162">
        <v>40766</v>
      </c>
      <c r="G299" s="162">
        <v>40767</v>
      </c>
      <c r="H299" s="59">
        <v>1</v>
      </c>
      <c r="I299" s="59" t="s">
        <v>37</v>
      </c>
      <c r="J299" s="59" t="s">
        <v>38</v>
      </c>
      <c r="K299" s="59" t="s">
        <v>24</v>
      </c>
    </row>
    <row r="300" spans="1:11" ht="12.75" customHeight="1" x14ac:dyDescent="0.15">
      <c r="A300" s="59" t="s">
        <v>436</v>
      </c>
      <c r="B300" s="59" t="s">
        <v>464</v>
      </c>
      <c r="C300" s="59" t="s">
        <v>465</v>
      </c>
      <c r="D300" s="59">
        <v>2</v>
      </c>
      <c r="E300" s="59" t="s">
        <v>39</v>
      </c>
      <c r="F300" s="162">
        <v>40710</v>
      </c>
      <c r="G300" s="162">
        <v>40711</v>
      </c>
      <c r="H300" s="59">
        <v>1</v>
      </c>
      <c r="I300" s="59" t="s">
        <v>37</v>
      </c>
      <c r="J300" s="59" t="s">
        <v>38</v>
      </c>
      <c r="K300" s="59" t="s">
        <v>24</v>
      </c>
    </row>
    <row r="301" spans="1:11" ht="12.75" customHeight="1" x14ac:dyDescent="0.15">
      <c r="A301" s="59" t="s">
        <v>436</v>
      </c>
      <c r="B301" s="59" t="s">
        <v>464</v>
      </c>
      <c r="C301" s="59" t="s">
        <v>465</v>
      </c>
      <c r="D301" s="59">
        <v>2</v>
      </c>
      <c r="E301" s="59" t="s">
        <v>39</v>
      </c>
      <c r="F301" s="162">
        <v>40738</v>
      </c>
      <c r="G301" s="162">
        <v>40739</v>
      </c>
      <c r="H301" s="59">
        <v>1</v>
      </c>
      <c r="I301" s="59" t="s">
        <v>37</v>
      </c>
      <c r="J301" s="59" t="s">
        <v>38</v>
      </c>
      <c r="K301" s="59" t="s">
        <v>24</v>
      </c>
    </row>
    <row r="302" spans="1:11" ht="12.75" customHeight="1" x14ac:dyDescent="0.15">
      <c r="A302" s="59" t="s">
        <v>436</v>
      </c>
      <c r="B302" s="59" t="s">
        <v>464</v>
      </c>
      <c r="C302" s="59" t="s">
        <v>465</v>
      </c>
      <c r="D302" s="59">
        <v>2</v>
      </c>
      <c r="E302" s="59" t="s">
        <v>39</v>
      </c>
      <c r="F302" s="162">
        <v>40766</v>
      </c>
      <c r="G302" s="162">
        <v>40767</v>
      </c>
      <c r="H302" s="59">
        <v>1</v>
      </c>
      <c r="I302" s="59" t="s">
        <v>37</v>
      </c>
      <c r="J302" s="59" t="s">
        <v>38</v>
      </c>
      <c r="K302" s="59" t="s">
        <v>24</v>
      </c>
    </row>
    <row r="303" spans="1:11" ht="12.75" customHeight="1" x14ac:dyDescent="0.15">
      <c r="A303" s="59" t="s">
        <v>436</v>
      </c>
      <c r="B303" s="59" t="s">
        <v>466</v>
      </c>
      <c r="C303" s="59" t="s">
        <v>286</v>
      </c>
      <c r="D303" s="59">
        <v>2</v>
      </c>
      <c r="E303" s="59" t="s">
        <v>39</v>
      </c>
      <c r="F303" s="162">
        <v>40730</v>
      </c>
      <c r="G303" s="162">
        <v>40731</v>
      </c>
      <c r="H303" s="59">
        <v>1</v>
      </c>
      <c r="I303" s="59" t="s">
        <v>37</v>
      </c>
      <c r="J303" s="59" t="s">
        <v>38</v>
      </c>
      <c r="K303" s="59" t="s">
        <v>24</v>
      </c>
    </row>
    <row r="304" spans="1:11" ht="12.75" customHeight="1" x14ac:dyDescent="0.15">
      <c r="A304" s="59" t="s">
        <v>436</v>
      </c>
      <c r="B304" s="59" t="s">
        <v>466</v>
      </c>
      <c r="C304" s="59" t="s">
        <v>286</v>
      </c>
      <c r="D304" s="59">
        <v>2</v>
      </c>
      <c r="E304" s="59" t="s">
        <v>39</v>
      </c>
      <c r="F304" s="162">
        <v>40772</v>
      </c>
      <c r="G304" s="162">
        <v>40774</v>
      </c>
      <c r="H304" s="59">
        <v>2</v>
      </c>
      <c r="I304" s="59" t="s">
        <v>37</v>
      </c>
      <c r="J304" s="59" t="s">
        <v>38</v>
      </c>
      <c r="K304" s="59" t="s">
        <v>24</v>
      </c>
    </row>
    <row r="305" spans="1:11" ht="12.75" customHeight="1" x14ac:dyDescent="0.15">
      <c r="A305" s="59" t="s">
        <v>436</v>
      </c>
      <c r="B305" s="59" t="s">
        <v>470</v>
      </c>
      <c r="C305" s="59" t="s">
        <v>471</v>
      </c>
      <c r="D305" s="59">
        <v>2</v>
      </c>
      <c r="E305" s="59" t="s">
        <v>39</v>
      </c>
      <c r="F305" s="162">
        <v>40737</v>
      </c>
      <c r="G305" s="162">
        <v>40743</v>
      </c>
      <c r="H305" s="59">
        <v>6</v>
      </c>
      <c r="I305" s="59" t="s">
        <v>37</v>
      </c>
      <c r="J305" s="59" t="s">
        <v>38</v>
      </c>
      <c r="K305" s="59" t="s">
        <v>24</v>
      </c>
    </row>
    <row r="306" spans="1:11" ht="12.75" customHeight="1" x14ac:dyDescent="0.15">
      <c r="A306" s="59" t="s">
        <v>436</v>
      </c>
      <c r="B306" s="59" t="s">
        <v>472</v>
      </c>
      <c r="C306" s="59" t="s">
        <v>473</v>
      </c>
      <c r="D306" s="59">
        <v>1</v>
      </c>
      <c r="E306" s="59" t="s">
        <v>153</v>
      </c>
      <c r="F306" s="162">
        <v>40704</v>
      </c>
      <c r="G306" s="162">
        <v>40705</v>
      </c>
      <c r="H306" s="59">
        <v>1</v>
      </c>
      <c r="I306" s="59" t="s">
        <v>35</v>
      </c>
      <c r="J306" s="59" t="s">
        <v>36</v>
      </c>
      <c r="K306" s="59" t="s">
        <v>24</v>
      </c>
    </row>
    <row r="307" spans="1:11" ht="12.75" customHeight="1" x14ac:dyDescent="0.15">
      <c r="A307" s="59" t="s">
        <v>436</v>
      </c>
      <c r="B307" s="59" t="s">
        <v>472</v>
      </c>
      <c r="C307" s="59" t="s">
        <v>473</v>
      </c>
      <c r="D307" s="59">
        <v>1</v>
      </c>
      <c r="E307" s="59" t="s">
        <v>39</v>
      </c>
      <c r="F307" s="162">
        <v>40705</v>
      </c>
      <c r="G307" s="162">
        <v>40711</v>
      </c>
      <c r="H307" s="59">
        <v>6</v>
      </c>
      <c r="I307" s="59" t="s">
        <v>37</v>
      </c>
      <c r="J307" s="59" t="s">
        <v>38</v>
      </c>
      <c r="K307" s="59" t="s">
        <v>24</v>
      </c>
    </row>
    <row r="308" spans="1:11" ht="12.75" customHeight="1" x14ac:dyDescent="0.15">
      <c r="A308" s="59" t="s">
        <v>436</v>
      </c>
      <c r="B308" s="59" t="s">
        <v>472</v>
      </c>
      <c r="C308" s="59" t="s">
        <v>473</v>
      </c>
      <c r="D308" s="59">
        <v>1</v>
      </c>
      <c r="E308" s="59" t="s">
        <v>153</v>
      </c>
      <c r="F308" s="162">
        <v>40717</v>
      </c>
      <c r="G308" s="162">
        <v>40718</v>
      </c>
      <c r="H308" s="59">
        <v>1</v>
      </c>
      <c r="I308" s="59" t="s">
        <v>35</v>
      </c>
      <c r="J308" s="59" t="s">
        <v>36</v>
      </c>
      <c r="K308" s="59" t="s">
        <v>24</v>
      </c>
    </row>
    <row r="309" spans="1:11" ht="12.75" customHeight="1" x14ac:dyDescent="0.15">
      <c r="A309" s="59" t="s">
        <v>436</v>
      </c>
      <c r="B309" s="59" t="s">
        <v>472</v>
      </c>
      <c r="C309" s="59" t="s">
        <v>473</v>
      </c>
      <c r="D309" s="59">
        <v>1</v>
      </c>
      <c r="E309" s="59" t="s">
        <v>39</v>
      </c>
      <c r="F309" s="162">
        <v>40718</v>
      </c>
      <c r="G309" s="162">
        <v>40720</v>
      </c>
      <c r="H309" s="59">
        <v>2</v>
      </c>
      <c r="I309" s="59" t="s">
        <v>37</v>
      </c>
      <c r="J309" s="59" t="s">
        <v>38</v>
      </c>
      <c r="K309" s="59" t="s">
        <v>24</v>
      </c>
    </row>
    <row r="310" spans="1:11" ht="12.75" customHeight="1" x14ac:dyDescent="0.15">
      <c r="A310" s="59" t="s">
        <v>436</v>
      </c>
      <c r="B310" s="59" t="s">
        <v>472</v>
      </c>
      <c r="C310" s="59" t="s">
        <v>473</v>
      </c>
      <c r="D310" s="59">
        <v>1</v>
      </c>
      <c r="E310" s="59" t="s">
        <v>39</v>
      </c>
      <c r="F310" s="162">
        <v>40721</v>
      </c>
      <c r="G310" s="162">
        <v>40722</v>
      </c>
      <c r="H310" s="59">
        <v>1</v>
      </c>
      <c r="I310" s="59" t="s">
        <v>37</v>
      </c>
      <c r="J310" s="59" t="s">
        <v>38</v>
      </c>
      <c r="K310" s="59" t="s">
        <v>24</v>
      </c>
    </row>
    <row r="311" spans="1:11" ht="12.75" customHeight="1" x14ac:dyDescent="0.15">
      <c r="A311" s="59" t="s">
        <v>436</v>
      </c>
      <c r="B311" s="59" t="s">
        <v>472</v>
      </c>
      <c r="C311" s="59" t="s">
        <v>473</v>
      </c>
      <c r="D311" s="59">
        <v>1</v>
      </c>
      <c r="E311" s="59" t="s">
        <v>153</v>
      </c>
      <c r="F311" s="162">
        <v>40738</v>
      </c>
      <c r="G311" s="162">
        <v>40739</v>
      </c>
      <c r="H311" s="59">
        <v>1</v>
      </c>
      <c r="I311" s="59" t="s">
        <v>35</v>
      </c>
      <c r="J311" s="59" t="s">
        <v>36</v>
      </c>
      <c r="K311" s="59" t="s">
        <v>24</v>
      </c>
    </row>
    <row r="312" spans="1:11" ht="12.75" customHeight="1" x14ac:dyDescent="0.15">
      <c r="A312" s="59" t="s">
        <v>436</v>
      </c>
      <c r="B312" s="59" t="s">
        <v>472</v>
      </c>
      <c r="C312" s="59" t="s">
        <v>473</v>
      </c>
      <c r="D312" s="59">
        <v>1</v>
      </c>
      <c r="E312" s="59" t="s">
        <v>39</v>
      </c>
      <c r="F312" s="162">
        <v>40739</v>
      </c>
      <c r="G312" s="162">
        <v>40740</v>
      </c>
      <c r="H312" s="59">
        <v>1</v>
      </c>
      <c r="I312" s="59" t="s">
        <v>37</v>
      </c>
      <c r="J312" s="59" t="s">
        <v>38</v>
      </c>
      <c r="K312" s="59" t="s">
        <v>24</v>
      </c>
    </row>
    <row r="313" spans="1:11" ht="12.75" customHeight="1" x14ac:dyDescent="0.15">
      <c r="A313" s="59" t="s">
        <v>436</v>
      </c>
      <c r="B313" s="59" t="s">
        <v>472</v>
      </c>
      <c r="C313" s="59" t="s">
        <v>473</v>
      </c>
      <c r="D313" s="59">
        <v>1</v>
      </c>
      <c r="E313" s="59" t="s">
        <v>153</v>
      </c>
      <c r="F313" s="162">
        <v>40758</v>
      </c>
      <c r="G313" s="162">
        <v>40759</v>
      </c>
      <c r="H313" s="59">
        <v>1</v>
      </c>
      <c r="I313" s="59" t="s">
        <v>35</v>
      </c>
      <c r="J313" s="59" t="s">
        <v>36</v>
      </c>
      <c r="K313" s="59" t="s">
        <v>24</v>
      </c>
    </row>
    <row r="314" spans="1:11" ht="12.75" customHeight="1" x14ac:dyDescent="0.15">
      <c r="A314" s="59" t="s">
        <v>436</v>
      </c>
      <c r="B314" s="59" t="s">
        <v>472</v>
      </c>
      <c r="C314" s="59" t="s">
        <v>473</v>
      </c>
      <c r="D314" s="59">
        <v>1</v>
      </c>
      <c r="E314" s="59" t="s">
        <v>153</v>
      </c>
      <c r="F314" s="162">
        <v>40763</v>
      </c>
      <c r="G314" s="162">
        <v>40764</v>
      </c>
      <c r="H314" s="59">
        <v>1</v>
      </c>
      <c r="I314" s="59" t="s">
        <v>35</v>
      </c>
      <c r="J314" s="59" t="s">
        <v>36</v>
      </c>
      <c r="K314" s="59" t="s">
        <v>24</v>
      </c>
    </row>
    <row r="315" spans="1:11" ht="12.75" customHeight="1" x14ac:dyDescent="0.15">
      <c r="A315" s="59" t="s">
        <v>436</v>
      </c>
      <c r="B315" s="59" t="s">
        <v>472</v>
      </c>
      <c r="C315" s="59" t="s">
        <v>473</v>
      </c>
      <c r="D315" s="59">
        <v>1</v>
      </c>
      <c r="E315" s="59" t="s">
        <v>153</v>
      </c>
      <c r="F315" s="162">
        <v>40765</v>
      </c>
      <c r="G315" s="162">
        <v>40767</v>
      </c>
      <c r="H315" s="59">
        <v>2</v>
      </c>
      <c r="I315" s="59" t="s">
        <v>35</v>
      </c>
      <c r="J315" s="59" t="s">
        <v>36</v>
      </c>
      <c r="K315" s="59" t="s">
        <v>24</v>
      </c>
    </row>
    <row r="316" spans="1:11" ht="12.75" customHeight="1" x14ac:dyDescent="0.15">
      <c r="A316" s="59" t="s">
        <v>436</v>
      </c>
      <c r="B316" s="59" t="s">
        <v>472</v>
      </c>
      <c r="C316" s="59" t="s">
        <v>473</v>
      </c>
      <c r="D316" s="59">
        <v>1</v>
      </c>
      <c r="E316" s="59" t="s">
        <v>39</v>
      </c>
      <c r="F316" s="162">
        <v>40766</v>
      </c>
      <c r="G316" s="162">
        <v>40767</v>
      </c>
      <c r="H316" s="59">
        <v>1</v>
      </c>
      <c r="I316" s="59" t="s">
        <v>37</v>
      </c>
      <c r="J316" s="59" t="s">
        <v>38</v>
      </c>
      <c r="K316" s="59" t="s">
        <v>24</v>
      </c>
    </row>
    <row r="317" spans="1:11" ht="12.75" customHeight="1" x14ac:dyDescent="0.15">
      <c r="A317" s="59" t="s">
        <v>436</v>
      </c>
      <c r="B317" s="59" t="s">
        <v>472</v>
      </c>
      <c r="C317" s="59" t="s">
        <v>473</v>
      </c>
      <c r="D317" s="59">
        <v>1</v>
      </c>
      <c r="E317" s="59" t="s">
        <v>39</v>
      </c>
      <c r="F317" s="162">
        <v>40771</v>
      </c>
      <c r="G317" s="162">
        <v>40772</v>
      </c>
      <c r="H317" s="59">
        <v>1</v>
      </c>
      <c r="I317" s="59" t="s">
        <v>37</v>
      </c>
      <c r="J317" s="59" t="s">
        <v>38</v>
      </c>
      <c r="K317" s="59" t="s">
        <v>24</v>
      </c>
    </row>
    <row r="318" spans="1:11" ht="12.75" customHeight="1" x14ac:dyDescent="0.15">
      <c r="A318" s="59" t="s">
        <v>436</v>
      </c>
      <c r="B318" s="59" t="s">
        <v>472</v>
      </c>
      <c r="C318" s="59" t="s">
        <v>473</v>
      </c>
      <c r="D318" s="59">
        <v>1</v>
      </c>
      <c r="E318" s="59" t="s">
        <v>39</v>
      </c>
      <c r="F318" s="162">
        <v>40774</v>
      </c>
      <c r="G318" s="162">
        <v>40776</v>
      </c>
      <c r="H318" s="59">
        <v>2</v>
      </c>
      <c r="I318" s="59" t="s">
        <v>37</v>
      </c>
      <c r="J318" s="59" t="s">
        <v>38</v>
      </c>
      <c r="K318" s="59" t="s">
        <v>24</v>
      </c>
    </row>
    <row r="319" spans="1:11" ht="12.75" customHeight="1" x14ac:dyDescent="0.15">
      <c r="A319" s="59" t="s">
        <v>436</v>
      </c>
      <c r="B319" s="59" t="s">
        <v>472</v>
      </c>
      <c r="C319" s="59" t="s">
        <v>473</v>
      </c>
      <c r="D319" s="59">
        <v>1</v>
      </c>
      <c r="E319" s="59" t="s">
        <v>153</v>
      </c>
      <c r="F319" s="162">
        <v>40782</v>
      </c>
      <c r="G319" s="162">
        <v>40784</v>
      </c>
      <c r="H319" s="59">
        <v>2</v>
      </c>
      <c r="I319" s="59" t="s">
        <v>35</v>
      </c>
      <c r="J319" s="59" t="s">
        <v>36</v>
      </c>
      <c r="K319" s="59" t="s">
        <v>24</v>
      </c>
    </row>
    <row r="320" spans="1:11" ht="12.75" customHeight="1" x14ac:dyDescent="0.15">
      <c r="A320" s="59" t="s">
        <v>436</v>
      </c>
      <c r="B320" s="59" t="s">
        <v>472</v>
      </c>
      <c r="C320" s="59" t="s">
        <v>473</v>
      </c>
      <c r="D320" s="59">
        <v>1</v>
      </c>
      <c r="E320" s="59" t="s">
        <v>153</v>
      </c>
      <c r="F320" s="162">
        <v>40784</v>
      </c>
      <c r="G320" s="162">
        <v>40785</v>
      </c>
      <c r="H320" s="59">
        <v>1</v>
      </c>
      <c r="I320" s="59" t="s">
        <v>35</v>
      </c>
      <c r="J320" s="59" t="s">
        <v>36</v>
      </c>
      <c r="K320" s="59" t="s">
        <v>24</v>
      </c>
    </row>
    <row r="321" spans="1:11" ht="12.75" customHeight="1" x14ac:dyDescent="0.15">
      <c r="A321" s="59" t="s">
        <v>436</v>
      </c>
      <c r="B321" s="59" t="s">
        <v>472</v>
      </c>
      <c r="C321" s="59" t="s">
        <v>473</v>
      </c>
      <c r="D321" s="59">
        <v>1</v>
      </c>
      <c r="E321" s="59" t="s">
        <v>39</v>
      </c>
      <c r="F321" s="162">
        <v>40787</v>
      </c>
      <c r="G321" s="162">
        <v>40788</v>
      </c>
      <c r="H321" s="59">
        <v>1</v>
      </c>
      <c r="I321" s="59" t="s">
        <v>37</v>
      </c>
      <c r="J321" s="59" t="s">
        <v>38</v>
      </c>
      <c r="K321" s="59" t="s">
        <v>24</v>
      </c>
    </row>
    <row r="322" spans="1:11" ht="12.75" customHeight="1" x14ac:dyDescent="0.15">
      <c r="A322" s="59" t="s">
        <v>436</v>
      </c>
      <c r="B322" s="59" t="s">
        <v>474</v>
      </c>
      <c r="C322" s="59" t="s">
        <v>473</v>
      </c>
      <c r="D322" s="59">
        <v>1</v>
      </c>
      <c r="E322" s="59" t="s">
        <v>153</v>
      </c>
      <c r="F322" s="162">
        <v>40704</v>
      </c>
      <c r="G322" s="162">
        <v>40705</v>
      </c>
      <c r="H322" s="59">
        <v>1</v>
      </c>
      <c r="I322" s="59" t="s">
        <v>35</v>
      </c>
      <c r="J322" s="59" t="s">
        <v>36</v>
      </c>
      <c r="K322" s="59" t="s">
        <v>24</v>
      </c>
    </row>
    <row r="323" spans="1:11" ht="12.75" customHeight="1" x14ac:dyDescent="0.15">
      <c r="A323" s="59" t="s">
        <v>436</v>
      </c>
      <c r="B323" s="59" t="s">
        <v>474</v>
      </c>
      <c r="C323" s="59" t="s">
        <v>473</v>
      </c>
      <c r="D323" s="59">
        <v>1</v>
      </c>
      <c r="E323" s="59" t="s">
        <v>39</v>
      </c>
      <c r="F323" s="162">
        <v>40705</v>
      </c>
      <c r="G323" s="162">
        <v>40710</v>
      </c>
      <c r="H323" s="59">
        <v>5</v>
      </c>
      <c r="I323" s="59" t="s">
        <v>37</v>
      </c>
      <c r="J323" s="59" t="s">
        <v>38</v>
      </c>
      <c r="K323" s="59" t="s">
        <v>24</v>
      </c>
    </row>
    <row r="324" spans="1:11" ht="12.75" customHeight="1" x14ac:dyDescent="0.15">
      <c r="A324" s="59" t="s">
        <v>436</v>
      </c>
      <c r="B324" s="59" t="s">
        <v>474</v>
      </c>
      <c r="C324" s="59" t="s">
        <v>473</v>
      </c>
      <c r="D324" s="59">
        <v>1</v>
      </c>
      <c r="E324" s="59" t="s">
        <v>34</v>
      </c>
      <c r="F324" s="162">
        <v>40710</v>
      </c>
      <c r="G324" s="162">
        <v>40711</v>
      </c>
      <c r="H324" s="59">
        <v>1</v>
      </c>
      <c r="I324" s="59" t="s">
        <v>12</v>
      </c>
      <c r="J324" s="59" t="s">
        <v>36</v>
      </c>
      <c r="K324" s="59" t="s">
        <v>24</v>
      </c>
    </row>
    <row r="325" spans="1:11" ht="12.75" customHeight="1" x14ac:dyDescent="0.15">
      <c r="A325" s="59" t="s">
        <v>436</v>
      </c>
      <c r="B325" s="59" t="s">
        <v>474</v>
      </c>
      <c r="C325" s="59" t="s">
        <v>473</v>
      </c>
      <c r="D325" s="59">
        <v>1</v>
      </c>
      <c r="E325" s="59" t="s">
        <v>153</v>
      </c>
      <c r="F325" s="162">
        <v>40717</v>
      </c>
      <c r="G325" s="162">
        <v>40718</v>
      </c>
      <c r="H325" s="59">
        <v>1</v>
      </c>
      <c r="I325" s="59" t="s">
        <v>35</v>
      </c>
      <c r="J325" s="59" t="s">
        <v>36</v>
      </c>
      <c r="K325" s="59" t="s">
        <v>24</v>
      </c>
    </row>
    <row r="326" spans="1:11" ht="12.75" customHeight="1" x14ac:dyDescent="0.15">
      <c r="A326" s="59" t="s">
        <v>436</v>
      </c>
      <c r="B326" s="59" t="s">
        <v>474</v>
      </c>
      <c r="C326" s="59" t="s">
        <v>473</v>
      </c>
      <c r="D326" s="59">
        <v>1</v>
      </c>
      <c r="E326" s="59" t="s">
        <v>39</v>
      </c>
      <c r="F326" s="162">
        <v>40718</v>
      </c>
      <c r="G326" s="162">
        <v>40719</v>
      </c>
      <c r="H326" s="59">
        <v>1</v>
      </c>
      <c r="I326" s="59" t="s">
        <v>37</v>
      </c>
      <c r="J326" s="59" t="s">
        <v>38</v>
      </c>
      <c r="K326" s="59" t="s">
        <v>24</v>
      </c>
    </row>
    <row r="327" spans="1:11" ht="12.75" customHeight="1" x14ac:dyDescent="0.15">
      <c r="A327" s="59" t="s">
        <v>436</v>
      </c>
      <c r="B327" s="59" t="s">
        <v>474</v>
      </c>
      <c r="C327" s="59" t="s">
        <v>473</v>
      </c>
      <c r="D327" s="59">
        <v>1</v>
      </c>
      <c r="E327" s="59" t="s">
        <v>39</v>
      </c>
      <c r="F327" s="162">
        <v>40734</v>
      </c>
      <c r="G327" s="162">
        <v>40735</v>
      </c>
      <c r="H327" s="59">
        <v>1</v>
      </c>
      <c r="I327" s="59" t="s">
        <v>37</v>
      </c>
      <c r="J327" s="59" t="s">
        <v>38</v>
      </c>
      <c r="K327" s="59" t="s">
        <v>24</v>
      </c>
    </row>
    <row r="328" spans="1:11" ht="12.75" customHeight="1" x14ac:dyDescent="0.15">
      <c r="A328" s="59" t="s">
        <v>436</v>
      </c>
      <c r="B328" s="59" t="s">
        <v>474</v>
      </c>
      <c r="C328" s="59" t="s">
        <v>473</v>
      </c>
      <c r="D328" s="59">
        <v>1</v>
      </c>
      <c r="E328" s="59" t="s">
        <v>153</v>
      </c>
      <c r="F328" s="162">
        <v>40738</v>
      </c>
      <c r="G328" s="162">
        <v>40739</v>
      </c>
      <c r="H328" s="59">
        <v>1</v>
      </c>
      <c r="I328" s="59" t="s">
        <v>35</v>
      </c>
      <c r="J328" s="59" t="s">
        <v>36</v>
      </c>
      <c r="K328" s="59" t="s">
        <v>24</v>
      </c>
    </row>
    <row r="329" spans="1:11" ht="12.75" customHeight="1" x14ac:dyDescent="0.15">
      <c r="A329" s="59" t="s">
        <v>436</v>
      </c>
      <c r="B329" s="59" t="s">
        <v>474</v>
      </c>
      <c r="C329" s="59" t="s">
        <v>473</v>
      </c>
      <c r="D329" s="59">
        <v>1</v>
      </c>
      <c r="E329" s="59" t="s">
        <v>34</v>
      </c>
      <c r="F329" s="162">
        <v>40739</v>
      </c>
      <c r="G329" s="162">
        <v>40740</v>
      </c>
      <c r="H329" s="59">
        <v>1</v>
      </c>
      <c r="I329" s="59" t="s">
        <v>12</v>
      </c>
      <c r="J329" s="59" t="s">
        <v>36</v>
      </c>
      <c r="K329" s="59" t="s">
        <v>24</v>
      </c>
    </row>
    <row r="330" spans="1:11" ht="12.75" customHeight="1" x14ac:dyDescent="0.15">
      <c r="A330" s="59" t="s">
        <v>436</v>
      </c>
      <c r="B330" s="59" t="s">
        <v>474</v>
      </c>
      <c r="C330" s="59" t="s">
        <v>473</v>
      </c>
      <c r="D330" s="59">
        <v>1</v>
      </c>
      <c r="E330" s="59" t="s">
        <v>39</v>
      </c>
      <c r="F330" s="162">
        <v>40754</v>
      </c>
      <c r="G330" s="162">
        <v>40755</v>
      </c>
      <c r="H330" s="59">
        <v>1</v>
      </c>
      <c r="I330" s="59" t="s">
        <v>37</v>
      </c>
      <c r="J330" s="59" t="s">
        <v>38</v>
      </c>
      <c r="K330" s="59" t="s">
        <v>24</v>
      </c>
    </row>
    <row r="331" spans="1:11" ht="12.75" customHeight="1" x14ac:dyDescent="0.15">
      <c r="A331" s="59" t="s">
        <v>436</v>
      </c>
      <c r="B331" s="59" t="s">
        <v>474</v>
      </c>
      <c r="C331" s="59" t="s">
        <v>473</v>
      </c>
      <c r="D331" s="59">
        <v>1</v>
      </c>
      <c r="E331" s="59" t="s">
        <v>153</v>
      </c>
      <c r="F331" s="162">
        <v>40758</v>
      </c>
      <c r="G331" s="162">
        <v>40759</v>
      </c>
      <c r="H331" s="59">
        <v>1</v>
      </c>
      <c r="I331" s="59" t="s">
        <v>35</v>
      </c>
      <c r="J331" s="59" t="s">
        <v>36</v>
      </c>
      <c r="K331" s="59" t="s">
        <v>24</v>
      </c>
    </row>
    <row r="332" spans="1:11" ht="12.75" customHeight="1" x14ac:dyDescent="0.15">
      <c r="A332" s="59" t="s">
        <v>436</v>
      </c>
      <c r="B332" s="59" t="s">
        <v>474</v>
      </c>
      <c r="C332" s="59" t="s">
        <v>473</v>
      </c>
      <c r="D332" s="59">
        <v>1</v>
      </c>
      <c r="E332" s="59" t="s">
        <v>153</v>
      </c>
      <c r="F332" s="162">
        <v>40763</v>
      </c>
      <c r="G332" s="162">
        <v>40764</v>
      </c>
      <c r="H332" s="59">
        <v>1</v>
      </c>
      <c r="I332" s="59" t="s">
        <v>35</v>
      </c>
      <c r="J332" s="59" t="s">
        <v>36</v>
      </c>
      <c r="K332" s="59" t="s">
        <v>24</v>
      </c>
    </row>
    <row r="333" spans="1:11" ht="12.75" customHeight="1" x14ac:dyDescent="0.15">
      <c r="A333" s="59" t="s">
        <v>436</v>
      </c>
      <c r="B333" s="59" t="s">
        <v>474</v>
      </c>
      <c r="C333" s="59" t="s">
        <v>473</v>
      </c>
      <c r="D333" s="59">
        <v>1</v>
      </c>
      <c r="E333" s="59" t="s">
        <v>39</v>
      </c>
      <c r="F333" s="162">
        <v>40765</v>
      </c>
      <c r="G333" s="162">
        <v>40767</v>
      </c>
      <c r="H333" s="59">
        <v>2</v>
      </c>
      <c r="I333" s="59" t="s">
        <v>37</v>
      </c>
      <c r="J333" s="59" t="s">
        <v>38</v>
      </c>
      <c r="K333" s="59" t="s">
        <v>24</v>
      </c>
    </row>
    <row r="334" spans="1:11" ht="12.75" customHeight="1" x14ac:dyDescent="0.15">
      <c r="A334" s="59" t="s">
        <v>436</v>
      </c>
      <c r="B334" s="59" t="s">
        <v>474</v>
      </c>
      <c r="C334" s="59" t="s">
        <v>473</v>
      </c>
      <c r="D334" s="59">
        <v>1</v>
      </c>
      <c r="E334" s="59" t="s">
        <v>153</v>
      </c>
      <c r="F334" s="162">
        <v>40771</v>
      </c>
      <c r="G334" s="162">
        <v>40772</v>
      </c>
      <c r="H334" s="59">
        <v>1</v>
      </c>
      <c r="I334" s="59" t="s">
        <v>35</v>
      </c>
      <c r="J334" s="59" t="s">
        <v>36</v>
      </c>
      <c r="K334" s="59" t="s">
        <v>24</v>
      </c>
    </row>
    <row r="335" spans="1:11" ht="12.75" customHeight="1" x14ac:dyDescent="0.15">
      <c r="A335" s="59" t="s">
        <v>436</v>
      </c>
      <c r="B335" s="59" t="s">
        <v>474</v>
      </c>
      <c r="C335" s="59" t="s">
        <v>473</v>
      </c>
      <c r="D335" s="59">
        <v>1</v>
      </c>
      <c r="E335" s="59" t="s">
        <v>153</v>
      </c>
      <c r="F335" s="162">
        <v>40782</v>
      </c>
      <c r="G335" s="162">
        <v>40784</v>
      </c>
      <c r="H335" s="59">
        <v>2</v>
      </c>
      <c r="I335" s="59" t="s">
        <v>35</v>
      </c>
      <c r="J335" s="59" t="s">
        <v>36</v>
      </c>
      <c r="K335" s="59" t="s">
        <v>24</v>
      </c>
    </row>
    <row r="336" spans="1:11" ht="12.75" customHeight="1" x14ac:dyDescent="0.15">
      <c r="A336" s="59" t="s">
        <v>436</v>
      </c>
      <c r="B336" s="59" t="s">
        <v>474</v>
      </c>
      <c r="C336" s="59" t="s">
        <v>473</v>
      </c>
      <c r="D336" s="59">
        <v>1</v>
      </c>
      <c r="E336" s="59" t="s">
        <v>153</v>
      </c>
      <c r="F336" s="162">
        <v>40784</v>
      </c>
      <c r="G336" s="162">
        <v>40785</v>
      </c>
      <c r="H336" s="59">
        <v>1</v>
      </c>
      <c r="I336" s="59" t="s">
        <v>35</v>
      </c>
      <c r="J336" s="59" t="s">
        <v>36</v>
      </c>
      <c r="K336" s="59" t="s">
        <v>24</v>
      </c>
    </row>
    <row r="337" spans="1:11" ht="12.75" customHeight="1" x14ac:dyDescent="0.15">
      <c r="A337" s="59" t="s">
        <v>436</v>
      </c>
      <c r="B337" s="59" t="s">
        <v>475</v>
      </c>
      <c r="C337" s="59" t="s">
        <v>473</v>
      </c>
      <c r="D337" s="59">
        <v>1</v>
      </c>
      <c r="E337" s="59" t="s">
        <v>153</v>
      </c>
      <c r="F337" s="162">
        <v>40704</v>
      </c>
      <c r="G337" s="162">
        <v>40705</v>
      </c>
      <c r="H337" s="59">
        <v>1</v>
      </c>
      <c r="I337" s="59" t="s">
        <v>35</v>
      </c>
      <c r="J337" s="59" t="s">
        <v>36</v>
      </c>
      <c r="K337" s="59" t="s">
        <v>24</v>
      </c>
    </row>
    <row r="338" spans="1:11" ht="12.75" customHeight="1" x14ac:dyDescent="0.15">
      <c r="A338" s="59" t="s">
        <v>436</v>
      </c>
      <c r="B338" s="59" t="s">
        <v>475</v>
      </c>
      <c r="C338" s="59" t="s">
        <v>473</v>
      </c>
      <c r="D338" s="59">
        <v>1</v>
      </c>
      <c r="E338" s="59" t="s">
        <v>39</v>
      </c>
      <c r="F338" s="162">
        <v>40705</v>
      </c>
      <c r="G338" s="162">
        <v>40711</v>
      </c>
      <c r="H338" s="59">
        <v>6</v>
      </c>
      <c r="I338" s="59" t="s">
        <v>37</v>
      </c>
      <c r="J338" s="59" t="s">
        <v>38</v>
      </c>
      <c r="K338" s="59" t="s">
        <v>24</v>
      </c>
    </row>
    <row r="339" spans="1:11" ht="12.75" customHeight="1" x14ac:dyDescent="0.15">
      <c r="A339" s="59" t="s">
        <v>436</v>
      </c>
      <c r="B339" s="59" t="s">
        <v>475</v>
      </c>
      <c r="C339" s="59" t="s">
        <v>473</v>
      </c>
      <c r="D339" s="59">
        <v>1</v>
      </c>
      <c r="E339" s="59" t="s">
        <v>153</v>
      </c>
      <c r="F339" s="162">
        <v>40717</v>
      </c>
      <c r="G339" s="162">
        <v>40718</v>
      </c>
      <c r="H339" s="59">
        <v>1</v>
      </c>
      <c r="I339" s="59" t="s">
        <v>35</v>
      </c>
      <c r="J339" s="59" t="s">
        <v>36</v>
      </c>
      <c r="K339" s="59" t="s">
        <v>24</v>
      </c>
    </row>
    <row r="340" spans="1:11" ht="12.75" customHeight="1" x14ac:dyDescent="0.15">
      <c r="A340" s="59" t="s">
        <v>436</v>
      </c>
      <c r="B340" s="59" t="s">
        <v>475</v>
      </c>
      <c r="C340" s="59" t="s">
        <v>473</v>
      </c>
      <c r="D340" s="59">
        <v>1</v>
      </c>
      <c r="E340" s="59" t="s">
        <v>39</v>
      </c>
      <c r="F340" s="162">
        <v>40718</v>
      </c>
      <c r="G340" s="162">
        <v>40720</v>
      </c>
      <c r="H340" s="59">
        <v>2</v>
      </c>
      <c r="I340" s="59" t="s">
        <v>37</v>
      </c>
      <c r="J340" s="59" t="s">
        <v>38</v>
      </c>
      <c r="K340" s="59" t="s">
        <v>24</v>
      </c>
    </row>
    <row r="341" spans="1:11" ht="12.75" customHeight="1" x14ac:dyDescent="0.15">
      <c r="A341" s="59" t="s">
        <v>436</v>
      </c>
      <c r="B341" s="59" t="s">
        <v>475</v>
      </c>
      <c r="C341" s="59" t="s">
        <v>473</v>
      </c>
      <c r="D341" s="59">
        <v>1</v>
      </c>
      <c r="E341" s="59" t="s">
        <v>39</v>
      </c>
      <c r="F341" s="162">
        <v>40730</v>
      </c>
      <c r="G341" s="162">
        <v>40731</v>
      </c>
      <c r="H341" s="59">
        <v>1</v>
      </c>
      <c r="I341" s="59" t="s">
        <v>37</v>
      </c>
      <c r="J341" s="59" t="s">
        <v>38</v>
      </c>
      <c r="K341" s="59" t="s">
        <v>24</v>
      </c>
    </row>
    <row r="342" spans="1:11" ht="12.75" customHeight="1" x14ac:dyDescent="0.15">
      <c r="A342" s="59" t="s">
        <v>436</v>
      </c>
      <c r="B342" s="59" t="s">
        <v>475</v>
      </c>
      <c r="C342" s="59" t="s">
        <v>473</v>
      </c>
      <c r="D342" s="59">
        <v>1</v>
      </c>
      <c r="E342" s="59" t="s">
        <v>153</v>
      </c>
      <c r="F342" s="162">
        <v>40732</v>
      </c>
      <c r="G342" s="162">
        <v>40734</v>
      </c>
      <c r="H342" s="59">
        <v>2</v>
      </c>
      <c r="I342" s="59" t="s">
        <v>35</v>
      </c>
      <c r="J342" s="59" t="s">
        <v>36</v>
      </c>
      <c r="K342" s="59" t="s">
        <v>24</v>
      </c>
    </row>
    <row r="343" spans="1:11" ht="12.75" customHeight="1" x14ac:dyDescent="0.15">
      <c r="A343" s="59" t="s">
        <v>436</v>
      </c>
      <c r="B343" s="59" t="s">
        <v>475</v>
      </c>
      <c r="C343" s="59" t="s">
        <v>473</v>
      </c>
      <c r="D343" s="59">
        <v>1</v>
      </c>
      <c r="E343" s="59" t="s">
        <v>39</v>
      </c>
      <c r="F343" s="162">
        <v>40734</v>
      </c>
      <c r="G343" s="162">
        <v>40735</v>
      </c>
      <c r="H343" s="59">
        <v>1</v>
      </c>
      <c r="I343" s="59" t="s">
        <v>37</v>
      </c>
      <c r="J343" s="59" t="s">
        <v>38</v>
      </c>
      <c r="K343" s="59" t="s">
        <v>24</v>
      </c>
    </row>
    <row r="344" spans="1:11" ht="12.75" customHeight="1" x14ac:dyDescent="0.15">
      <c r="A344" s="59" t="s">
        <v>436</v>
      </c>
      <c r="B344" s="59" t="s">
        <v>475</v>
      </c>
      <c r="C344" s="59" t="s">
        <v>473</v>
      </c>
      <c r="D344" s="59">
        <v>1</v>
      </c>
      <c r="E344" s="59" t="s">
        <v>153</v>
      </c>
      <c r="F344" s="162">
        <v>40738</v>
      </c>
      <c r="G344" s="162">
        <v>40739</v>
      </c>
      <c r="H344" s="59">
        <v>1</v>
      </c>
      <c r="I344" s="59" t="s">
        <v>35</v>
      </c>
      <c r="J344" s="59" t="s">
        <v>36</v>
      </c>
      <c r="K344" s="59" t="s">
        <v>24</v>
      </c>
    </row>
    <row r="345" spans="1:11" ht="12.75" customHeight="1" x14ac:dyDescent="0.15">
      <c r="A345" s="59" t="s">
        <v>436</v>
      </c>
      <c r="B345" s="59" t="s">
        <v>475</v>
      </c>
      <c r="C345" s="59" t="s">
        <v>473</v>
      </c>
      <c r="D345" s="59">
        <v>1</v>
      </c>
      <c r="E345" s="59" t="s">
        <v>39</v>
      </c>
      <c r="F345" s="162">
        <v>40739</v>
      </c>
      <c r="G345" s="162">
        <v>40740</v>
      </c>
      <c r="H345" s="59">
        <v>1</v>
      </c>
      <c r="I345" s="59" t="s">
        <v>37</v>
      </c>
      <c r="J345" s="59" t="s">
        <v>38</v>
      </c>
      <c r="K345" s="59" t="s">
        <v>24</v>
      </c>
    </row>
    <row r="346" spans="1:11" ht="12.75" customHeight="1" x14ac:dyDescent="0.15">
      <c r="A346" s="59" t="s">
        <v>436</v>
      </c>
      <c r="B346" s="59" t="s">
        <v>475</v>
      </c>
      <c r="C346" s="59" t="s">
        <v>473</v>
      </c>
      <c r="D346" s="59">
        <v>1</v>
      </c>
      <c r="E346" s="59" t="s">
        <v>153</v>
      </c>
      <c r="F346" s="162">
        <v>40758</v>
      </c>
      <c r="G346" s="162">
        <v>40759</v>
      </c>
      <c r="H346" s="59">
        <v>1</v>
      </c>
      <c r="I346" s="59" t="s">
        <v>35</v>
      </c>
      <c r="J346" s="59" t="s">
        <v>36</v>
      </c>
      <c r="K346" s="59" t="s">
        <v>24</v>
      </c>
    </row>
    <row r="347" spans="1:11" ht="12.75" customHeight="1" x14ac:dyDescent="0.15">
      <c r="A347" s="59" t="s">
        <v>436</v>
      </c>
      <c r="B347" s="59" t="s">
        <v>475</v>
      </c>
      <c r="C347" s="59" t="s">
        <v>473</v>
      </c>
      <c r="D347" s="59">
        <v>1</v>
      </c>
      <c r="E347" s="59" t="s">
        <v>153</v>
      </c>
      <c r="F347" s="162">
        <v>40763</v>
      </c>
      <c r="G347" s="162">
        <v>40764</v>
      </c>
      <c r="H347" s="59">
        <v>1</v>
      </c>
      <c r="I347" s="59" t="s">
        <v>35</v>
      </c>
      <c r="J347" s="59" t="s">
        <v>36</v>
      </c>
      <c r="K347" s="59" t="s">
        <v>24</v>
      </c>
    </row>
    <row r="348" spans="1:11" ht="12.75" customHeight="1" x14ac:dyDescent="0.15">
      <c r="A348" s="59" t="s">
        <v>436</v>
      </c>
      <c r="B348" s="59" t="s">
        <v>475</v>
      </c>
      <c r="C348" s="59" t="s">
        <v>473</v>
      </c>
      <c r="D348" s="59">
        <v>1</v>
      </c>
      <c r="E348" s="59" t="s">
        <v>153</v>
      </c>
      <c r="F348" s="162">
        <v>40765</v>
      </c>
      <c r="G348" s="162">
        <v>40766</v>
      </c>
      <c r="H348" s="59">
        <v>1</v>
      </c>
      <c r="I348" s="59" t="s">
        <v>35</v>
      </c>
      <c r="J348" s="59" t="s">
        <v>36</v>
      </c>
      <c r="K348" s="59" t="s">
        <v>24</v>
      </c>
    </row>
    <row r="349" spans="1:11" ht="12.75" customHeight="1" x14ac:dyDescent="0.15">
      <c r="A349" s="59" t="s">
        <v>436</v>
      </c>
      <c r="B349" s="59" t="s">
        <v>475</v>
      </c>
      <c r="C349" s="59" t="s">
        <v>473</v>
      </c>
      <c r="D349" s="59">
        <v>1</v>
      </c>
      <c r="E349" s="59" t="s">
        <v>39</v>
      </c>
      <c r="F349" s="162">
        <v>40766</v>
      </c>
      <c r="G349" s="162">
        <v>40767</v>
      </c>
      <c r="H349" s="59">
        <v>1</v>
      </c>
      <c r="I349" s="59" t="s">
        <v>37</v>
      </c>
      <c r="J349" s="59" t="s">
        <v>38</v>
      </c>
      <c r="K349" s="59" t="s">
        <v>24</v>
      </c>
    </row>
    <row r="350" spans="1:11" ht="12.75" customHeight="1" x14ac:dyDescent="0.15">
      <c r="A350" s="59" t="s">
        <v>436</v>
      </c>
      <c r="B350" s="59" t="s">
        <v>475</v>
      </c>
      <c r="C350" s="59" t="s">
        <v>473</v>
      </c>
      <c r="D350" s="59">
        <v>1</v>
      </c>
      <c r="E350" s="59" t="s">
        <v>153</v>
      </c>
      <c r="F350" s="162">
        <v>40771</v>
      </c>
      <c r="G350" s="162">
        <v>40772</v>
      </c>
      <c r="H350" s="59">
        <v>1</v>
      </c>
      <c r="I350" s="59" t="s">
        <v>35</v>
      </c>
      <c r="J350" s="59" t="s">
        <v>36</v>
      </c>
      <c r="K350" s="59" t="s">
        <v>24</v>
      </c>
    </row>
    <row r="351" spans="1:11" ht="12.75" customHeight="1" x14ac:dyDescent="0.15">
      <c r="A351" s="59" t="s">
        <v>436</v>
      </c>
      <c r="B351" s="59" t="s">
        <v>475</v>
      </c>
      <c r="C351" s="59" t="s">
        <v>473</v>
      </c>
      <c r="D351" s="59">
        <v>1</v>
      </c>
      <c r="E351" s="59" t="s">
        <v>39</v>
      </c>
      <c r="F351" s="162">
        <v>40772</v>
      </c>
      <c r="G351" s="162">
        <v>40773</v>
      </c>
      <c r="H351" s="59">
        <v>1</v>
      </c>
      <c r="I351" s="59" t="s">
        <v>37</v>
      </c>
      <c r="J351" s="59" t="s">
        <v>38</v>
      </c>
      <c r="K351" s="59" t="s">
        <v>24</v>
      </c>
    </row>
    <row r="352" spans="1:11" ht="12.75" customHeight="1" x14ac:dyDescent="0.15">
      <c r="A352" s="59" t="s">
        <v>436</v>
      </c>
      <c r="B352" s="59" t="s">
        <v>475</v>
      </c>
      <c r="C352" s="59" t="s">
        <v>473</v>
      </c>
      <c r="D352" s="59">
        <v>1</v>
      </c>
      <c r="E352" s="59" t="s">
        <v>153</v>
      </c>
      <c r="F352" s="162">
        <v>40782</v>
      </c>
      <c r="G352" s="162">
        <v>40784</v>
      </c>
      <c r="H352" s="59">
        <v>2</v>
      </c>
      <c r="I352" s="59" t="s">
        <v>35</v>
      </c>
      <c r="J352" s="59" t="s">
        <v>36</v>
      </c>
      <c r="K352" s="59" t="s">
        <v>24</v>
      </c>
    </row>
    <row r="353" spans="1:11" ht="12.75" customHeight="1" x14ac:dyDescent="0.15">
      <c r="A353" s="59" t="s">
        <v>436</v>
      </c>
      <c r="B353" s="59" t="s">
        <v>475</v>
      </c>
      <c r="C353" s="59" t="s">
        <v>473</v>
      </c>
      <c r="D353" s="59">
        <v>1</v>
      </c>
      <c r="E353" s="59" t="s">
        <v>153</v>
      </c>
      <c r="F353" s="162">
        <v>40784</v>
      </c>
      <c r="G353" s="162">
        <v>40785</v>
      </c>
      <c r="H353" s="59">
        <v>1</v>
      </c>
      <c r="I353" s="59" t="s">
        <v>35</v>
      </c>
      <c r="J353" s="59" t="s">
        <v>36</v>
      </c>
      <c r="K353" s="59" t="s">
        <v>24</v>
      </c>
    </row>
    <row r="354" spans="1:11" ht="12.75" customHeight="1" x14ac:dyDescent="0.15">
      <c r="A354" s="59" t="s">
        <v>436</v>
      </c>
      <c r="B354" s="59" t="s">
        <v>475</v>
      </c>
      <c r="C354" s="59" t="s">
        <v>473</v>
      </c>
      <c r="D354" s="59">
        <v>1</v>
      </c>
      <c r="E354" s="59" t="s">
        <v>39</v>
      </c>
      <c r="F354" s="162">
        <v>40790</v>
      </c>
      <c r="G354" s="162">
        <v>40791</v>
      </c>
      <c r="H354" s="59">
        <v>1</v>
      </c>
      <c r="I354" s="59" t="s">
        <v>37</v>
      </c>
      <c r="J354" s="59" t="s">
        <v>38</v>
      </c>
      <c r="K354" s="59" t="s">
        <v>24</v>
      </c>
    </row>
    <row r="355" spans="1:11" ht="12.75" customHeight="1" x14ac:dyDescent="0.15">
      <c r="A355" s="59" t="s">
        <v>436</v>
      </c>
      <c r="B355" s="59" t="s">
        <v>476</v>
      </c>
      <c r="C355" s="59" t="s">
        <v>473</v>
      </c>
      <c r="D355" s="59">
        <v>1</v>
      </c>
      <c r="E355" s="59" t="s">
        <v>39</v>
      </c>
      <c r="F355" s="162">
        <v>40704</v>
      </c>
      <c r="G355" s="162">
        <v>40705</v>
      </c>
      <c r="H355" s="59">
        <v>1</v>
      </c>
      <c r="I355" s="59" t="s">
        <v>37</v>
      </c>
      <c r="J355" s="59" t="s">
        <v>38</v>
      </c>
      <c r="K355" s="59" t="s">
        <v>24</v>
      </c>
    </row>
    <row r="356" spans="1:11" ht="12.75" customHeight="1" x14ac:dyDescent="0.15">
      <c r="A356" s="59" t="s">
        <v>436</v>
      </c>
      <c r="B356" s="59" t="s">
        <v>476</v>
      </c>
      <c r="C356" s="59" t="s">
        <v>473</v>
      </c>
      <c r="D356" s="59">
        <v>1</v>
      </c>
      <c r="E356" s="59" t="s">
        <v>39</v>
      </c>
      <c r="F356" s="162">
        <v>40705</v>
      </c>
      <c r="G356" s="162">
        <v>40711</v>
      </c>
      <c r="H356" s="59">
        <v>6</v>
      </c>
      <c r="I356" s="59" t="s">
        <v>37</v>
      </c>
      <c r="J356" s="59" t="s">
        <v>38</v>
      </c>
      <c r="K356" s="59" t="s">
        <v>24</v>
      </c>
    </row>
    <row r="357" spans="1:11" ht="12.75" customHeight="1" x14ac:dyDescent="0.15">
      <c r="A357" s="59" t="s">
        <v>436</v>
      </c>
      <c r="B357" s="59" t="s">
        <v>476</v>
      </c>
      <c r="C357" s="59" t="s">
        <v>473</v>
      </c>
      <c r="D357" s="59">
        <v>1</v>
      </c>
      <c r="E357" s="59" t="s">
        <v>153</v>
      </c>
      <c r="F357" s="162">
        <v>40717</v>
      </c>
      <c r="G357" s="162">
        <v>40718</v>
      </c>
      <c r="H357" s="59">
        <v>1</v>
      </c>
      <c r="I357" s="59" t="s">
        <v>35</v>
      </c>
      <c r="J357" s="59" t="s">
        <v>36</v>
      </c>
      <c r="K357" s="59" t="s">
        <v>24</v>
      </c>
    </row>
    <row r="358" spans="1:11" ht="12.75" customHeight="1" x14ac:dyDescent="0.15">
      <c r="A358" s="59" t="s">
        <v>436</v>
      </c>
      <c r="B358" s="59" t="s">
        <v>476</v>
      </c>
      <c r="C358" s="59" t="s">
        <v>473</v>
      </c>
      <c r="D358" s="59">
        <v>1</v>
      </c>
      <c r="E358" s="59" t="s">
        <v>39</v>
      </c>
      <c r="F358" s="162">
        <v>40718</v>
      </c>
      <c r="G358" s="162">
        <v>40720</v>
      </c>
      <c r="H358" s="59">
        <v>2</v>
      </c>
      <c r="I358" s="59" t="s">
        <v>37</v>
      </c>
      <c r="J358" s="59" t="s">
        <v>38</v>
      </c>
      <c r="K358" s="59" t="s">
        <v>24</v>
      </c>
    </row>
    <row r="359" spans="1:11" ht="12.75" customHeight="1" x14ac:dyDescent="0.15">
      <c r="A359" s="59" t="s">
        <v>436</v>
      </c>
      <c r="B359" s="59" t="s">
        <v>476</v>
      </c>
      <c r="C359" s="59" t="s">
        <v>473</v>
      </c>
      <c r="D359" s="59">
        <v>1</v>
      </c>
      <c r="E359" s="59" t="s">
        <v>153</v>
      </c>
      <c r="F359" s="162">
        <v>40732</v>
      </c>
      <c r="G359" s="162">
        <v>40733</v>
      </c>
      <c r="H359" s="59">
        <v>1</v>
      </c>
      <c r="I359" s="59" t="s">
        <v>35</v>
      </c>
      <c r="J359" s="59" t="s">
        <v>36</v>
      </c>
      <c r="K359" s="59" t="s">
        <v>24</v>
      </c>
    </row>
    <row r="360" spans="1:11" ht="12.75" customHeight="1" x14ac:dyDescent="0.15">
      <c r="A360" s="59" t="s">
        <v>436</v>
      </c>
      <c r="B360" s="59" t="s">
        <v>476</v>
      </c>
      <c r="C360" s="59" t="s">
        <v>473</v>
      </c>
      <c r="D360" s="59">
        <v>1</v>
      </c>
      <c r="E360" s="59" t="s">
        <v>39</v>
      </c>
      <c r="F360" s="162">
        <v>40733</v>
      </c>
      <c r="G360" s="162">
        <v>40734</v>
      </c>
      <c r="H360" s="59">
        <v>1</v>
      </c>
      <c r="I360" s="59" t="s">
        <v>37</v>
      </c>
      <c r="J360" s="59" t="s">
        <v>38</v>
      </c>
      <c r="K360" s="59" t="s">
        <v>24</v>
      </c>
    </row>
    <row r="361" spans="1:11" ht="12.75" customHeight="1" x14ac:dyDescent="0.15">
      <c r="A361" s="59" t="s">
        <v>436</v>
      </c>
      <c r="B361" s="59" t="s">
        <v>476</v>
      </c>
      <c r="C361" s="59" t="s">
        <v>473</v>
      </c>
      <c r="D361" s="59">
        <v>1</v>
      </c>
      <c r="E361" s="59" t="s">
        <v>153</v>
      </c>
      <c r="F361" s="162">
        <v>40738</v>
      </c>
      <c r="G361" s="162">
        <v>40739</v>
      </c>
      <c r="H361" s="59">
        <v>1</v>
      </c>
      <c r="I361" s="59" t="s">
        <v>35</v>
      </c>
      <c r="J361" s="59" t="s">
        <v>36</v>
      </c>
      <c r="K361" s="59" t="s">
        <v>24</v>
      </c>
    </row>
    <row r="362" spans="1:11" ht="12.75" customHeight="1" x14ac:dyDescent="0.15">
      <c r="A362" s="59" t="s">
        <v>436</v>
      </c>
      <c r="B362" s="59" t="s">
        <v>476</v>
      </c>
      <c r="C362" s="59" t="s">
        <v>473</v>
      </c>
      <c r="D362" s="59">
        <v>1</v>
      </c>
      <c r="E362" s="59" t="s">
        <v>39</v>
      </c>
      <c r="F362" s="162">
        <v>40739</v>
      </c>
      <c r="G362" s="162">
        <v>40740</v>
      </c>
      <c r="H362" s="59">
        <v>1</v>
      </c>
      <c r="I362" s="59" t="s">
        <v>37</v>
      </c>
      <c r="J362" s="59" t="s">
        <v>38</v>
      </c>
      <c r="K362" s="59" t="s">
        <v>24</v>
      </c>
    </row>
    <row r="363" spans="1:11" ht="12.75" customHeight="1" x14ac:dyDescent="0.15">
      <c r="A363" s="59" t="s">
        <v>436</v>
      </c>
      <c r="B363" s="59" t="s">
        <v>476</v>
      </c>
      <c r="C363" s="59" t="s">
        <v>473</v>
      </c>
      <c r="D363" s="59">
        <v>1</v>
      </c>
      <c r="E363" s="59" t="s">
        <v>39</v>
      </c>
      <c r="F363" s="162">
        <v>40742</v>
      </c>
      <c r="G363" s="162">
        <v>40743</v>
      </c>
      <c r="H363" s="59">
        <v>1</v>
      </c>
      <c r="I363" s="59" t="s">
        <v>37</v>
      </c>
      <c r="J363" s="59" t="s">
        <v>38</v>
      </c>
      <c r="K363" s="59" t="s">
        <v>24</v>
      </c>
    </row>
    <row r="364" spans="1:11" ht="12.75" customHeight="1" x14ac:dyDescent="0.15">
      <c r="A364" s="59" t="s">
        <v>436</v>
      </c>
      <c r="B364" s="59" t="s">
        <v>476</v>
      </c>
      <c r="C364" s="59" t="s">
        <v>473</v>
      </c>
      <c r="D364" s="59">
        <v>1</v>
      </c>
      <c r="E364" s="59" t="s">
        <v>153</v>
      </c>
      <c r="F364" s="162">
        <v>40758</v>
      </c>
      <c r="G364" s="162">
        <v>40759</v>
      </c>
      <c r="H364" s="59">
        <v>1</v>
      </c>
      <c r="I364" s="59" t="s">
        <v>35</v>
      </c>
      <c r="J364" s="59" t="s">
        <v>36</v>
      </c>
      <c r="K364" s="59" t="s">
        <v>24</v>
      </c>
    </row>
    <row r="365" spans="1:11" ht="12.75" customHeight="1" x14ac:dyDescent="0.15">
      <c r="A365" s="59" t="s">
        <v>436</v>
      </c>
      <c r="B365" s="59" t="s">
        <v>476</v>
      </c>
      <c r="C365" s="59" t="s">
        <v>473</v>
      </c>
      <c r="D365" s="59">
        <v>1</v>
      </c>
      <c r="E365" s="59" t="s">
        <v>153</v>
      </c>
      <c r="F365" s="162">
        <v>40763</v>
      </c>
      <c r="G365" s="162">
        <v>40764</v>
      </c>
      <c r="H365" s="59">
        <v>1</v>
      </c>
      <c r="I365" s="59" t="s">
        <v>35</v>
      </c>
      <c r="J365" s="59" t="s">
        <v>36</v>
      </c>
      <c r="K365" s="59" t="s">
        <v>24</v>
      </c>
    </row>
    <row r="366" spans="1:11" ht="12.75" customHeight="1" x14ac:dyDescent="0.15">
      <c r="A366" s="59" t="s">
        <v>436</v>
      </c>
      <c r="B366" s="59" t="s">
        <v>476</v>
      </c>
      <c r="C366" s="59" t="s">
        <v>473</v>
      </c>
      <c r="D366" s="59">
        <v>1</v>
      </c>
      <c r="E366" s="59" t="s">
        <v>153</v>
      </c>
      <c r="F366" s="162">
        <v>40765</v>
      </c>
      <c r="G366" s="162">
        <v>40767</v>
      </c>
      <c r="H366" s="59">
        <v>2</v>
      </c>
      <c r="I366" s="59" t="s">
        <v>35</v>
      </c>
      <c r="J366" s="59" t="s">
        <v>36</v>
      </c>
      <c r="K366" s="59" t="s">
        <v>24</v>
      </c>
    </row>
    <row r="367" spans="1:11" ht="12.75" customHeight="1" x14ac:dyDescent="0.15">
      <c r="A367" s="59" t="s">
        <v>436</v>
      </c>
      <c r="B367" s="59" t="s">
        <v>476</v>
      </c>
      <c r="C367" s="59" t="s">
        <v>473</v>
      </c>
      <c r="D367" s="59">
        <v>1</v>
      </c>
      <c r="E367" s="59" t="s">
        <v>39</v>
      </c>
      <c r="F367" s="162">
        <v>40766</v>
      </c>
      <c r="G367" s="162">
        <v>40767</v>
      </c>
      <c r="H367" s="59">
        <v>1</v>
      </c>
      <c r="I367" s="59" t="s">
        <v>37</v>
      </c>
      <c r="J367" s="59" t="s">
        <v>38</v>
      </c>
      <c r="K367" s="59" t="s">
        <v>24</v>
      </c>
    </row>
    <row r="368" spans="1:11" ht="12.75" customHeight="1" x14ac:dyDescent="0.15">
      <c r="A368" s="59" t="s">
        <v>436</v>
      </c>
      <c r="B368" s="59" t="s">
        <v>476</v>
      </c>
      <c r="C368" s="59" t="s">
        <v>473</v>
      </c>
      <c r="D368" s="59">
        <v>1</v>
      </c>
      <c r="E368" s="59" t="s">
        <v>39</v>
      </c>
      <c r="F368" s="162">
        <v>40771</v>
      </c>
      <c r="G368" s="162">
        <v>40772</v>
      </c>
      <c r="H368" s="59">
        <v>1</v>
      </c>
      <c r="I368" s="59" t="s">
        <v>37</v>
      </c>
      <c r="J368" s="59" t="s">
        <v>38</v>
      </c>
      <c r="K368" s="59" t="s">
        <v>24</v>
      </c>
    </row>
    <row r="369" spans="1:11" ht="12.75" customHeight="1" x14ac:dyDescent="0.15">
      <c r="A369" s="59" t="s">
        <v>436</v>
      </c>
      <c r="B369" s="59" t="s">
        <v>476</v>
      </c>
      <c r="C369" s="59" t="s">
        <v>473</v>
      </c>
      <c r="D369" s="59">
        <v>1</v>
      </c>
      <c r="E369" s="59" t="s">
        <v>39</v>
      </c>
      <c r="F369" s="162">
        <v>40778</v>
      </c>
      <c r="G369" s="162">
        <v>40779</v>
      </c>
      <c r="H369" s="59">
        <v>1</v>
      </c>
      <c r="I369" s="59" t="s">
        <v>37</v>
      </c>
      <c r="J369" s="59" t="s">
        <v>38</v>
      </c>
      <c r="K369" s="59" t="s">
        <v>24</v>
      </c>
    </row>
    <row r="370" spans="1:11" ht="12.75" customHeight="1" x14ac:dyDescent="0.15">
      <c r="A370" s="59" t="s">
        <v>436</v>
      </c>
      <c r="B370" s="59" t="s">
        <v>476</v>
      </c>
      <c r="C370" s="59" t="s">
        <v>473</v>
      </c>
      <c r="D370" s="59">
        <v>1</v>
      </c>
      <c r="E370" s="59" t="s">
        <v>153</v>
      </c>
      <c r="F370" s="162">
        <v>40782</v>
      </c>
      <c r="G370" s="162">
        <v>40784</v>
      </c>
      <c r="H370" s="59">
        <v>2</v>
      </c>
      <c r="I370" s="59" t="s">
        <v>35</v>
      </c>
      <c r="J370" s="59" t="s">
        <v>36</v>
      </c>
      <c r="K370" s="59" t="s">
        <v>24</v>
      </c>
    </row>
    <row r="371" spans="1:11" ht="12.75" customHeight="1" x14ac:dyDescent="0.15">
      <c r="A371" s="161" t="s">
        <v>436</v>
      </c>
      <c r="B371" s="161" t="s">
        <v>476</v>
      </c>
      <c r="C371" s="161" t="s">
        <v>473</v>
      </c>
      <c r="D371" s="161">
        <v>1</v>
      </c>
      <c r="E371" s="161" t="s">
        <v>153</v>
      </c>
      <c r="F371" s="167">
        <v>40784</v>
      </c>
      <c r="G371" s="167">
        <v>40785</v>
      </c>
      <c r="H371" s="161">
        <v>1</v>
      </c>
      <c r="I371" s="161" t="s">
        <v>35</v>
      </c>
      <c r="J371" s="161" t="s">
        <v>36</v>
      </c>
      <c r="K371" s="161" t="s">
        <v>24</v>
      </c>
    </row>
    <row r="372" spans="1:11" ht="12.75" customHeight="1" x14ac:dyDescent="0.15">
      <c r="A372" s="48"/>
      <c r="B372" s="12">
        <f>SUM(IF(FREQUENCY(MATCH(B282:B371,B282:B371,0),MATCH(B282:B371,B282:B371,0))&gt;0,1))</f>
        <v>18</v>
      </c>
      <c r="C372" s="53"/>
      <c r="D372" s="53"/>
      <c r="E372" s="20">
        <f>COUNTA(E282:E371)</f>
        <v>90</v>
      </c>
      <c r="F372" s="20"/>
      <c r="G372" s="20"/>
      <c r="H372" s="20">
        <f>SUM(H282:H371)</f>
        <v>139</v>
      </c>
      <c r="I372" s="48"/>
      <c r="J372" s="48"/>
      <c r="K372" s="48"/>
    </row>
    <row r="373" spans="1:11" ht="12.75" customHeight="1" x14ac:dyDescent="0.15">
      <c r="A373" s="48"/>
      <c r="B373" s="12"/>
      <c r="C373" s="53"/>
      <c r="D373" s="53"/>
      <c r="E373" s="20"/>
      <c r="F373" s="20"/>
      <c r="G373" s="20"/>
      <c r="H373" s="20"/>
      <c r="I373" s="48"/>
      <c r="J373" s="48"/>
      <c r="K373" s="48"/>
    </row>
    <row r="374" spans="1:11" ht="12.75" customHeight="1" x14ac:dyDescent="0.15">
      <c r="A374" s="59" t="s">
        <v>479</v>
      </c>
      <c r="B374" s="59" t="s">
        <v>480</v>
      </c>
      <c r="C374" s="59" t="s">
        <v>481</v>
      </c>
      <c r="D374" s="59">
        <v>2</v>
      </c>
      <c r="E374" s="59" t="s">
        <v>39</v>
      </c>
      <c r="F374" s="162">
        <v>40751</v>
      </c>
      <c r="G374" s="162">
        <v>40752</v>
      </c>
      <c r="H374" s="59">
        <v>1</v>
      </c>
      <c r="I374" s="59" t="s">
        <v>37</v>
      </c>
      <c r="J374" s="59" t="s">
        <v>38</v>
      </c>
      <c r="K374" s="59" t="s">
        <v>24</v>
      </c>
    </row>
    <row r="375" spans="1:11" ht="12.75" customHeight="1" x14ac:dyDescent="0.15">
      <c r="A375" s="59" t="s">
        <v>479</v>
      </c>
      <c r="B375" s="59" t="s">
        <v>484</v>
      </c>
      <c r="C375" s="59" t="s">
        <v>485</v>
      </c>
      <c r="D375" s="59">
        <v>2</v>
      </c>
      <c r="E375" s="59" t="s">
        <v>39</v>
      </c>
      <c r="F375" s="162">
        <v>40786</v>
      </c>
      <c r="G375" s="162">
        <v>40787</v>
      </c>
      <c r="H375" s="59">
        <v>1</v>
      </c>
      <c r="I375" s="59" t="s">
        <v>37</v>
      </c>
      <c r="J375" s="59" t="s">
        <v>38</v>
      </c>
      <c r="K375" s="59" t="s">
        <v>24</v>
      </c>
    </row>
    <row r="376" spans="1:11" ht="12.75" customHeight="1" x14ac:dyDescent="0.15">
      <c r="A376" s="59" t="s">
        <v>479</v>
      </c>
      <c r="B376" s="59" t="s">
        <v>486</v>
      </c>
      <c r="C376" s="59" t="s">
        <v>487</v>
      </c>
      <c r="D376" s="59">
        <v>2</v>
      </c>
      <c r="E376" s="59" t="s">
        <v>39</v>
      </c>
      <c r="F376" s="162">
        <v>40751</v>
      </c>
      <c r="G376" s="162">
        <v>40753</v>
      </c>
      <c r="H376" s="59">
        <v>2</v>
      </c>
      <c r="I376" s="59" t="s">
        <v>37</v>
      </c>
      <c r="J376" s="59" t="s">
        <v>38</v>
      </c>
      <c r="K376" s="59" t="s">
        <v>24</v>
      </c>
    </row>
    <row r="377" spans="1:11" ht="12.75" customHeight="1" x14ac:dyDescent="0.15">
      <c r="A377" s="59" t="s">
        <v>479</v>
      </c>
      <c r="B377" s="59" t="s">
        <v>486</v>
      </c>
      <c r="C377" s="59" t="s">
        <v>487</v>
      </c>
      <c r="D377" s="59">
        <v>2</v>
      </c>
      <c r="E377" s="59" t="s">
        <v>39</v>
      </c>
      <c r="F377" s="162">
        <v>40772</v>
      </c>
      <c r="G377" s="162">
        <v>40779</v>
      </c>
      <c r="H377" s="59">
        <v>7</v>
      </c>
      <c r="I377" s="59" t="s">
        <v>37</v>
      </c>
      <c r="J377" s="59" t="s">
        <v>38</v>
      </c>
      <c r="K377" s="59" t="s">
        <v>24</v>
      </c>
    </row>
    <row r="378" spans="1:11" ht="12.75" customHeight="1" x14ac:dyDescent="0.15">
      <c r="A378" s="59" t="s">
        <v>479</v>
      </c>
      <c r="B378" s="59" t="s">
        <v>1159</v>
      </c>
      <c r="C378" s="59" t="s">
        <v>1160</v>
      </c>
      <c r="D378" s="59">
        <v>2</v>
      </c>
      <c r="E378" s="59" t="s">
        <v>39</v>
      </c>
      <c r="F378" s="162">
        <v>40758</v>
      </c>
      <c r="G378" s="162">
        <v>40760</v>
      </c>
      <c r="H378" s="59">
        <v>2</v>
      </c>
      <c r="I378" s="59" t="s">
        <v>37</v>
      </c>
      <c r="J378" s="59" t="s">
        <v>38</v>
      </c>
      <c r="K378" s="59" t="s">
        <v>24</v>
      </c>
    </row>
    <row r="379" spans="1:11" ht="12.75" customHeight="1" x14ac:dyDescent="0.15">
      <c r="A379" s="59" t="s">
        <v>479</v>
      </c>
      <c r="B379" s="59" t="s">
        <v>1184</v>
      </c>
      <c r="C379" s="59" t="s">
        <v>1185</v>
      </c>
      <c r="D379" s="59">
        <v>2</v>
      </c>
      <c r="E379" s="59" t="s">
        <v>39</v>
      </c>
      <c r="F379" s="162">
        <v>40772</v>
      </c>
      <c r="G379" s="162">
        <v>40774</v>
      </c>
      <c r="H379" s="59">
        <v>2</v>
      </c>
      <c r="I379" s="59" t="s">
        <v>37</v>
      </c>
      <c r="J379" s="59" t="s">
        <v>38</v>
      </c>
      <c r="K379" s="59" t="s">
        <v>24</v>
      </c>
    </row>
    <row r="380" spans="1:11" ht="12.75" customHeight="1" x14ac:dyDescent="0.15">
      <c r="A380" s="59" t="s">
        <v>479</v>
      </c>
      <c r="B380" s="59" t="s">
        <v>1161</v>
      </c>
      <c r="C380" s="59" t="s">
        <v>1162</v>
      </c>
      <c r="D380" s="59">
        <v>2</v>
      </c>
      <c r="E380" s="59" t="s">
        <v>39</v>
      </c>
      <c r="F380" s="162">
        <v>40764</v>
      </c>
      <c r="G380" s="162">
        <v>40765</v>
      </c>
      <c r="H380" s="59">
        <v>1</v>
      </c>
      <c r="I380" s="59" t="s">
        <v>37</v>
      </c>
      <c r="J380" s="59" t="s">
        <v>38</v>
      </c>
      <c r="K380" s="59" t="s">
        <v>24</v>
      </c>
    </row>
    <row r="381" spans="1:11" ht="12.75" customHeight="1" x14ac:dyDescent="0.15">
      <c r="A381" s="59" t="s">
        <v>479</v>
      </c>
      <c r="B381" s="59" t="s">
        <v>1215</v>
      </c>
      <c r="C381" s="59" t="s">
        <v>1216</v>
      </c>
      <c r="D381" s="59">
        <v>2</v>
      </c>
      <c r="E381" s="59" t="s">
        <v>39</v>
      </c>
      <c r="F381" s="162">
        <v>40786</v>
      </c>
      <c r="G381" s="162">
        <v>40787</v>
      </c>
      <c r="H381" s="59">
        <v>1</v>
      </c>
      <c r="I381" s="59" t="s">
        <v>37</v>
      </c>
      <c r="J381" s="59" t="s">
        <v>38</v>
      </c>
      <c r="K381" s="59" t="s">
        <v>24</v>
      </c>
    </row>
    <row r="382" spans="1:11" ht="12.75" customHeight="1" x14ac:dyDescent="0.15">
      <c r="A382" s="59" t="s">
        <v>479</v>
      </c>
      <c r="B382" s="59" t="s">
        <v>493</v>
      </c>
      <c r="C382" s="59" t="s">
        <v>494</v>
      </c>
      <c r="D382" s="59">
        <v>2</v>
      </c>
      <c r="E382" s="59" t="s">
        <v>39</v>
      </c>
      <c r="F382" s="162">
        <v>40745</v>
      </c>
      <c r="G382" s="162">
        <v>40752</v>
      </c>
      <c r="H382" s="59">
        <v>7</v>
      </c>
      <c r="I382" s="59" t="s">
        <v>37</v>
      </c>
      <c r="J382" s="59" t="s">
        <v>38</v>
      </c>
      <c r="K382" s="59" t="s">
        <v>24</v>
      </c>
    </row>
    <row r="383" spans="1:11" ht="12.75" customHeight="1" x14ac:dyDescent="0.15">
      <c r="A383" s="59" t="s">
        <v>479</v>
      </c>
      <c r="B383" s="59" t="s">
        <v>507</v>
      </c>
      <c r="C383" s="59" t="s">
        <v>508</v>
      </c>
      <c r="D383" s="59">
        <v>2</v>
      </c>
      <c r="E383" s="59" t="s">
        <v>39</v>
      </c>
      <c r="F383" s="162">
        <v>40723</v>
      </c>
      <c r="G383" s="162">
        <v>40724</v>
      </c>
      <c r="H383" s="59">
        <v>1</v>
      </c>
      <c r="I383" s="59" t="s">
        <v>37</v>
      </c>
      <c r="J383" s="59" t="s">
        <v>38</v>
      </c>
      <c r="K383" s="59" t="s">
        <v>24</v>
      </c>
    </row>
    <row r="384" spans="1:11" ht="12.75" customHeight="1" x14ac:dyDescent="0.15">
      <c r="A384" s="59" t="s">
        <v>479</v>
      </c>
      <c r="B384" s="59" t="s">
        <v>507</v>
      </c>
      <c r="C384" s="59" t="s">
        <v>508</v>
      </c>
      <c r="D384" s="59">
        <v>2</v>
      </c>
      <c r="E384" s="59" t="s">
        <v>39</v>
      </c>
      <c r="F384" s="162">
        <v>40758</v>
      </c>
      <c r="G384" s="162">
        <v>40760</v>
      </c>
      <c r="H384" s="59">
        <v>2</v>
      </c>
      <c r="I384" s="59" t="s">
        <v>37</v>
      </c>
      <c r="J384" s="59" t="s">
        <v>38</v>
      </c>
      <c r="K384" s="59" t="s">
        <v>24</v>
      </c>
    </row>
    <row r="385" spans="1:11" ht="12.75" customHeight="1" x14ac:dyDescent="0.15">
      <c r="A385" s="59" t="s">
        <v>479</v>
      </c>
      <c r="B385" s="59" t="s">
        <v>507</v>
      </c>
      <c r="C385" s="59" t="s">
        <v>508</v>
      </c>
      <c r="D385" s="59">
        <v>2</v>
      </c>
      <c r="E385" s="59" t="s">
        <v>39</v>
      </c>
      <c r="F385" s="162">
        <v>40779</v>
      </c>
      <c r="G385" s="162">
        <v>40781</v>
      </c>
      <c r="H385" s="59">
        <v>2</v>
      </c>
      <c r="I385" s="59" t="s">
        <v>37</v>
      </c>
      <c r="J385" s="59" t="s">
        <v>38</v>
      </c>
      <c r="K385" s="59" t="s">
        <v>24</v>
      </c>
    </row>
    <row r="386" spans="1:11" ht="12.75" customHeight="1" x14ac:dyDescent="0.15">
      <c r="A386" s="59" t="s">
        <v>479</v>
      </c>
      <c r="B386" s="59" t="s">
        <v>1313</v>
      </c>
      <c r="C386" s="59" t="s">
        <v>1314</v>
      </c>
      <c r="D386" s="59">
        <v>2</v>
      </c>
      <c r="E386" s="59" t="s">
        <v>39</v>
      </c>
      <c r="F386" s="162">
        <v>40764</v>
      </c>
      <c r="G386" s="162">
        <v>40765</v>
      </c>
      <c r="H386" s="59">
        <v>1</v>
      </c>
      <c r="I386" s="59" t="s">
        <v>37</v>
      </c>
      <c r="J386" s="59" t="s">
        <v>38</v>
      </c>
      <c r="K386" s="59" t="s">
        <v>24</v>
      </c>
    </row>
    <row r="387" spans="1:11" ht="12.75" customHeight="1" x14ac:dyDescent="0.15">
      <c r="A387" s="59" t="s">
        <v>479</v>
      </c>
      <c r="B387" s="59" t="s">
        <v>1192</v>
      </c>
      <c r="C387" s="59" t="s">
        <v>1193</v>
      </c>
      <c r="D387" s="59">
        <v>2</v>
      </c>
      <c r="E387" s="59" t="s">
        <v>39</v>
      </c>
      <c r="F387" s="162">
        <v>40787</v>
      </c>
      <c r="G387" s="162">
        <v>40793</v>
      </c>
      <c r="H387" s="59">
        <v>6</v>
      </c>
      <c r="I387" s="59" t="s">
        <v>37</v>
      </c>
      <c r="J387" s="59" t="s">
        <v>38</v>
      </c>
      <c r="K387" s="59" t="s">
        <v>24</v>
      </c>
    </row>
    <row r="388" spans="1:11" ht="12.75" customHeight="1" x14ac:dyDescent="0.15">
      <c r="A388" s="59" t="s">
        <v>479</v>
      </c>
      <c r="B388" s="59" t="s">
        <v>1153</v>
      </c>
      <c r="C388" s="59" t="s">
        <v>1154</v>
      </c>
      <c r="D388" s="59">
        <v>2</v>
      </c>
      <c r="E388" s="59" t="s">
        <v>39</v>
      </c>
      <c r="F388" s="162">
        <v>40786</v>
      </c>
      <c r="G388" s="162">
        <v>40787</v>
      </c>
      <c r="H388" s="59">
        <v>1</v>
      </c>
      <c r="I388" s="59" t="s">
        <v>37</v>
      </c>
      <c r="J388" s="59" t="s">
        <v>38</v>
      </c>
      <c r="K388" s="59" t="s">
        <v>24</v>
      </c>
    </row>
    <row r="389" spans="1:11" ht="12.75" customHeight="1" x14ac:dyDescent="0.15">
      <c r="A389" s="59" t="s">
        <v>479</v>
      </c>
      <c r="B389" s="59" t="s">
        <v>1148</v>
      </c>
      <c r="C389" s="59" t="s">
        <v>1317</v>
      </c>
      <c r="D389" s="59">
        <v>2</v>
      </c>
      <c r="E389" s="59" t="s">
        <v>34</v>
      </c>
      <c r="F389" s="162">
        <v>40782</v>
      </c>
      <c r="G389" s="162">
        <v>40785</v>
      </c>
      <c r="H389" s="59">
        <v>3</v>
      </c>
      <c r="I389" s="59" t="s">
        <v>12</v>
      </c>
      <c r="J389" s="59" t="s">
        <v>36</v>
      </c>
      <c r="K389" s="59" t="s">
        <v>24</v>
      </c>
    </row>
    <row r="390" spans="1:11" ht="12.75" customHeight="1" x14ac:dyDescent="0.15">
      <c r="A390" s="59" t="s">
        <v>479</v>
      </c>
      <c r="B390" s="59" t="s">
        <v>1152</v>
      </c>
      <c r="C390" s="59" t="s">
        <v>1317</v>
      </c>
      <c r="D390" s="59">
        <v>2</v>
      </c>
      <c r="E390" s="59" t="s">
        <v>34</v>
      </c>
      <c r="F390" s="162">
        <v>40782</v>
      </c>
      <c r="G390" s="162">
        <v>40785</v>
      </c>
      <c r="H390" s="59">
        <v>3</v>
      </c>
      <c r="I390" s="59" t="s">
        <v>12</v>
      </c>
      <c r="J390" s="59" t="s">
        <v>36</v>
      </c>
      <c r="K390" s="59" t="s">
        <v>24</v>
      </c>
    </row>
    <row r="391" spans="1:11" ht="12.75" customHeight="1" x14ac:dyDescent="0.15">
      <c r="A391" s="59" t="s">
        <v>479</v>
      </c>
      <c r="B391" s="59" t="s">
        <v>1190</v>
      </c>
      <c r="C391" s="59" t="s">
        <v>1317</v>
      </c>
      <c r="D391" s="59">
        <v>2</v>
      </c>
      <c r="E391" s="59" t="s">
        <v>34</v>
      </c>
      <c r="F391" s="162">
        <v>40782</v>
      </c>
      <c r="G391" s="162">
        <v>40785</v>
      </c>
      <c r="H391" s="59">
        <v>3</v>
      </c>
      <c r="I391" s="59" t="s">
        <v>12</v>
      </c>
      <c r="J391" s="59" t="s">
        <v>36</v>
      </c>
      <c r="K391" s="59" t="s">
        <v>24</v>
      </c>
    </row>
    <row r="392" spans="1:11" ht="12.75" customHeight="1" x14ac:dyDescent="0.15">
      <c r="A392" s="59" t="s">
        <v>479</v>
      </c>
      <c r="B392" s="59" t="s">
        <v>1237</v>
      </c>
      <c r="C392" s="59" t="s">
        <v>1317</v>
      </c>
      <c r="D392" s="59">
        <v>2</v>
      </c>
      <c r="E392" s="59" t="s">
        <v>34</v>
      </c>
      <c r="F392" s="162">
        <v>40782</v>
      </c>
      <c r="G392" s="162">
        <v>40785</v>
      </c>
      <c r="H392" s="59">
        <v>3</v>
      </c>
      <c r="I392" s="59" t="s">
        <v>12</v>
      </c>
      <c r="J392" s="59" t="s">
        <v>36</v>
      </c>
      <c r="K392" s="59" t="s">
        <v>24</v>
      </c>
    </row>
    <row r="393" spans="1:11" ht="12.75" customHeight="1" x14ac:dyDescent="0.15">
      <c r="A393" s="59" t="s">
        <v>479</v>
      </c>
      <c r="B393" s="59" t="s">
        <v>1155</v>
      </c>
      <c r="C393" s="59" t="s">
        <v>1156</v>
      </c>
      <c r="D393" s="59">
        <v>2</v>
      </c>
      <c r="E393" s="59" t="s">
        <v>39</v>
      </c>
      <c r="F393" s="162">
        <v>40758</v>
      </c>
      <c r="G393" s="162">
        <v>40760</v>
      </c>
      <c r="H393" s="59">
        <v>2</v>
      </c>
      <c r="I393" s="59" t="s">
        <v>37</v>
      </c>
      <c r="J393" s="59" t="s">
        <v>38</v>
      </c>
      <c r="K393" s="59" t="s">
        <v>24</v>
      </c>
    </row>
    <row r="394" spans="1:11" ht="12.75" customHeight="1" x14ac:dyDescent="0.15">
      <c r="A394" s="59" t="s">
        <v>479</v>
      </c>
      <c r="B394" s="59" t="s">
        <v>1232</v>
      </c>
      <c r="C394" s="59" t="s">
        <v>1361</v>
      </c>
      <c r="D394" s="59">
        <v>2</v>
      </c>
      <c r="E394" s="59" t="s">
        <v>39</v>
      </c>
      <c r="F394" s="162">
        <v>40765</v>
      </c>
      <c r="G394" s="162">
        <v>40766</v>
      </c>
      <c r="H394" s="59">
        <v>1</v>
      </c>
      <c r="I394" s="59" t="s">
        <v>37</v>
      </c>
      <c r="J394" s="59" t="s">
        <v>38</v>
      </c>
      <c r="K394" s="59" t="s">
        <v>24</v>
      </c>
    </row>
    <row r="395" spans="1:11" ht="12.75" customHeight="1" x14ac:dyDescent="0.15">
      <c r="A395" s="59" t="s">
        <v>479</v>
      </c>
      <c r="B395" s="59" t="s">
        <v>1239</v>
      </c>
      <c r="C395" s="59" t="s">
        <v>1240</v>
      </c>
      <c r="D395" s="59">
        <v>2</v>
      </c>
      <c r="E395" s="59" t="s">
        <v>39</v>
      </c>
      <c r="F395" s="162">
        <v>40737</v>
      </c>
      <c r="G395" s="162">
        <v>40738</v>
      </c>
      <c r="H395" s="59">
        <v>1</v>
      </c>
      <c r="I395" s="59" t="s">
        <v>37</v>
      </c>
      <c r="J395" s="59" t="s">
        <v>38</v>
      </c>
      <c r="K395" s="59" t="s">
        <v>24</v>
      </c>
    </row>
    <row r="396" spans="1:11" ht="12.75" customHeight="1" x14ac:dyDescent="0.15">
      <c r="A396" s="59" t="s">
        <v>479</v>
      </c>
      <c r="B396" s="59" t="s">
        <v>1239</v>
      </c>
      <c r="C396" s="59" t="s">
        <v>1240</v>
      </c>
      <c r="D396" s="59">
        <v>2</v>
      </c>
      <c r="E396" s="59" t="s">
        <v>39</v>
      </c>
      <c r="F396" s="162">
        <v>40738</v>
      </c>
      <c r="G396" s="162">
        <v>40744</v>
      </c>
      <c r="H396" s="59">
        <v>6</v>
      </c>
      <c r="I396" s="59" t="s">
        <v>37</v>
      </c>
      <c r="J396" s="59" t="s">
        <v>38</v>
      </c>
      <c r="K396" s="59" t="s">
        <v>24</v>
      </c>
    </row>
    <row r="397" spans="1:11" ht="12.75" customHeight="1" x14ac:dyDescent="0.15">
      <c r="A397" s="59" t="s">
        <v>479</v>
      </c>
      <c r="B397" s="59" t="s">
        <v>1239</v>
      </c>
      <c r="C397" s="59" t="s">
        <v>1240</v>
      </c>
      <c r="D397" s="59">
        <v>2</v>
      </c>
      <c r="E397" s="59" t="s">
        <v>39</v>
      </c>
      <c r="F397" s="162">
        <v>40758</v>
      </c>
      <c r="G397" s="162">
        <v>40761</v>
      </c>
      <c r="H397" s="59">
        <v>3</v>
      </c>
      <c r="I397" s="59" t="s">
        <v>37</v>
      </c>
      <c r="J397" s="59" t="s">
        <v>38</v>
      </c>
      <c r="K397" s="59" t="s">
        <v>24</v>
      </c>
    </row>
    <row r="398" spans="1:11" ht="12.75" customHeight="1" x14ac:dyDescent="0.15">
      <c r="A398" s="59" t="s">
        <v>479</v>
      </c>
      <c r="B398" s="59" t="s">
        <v>1239</v>
      </c>
      <c r="C398" s="59" t="s">
        <v>1240</v>
      </c>
      <c r="D398" s="59">
        <v>2</v>
      </c>
      <c r="E398" s="59" t="s">
        <v>39</v>
      </c>
      <c r="F398" s="162">
        <v>40765</v>
      </c>
      <c r="G398" s="162">
        <v>40766</v>
      </c>
      <c r="H398" s="59">
        <v>1</v>
      </c>
      <c r="I398" s="59" t="s">
        <v>37</v>
      </c>
      <c r="J398" s="59" t="s">
        <v>38</v>
      </c>
      <c r="K398" s="59" t="s">
        <v>24</v>
      </c>
    </row>
    <row r="399" spans="1:11" ht="12.75" customHeight="1" x14ac:dyDescent="0.15">
      <c r="A399" s="59" t="s">
        <v>479</v>
      </c>
      <c r="B399" s="59" t="s">
        <v>1239</v>
      </c>
      <c r="C399" s="59" t="s">
        <v>1240</v>
      </c>
      <c r="D399" s="59">
        <v>2</v>
      </c>
      <c r="E399" s="59" t="s">
        <v>39</v>
      </c>
      <c r="F399" s="162">
        <v>40772</v>
      </c>
      <c r="G399" s="162">
        <v>40773</v>
      </c>
      <c r="H399" s="59">
        <v>1</v>
      </c>
      <c r="I399" s="59" t="s">
        <v>37</v>
      </c>
      <c r="J399" s="59" t="s">
        <v>38</v>
      </c>
      <c r="K399" s="59" t="s">
        <v>24</v>
      </c>
    </row>
    <row r="400" spans="1:11" ht="12.75" customHeight="1" x14ac:dyDescent="0.15">
      <c r="A400" s="59" t="s">
        <v>479</v>
      </c>
      <c r="B400" s="59" t="s">
        <v>1239</v>
      </c>
      <c r="C400" s="59" t="s">
        <v>1240</v>
      </c>
      <c r="D400" s="59">
        <v>2</v>
      </c>
      <c r="E400" s="59" t="s">
        <v>39</v>
      </c>
      <c r="F400" s="162">
        <v>40786</v>
      </c>
      <c r="G400" s="162">
        <v>40792</v>
      </c>
      <c r="H400" s="59">
        <v>6</v>
      </c>
      <c r="I400" s="59" t="s">
        <v>37</v>
      </c>
      <c r="J400" s="59" t="s">
        <v>38</v>
      </c>
      <c r="K400" s="59" t="s">
        <v>24</v>
      </c>
    </row>
    <row r="401" spans="1:11" ht="12.75" customHeight="1" x14ac:dyDescent="0.15">
      <c r="A401" s="59" t="s">
        <v>479</v>
      </c>
      <c r="B401" s="59" t="s">
        <v>1246</v>
      </c>
      <c r="C401" s="59" t="s">
        <v>1247</v>
      </c>
      <c r="D401" s="59">
        <v>2</v>
      </c>
      <c r="E401" s="59" t="s">
        <v>39</v>
      </c>
      <c r="F401" s="162">
        <v>40772</v>
      </c>
      <c r="G401" s="162">
        <v>40773</v>
      </c>
      <c r="H401" s="59">
        <v>1</v>
      </c>
      <c r="I401" s="59" t="s">
        <v>37</v>
      </c>
      <c r="J401" s="59" t="s">
        <v>38</v>
      </c>
      <c r="K401" s="59" t="s">
        <v>24</v>
      </c>
    </row>
    <row r="402" spans="1:11" ht="12.75" customHeight="1" x14ac:dyDescent="0.15">
      <c r="A402" s="59" t="s">
        <v>479</v>
      </c>
      <c r="B402" s="59" t="s">
        <v>1231</v>
      </c>
      <c r="C402" s="59" t="s">
        <v>1362</v>
      </c>
      <c r="D402" s="59">
        <v>2</v>
      </c>
      <c r="E402" s="59" t="s">
        <v>39</v>
      </c>
      <c r="F402" s="162">
        <v>40715</v>
      </c>
      <c r="G402" s="162">
        <v>40716</v>
      </c>
      <c r="H402" s="59">
        <v>1</v>
      </c>
      <c r="I402" s="59" t="s">
        <v>37</v>
      </c>
      <c r="J402" s="59" t="s">
        <v>38</v>
      </c>
      <c r="K402" s="59" t="s">
        <v>24</v>
      </c>
    </row>
    <row r="403" spans="1:11" ht="12.75" customHeight="1" x14ac:dyDescent="0.15">
      <c r="A403" s="59" t="s">
        <v>479</v>
      </c>
      <c r="B403" s="59" t="s">
        <v>1231</v>
      </c>
      <c r="C403" s="59" t="s">
        <v>1362</v>
      </c>
      <c r="D403" s="59">
        <v>2</v>
      </c>
      <c r="E403" s="59" t="s">
        <v>39</v>
      </c>
      <c r="F403" s="162">
        <v>40764</v>
      </c>
      <c r="G403" s="162">
        <v>40765</v>
      </c>
      <c r="H403" s="59">
        <v>1</v>
      </c>
      <c r="I403" s="59" t="s">
        <v>37</v>
      </c>
      <c r="J403" s="59" t="s">
        <v>38</v>
      </c>
      <c r="K403" s="59" t="s">
        <v>24</v>
      </c>
    </row>
    <row r="404" spans="1:11" ht="12.75" customHeight="1" x14ac:dyDescent="0.15">
      <c r="A404" s="59" t="s">
        <v>479</v>
      </c>
      <c r="B404" s="59" t="s">
        <v>530</v>
      </c>
      <c r="C404" s="59" t="s">
        <v>531</v>
      </c>
      <c r="D404" s="59">
        <v>2</v>
      </c>
      <c r="E404" s="59" t="s">
        <v>39</v>
      </c>
      <c r="F404" s="162">
        <v>40709</v>
      </c>
      <c r="G404" s="162">
        <v>40711</v>
      </c>
      <c r="H404" s="59">
        <v>2</v>
      </c>
      <c r="I404" s="59" t="s">
        <v>37</v>
      </c>
      <c r="J404" s="59" t="s">
        <v>38</v>
      </c>
      <c r="K404" s="59" t="s">
        <v>24</v>
      </c>
    </row>
    <row r="405" spans="1:11" ht="12.75" customHeight="1" x14ac:dyDescent="0.15">
      <c r="A405" s="59" t="s">
        <v>479</v>
      </c>
      <c r="B405" s="59" t="s">
        <v>530</v>
      </c>
      <c r="C405" s="59" t="s">
        <v>531</v>
      </c>
      <c r="D405" s="59">
        <v>2</v>
      </c>
      <c r="E405" s="59" t="s">
        <v>39</v>
      </c>
      <c r="F405" s="162">
        <v>40758</v>
      </c>
      <c r="G405" s="162">
        <v>40759</v>
      </c>
      <c r="H405" s="59">
        <v>1</v>
      </c>
      <c r="I405" s="59" t="s">
        <v>37</v>
      </c>
      <c r="J405" s="59" t="s">
        <v>38</v>
      </c>
      <c r="K405" s="59" t="s">
        <v>24</v>
      </c>
    </row>
    <row r="406" spans="1:11" ht="12.75" customHeight="1" x14ac:dyDescent="0.15">
      <c r="A406" s="59" t="s">
        <v>479</v>
      </c>
      <c r="B406" s="59" t="s">
        <v>530</v>
      </c>
      <c r="C406" s="59" t="s">
        <v>531</v>
      </c>
      <c r="D406" s="59">
        <v>2</v>
      </c>
      <c r="E406" s="59" t="s">
        <v>39</v>
      </c>
      <c r="F406" s="162">
        <v>40760</v>
      </c>
      <c r="G406" s="162">
        <v>40773</v>
      </c>
      <c r="H406" s="59">
        <v>13</v>
      </c>
      <c r="I406" s="59" t="s">
        <v>37</v>
      </c>
      <c r="J406" s="59" t="s">
        <v>38</v>
      </c>
      <c r="K406" s="59" t="s">
        <v>24</v>
      </c>
    </row>
    <row r="407" spans="1:11" ht="12.75" customHeight="1" x14ac:dyDescent="0.15">
      <c r="A407" s="59" t="s">
        <v>479</v>
      </c>
      <c r="B407" s="59" t="s">
        <v>1213</v>
      </c>
      <c r="C407" s="59" t="s">
        <v>1214</v>
      </c>
      <c r="D407" s="59">
        <v>2</v>
      </c>
      <c r="E407" s="59" t="s">
        <v>39</v>
      </c>
      <c r="F407" s="162">
        <v>40722</v>
      </c>
      <c r="G407" s="162">
        <v>40735</v>
      </c>
      <c r="H407" s="59">
        <v>13</v>
      </c>
      <c r="I407" s="59" t="s">
        <v>37</v>
      </c>
      <c r="J407" s="59" t="s">
        <v>38</v>
      </c>
      <c r="K407" s="59" t="s">
        <v>24</v>
      </c>
    </row>
    <row r="408" spans="1:11" ht="12.75" customHeight="1" x14ac:dyDescent="0.15">
      <c r="A408" s="59" t="s">
        <v>479</v>
      </c>
      <c r="B408" s="59" t="s">
        <v>532</v>
      </c>
      <c r="C408" s="59" t="s">
        <v>296</v>
      </c>
      <c r="D408" s="59">
        <v>2</v>
      </c>
      <c r="E408" s="59" t="s">
        <v>39</v>
      </c>
      <c r="F408" s="162">
        <v>40736</v>
      </c>
      <c r="G408" s="162">
        <v>40737</v>
      </c>
      <c r="H408" s="59">
        <v>1</v>
      </c>
      <c r="I408" s="59" t="s">
        <v>37</v>
      </c>
      <c r="J408" s="59" t="s">
        <v>38</v>
      </c>
      <c r="K408" s="59" t="s">
        <v>24</v>
      </c>
    </row>
    <row r="409" spans="1:11" ht="12.75" customHeight="1" x14ac:dyDescent="0.15">
      <c r="A409" s="59" t="s">
        <v>479</v>
      </c>
      <c r="B409" s="59" t="s">
        <v>532</v>
      </c>
      <c r="C409" s="59" t="s">
        <v>296</v>
      </c>
      <c r="D409" s="59">
        <v>2</v>
      </c>
      <c r="E409" s="59" t="s">
        <v>39</v>
      </c>
      <c r="F409" s="162">
        <v>40764</v>
      </c>
      <c r="G409" s="162">
        <v>40765</v>
      </c>
      <c r="H409" s="59">
        <v>1</v>
      </c>
      <c r="I409" s="59" t="s">
        <v>37</v>
      </c>
      <c r="J409" s="59" t="s">
        <v>38</v>
      </c>
      <c r="K409" s="59" t="s">
        <v>24</v>
      </c>
    </row>
    <row r="410" spans="1:11" ht="12.75" customHeight="1" x14ac:dyDescent="0.15">
      <c r="A410" s="161" t="s">
        <v>479</v>
      </c>
      <c r="B410" s="161" t="s">
        <v>533</v>
      </c>
      <c r="C410" s="161" t="s">
        <v>1318</v>
      </c>
      <c r="D410" s="161">
        <v>2</v>
      </c>
      <c r="E410" s="161" t="s">
        <v>39</v>
      </c>
      <c r="F410" s="167">
        <v>40786</v>
      </c>
      <c r="G410" s="167">
        <v>40788</v>
      </c>
      <c r="H410" s="161">
        <v>2</v>
      </c>
      <c r="I410" s="161" t="s">
        <v>37</v>
      </c>
      <c r="J410" s="161" t="s">
        <v>38</v>
      </c>
      <c r="K410" s="161" t="s">
        <v>24</v>
      </c>
    </row>
    <row r="411" spans="1:11" ht="12.75" customHeight="1" x14ac:dyDescent="0.15">
      <c r="A411" s="48"/>
      <c r="B411" s="12">
        <f>SUM(IF(FREQUENCY(MATCH(B374:B410,B374:B410,0),MATCH(B374:B410,B374:B410,0))&gt;0,1))</f>
        <v>25</v>
      </c>
      <c r="C411" s="53"/>
      <c r="D411" s="53"/>
      <c r="E411" s="20">
        <f>COUNTA(E374:E410)</f>
        <v>37</v>
      </c>
      <c r="F411" s="20"/>
      <c r="G411" s="20"/>
      <c r="H411" s="20">
        <f>SUM(H374:H410)</f>
        <v>106</v>
      </c>
      <c r="I411" s="48"/>
      <c r="J411" s="48"/>
      <c r="K411" s="48"/>
    </row>
    <row r="412" spans="1:11" ht="12.75" customHeight="1" x14ac:dyDescent="0.15">
      <c r="A412" s="48"/>
      <c r="B412" s="12"/>
      <c r="C412" s="53"/>
      <c r="D412" s="53"/>
      <c r="E412" s="20"/>
      <c r="F412" s="20"/>
      <c r="G412" s="20"/>
      <c r="H412" s="20"/>
      <c r="I412" s="48"/>
      <c r="J412" s="48"/>
      <c r="K412" s="48"/>
    </row>
    <row r="413" spans="1:11" ht="12.75" customHeight="1" x14ac:dyDescent="0.15">
      <c r="A413" s="59" t="s">
        <v>150</v>
      </c>
      <c r="B413" s="59" t="s">
        <v>538</v>
      </c>
      <c r="C413" s="59" t="s">
        <v>539</v>
      </c>
      <c r="D413" s="59">
        <v>1</v>
      </c>
      <c r="E413" s="59" t="s">
        <v>39</v>
      </c>
      <c r="F413" s="162">
        <v>40704</v>
      </c>
      <c r="G413" s="162">
        <v>40705</v>
      </c>
      <c r="H413" s="59">
        <v>1</v>
      </c>
      <c r="I413" s="59" t="s">
        <v>37</v>
      </c>
      <c r="J413" s="59" t="s">
        <v>38</v>
      </c>
      <c r="K413" s="59" t="s">
        <v>24</v>
      </c>
    </row>
    <row r="414" spans="1:11" ht="12.75" customHeight="1" x14ac:dyDescent="0.15">
      <c r="A414" s="59" t="s">
        <v>150</v>
      </c>
      <c r="B414" s="59" t="s">
        <v>538</v>
      </c>
      <c r="C414" s="59" t="s">
        <v>539</v>
      </c>
      <c r="D414" s="59">
        <v>1</v>
      </c>
      <c r="E414" s="59" t="s">
        <v>34</v>
      </c>
      <c r="F414" s="162">
        <v>40755</v>
      </c>
      <c r="G414" s="162">
        <v>40756</v>
      </c>
      <c r="H414" s="59">
        <v>1</v>
      </c>
      <c r="I414" s="59" t="s">
        <v>12</v>
      </c>
      <c r="J414" s="59" t="s">
        <v>36</v>
      </c>
      <c r="K414" s="59" t="s">
        <v>24</v>
      </c>
    </row>
    <row r="415" spans="1:11" ht="12.75" customHeight="1" x14ac:dyDescent="0.15">
      <c r="A415" s="59" t="s">
        <v>150</v>
      </c>
      <c r="B415" s="59" t="s">
        <v>538</v>
      </c>
      <c r="C415" s="59" t="s">
        <v>539</v>
      </c>
      <c r="D415" s="59">
        <v>1</v>
      </c>
      <c r="E415" s="59" t="s">
        <v>39</v>
      </c>
      <c r="F415" s="162">
        <v>40766</v>
      </c>
      <c r="G415" s="162">
        <v>40767</v>
      </c>
      <c r="H415" s="59">
        <v>1</v>
      </c>
      <c r="I415" s="59" t="s">
        <v>37</v>
      </c>
      <c r="J415" s="59" t="s">
        <v>38</v>
      </c>
      <c r="K415" s="59" t="s">
        <v>24</v>
      </c>
    </row>
    <row r="416" spans="1:11" ht="12.75" customHeight="1" x14ac:dyDescent="0.15">
      <c r="A416" s="59" t="s">
        <v>150</v>
      </c>
      <c r="B416" s="59" t="s">
        <v>538</v>
      </c>
      <c r="C416" s="59" t="s">
        <v>539</v>
      </c>
      <c r="D416" s="59">
        <v>1</v>
      </c>
      <c r="E416" s="59" t="s">
        <v>153</v>
      </c>
      <c r="F416" s="162">
        <v>40782</v>
      </c>
      <c r="G416" s="162">
        <v>40785</v>
      </c>
      <c r="H416" s="59">
        <v>3</v>
      </c>
      <c r="I416" s="59" t="s">
        <v>35</v>
      </c>
      <c r="J416" s="59" t="s">
        <v>36</v>
      </c>
      <c r="K416" s="59" t="s">
        <v>24</v>
      </c>
    </row>
    <row r="417" spans="1:11" ht="12.75" customHeight="1" x14ac:dyDescent="0.15">
      <c r="A417" s="59" t="s">
        <v>150</v>
      </c>
      <c r="B417" s="59" t="s">
        <v>540</v>
      </c>
      <c r="C417" s="59" t="s">
        <v>539</v>
      </c>
      <c r="D417" s="59">
        <v>1</v>
      </c>
      <c r="E417" s="59" t="s">
        <v>39</v>
      </c>
      <c r="F417" s="162">
        <v>40704</v>
      </c>
      <c r="G417" s="162">
        <v>40705</v>
      </c>
      <c r="H417" s="59">
        <v>1</v>
      </c>
      <c r="I417" s="59" t="s">
        <v>37</v>
      </c>
      <c r="J417" s="59" t="s">
        <v>38</v>
      </c>
      <c r="K417" s="59" t="s">
        <v>24</v>
      </c>
    </row>
    <row r="418" spans="1:11" ht="12.75" customHeight="1" x14ac:dyDescent="0.15">
      <c r="A418" s="59" t="s">
        <v>150</v>
      </c>
      <c r="B418" s="59" t="s">
        <v>540</v>
      </c>
      <c r="C418" s="59" t="s">
        <v>539</v>
      </c>
      <c r="D418" s="59">
        <v>1</v>
      </c>
      <c r="E418" s="59" t="s">
        <v>39</v>
      </c>
      <c r="F418" s="162">
        <v>40755</v>
      </c>
      <c r="G418" s="162">
        <v>40756</v>
      </c>
      <c r="H418" s="59">
        <v>1</v>
      </c>
      <c r="I418" s="59" t="s">
        <v>37</v>
      </c>
      <c r="J418" s="59" t="s">
        <v>38</v>
      </c>
      <c r="K418" s="59" t="s">
        <v>24</v>
      </c>
    </row>
    <row r="419" spans="1:11" ht="12.75" customHeight="1" x14ac:dyDescent="0.15">
      <c r="A419" s="59" t="s">
        <v>150</v>
      </c>
      <c r="B419" s="59" t="s">
        <v>540</v>
      </c>
      <c r="C419" s="59" t="s">
        <v>539</v>
      </c>
      <c r="D419" s="59">
        <v>1</v>
      </c>
      <c r="E419" s="59" t="s">
        <v>34</v>
      </c>
      <c r="F419" s="162">
        <v>40766</v>
      </c>
      <c r="G419" s="162">
        <v>40767</v>
      </c>
      <c r="H419" s="59">
        <v>1</v>
      </c>
      <c r="I419" s="59" t="s">
        <v>12</v>
      </c>
      <c r="J419" s="59" t="s">
        <v>36</v>
      </c>
      <c r="K419" s="59" t="s">
        <v>24</v>
      </c>
    </row>
    <row r="420" spans="1:11" ht="12.75" customHeight="1" x14ac:dyDescent="0.15">
      <c r="A420" s="59" t="s">
        <v>150</v>
      </c>
      <c r="B420" s="59" t="s">
        <v>540</v>
      </c>
      <c r="C420" s="59" t="s">
        <v>539</v>
      </c>
      <c r="D420" s="59">
        <v>1</v>
      </c>
      <c r="E420" s="59" t="s">
        <v>153</v>
      </c>
      <c r="F420" s="162">
        <v>40782</v>
      </c>
      <c r="G420" s="162">
        <v>40785</v>
      </c>
      <c r="H420" s="59">
        <v>3</v>
      </c>
      <c r="I420" s="59" t="s">
        <v>35</v>
      </c>
      <c r="J420" s="59" t="s">
        <v>36</v>
      </c>
      <c r="K420" s="59" t="s">
        <v>24</v>
      </c>
    </row>
    <row r="421" spans="1:11" ht="12.75" customHeight="1" x14ac:dyDescent="0.15">
      <c r="A421" s="59" t="s">
        <v>150</v>
      </c>
      <c r="B421" s="59" t="s">
        <v>541</v>
      </c>
      <c r="C421" s="59" t="s">
        <v>542</v>
      </c>
      <c r="D421" s="59">
        <v>1</v>
      </c>
      <c r="E421" s="59" t="s">
        <v>39</v>
      </c>
      <c r="F421" s="162">
        <v>40740</v>
      </c>
      <c r="G421" s="162">
        <v>40741</v>
      </c>
      <c r="H421" s="59">
        <v>1</v>
      </c>
      <c r="I421" s="59" t="s">
        <v>37</v>
      </c>
      <c r="J421" s="59" t="s">
        <v>38</v>
      </c>
      <c r="K421" s="59" t="s">
        <v>24</v>
      </c>
    </row>
    <row r="422" spans="1:11" ht="12.75" customHeight="1" x14ac:dyDescent="0.15">
      <c r="A422" s="59" t="s">
        <v>150</v>
      </c>
      <c r="B422" s="59" t="s">
        <v>541</v>
      </c>
      <c r="C422" s="59" t="s">
        <v>542</v>
      </c>
      <c r="D422" s="59">
        <v>1</v>
      </c>
      <c r="E422" s="59" t="s">
        <v>153</v>
      </c>
      <c r="F422" s="162">
        <v>40782</v>
      </c>
      <c r="G422" s="162">
        <v>40785</v>
      </c>
      <c r="H422" s="59">
        <v>3</v>
      </c>
      <c r="I422" s="59" t="s">
        <v>35</v>
      </c>
      <c r="J422" s="59" t="s">
        <v>36</v>
      </c>
      <c r="K422" s="59" t="s">
        <v>24</v>
      </c>
    </row>
    <row r="423" spans="1:11" ht="12.75" customHeight="1" x14ac:dyDescent="0.15">
      <c r="A423" s="59" t="s">
        <v>150</v>
      </c>
      <c r="B423" s="59" t="s">
        <v>543</v>
      </c>
      <c r="C423" s="59" t="s">
        <v>544</v>
      </c>
      <c r="D423" s="59">
        <v>1</v>
      </c>
      <c r="E423" s="59" t="s">
        <v>153</v>
      </c>
      <c r="F423" s="162">
        <v>40717</v>
      </c>
      <c r="G423" s="162">
        <v>40718</v>
      </c>
      <c r="H423" s="59">
        <v>1</v>
      </c>
      <c r="I423" s="59" t="s">
        <v>35</v>
      </c>
      <c r="J423" s="59" t="s">
        <v>36</v>
      </c>
      <c r="K423" s="59" t="s">
        <v>24</v>
      </c>
    </row>
    <row r="424" spans="1:11" ht="12.75" customHeight="1" x14ac:dyDescent="0.15">
      <c r="A424" s="59" t="s">
        <v>150</v>
      </c>
      <c r="B424" s="59" t="s">
        <v>543</v>
      </c>
      <c r="C424" s="59" t="s">
        <v>544</v>
      </c>
      <c r="D424" s="59">
        <v>1</v>
      </c>
      <c r="E424" s="59" t="s">
        <v>39</v>
      </c>
      <c r="F424" s="162">
        <v>40718</v>
      </c>
      <c r="G424" s="162">
        <v>40720</v>
      </c>
      <c r="H424" s="59">
        <v>2</v>
      </c>
      <c r="I424" s="59" t="s">
        <v>37</v>
      </c>
      <c r="J424" s="59" t="s">
        <v>38</v>
      </c>
      <c r="K424" s="59" t="s">
        <v>24</v>
      </c>
    </row>
    <row r="425" spans="1:11" ht="12.75" customHeight="1" x14ac:dyDescent="0.15">
      <c r="A425" s="59" t="s">
        <v>150</v>
      </c>
      <c r="B425" s="59" t="s">
        <v>543</v>
      </c>
      <c r="C425" s="59" t="s">
        <v>544</v>
      </c>
      <c r="D425" s="59">
        <v>1</v>
      </c>
      <c r="E425" s="59" t="s">
        <v>39</v>
      </c>
      <c r="F425" s="162">
        <v>40721</v>
      </c>
      <c r="G425" s="162">
        <v>40722</v>
      </c>
      <c r="H425" s="59">
        <v>1</v>
      </c>
      <c r="I425" s="59" t="s">
        <v>37</v>
      </c>
      <c r="J425" s="59" t="s">
        <v>38</v>
      </c>
      <c r="K425" s="59" t="s">
        <v>24</v>
      </c>
    </row>
    <row r="426" spans="1:11" ht="12.75" customHeight="1" x14ac:dyDescent="0.15">
      <c r="A426" s="59" t="s">
        <v>150</v>
      </c>
      <c r="B426" s="59" t="s">
        <v>543</v>
      </c>
      <c r="C426" s="59" t="s">
        <v>544</v>
      </c>
      <c r="D426" s="59">
        <v>1</v>
      </c>
      <c r="E426" s="59" t="s">
        <v>153</v>
      </c>
      <c r="F426" s="162">
        <v>40763</v>
      </c>
      <c r="G426" s="162">
        <v>40764</v>
      </c>
      <c r="H426" s="59">
        <v>1</v>
      </c>
      <c r="I426" s="59" t="s">
        <v>35</v>
      </c>
      <c r="J426" s="59" t="s">
        <v>36</v>
      </c>
      <c r="K426" s="59" t="s">
        <v>24</v>
      </c>
    </row>
    <row r="427" spans="1:11" ht="12.75" customHeight="1" x14ac:dyDescent="0.15">
      <c r="A427" s="59" t="s">
        <v>150</v>
      </c>
      <c r="B427" s="59" t="s">
        <v>543</v>
      </c>
      <c r="C427" s="59" t="s">
        <v>544</v>
      </c>
      <c r="D427" s="59">
        <v>1</v>
      </c>
      <c r="E427" s="59" t="s">
        <v>153</v>
      </c>
      <c r="F427" s="162">
        <v>40765</v>
      </c>
      <c r="G427" s="162">
        <v>40767</v>
      </c>
      <c r="H427" s="59">
        <v>2</v>
      </c>
      <c r="I427" s="59" t="s">
        <v>35</v>
      </c>
      <c r="J427" s="59" t="s">
        <v>36</v>
      </c>
      <c r="K427" s="59" t="s">
        <v>24</v>
      </c>
    </row>
    <row r="428" spans="1:11" ht="12.75" customHeight="1" x14ac:dyDescent="0.15">
      <c r="A428" s="59" t="s">
        <v>150</v>
      </c>
      <c r="B428" s="59" t="s">
        <v>543</v>
      </c>
      <c r="C428" s="59" t="s">
        <v>544</v>
      </c>
      <c r="D428" s="59">
        <v>1</v>
      </c>
      <c r="E428" s="59" t="s">
        <v>39</v>
      </c>
      <c r="F428" s="162">
        <v>40766</v>
      </c>
      <c r="G428" s="162">
        <v>40767</v>
      </c>
      <c r="H428" s="59">
        <v>1</v>
      </c>
      <c r="I428" s="59" t="s">
        <v>37</v>
      </c>
      <c r="J428" s="59" t="s">
        <v>38</v>
      </c>
      <c r="K428" s="59" t="s">
        <v>24</v>
      </c>
    </row>
    <row r="429" spans="1:11" ht="12.75" customHeight="1" x14ac:dyDescent="0.15">
      <c r="A429" s="59" t="s">
        <v>150</v>
      </c>
      <c r="B429" s="59" t="s">
        <v>543</v>
      </c>
      <c r="C429" s="59" t="s">
        <v>544</v>
      </c>
      <c r="D429" s="59">
        <v>1</v>
      </c>
      <c r="E429" s="59" t="s">
        <v>153</v>
      </c>
      <c r="F429" s="162">
        <v>40771</v>
      </c>
      <c r="G429" s="162">
        <v>40772</v>
      </c>
      <c r="H429" s="59">
        <v>1</v>
      </c>
      <c r="I429" s="59" t="s">
        <v>35</v>
      </c>
      <c r="J429" s="59" t="s">
        <v>36</v>
      </c>
      <c r="K429" s="59" t="s">
        <v>24</v>
      </c>
    </row>
    <row r="430" spans="1:11" ht="12.75" customHeight="1" x14ac:dyDescent="0.15">
      <c r="A430" s="59" t="s">
        <v>150</v>
      </c>
      <c r="B430" s="59" t="s">
        <v>543</v>
      </c>
      <c r="C430" s="59" t="s">
        <v>544</v>
      </c>
      <c r="D430" s="59">
        <v>1</v>
      </c>
      <c r="E430" s="59" t="s">
        <v>39</v>
      </c>
      <c r="F430" s="162">
        <v>40776</v>
      </c>
      <c r="G430" s="162">
        <v>40777</v>
      </c>
      <c r="H430" s="59">
        <v>1</v>
      </c>
      <c r="I430" s="59" t="s">
        <v>37</v>
      </c>
      <c r="J430" s="59" t="s">
        <v>38</v>
      </c>
      <c r="K430" s="59" t="s">
        <v>24</v>
      </c>
    </row>
    <row r="431" spans="1:11" ht="12.75" customHeight="1" x14ac:dyDescent="0.15">
      <c r="A431" s="59" t="s">
        <v>150</v>
      </c>
      <c r="B431" s="59" t="s">
        <v>543</v>
      </c>
      <c r="C431" s="59" t="s">
        <v>544</v>
      </c>
      <c r="D431" s="59">
        <v>1</v>
      </c>
      <c r="E431" s="59" t="s">
        <v>153</v>
      </c>
      <c r="F431" s="162">
        <v>40782</v>
      </c>
      <c r="G431" s="162">
        <v>40785</v>
      </c>
      <c r="H431" s="59">
        <v>3</v>
      </c>
      <c r="I431" s="59" t="s">
        <v>35</v>
      </c>
      <c r="J431" s="59" t="s">
        <v>36</v>
      </c>
      <c r="K431" s="59" t="s">
        <v>24</v>
      </c>
    </row>
    <row r="432" spans="1:11" ht="12.75" customHeight="1" x14ac:dyDescent="0.15">
      <c r="A432" s="59" t="s">
        <v>150</v>
      </c>
      <c r="B432" s="59" t="s">
        <v>545</v>
      </c>
      <c r="C432" s="59" t="s">
        <v>544</v>
      </c>
      <c r="D432" s="59">
        <v>1</v>
      </c>
      <c r="E432" s="59" t="s">
        <v>153</v>
      </c>
      <c r="F432" s="162">
        <v>40717</v>
      </c>
      <c r="G432" s="162">
        <v>40718</v>
      </c>
      <c r="H432" s="59">
        <v>1</v>
      </c>
      <c r="I432" s="59" t="s">
        <v>35</v>
      </c>
      <c r="J432" s="59" t="s">
        <v>36</v>
      </c>
      <c r="K432" s="59" t="s">
        <v>24</v>
      </c>
    </row>
    <row r="433" spans="1:11" ht="12.75" customHeight="1" x14ac:dyDescent="0.15">
      <c r="A433" s="59" t="s">
        <v>150</v>
      </c>
      <c r="B433" s="59" t="s">
        <v>545</v>
      </c>
      <c r="C433" s="59" t="s">
        <v>544</v>
      </c>
      <c r="D433" s="59">
        <v>1</v>
      </c>
      <c r="E433" s="59" t="s">
        <v>39</v>
      </c>
      <c r="F433" s="162">
        <v>40718</v>
      </c>
      <c r="G433" s="162">
        <v>40720</v>
      </c>
      <c r="H433" s="59">
        <v>2</v>
      </c>
      <c r="I433" s="59" t="s">
        <v>37</v>
      </c>
      <c r="J433" s="59" t="s">
        <v>38</v>
      </c>
      <c r="K433" s="59" t="s">
        <v>24</v>
      </c>
    </row>
    <row r="434" spans="1:11" ht="12.75" customHeight="1" x14ac:dyDescent="0.15">
      <c r="A434" s="59" t="s">
        <v>150</v>
      </c>
      <c r="B434" s="59" t="s">
        <v>545</v>
      </c>
      <c r="C434" s="59" t="s">
        <v>544</v>
      </c>
      <c r="D434" s="59">
        <v>1</v>
      </c>
      <c r="E434" s="59" t="s">
        <v>39</v>
      </c>
      <c r="F434" s="162">
        <v>40721</v>
      </c>
      <c r="G434" s="162">
        <v>40722</v>
      </c>
      <c r="H434" s="59">
        <v>1</v>
      </c>
      <c r="I434" s="59" t="s">
        <v>37</v>
      </c>
      <c r="J434" s="59" t="s">
        <v>38</v>
      </c>
      <c r="K434" s="59" t="s">
        <v>24</v>
      </c>
    </row>
    <row r="435" spans="1:11" ht="12.75" customHeight="1" x14ac:dyDescent="0.15">
      <c r="A435" s="59" t="s">
        <v>150</v>
      </c>
      <c r="B435" s="59" t="s">
        <v>545</v>
      </c>
      <c r="C435" s="59" t="s">
        <v>544</v>
      </c>
      <c r="D435" s="59">
        <v>1</v>
      </c>
      <c r="E435" s="59" t="s">
        <v>153</v>
      </c>
      <c r="F435" s="162">
        <v>40763</v>
      </c>
      <c r="G435" s="162">
        <v>40764</v>
      </c>
      <c r="H435" s="59">
        <v>1</v>
      </c>
      <c r="I435" s="59" t="s">
        <v>35</v>
      </c>
      <c r="J435" s="59" t="s">
        <v>36</v>
      </c>
      <c r="K435" s="59" t="s">
        <v>24</v>
      </c>
    </row>
    <row r="436" spans="1:11" ht="12.75" customHeight="1" x14ac:dyDescent="0.15">
      <c r="A436" s="59" t="s">
        <v>150</v>
      </c>
      <c r="B436" s="59" t="s">
        <v>545</v>
      </c>
      <c r="C436" s="59" t="s">
        <v>544</v>
      </c>
      <c r="D436" s="59">
        <v>1</v>
      </c>
      <c r="E436" s="59" t="s">
        <v>153</v>
      </c>
      <c r="F436" s="162">
        <v>40765</v>
      </c>
      <c r="G436" s="162">
        <v>40767</v>
      </c>
      <c r="H436" s="59">
        <v>2</v>
      </c>
      <c r="I436" s="59" t="s">
        <v>35</v>
      </c>
      <c r="J436" s="59" t="s">
        <v>36</v>
      </c>
      <c r="K436" s="59" t="s">
        <v>24</v>
      </c>
    </row>
    <row r="437" spans="1:11" ht="12.75" customHeight="1" x14ac:dyDescent="0.15">
      <c r="A437" s="59" t="s">
        <v>150</v>
      </c>
      <c r="B437" s="59" t="s">
        <v>545</v>
      </c>
      <c r="C437" s="59" t="s">
        <v>544</v>
      </c>
      <c r="D437" s="59">
        <v>1</v>
      </c>
      <c r="E437" s="59" t="s">
        <v>39</v>
      </c>
      <c r="F437" s="162">
        <v>40766</v>
      </c>
      <c r="G437" s="162">
        <v>40767</v>
      </c>
      <c r="H437" s="59">
        <v>1</v>
      </c>
      <c r="I437" s="59" t="s">
        <v>37</v>
      </c>
      <c r="J437" s="59" t="s">
        <v>38</v>
      </c>
      <c r="K437" s="59" t="s">
        <v>24</v>
      </c>
    </row>
    <row r="438" spans="1:11" ht="12.75" customHeight="1" x14ac:dyDescent="0.15">
      <c r="A438" s="59" t="s">
        <v>150</v>
      </c>
      <c r="B438" s="59" t="s">
        <v>545</v>
      </c>
      <c r="C438" s="59" t="s">
        <v>544</v>
      </c>
      <c r="D438" s="59">
        <v>1</v>
      </c>
      <c r="E438" s="59" t="s">
        <v>153</v>
      </c>
      <c r="F438" s="162">
        <v>40771</v>
      </c>
      <c r="G438" s="162">
        <v>40772</v>
      </c>
      <c r="H438" s="59">
        <v>1</v>
      </c>
      <c r="I438" s="59" t="s">
        <v>35</v>
      </c>
      <c r="J438" s="59" t="s">
        <v>36</v>
      </c>
      <c r="K438" s="59" t="s">
        <v>24</v>
      </c>
    </row>
    <row r="439" spans="1:11" ht="12.75" customHeight="1" x14ac:dyDescent="0.15">
      <c r="A439" s="59" t="s">
        <v>150</v>
      </c>
      <c r="B439" s="59" t="s">
        <v>545</v>
      </c>
      <c r="C439" s="59" t="s">
        <v>544</v>
      </c>
      <c r="D439" s="59">
        <v>1</v>
      </c>
      <c r="E439" s="59" t="s">
        <v>39</v>
      </c>
      <c r="F439" s="162">
        <v>40776</v>
      </c>
      <c r="G439" s="162">
        <v>40777</v>
      </c>
      <c r="H439" s="59">
        <v>1</v>
      </c>
      <c r="I439" s="59" t="s">
        <v>37</v>
      </c>
      <c r="J439" s="59" t="s">
        <v>38</v>
      </c>
      <c r="K439" s="59" t="s">
        <v>24</v>
      </c>
    </row>
    <row r="440" spans="1:11" ht="12.75" customHeight="1" x14ac:dyDescent="0.15">
      <c r="A440" s="59" t="s">
        <v>150</v>
      </c>
      <c r="B440" s="59" t="s">
        <v>545</v>
      </c>
      <c r="C440" s="59" t="s">
        <v>544</v>
      </c>
      <c r="D440" s="59">
        <v>1</v>
      </c>
      <c r="E440" s="59" t="s">
        <v>153</v>
      </c>
      <c r="F440" s="162">
        <v>40782</v>
      </c>
      <c r="G440" s="162">
        <v>40785</v>
      </c>
      <c r="H440" s="59">
        <v>3</v>
      </c>
      <c r="I440" s="59" t="s">
        <v>35</v>
      </c>
      <c r="J440" s="59" t="s">
        <v>36</v>
      </c>
      <c r="K440" s="59" t="s">
        <v>24</v>
      </c>
    </row>
    <row r="441" spans="1:11" ht="12.75" customHeight="1" x14ac:dyDescent="0.15">
      <c r="A441" s="59" t="s">
        <v>150</v>
      </c>
      <c r="B441" s="59" t="s">
        <v>546</v>
      </c>
      <c r="C441" s="59" t="s">
        <v>544</v>
      </c>
      <c r="D441" s="59">
        <v>1</v>
      </c>
      <c r="E441" s="59" t="s">
        <v>153</v>
      </c>
      <c r="F441" s="162">
        <v>40717</v>
      </c>
      <c r="G441" s="162">
        <v>40718</v>
      </c>
      <c r="H441" s="59">
        <v>1</v>
      </c>
      <c r="I441" s="59" t="s">
        <v>35</v>
      </c>
      <c r="J441" s="59" t="s">
        <v>36</v>
      </c>
      <c r="K441" s="59" t="s">
        <v>24</v>
      </c>
    </row>
    <row r="442" spans="1:11" ht="12.75" customHeight="1" x14ac:dyDescent="0.15">
      <c r="A442" s="59" t="s">
        <v>150</v>
      </c>
      <c r="B442" s="59" t="s">
        <v>546</v>
      </c>
      <c r="C442" s="59" t="s">
        <v>544</v>
      </c>
      <c r="D442" s="59">
        <v>1</v>
      </c>
      <c r="E442" s="59" t="s">
        <v>39</v>
      </c>
      <c r="F442" s="162">
        <v>40718</v>
      </c>
      <c r="G442" s="162">
        <v>40720</v>
      </c>
      <c r="H442" s="59">
        <v>2</v>
      </c>
      <c r="I442" s="59" t="s">
        <v>37</v>
      </c>
      <c r="J442" s="59" t="s">
        <v>38</v>
      </c>
      <c r="K442" s="59" t="s">
        <v>24</v>
      </c>
    </row>
    <row r="443" spans="1:11" ht="12.75" customHeight="1" x14ac:dyDescent="0.15">
      <c r="A443" s="59" t="s">
        <v>150</v>
      </c>
      <c r="B443" s="59" t="s">
        <v>546</v>
      </c>
      <c r="C443" s="59" t="s">
        <v>544</v>
      </c>
      <c r="D443" s="59">
        <v>1</v>
      </c>
      <c r="E443" s="59" t="s">
        <v>39</v>
      </c>
      <c r="F443" s="162">
        <v>40721</v>
      </c>
      <c r="G443" s="162">
        <v>40722</v>
      </c>
      <c r="H443" s="59">
        <v>1</v>
      </c>
      <c r="I443" s="59" t="s">
        <v>37</v>
      </c>
      <c r="J443" s="59" t="s">
        <v>38</v>
      </c>
      <c r="K443" s="59" t="s">
        <v>24</v>
      </c>
    </row>
    <row r="444" spans="1:11" ht="12.75" customHeight="1" x14ac:dyDescent="0.15">
      <c r="A444" s="59" t="s">
        <v>150</v>
      </c>
      <c r="B444" s="59" t="s">
        <v>546</v>
      </c>
      <c r="C444" s="59" t="s">
        <v>544</v>
      </c>
      <c r="D444" s="59">
        <v>1</v>
      </c>
      <c r="E444" s="59" t="s">
        <v>153</v>
      </c>
      <c r="F444" s="162">
        <v>40763</v>
      </c>
      <c r="G444" s="162">
        <v>40764</v>
      </c>
      <c r="H444" s="59">
        <v>1</v>
      </c>
      <c r="I444" s="59" t="s">
        <v>35</v>
      </c>
      <c r="J444" s="59" t="s">
        <v>36</v>
      </c>
      <c r="K444" s="59" t="s">
        <v>24</v>
      </c>
    </row>
    <row r="445" spans="1:11" ht="12.75" customHeight="1" x14ac:dyDescent="0.15">
      <c r="A445" s="59" t="s">
        <v>150</v>
      </c>
      <c r="B445" s="59" t="s">
        <v>546</v>
      </c>
      <c r="C445" s="59" t="s">
        <v>544</v>
      </c>
      <c r="D445" s="59">
        <v>1</v>
      </c>
      <c r="E445" s="59" t="s">
        <v>153</v>
      </c>
      <c r="F445" s="162">
        <v>40765</v>
      </c>
      <c r="G445" s="162">
        <v>40767</v>
      </c>
      <c r="H445" s="59">
        <v>2</v>
      </c>
      <c r="I445" s="59" t="s">
        <v>35</v>
      </c>
      <c r="J445" s="59" t="s">
        <v>36</v>
      </c>
      <c r="K445" s="59" t="s">
        <v>24</v>
      </c>
    </row>
    <row r="446" spans="1:11" ht="12.75" customHeight="1" x14ac:dyDescent="0.15">
      <c r="A446" s="59" t="s">
        <v>150</v>
      </c>
      <c r="B446" s="59" t="s">
        <v>546</v>
      </c>
      <c r="C446" s="59" t="s">
        <v>544</v>
      </c>
      <c r="D446" s="59">
        <v>1</v>
      </c>
      <c r="E446" s="59" t="s">
        <v>39</v>
      </c>
      <c r="F446" s="162">
        <v>40766</v>
      </c>
      <c r="G446" s="162">
        <v>40767</v>
      </c>
      <c r="H446" s="59">
        <v>1</v>
      </c>
      <c r="I446" s="59" t="s">
        <v>37</v>
      </c>
      <c r="J446" s="59" t="s">
        <v>38</v>
      </c>
      <c r="K446" s="59" t="s">
        <v>24</v>
      </c>
    </row>
    <row r="447" spans="1:11" ht="12.75" customHeight="1" x14ac:dyDescent="0.15">
      <c r="A447" s="59" t="s">
        <v>150</v>
      </c>
      <c r="B447" s="59" t="s">
        <v>546</v>
      </c>
      <c r="C447" s="59" t="s">
        <v>544</v>
      </c>
      <c r="D447" s="59">
        <v>1</v>
      </c>
      <c r="E447" s="59" t="s">
        <v>153</v>
      </c>
      <c r="F447" s="162">
        <v>40771</v>
      </c>
      <c r="G447" s="162">
        <v>40772</v>
      </c>
      <c r="H447" s="59">
        <v>1</v>
      </c>
      <c r="I447" s="59" t="s">
        <v>35</v>
      </c>
      <c r="J447" s="59" t="s">
        <v>36</v>
      </c>
      <c r="K447" s="59" t="s">
        <v>24</v>
      </c>
    </row>
    <row r="448" spans="1:11" ht="12.75" customHeight="1" x14ac:dyDescent="0.15">
      <c r="A448" s="59" t="s">
        <v>150</v>
      </c>
      <c r="B448" s="59" t="s">
        <v>546</v>
      </c>
      <c r="C448" s="59" t="s">
        <v>544</v>
      </c>
      <c r="D448" s="59">
        <v>1</v>
      </c>
      <c r="E448" s="59" t="s">
        <v>39</v>
      </c>
      <c r="F448" s="162">
        <v>40776</v>
      </c>
      <c r="G448" s="162">
        <v>40777</v>
      </c>
      <c r="H448" s="59">
        <v>1</v>
      </c>
      <c r="I448" s="59" t="s">
        <v>37</v>
      </c>
      <c r="J448" s="59" t="s">
        <v>38</v>
      </c>
      <c r="K448" s="59" t="s">
        <v>24</v>
      </c>
    </row>
    <row r="449" spans="1:11" ht="12.75" customHeight="1" x14ac:dyDescent="0.15">
      <c r="A449" s="59" t="s">
        <v>150</v>
      </c>
      <c r="B449" s="59" t="s">
        <v>546</v>
      </c>
      <c r="C449" s="59" t="s">
        <v>544</v>
      </c>
      <c r="D449" s="59">
        <v>1</v>
      </c>
      <c r="E449" s="59" t="s">
        <v>153</v>
      </c>
      <c r="F449" s="162">
        <v>40782</v>
      </c>
      <c r="G449" s="162">
        <v>40785</v>
      </c>
      <c r="H449" s="59">
        <v>3</v>
      </c>
      <c r="I449" s="59" t="s">
        <v>35</v>
      </c>
      <c r="J449" s="59" t="s">
        <v>36</v>
      </c>
      <c r="K449" s="59" t="s">
        <v>24</v>
      </c>
    </row>
    <row r="450" spans="1:11" ht="12.75" customHeight="1" x14ac:dyDescent="0.15">
      <c r="A450" s="59" t="s">
        <v>150</v>
      </c>
      <c r="B450" s="59" t="s">
        <v>1250</v>
      </c>
      <c r="C450" s="59" t="s">
        <v>1251</v>
      </c>
      <c r="D450" s="59">
        <v>2</v>
      </c>
      <c r="E450" s="59" t="s">
        <v>39</v>
      </c>
      <c r="F450" s="162">
        <v>40731</v>
      </c>
      <c r="G450" s="162">
        <v>40738</v>
      </c>
      <c r="H450" s="59">
        <v>7</v>
      </c>
      <c r="I450" s="59" t="s">
        <v>37</v>
      </c>
      <c r="J450" s="59" t="s">
        <v>38</v>
      </c>
      <c r="K450" s="59" t="s">
        <v>24</v>
      </c>
    </row>
    <row r="451" spans="1:11" ht="12.75" customHeight="1" x14ac:dyDescent="0.15">
      <c r="A451" s="59" t="s">
        <v>150</v>
      </c>
      <c r="B451" s="59" t="s">
        <v>1250</v>
      </c>
      <c r="C451" s="59" t="s">
        <v>1251</v>
      </c>
      <c r="D451" s="59">
        <v>2</v>
      </c>
      <c r="E451" s="59" t="s">
        <v>39</v>
      </c>
      <c r="F451" s="162">
        <v>40745</v>
      </c>
      <c r="G451" s="162">
        <v>40752</v>
      </c>
      <c r="H451" s="59">
        <v>7</v>
      </c>
      <c r="I451" s="59" t="s">
        <v>37</v>
      </c>
      <c r="J451" s="59" t="s">
        <v>38</v>
      </c>
      <c r="K451" s="59" t="s">
        <v>24</v>
      </c>
    </row>
    <row r="452" spans="1:11" ht="12.75" customHeight="1" x14ac:dyDescent="0.15">
      <c r="A452" s="59" t="s">
        <v>150</v>
      </c>
      <c r="B452" s="59" t="s">
        <v>1250</v>
      </c>
      <c r="C452" s="59" t="s">
        <v>1251</v>
      </c>
      <c r="D452" s="59">
        <v>2</v>
      </c>
      <c r="E452" s="59" t="s">
        <v>39</v>
      </c>
      <c r="F452" s="162">
        <v>40759</v>
      </c>
      <c r="G452" s="162">
        <v>40780</v>
      </c>
      <c r="H452" s="59">
        <v>21</v>
      </c>
      <c r="I452" s="59" t="s">
        <v>37</v>
      </c>
      <c r="J452" s="59" t="s">
        <v>38</v>
      </c>
      <c r="K452" s="59" t="s">
        <v>24</v>
      </c>
    </row>
    <row r="453" spans="1:11" ht="12.75" customHeight="1" x14ac:dyDescent="0.15">
      <c r="A453" s="59" t="s">
        <v>150</v>
      </c>
      <c r="B453" s="59" t="s">
        <v>1260</v>
      </c>
      <c r="C453" s="59" t="s">
        <v>1261</v>
      </c>
      <c r="D453" s="59">
        <v>2</v>
      </c>
      <c r="E453" s="59" t="s">
        <v>39</v>
      </c>
      <c r="F453" s="162">
        <v>40724</v>
      </c>
      <c r="G453" s="162">
        <v>40731</v>
      </c>
      <c r="H453" s="59">
        <v>7</v>
      </c>
      <c r="I453" s="59" t="s">
        <v>37</v>
      </c>
      <c r="J453" s="59" t="s">
        <v>38</v>
      </c>
      <c r="K453" s="59" t="s">
        <v>24</v>
      </c>
    </row>
    <row r="454" spans="1:11" ht="12.75" customHeight="1" x14ac:dyDescent="0.15">
      <c r="A454" s="59" t="s">
        <v>150</v>
      </c>
      <c r="B454" s="59" t="s">
        <v>1264</v>
      </c>
      <c r="C454" s="59" t="s">
        <v>1265</v>
      </c>
      <c r="D454" s="59">
        <v>2</v>
      </c>
      <c r="E454" s="59" t="s">
        <v>39</v>
      </c>
      <c r="F454" s="162">
        <v>40766</v>
      </c>
      <c r="G454" s="162">
        <v>40773</v>
      </c>
      <c r="H454" s="59">
        <v>7</v>
      </c>
      <c r="I454" s="59" t="s">
        <v>37</v>
      </c>
      <c r="J454" s="59" t="s">
        <v>38</v>
      </c>
      <c r="K454" s="59" t="s">
        <v>24</v>
      </c>
    </row>
    <row r="455" spans="1:11" ht="12.75" customHeight="1" x14ac:dyDescent="0.15">
      <c r="A455" s="59" t="s">
        <v>150</v>
      </c>
      <c r="B455" s="59" t="s">
        <v>1252</v>
      </c>
      <c r="C455" s="59" t="s">
        <v>1319</v>
      </c>
      <c r="D455" s="59">
        <v>2</v>
      </c>
      <c r="E455" s="59" t="s">
        <v>34</v>
      </c>
      <c r="F455" s="162">
        <v>40782</v>
      </c>
      <c r="G455" s="162">
        <v>40785</v>
      </c>
      <c r="H455" s="59">
        <v>3</v>
      </c>
      <c r="I455" s="59" t="s">
        <v>12</v>
      </c>
      <c r="J455" s="59" t="s">
        <v>36</v>
      </c>
      <c r="K455" s="59" t="s">
        <v>24</v>
      </c>
    </row>
    <row r="456" spans="1:11" ht="12.75" customHeight="1" x14ac:dyDescent="0.15">
      <c r="A456" s="59" t="s">
        <v>150</v>
      </c>
      <c r="B456" s="59" t="s">
        <v>547</v>
      </c>
      <c r="C456" s="59" t="s">
        <v>1320</v>
      </c>
      <c r="D456" s="59">
        <v>1</v>
      </c>
      <c r="E456" s="59" t="s">
        <v>39</v>
      </c>
      <c r="F456" s="162">
        <v>40766</v>
      </c>
      <c r="G456" s="162">
        <v>40767</v>
      </c>
      <c r="H456" s="59">
        <v>1</v>
      </c>
      <c r="I456" s="59" t="s">
        <v>37</v>
      </c>
      <c r="J456" s="59" t="s">
        <v>38</v>
      </c>
      <c r="K456" s="59" t="s">
        <v>24</v>
      </c>
    </row>
    <row r="457" spans="1:11" ht="12.75" customHeight="1" x14ac:dyDescent="0.15">
      <c r="A457" s="59" t="s">
        <v>150</v>
      </c>
      <c r="B457" s="59" t="s">
        <v>547</v>
      </c>
      <c r="C457" s="59" t="s">
        <v>1320</v>
      </c>
      <c r="D457" s="59">
        <v>1</v>
      </c>
      <c r="E457" s="59" t="s">
        <v>153</v>
      </c>
      <c r="F457" s="162">
        <v>40782</v>
      </c>
      <c r="G457" s="162">
        <v>40785</v>
      </c>
      <c r="H457" s="59">
        <v>3</v>
      </c>
      <c r="I457" s="59" t="s">
        <v>35</v>
      </c>
      <c r="J457" s="59" t="s">
        <v>36</v>
      </c>
      <c r="K457" s="59" t="s">
        <v>24</v>
      </c>
    </row>
    <row r="458" spans="1:11" ht="12.75" customHeight="1" x14ac:dyDescent="0.15">
      <c r="A458" s="59" t="s">
        <v>150</v>
      </c>
      <c r="B458" s="59" t="s">
        <v>549</v>
      </c>
      <c r="C458" s="59" t="s">
        <v>550</v>
      </c>
      <c r="D458" s="59">
        <v>2</v>
      </c>
      <c r="E458" s="59" t="s">
        <v>39</v>
      </c>
      <c r="F458" s="162">
        <v>40718</v>
      </c>
      <c r="G458" s="162">
        <v>40720</v>
      </c>
      <c r="H458" s="59">
        <v>2</v>
      </c>
      <c r="I458" s="59" t="s">
        <v>37</v>
      </c>
      <c r="J458" s="59" t="s">
        <v>38</v>
      </c>
      <c r="K458" s="59" t="s">
        <v>24</v>
      </c>
    </row>
    <row r="459" spans="1:11" ht="12.75" customHeight="1" x14ac:dyDescent="0.15">
      <c r="A459" s="59" t="s">
        <v>150</v>
      </c>
      <c r="B459" s="59" t="s">
        <v>549</v>
      </c>
      <c r="C459" s="59" t="s">
        <v>550</v>
      </c>
      <c r="D459" s="59">
        <v>2</v>
      </c>
      <c r="E459" s="59" t="s">
        <v>153</v>
      </c>
      <c r="F459" s="162">
        <v>40782</v>
      </c>
      <c r="G459" s="162">
        <v>40785</v>
      </c>
      <c r="H459" s="59">
        <v>3</v>
      </c>
      <c r="I459" s="59" t="s">
        <v>35</v>
      </c>
      <c r="J459" s="59" t="s">
        <v>36</v>
      </c>
      <c r="K459" s="59" t="s">
        <v>24</v>
      </c>
    </row>
    <row r="460" spans="1:11" ht="12.75" customHeight="1" x14ac:dyDescent="0.15">
      <c r="A460" s="59" t="s">
        <v>150</v>
      </c>
      <c r="B460" s="59" t="s">
        <v>1272</v>
      </c>
      <c r="C460" s="59" t="s">
        <v>1273</v>
      </c>
      <c r="D460" s="59">
        <v>2</v>
      </c>
      <c r="E460" s="59" t="s">
        <v>39</v>
      </c>
      <c r="F460" s="162">
        <v>40717</v>
      </c>
      <c r="G460" s="162">
        <v>40724</v>
      </c>
      <c r="H460" s="59">
        <v>7</v>
      </c>
      <c r="I460" s="59" t="s">
        <v>37</v>
      </c>
      <c r="J460" s="59" t="s">
        <v>38</v>
      </c>
      <c r="K460" s="59" t="s">
        <v>24</v>
      </c>
    </row>
    <row r="461" spans="1:11" ht="12.75" customHeight="1" x14ac:dyDescent="0.15">
      <c r="A461" s="59" t="s">
        <v>150</v>
      </c>
      <c r="B461" s="59" t="s">
        <v>1254</v>
      </c>
      <c r="C461" s="59" t="s">
        <v>1321</v>
      </c>
      <c r="D461" s="59">
        <v>2</v>
      </c>
      <c r="E461" s="59" t="s">
        <v>39</v>
      </c>
      <c r="F461" s="162">
        <v>40740</v>
      </c>
      <c r="G461" s="162">
        <v>40741</v>
      </c>
      <c r="H461" s="59">
        <v>1</v>
      </c>
      <c r="I461" s="59" t="s">
        <v>37</v>
      </c>
      <c r="J461" s="59" t="s">
        <v>38</v>
      </c>
      <c r="K461" s="59" t="s">
        <v>24</v>
      </c>
    </row>
    <row r="462" spans="1:11" ht="12.75" customHeight="1" x14ac:dyDescent="0.15">
      <c r="A462" s="59" t="s">
        <v>150</v>
      </c>
      <c r="B462" s="59" t="s">
        <v>1254</v>
      </c>
      <c r="C462" s="59" t="s">
        <v>1321</v>
      </c>
      <c r="D462" s="59">
        <v>2</v>
      </c>
      <c r="E462" s="59" t="s">
        <v>39</v>
      </c>
      <c r="F462" s="162">
        <v>40750</v>
      </c>
      <c r="G462" s="162">
        <v>40751</v>
      </c>
      <c r="H462" s="59">
        <v>1</v>
      </c>
      <c r="I462" s="59" t="s">
        <v>37</v>
      </c>
      <c r="J462" s="59" t="s">
        <v>38</v>
      </c>
      <c r="K462" s="59" t="s">
        <v>24</v>
      </c>
    </row>
    <row r="463" spans="1:11" ht="12.75" customHeight="1" x14ac:dyDescent="0.15">
      <c r="A463" s="59" t="s">
        <v>150</v>
      </c>
      <c r="B463" s="59" t="s">
        <v>1254</v>
      </c>
      <c r="C463" s="59" t="s">
        <v>1321</v>
      </c>
      <c r="D463" s="59">
        <v>2</v>
      </c>
      <c r="E463" s="59" t="s">
        <v>153</v>
      </c>
      <c r="F463" s="162">
        <v>40763</v>
      </c>
      <c r="G463" s="162">
        <v>40764</v>
      </c>
      <c r="H463" s="59">
        <v>1</v>
      </c>
      <c r="I463" s="59" t="s">
        <v>35</v>
      </c>
      <c r="J463" s="59" t="s">
        <v>36</v>
      </c>
      <c r="K463" s="59" t="s">
        <v>24</v>
      </c>
    </row>
    <row r="464" spans="1:11" ht="12.75" customHeight="1" x14ac:dyDescent="0.15">
      <c r="A464" s="59" t="s">
        <v>150</v>
      </c>
      <c r="B464" s="59" t="s">
        <v>1254</v>
      </c>
      <c r="C464" s="59" t="s">
        <v>1321</v>
      </c>
      <c r="D464" s="59">
        <v>2</v>
      </c>
      <c r="E464" s="59" t="s">
        <v>39</v>
      </c>
      <c r="F464" s="162">
        <v>40766</v>
      </c>
      <c r="G464" s="162">
        <v>40767</v>
      </c>
      <c r="H464" s="59">
        <v>1</v>
      </c>
      <c r="I464" s="59" t="s">
        <v>37</v>
      </c>
      <c r="J464" s="59" t="s">
        <v>38</v>
      </c>
      <c r="K464" s="59" t="s">
        <v>24</v>
      </c>
    </row>
    <row r="465" spans="1:11" ht="12.75" customHeight="1" x14ac:dyDescent="0.15">
      <c r="A465" s="59" t="s">
        <v>150</v>
      </c>
      <c r="B465" s="59" t="s">
        <v>1254</v>
      </c>
      <c r="C465" s="59" t="s">
        <v>1321</v>
      </c>
      <c r="D465" s="59">
        <v>2</v>
      </c>
      <c r="E465" s="59" t="s">
        <v>153</v>
      </c>
      <c r="F465" s="162">
        <v>40782</v>
      </c>
      <c r="G465" s="162">
        <v>40785</v>
      </c>
      <c r="H465" s="59">
        <v>3</v>
      </c>
      <c r="I465" s="59" t="s">
        <v>35</v>
      </c>
      <c r="J465" s="59" t="s">
        <v>36</v>
      </c>
      <c r="K465" s="59" t="s">
        <v>24</v>
      </c>
    </row>
    <row r="466" spans="1:11" ht="12.75" customHeight="1" x14ac:dyDescent="0.15">
      <c r="A466" s="59" t="s">
        <v>150</v>
      </c>
      <c r="B466" s="59" t="s">
        <v>1256</v>
      </c>
      <c r="C466" s="59" t="s">
        <v>1322</v>
      </c>
      <c r="D466" s="59">
        <v>2</v>
      </c>
      <c r="E466" s="59" t="s">
        <v>39</v>
      </c>
      <c r="F466" s="162">
        <v>40746</v>
      </c>
      <c r="G466" s="162">
        <v>40747</v>
      </c>
      <c r="H466" s="59">
        <v>1</v>
      </c>
      <c r="I466" s="59" t="s">
        <v>37</v>
      </c>
      <c r="J466" s="59" t="s">
        <v>38</v>
      </c>
      <c r="K466" s="59" t="s">
        <v>24</v>
      </c>
    </row>
    <row r="467" spans="1:11" ht="12.75" customHeight="1" x14ac:dyDescent="0.15">
      <c r="A467" s="59" t="s">
        <v>150</v>
      </c>
      <c r="B467" s="59" t="s">
        <v>1256</v>
      </c>
      <c r="C467" s="59" t="s">
        <v>1322</v>
      </c>
      <c r="D467" s="59">
        <v>2</v>
      </c>
      <c r="E467" s="59" t="s">
        <v>34</v>
      </c>
      <c r="F467" s="162">
        <v>40782</v>
      </c>
      <c r="G467" s="162">
        <v>40785</v>
      </c>
      <c r="H467" s="59">
        <v>3</v>
      </c>
      <c r="I467" s="59" t="s">
        <v>12</v>
      </c>
      <c r="J467" s="59" t="s">
        <v>36</v>
      </c>
      <c r="K467" s="59" t="s">
        <v>24</v>
      </c>
    </row>
    <row r="468" spans="1:11" ht="12.75" customHeight="1" x14ac:dyDescent="0.15">
      <c r="A468" s="59" t="s">
        <v>150</v>
      </c>
      <c r="B468" s="59" t="s">
        <v>1258</v>
      </c>
      <c r="C468" s="59" t="s">
        <v>1322</v>
      </c>
      <c r="D468" s="59">
        <v>2</v>
      </c>
      <c r="E468" s="59" t="s">
        <v>39</v>
      </c>
      <c r="F468" s="162">
        <v>40746</v>
      </c>
      <c r="G468" s="162">
        <v>40747</v>
      </c>
      <c r="H468" s="59">
        <v>1</v>
      </c>
      <c r="I468" s="59" t="s">
        <v>37</v>
      </c>
      <c r="J468" s="59" t="s">
        <v>38</v>
      </c>
      <c r="K468" s="59" t="s">
        <v>24</v>
      </c>
    </row>
    <row r="469" spans="1:11" ht="12.75" customHeight="1" x14ac:dyDescent="0.15">
      <c r="A469" s="59" t="s">
        <v>150</v>
      </c>
      <c r="B469" s="59" t="s">
        <v>1258</v>
      </c>
      <c r="C469" s="59" t="s">
        <v>1322</v>
      </c>
      <c r="D469" s="59">
        <v>2</v>
      </c>
      <c r="E469" s="59" t="s">
        <v>34</v>
      </c>
      <c r="F469" s="162">
        <v>40782</v>
      </c>
      <c r="G469" s="162">
        <v>40785</v>
      </c>
      <c r="H469" s="59">
        <v>3</v>
      </c>
      <c r="I469" s="59" t="s">
        <v>12</v>
      </c>
      <c r="J469" s="59" t="s">
        <v>36</v>
      </c>
      <c r="K469" s="59" t="s">
        <v>24</v>
      </c>
    </row>
    <row r="470" spans="1:11" ht="12.75" customHeight="1" x14ac:dyDescent="0.15">
      <c r="A470" s="59" t="s">
        <v>150</v>
      </c>
      <c r="B470" s="59" t="s">
        <v>1259</v>
      </c>
      <c r="C470" s="59" t="s">
        <v>1322</v>
      </c>
      <c r="D470" s="59">
        <v>2</v>
      </c>
      <c r="E470" s="59" t="s">
        <v>39</v>
      </c>
      <c r="F470" s="162">
        <v>40746</v>
      </c>
      <c r="G470" s="162">
        <v>40747</v>
      </c>
      <c r="H470" s="59">
        <v>1</v>
      </c>
      <c r="I470" s="59" t="s">
        <v>37</v>
      </c>
      <c r="J470" s="59" t="s">
        <v>38</v>
      </c>
      <c r="K470" s="59" t="s">
        <v>24</v>
      </c>
    </row>
    <row r="471" spans="1:11" ht="12.75" customHeight="1" x14ac:dyDescent="0.15">
      <c r="A471" s="59" t="s">
        <v>150</v>
      </c>
      <c r="B471" s="59" t="s">
        <v>1259</v>
      </c>
      <c r="C471" s="59" t="s">
        <v>1322</v>
      </c>
      <c r="D471" s="59">
        <v>2</v>
      </c>
      <c r="E471" s="59" t="s">
        <v>34</v>
      </c>
      <c r="F471" s="162">
        <v>40782</v>
      </c>
      <c r="G471" s="162">
        <v>40785</v>
      </c>
      <c r="H471" s="59">
        <v>3</v>
      </c>
      <c r="I471" s="59" t="s">
        <v>12</v>
      </c>
      <c r="J471" s="59" t="s">
        <v>36</v>
      </c>
      <c r="K471" s="59" t="s">
        <v>24</v>
      </c>
    </row>
    <row r="472" spans="1:11" ht="12.75" customHeight="1" x14ac:dyDescent="0.15">
      <c r="A472" s="59" t="s">
        <v>150</v>
      </c>
      <c r="B472" s="59" t="s">
        <v>1274</v>
      </c>
      <c r="C472" s="59" t="s">
        <v>1322</v>
      </c>
      <c r="D472" s="59">
        <v>2</v>
      </c>
      <c r="E472" s="59" t="s">
        <v>39</v>
      </c>
      <c r="F472" s="162">
        <v>40746</v>
      </c>
      <c r="G472" s="162">
        <v>40747</v>
      </c>
      <c r="H472" s="59">
        <v>1</v>
      </c>
      <c r="I472" s="59" t="s">
        <v>37</v>
      </c>
      <c r="J472" s="59" t="s">
        <v>38</v>
      </c>
      <c r="K472" s="59" t="s">
        <v>24</v>
      </c>
    </row>
    <row r="473" spans="1:11" ht="12.75" customHeight="1" x14ac:dyDescent="0.15">
      <c r="A473" s="59" t="s">
        <v>150</v>
      </c>
      <c r="B473" s="59" t="s">
        <v>1274</v>
      </c>
      <c r="C473" s="59" t="s">
        <v>1322</v>
      </c>
      <c r="D473" s="59">
        <v>2</v>
      </c>
      <c r="E473" s="59" t="s">
        <v>34</v>
      </c>
      <c r="F473" s="162">
        <v>40782</v>
      </c>
      <c r="G473" s="162">
        <v>40785</v>
      </c>
      <c r="H473" s="59">
        <v>3</v>
      </c>
      <c r="I473" s="59" t="s">
        <v>12</v>
      </c>
      <c r="J473" s="59" t="s">
        <v>36</v>
      </c>
      <c r="K473" s="59" t="s">
        <v>24</v>
      </c>
    </row>
    <row r="474" spans="1:11" ht="12.75" customHeight="1" x14ac:dyDescent="0.15">
      <c r="A474" s="59" t="s">
        <v>150</v>
      </c>
      <c r="B474" s="59" t="s">
        <v>551</v>
      </c>
      <c r="C474" s="59" t="s">
        <v>552</v>
      </c>
      <c r="D474" s="59">
        <v>2</v>
      </c>
      <c r="E474" s="59" t="s">
        <v>39</v>
      </c>
      <c r="F474" s="162">
        <v>40718</v>
      </c>
      <c r="G474" s="162">
        <v>40720</v>
      </c>
      <c r="H474" s="59">
        <v>2</v>
      </c>
      <c r="I474" s="59" t="s">
        <v>37</v>
      </c>
      <c r="J474" s="59" t="s">
        <v>38</v>
      </c>
      <c r="K474" s="59" t="s">
        <v>24</v>
      </c>
    </row>
    <row r="475" spans="1:11" ht="12.75" customHeight="1" x14ac:dyDescent="0.15">
      <c r="A475" s="59" t="s">
        <v>150</v>
      </c>
      <c r="B475" s="59" t="s">
        <v>551</v>
      </c>
      <c r="C475" s="59" t="s">
        <v>552</v>
      </c>
      <c r="D475" s="59">
        <v>2</v>
      </c>
      <c r="E475" s="59" t="s">
        <v>153</v>
      </c>
      <c r="F475" s="162">
        <v>40782</v>
      </c>
      <c r="G475" s="162">
        <v>40785</v>
      </c>
      <c r="H475" s="59">
        <v>3</v>
      </c>
      <c r="I475" s="59" t="s">
        <v>35</v>
      </c>
      <c r="J475" s="59" t="s">
        <v>36</v>
      </c>
      <c r="K475" s="59" t="s">
        <v>24</v>
      </c>
    </row>
    <row r="476" spans="1:11" ht="12.75" customHeight="1" x14ac:dyDescent="0.15">
      <c r="A476" s="59" t="s">
        <v>150</v>
      </c>
      <c r="B476" s="59" t="s">
        <v>1268</v>
      </c>
      <c r="C476" s="59" t="s">
        <v>1052</v>
      </c>
      <c r="D476" s="59">
        <v>2</v>
      </c>
      <c r="E476" s="59" t="s">
        <v>39</v>
      </c>
      <c r="F476" s="162">
        <v>40718</v>
      </c>
      <c r="G476" s="162">
        <v>40720</v>
      </c>
      <c r="H476" s="59">
        <v>2</v>
      </c>
      <c r="I476" s="59" t="s">
        <v>37</v>
      </c>
      <c r="J476" s="59" t="s">
        <v>38</v>
      </c>
      <c r="K476" s="59" t="s">
        <v>24</v>
      </c>
    </row>
    <row r="477" spans="1:11" ht="12.75" customHeight="1" x14ac:dyDescent="0.15">
      <c r="A477" s="59" t="s">
        <v>150</v>
      </c>
      <c r="B477" s="59" t="s">
        <v>1268</v>
      </c>
      <c r="C477" s="59" t="s">
        <v>1052</v>
      </c>
      <c r="D477" s="59">
        <v>2</v>
      </c>
      <c r="E477" s="59" t="s">
        <v>34</v>
      </c>
      <c r="F477" s="162">
        <v>40782</v>
      </c>
      <c r="G477" s="162">
        <v>40785</v>
      </c>
      <c r="H477" s="59">
        <v>3</v>
      </c>
      <c r="I477" s="59" t="s">
        <v>12</v>
      </c>
      <c r="J477" s="59" t="s">
        <v>36</v>
      </c>
      <c r="K477" s="59" t="s">
        <v>24</v>
      </c>
    </row>
    <row r="478" spans="1:11" ht="12.75" customHeight="1" x14ac:dyDescent="0.15">
      <c r="A478" s="59" t="s">
        <v>150</v>
      </c>
      <c r="B478" s="59" t="s">
        <v>1268</v>
      </c>
      <c r="C478" s="59" t="s">
        <v>1052</v>
      </c>
      <c r="D478" s="59">
        <v>2</v>
      </c>
      <c r="E478" s="59" t="s">
        <v>39</v>
      </c>
      <c r="F478" s="162">
        <v>40788</v>
      </c>
      <c r="G478" s="162">
        <v>40792</v>
      </c>
      <c r="H478" s="59">
        <v>4</v>
      </c>
      <c r="I478" s="59" t="s">
        <v>37</v>
      </c>
      <c r="J478" s="59" t="s">
        <v>38</v>
      </c>
      <c r="K478" s="59" t="s">
        <v>24</v>
      </c>
    </row>
    <row r="479" spans="1:11" ht="12.75" customHeight="1" x14ac:dyDescent="0.15">
      <c r="A479" s="59" t="s">
        <v>150</v>
      </c>
      <c r="B479" s="59" t="s">
        <v>1270</v>
      </c>
      <c r="C479" s="59" t="s">
        <v>1271</v>
      </c>
      <c r="D479" s="59">
        <v>2</v>
      </c>
      <c r="E479" s="59" t="s">
        <v>34</v>
      </c>
      <c r="F479" s="162">
        <v>40782</v>
      </c>
      <c r="G479" s="162">
        <v>40785</v>
      </c>
      <c r="H479" s="59">
        <v>3</v>
      </c>
      <c r="I479" s="59" t="s">
        <v>12</v>
      </c>
      <c r="J479" s="59" t="s">
        <v>36</v>
      </c>
      <c r="K479" s="59" t="s">
        <v>24</v>
      </c>
    </row>
    <row r="480" spans="1:11" ht="12.75" customHeight="1" x14ac:dyDescent="0.15">
      <c r="A480" s="59" t="s">
        <v>150</v>
      </c>
      <c r="B480" s="59" t="s">
        <v>553</v>
      </c>
      <c r="C480" s="59" t="s">
        <v>554</v>
      </c>
      <c r="D480" s="59">
        <v>1</v>
      </c>
      <c r="E480" s="59" t="s">
        <v>39</v>
      </c>
      <c r="F480" s="162">
        <v>40697</v>
      </c>
      <c r="G480" s="162">
        <v>40698</v>
      </c>
      <c r="H480" s="59">
        <v>1</v>
      </c>
      <c r="I480" s="59" t="s">
        <v>37</v>
      </c>
      <c r="J480" s="59" t="s">
        <v>38</v>
      </c>
      <c r="K480" s="59" t="s">
        <v>24</v>
      </c>
    </row>
    <row r="481" spans="1:11" ht="12.75" customHeight="1" x14ac:dyDescent="0.15">
      <c r="A481" s="59" t="s">
        <v>150</v>
      </c>
      <c r="B481" s="59" t="s">
        <v>553</v>
      </c>
      <c r="C481" s="59" t="s">
        <v>554</v>
      </c>
      <c r="D481" s="59">
        <v>1</v>
      </c>
      <c r="E481" s="59" t="s">
        <v>153</v>
      </c>
      <c r="F481" s="162">
        <v>40704</v>
      </c>
      <c r="G481" s="162">
        <v>40705</v>
      </c>
      <c r="H481" s="59">
        <v>1</v>
      </c>
      <c r="I481" s="59" t="s">
        <v>35</v>
      </c>
      <c r="J481" s="59" t="s">
        <v>36</v>
      </c>
      <c r="K481" s="59" t="s">
        <v>24</v>
      </c>
    </row>
    <row r="482" spans="1:11" ht="12.75" customHeight="1" x14ac:dyDescent="0.15">
      <c r="A482" s="59" t="s">
        <v>150</v>
      </c>
      <c r="B482" s="59" t="s">
        <v>553</v>
      </c>
      <c r="C482" s="59" t="s">
        <v>554</v>
      </c>
      <c r="D482" s="59">
        <v>1</v>
      </c>
      <c r="E482" s="59" t="s">
        <v>153</v>
      </c>
      <c r="F482" s="162">
        <v>40717</v>
      </c>
      <c r="G482" s="162">
        <v>40718</v>
      </c>
      <c r="H482" s="59">
        <v>1</v>
      </c>
      <c r="I482" s="59" t="s">
        <v>35</v>
      </c>
      <c r="J482" s="59" t="s">
        <v>36</v>
      </c>
      <c r="K482" s="59" t="s">
        <v>24</v>
      </c>
    </row>
    <row r="483" spans="1:11" ht="12.75" customHeight="1" x14ac:dyDescent="0.15">
      <c r="A483" s="59" t="s">
        <v>150</v>
      </c>
      <c r="B483" s="59" t="s">
        <v>553</v>
      </c>
      <c r="C483" s="59" t="s">
        <v>554</v>
      </c>
      <c r="D483" s="59">
        <v>1</v>
      </c>
      <c r="E483" s="59" t="s">
        <v>39</v>
      </c>
      <c r="F483" s="162">
        <v>40718</v>
      </c>
      <c r="G483" s="162">
        <v>40721</v>
      </c>
      <c r="H483" s="59">
        <v>3</v>
      </c>
      <c r="I483" s="59" t="s">
        <v>37</v>
      </c>
      <c r="J483" s="59" t="s">
        <v>38</v>
      </c>
      <c r="K483" s="59" t="s">
        <v>24</v>
      </c>
    </row>
    <row r="484" spans="1:11" ht="12.75" customHeight="1" x14ac:dyDescent="0.15">
      <c r="A484" s="59" t="s">
        <v>150</v>
      </c>
      <c r="B484" s="59" t="s">
        <v>553</v>
      </c>
      <c r="C484" s="59" t="s">
        <v>554</v>
      </c>
      <c r="D484" s="59">
        <v>1</v>
      </c>
      <c r="E484" s="59" t="s">
        <v>153</v>
      </c>
      <c r="F484" s="162">
        <v>40732</v>
      </c>
      <c r="G484" s="162">
        <v>40734</v>
      </c>
      <c r="H484" s="59">
        <v>2</v>
      </c>
      <c r="I484" s="59" t="s">
        <v>35</v>
      </c>
      <c r="J484" s="59" t="s">
        <v>36</v>
      </c>
      <c r="K484" s="59" t="s">
        <v>24</v>
      </c>
    </row>
    <row r="485" spans="1:11" ht="12.75" customHeight="1" x14ac:dyDescent="0.15">
      <c r="A485" s="59" t="s">
        <v>150</v>
      </c>
      <c r="B485" s="59" t="s">
        <v>553</v>
      </c>
      <c r="C485" s="59" t="s">
        <v>554</v>
      </c>
      <c r="D485" s="59">
        <v>1</v>
      </c>
      <c r="E485" s="59" t="s">
        <v>39</v>
      </c>
      <c r="F485" s="162">
        <v>40734</v>
      </c>
      <c r="G485" s="162">
        <v>40735</v>
      </c>
      <c r="H485" s="59">
        <v>1</v>
      </c>
      <c r="I485" s="59" t="s">
        <v>37</v>
      </c>
      <c r="J485" s="59" t="s">
        <v>38</v>
      </c>
      <c r="K485" s="59" t="s">
        <v>24</v>
      </c>
    </row>
    <row r="486" spans="1:11" ht="12.75" customHeight="1" x14ac:dyDescent="0.15">
      <c r="A486" s="59" t="s">
        <v>150</v>
      </c>
      <c r="B486" s="59" t="s">
        <v>553</v>
      </c>
      <c r="C486" s="59" t="s">
        <v>554</v>
      </c>
      <c r="D486" s="59">
        <v>1</v>
      </c>
      <c r="E486" s="59" t="s">
        <v>153</v>
      </c>
      <c r="F486" s="162">
        <v>40738</v>
      </c>
      <c r="G486" s="162">
        <v>40739</v>
      </c>
      <c r="H486" s="59">
        <v>1</v>
      </c>
      <c r="I486" s="59" t="s">
        <v>35</v>
      </c>
      <c r="J486" s="59" t="s">
        <v>36</v>
      </c>
      <c r="K486" s="59" t="s">
        <v>24</v>
      </c>
    </row>
    <row r="487" spans="1:11" ht="12.75" customHeight="1" x14ac:dyDescent="0.15">
      <c r="A487" s="59" t="s">
        <v>150</v>
      </c>
      <c r="B487" s="59" t="s">
        <v>553</v>
      </c>
      <c r="C487" s="59" t="s">
        <v>554</v>
      </c>
      <c r="D487" s="59">
        <v>1</v>
      </c>
      <c r="E487" s="59" t="s">
        <v>153</v>
      </c>
      <c r="F487" s="162">
        <v>40758</v>
      </c>
      <c r="G487" s="162">
        <v>40759</v>
      </c>
      <c r="H487" s="59">
        <v>1</v>
      </c>
      <c r="I487" s="59" t="s">
        <v>35</v>
      </c>
      <c r="J487" s="59" t="s">
        <v>36</v>
      </c>
      <c r="K487" s="59" t="s">
        <v>24</v>
      </c>
    </row>
    <row r="488" spans="1:11" ht="12.75" customHeight="1" x14ac:dyDescent="0.15">
      <c r="A488" s="59" t="s">
        <v>150</v>
      </c>
      <c r="B488" s="59" t="s">
        <v>553</v>
      </c>
      <c r="C488" s="59" t="s">
        <v>554</v>
      </c>
      <c r="D488" s="59">
        <v>1</v>
      </c>
      <c r="E488" s="59" t="s">
        <v>39</v>
      </c>
      <c r="F488" s="162">
        <v>40760</v>
      </c>
      <c r="G488" s="162">
        <v>40761</v>
      </c>
      <c r="H488" s="59">
        <v>1</v>
      </c>
      <c r="I488" s="59" t="s">
        <v>37</v>
      </c>
      <c r="J488" s="59" t="s">
        <v>38</v>
      </c>
      <c r="K488" s="59" t="s">
        <v>24</v>
      </c>
    </row>
    <row r="489" spans="1:11" ht="12.75" customHeight="1" x14ac:dyDescent="0.15">
      <c r="A489" s="59" t="s">
        <v>150</v>
      </c>
      <c r="B489" s="59" t="s">
        <v>553</v>
      </c>
      <c r="C489" s="59" t="s">
        <v>554</v>
      </c>
      <c r="D489" s="59">
        <v>1</v>
      </c>
      <c r="E489" s="59" t="s">
        <v>153</v>
      </c>
      <c r="F489" s="162">
        <v>40763</v>
      </c>
      <c r="G489" s="162">
        <v>40764</v>
      </c>
      <c r="H489" s="59">
        <v>1</v>
      </c>
      <c r="I489" s="59" t="s">
        <v>35</v>
      </c>
      <c r="J489" s="59" t="s">
        <v>36</v>
      </c>
      <c r="K489" s="59" t="s">
        <v>24</v>
      </c>
    </row>
    <row r="490" spans="1:11" ht="12.75" customHeight="1" x14ac:dyDescent="0.15">
      <c r="A490" s="59" t="s">
        <v>150</v>
      </c>
      <c r="B490" s="59" t="s">
        <v>553</v>
      </c>
      <c r="C490" s="59" t="s">
        <v>554</v>
      </c>
      <c r="D490" s="59">
        <v>1</v>
      </c>
      <c r="E490" s="59" t="s">
        <v>39</v>
      </c>
      <c r="F490" s="162">
        <v>40764</v>
      </c>
      <c r="G490" s="162">
        <v>40768</v>
      </c>
      <c r="H490" s="59">
        <v>4</v>
      </c>
      <c r="I490" s="59" t="s">
        <v>37</v>
      </c>
      <c r="J490" s="59" t="s">
        <v>38</v>
      </c>
      <c r="K490" s="59" t="s">
        <v>24</v>
      </c>
    </row>
    <row r="491" spans="1:11" ht="12.75" customHeight="1" x14ac:dyDescent="0.15">
      <c r="A491" s="59" t="s">
        <v>150</v>
      </c>
      <c r="B491" s="59" t="s">
        <v>553</v>
      </c>
      <c r="C491" s="59" t="s">
        <v>554</v>
      </c>
      <c r="D491" s="59">
        <v>1</v>
      </c>
      <c r="E491" s="59" t="s">
        <v>39</v>
      </c>
      <c r="F491" s="162">
        <v>40771</v>
      </c>
      <c r="G491" s="162">
        <v>40776</v>
      </c>
      <c r="H491" s="59">
        <v>5</v>
      </c>
      <c r="I491" s="59" t="s">
        <v>37</v>
      </c>
      <c r="J491" s="59" t="s">
        <v>38</v>
      </c>
      <c r="K491" s="59" t="s">
        <v>24</v>
      </c>
    </row>
    <row r="492" spans="1:11" ht="12.75" customHeight="1" x14ac:dyDescent="0.15">
      <c r="A492" s="59" t="s">
        <v>150</v>
      </c>
      <c r="B492" s="59" t="s">
        <v>553</v>
      </c>
      <c r="C492" s="59" t="s">
        <v>554</v>
      </c>
      <c r="D492" s="59">
        <v>1</v>
      </c>
      <c r="E492" s="59" t="s">
        <v>153</v>
      </c>
      <c r="F492" s="162">
        <v>40782</v>
      </c>
      <c r="G492" s="162">
        <v>40785</v>
      </c>
      <c r="H492" s="59">
        <v>3</v>
      </c>
      <c r="I492" s="59" t="s">
        <v>35</v>
      </c>
      <c r="J492" s="59" t="s">
        <v>36</v>
      </c>
      <c r="K492" s="59" t="s">
        <v>24</v>
      </c>
    </row>
    <row r="493" spans="1:11" ht="12.75" customHeight="1" x14ac:dyDescent="0.15">
      <c r="A493" s="59" t="s">
        <v>150</v>
      </c>
      <c r="B493" s="59" t="s">
        <v>553</v>
      </c>
      <c r="C493" s="59" t="s">
        <v>554</v>
      </c>
      <c r="D493" s="59">
        <v>1</v>
      </c>
      <c r="E493" s="59" t="s">
        <v>153</v>
      </c>
      <c r="F493" s="162">
        <v>40784</v>
      </c>
      <c r="G493" s="162">
        <v>40785</v>
      </c>
      <c r="H493" s="59">
        <v>1</v>
      </c>
      <c r="I493" s="59" t="s">
        <v>35</v>
      </c>
      <c r="J493" s="59" t="s">
        <v>36</v>
      </c>
      <c r="K493" s="59" t="s">
        <v>24</v>
      </c>
    </row>
    <row r="494" spans="1:11" ht="12.75" customHeight="1" x14ac:dyDescent="0.15">
      <c r="A494" s="59" t="s">
        <v>150</v>
      </c>
      <c r="B494" s="59" t="s">
        <v>553</v>
      </c>
      <c r="C494" s="59" t="s">
        <v>554</v>
      </c>
      <c r="D494" s="59">
        <v>1</v>
      </c>
      <c r="E494" s="59" t="s">
        <v>39</v>
      </c>
      <c r="F494" s="162">
        <v>40786</v>
      </c>
      <c r="G494" s="162">
        <v>40787</v>
      </c>
      <c r="H494" s="59">
        <v>1</v>
      </c>
      <c r="I494" s="59" t="s">
        <v>37</v>
      </c>
      <c r="J494" s="59" t="s">
        <v>38</v>
      </c>
      <c r="K494" s="59" t="s">
        <v>24</v>
      </c>
    </row>
    <row r="495" spans="1:11" ht="12.75" customHeight="1" x14ac:dyDescent="0.15">
      <c r="A495" s="59" t="s">
        <v>150</v>
      </c>
      <c r="B495" s="59" t="s">
        <v>553</v>
      </c>
      <c r="C495" s="59" t="s">
        <v>554</v>
      </c>
      <c r="D495" s="59">
        <v>1</v>
      </c>
      <c r="E495" s="59" t="s">
        <v>39</v>
      </c>
      <c r="F495" s="162">
        <v>40790</v>
      </c>
      <c r="G495" s="162">
        <v>40791</v>
      </c>
      <c r="H495" s="59">
        <v>1</v>
      </c>
      <c r="I495" s="59" t="s">
        <v>37</v>
      </c>
      <c r="J495" s="59" t="s">
        <v>38</v>
      </c>
      <c r="K495" s="59" t="s">
        <v>24</v>
      </c>
    </row>
    <row r="496" spans="1:11" ht="12.75" customHeight="1" x14ac:dyDescent="0.15">
      <c r="A496" s="59" t="s">
        <v>150</v>
      </c>
      <c r="B496" s="59" t="s">
        <v>1266</v>
      </c>
      <c r="C496" s="59" t="s">
        <v>1323</v>
      </c>
      <c r="D496" s="59">
        <v>2</v>
      </c>
      <c r="E496" s="59" t="s">
        <v>39</v>
      </c>
      <c r="F496" s="162">
        <v>40760</v>
      </c>
      <c r="G496" s="162">
        <v>40761</v>
      </c>
      <c r="H496" s="59">
        <v>1</v>
      </c>
      <c r="I496" s="59" t="s">
        <v>37</v>
      </c>
      <c r="J496" s="59" t="s">
        <v>38</v>
      </c>
      <c r="K496" s="59" t="s">
        <v>24</v>
      </c>
    </row>
    <row r="497" spans="1:11" ht="12.75" customHeight="1" x14ac:dyDescent="0.15">
      <c r="A497" s="59" t="s">
        <v>150</v>
      </c>
      <c r="B497" s="59" t="s">
        <v>1266</v>
      </c>
      <c r="C497" s="59" t="s">
        <v>1323</v>
      </c>
      <c r="D497" s="59">
        <v>2</v>
      </c>
      <c r="E497" s="59" t="s">
        <v>39</v>
      </c>
      <c r="F497" s="162">
        <v>40767</v>
      </c>
      <c r="G497" s="162">
        <v>40768</v>
      </c>
      <c r="H497" s="59">
        <v>1</v>
      </c>
      <c r="I497" s="59" t="s">
        <v>37</v>
      </c>
      <c r="J497" s="59" t="s">
        <v>38</v>
      </c>
      <c r="K497" s="59" t="s">
        <v>24</v>
      </c>
    </row>
    <row r="498" spans="1:11" ht="12.75" customHeight="1" x14ac:dyDescent="0.15">
      <c r="A498" s="161" t="s">
        <v>150</v>
      </c>
      <c r="B498" s="161" t="s">
        <v>1266</v>
      </c>
      <c r="C498" s="161" t="s">
        <v>1323</v>
      </c>
      <c r="D498" s="161">
        <v>2</v>
      </c>
      <c r="E498" s="161" t="s">
        <v>34</v>
      </c>
      <c r="F498" s="167">
        <v>40782</v>
      </c>
      <c r="G498" s="167">
        <v>40785</v>
      </c>
      <c r="H498" s="161">
        <v>3</v>
      </c>
      <c r="I498" s="161" t="s">
        <v>12</v>
      </c>
      <c r="J498" s="161" t="s">
        <v>36</v>
      </c>
      <c r="K498" s="161" t="s">
        <v>24</v>
      </c>
    </row>
    <row r="499" spans="1:11" ht="12.75" customHeight="1" x14ac:dyDescent="0.15">
      <c r="A499" s="30"/>
      <c r="B499" s="54">
        <f>SUM(IF(FREQUENCY(MATCH(B413:B498,B413:B498,0),MATCH(B413:B498,B413:B498,0))&gt;0,1))</f>
        <v>23</v>
      </c>
      <c r="C499" s="31"/>
      <c r="D499" s="31"/>
      <c r="E499" s="27">
        <f>COUNTA(E413:E498)</f>
        <v>86</v>
      </c>
      <c r="F499" s="27"/>
      <c r="G499" s="27"/>
      <c r="H499" s="27">
        <f>SUM(H413:H498)</f>
        <v>196</v>
      </c>
      <c r="I499" s="30"/>
      <c r="J499" s="30"/>
      <c r="K499" s="30"/>
    </row>
    <row r="500" spans="1:11" ht="12.75" customHeight="1" x14ac:dyDescent="0.15">
      <c r="A500" s="30"/>
      <c r="B500" s="54"/>
      <c r="C500" s="31"/>
      <c r="D500" s="31"/>
      <c r="E500" s="27"/>
      <c r="F500" s="27"/>
      <c r="G500" s="27"/>
      <c r="H500" s="27"/>
      <c r="I500" s="30"/>
      <c r="J500" s="30"/>
      <c r="K500" s="30"/>
    </row>
    <row r="501" spans="1:11" ht="12.75" customHeight="1" x14ac:dyDescent="0.15">
      <c r="A501" s="30"/>
      <c r="B501" s="54"/>
      <c r="C501" s="31"/>
      <c r="D501" s="31"/>
      <c r="E501" s="27"/>
      <c r="F501" s="27"/>
      <c r="G501" s="27"/>
      <c r="H501" s="27"/>
      <c r="I501" s="30"/>
      <c r="J501" s="30"/>
      <c r="K501" s="30"/>
    </row>
    <row r="502" spans="1:11" ht="12.75" customHeight="1" x14ac:dyDescent="0.2">
      <c r="A502" s="30"/>
      <c r="D502" s="96" t="s">
        <v>1363</v>
      </c>
      <c r="E502" s="93"/>
      <c r="F502" s="93"/>
      <c r="G502" s="27"/>
      <c r="H502" s="27"/>
      <c r="I502" s="30"/>
      <c r="J502" s="30"/>
      <c r="K502" s="30"/>
    </row>
    <row r="503" spans="1:11" ht="12.75" customHeight="1" x14ac:dyDescent="0.2">
      <c r="A503" s="30"/>
      <c r="C503" s="94"/>
      <c r="D503" s="95" t="s">
        <v>133</v>
      </c>
      <c r="E503" s="79">
        <f>SUM(B93+B142+B172+B273+B280+B372+B411+B499)</f>
        <v>213</v>
      </c>
      <c r="F503" s="93"/>
      <c r="G503" s="27"/>
      <c r="H503" s="27"/>
      <c r="I503" s="30"/>
      <c r="J503" s="30"/>
      <c r="K503" s="30"/>
    </row>
    <row r="504" spans="1:11" ht="12.75" customHeight="1" x14ac:dyDescent="0.2">
      <c r="A504" s="30"/>
      <c r="C504" s="94"/>
      <c r="D504" s="95" t="s">
        <v>134</v>
      </c>
      <c r="E504" s="79">
        <f>SUM(E93+E142+E172+E273+E280+E372+E411+E499)</f>
        <v>483</v>
      </c>
      <c r="F504" s="93"/>
      <c r="G504" s="27"/>
      <c r="H504" s="27"/>
      <c r="I504" s="30"/>
      <c r="J504" s="30"/>
      <c r="K504" s="30"/>
    </row>
    <row r="505" spans="1:11" ht="12.75" customHeight="1" x14ac:dyDescent="0.2">
      <c r="A505" s="30"/>
      <c r="C505" s="94"/>
      <c r="D505" s="95" t="s">
        <v>135</v>
      </c>
      <c r="E505" s="78">
        <f>SUM(H93+H142+H172+H273+H280+H372+H411+H499)</f>
        <v>1556</v>
      </c>
      <c r="F505" s="93"/>
      <c r="G505" s="27"/>
      <c r="H505" s="27"/>
      <c r="I505" s="30"/>
      <c r="J505" s="30"/>
      <c r="K505" s="30"/>
    </row>
    <row r="506" spans="1:11" ht="12.75" customHeight="1" x14ac:dyDescent="0.2">
      <c r="A506" s="30"/>
      <c r="C506" s="94"/>
      <c r="D506" s="92"/>
      <c r="E506" s="93"/>
      <c r="F506" s="93"/>
      <c r="G506" s="27"/>
      <c r="H506" s="27"/>
      <c r="I506" s="30"/>
      <c r="J506" s="30"/>
      <c r="K506" s="30"/>
    </row>
    <row r="507" spans="1:11" ht="12.75" customHeight="1" x14ac:dyDescent="0.2">
      <c r="A507" s="30"/>
      <c r="C507" s="84"/>
      <c r="D507" s="96" t="s">
        <v>114</v>
      </c>
      <c r="E507" s="93"/>
      <c r="F507" s="93"/>
      <c r="G507" s="27"/>
      <c r="H507" s="27"/>
      <c r="I507" s="30"/>
      <c r="J507" s="30"/>
      <c r="K507" s="30"/>
    </row>
    <row r="508" spans="1:11" ht="12.75" customHeight="1" x14ac:dyDescent="0.2">
      <c r="A508" s="30"/>
      <c r="C508" s="94"/>
      <c r="D508" s="81"/>
      <c r="E508" s="87" t="s">
        <v>99</v>
      </c>
      <c r="F508" s="87" t="s">
        <v>100</v>
      </c>
      <c r="G508" s="27"/>
      <c r="H508" s="27"/>
      <c r="I508" s="30"/>
      <c r="J508" s="30"/>
      <c r="K508" s="30"/>
    </row>
    <row r="509" spans="1:11" ht="12.75" customHeight="1" x14ac:dyDescent="0.2">
      <c r="A509" s="69"/>
      <c r="C509" s="84"/>
      <c r="D509" s="97" t="s">
        <v>130</v>
      </c>
      <c r="E509" s="81"/>
      <c r="F509" s="81"/>
      <c r="G509" s="28"/>
      <c r="H509" s="70"/>
      <c r="I509" s="30"/>
      <c r="J509" s="30"/>
      <c r="K509" s="48"/>
    </row>
    <row r="510" spans="1:11" ht="12.75" customHeight="1" x14ac:dyDescent="0.15">
      <c r="A510" s="27"/>
      <c r="C510" s="89"/>
      <c r="D510" s="163" t="s">
        <v>95</v>
      </c>
      <c r="E510" s="98">
        <f>COUNTIF(I2:I500, "*ELEV_BACT*")</f>
        <v>342</v>
      </c>
      <c r="F510" s="90">
        <f>E510/E513</f>
        <v>0.70807453416149069</v>
      </c>
      <c r="G510" s="30"/>
      <c r="H510" s="41"/>
      <c r="I510" s="30"/>
      <c r="J510" s="30"/>
      <c r="K510" s="30"/>
    </row>
    <row r="511" spans="1:11" ht="12.75" customHeight="1" x14ac:dyDescent="0.15">
      <c r="A511" s="27"/>
      <c r="C511" s="89"/>
      <c r="D511" s="163" t="s">
        <v>115</v>
      </c>
      <c r="E511" s="98">
        <f>COUNTIF(I2:I500, "*OTHER*")</f>
        <v>56</v>
      </c>
      <c r="F511" s="90">
        <f>E511/E513</f>
        <v>0.11594202898550725</v>
      </c>
      <c r="G511" s="30"/>
      <c r="H511" s="41"/>
      <c r="I511" s="30"/>
      <c r="J511" s="30"/>
      <c r="K511" s="30"/>
    </row>
    <row r="512" spans="1:11" ht="12.75" customHeight="1" x14ac:dyDescent="0.15">
      <c r="A512" s="27"/>
      <c r="C512" s="89"/>
      <c r="D512" s="99" t="s">
        <v>96</v>
      </c>
      <c r="E512" s="100">
        <f>COUNTIF(I2:I500, "*RAINFALL*")</f>
        <v>85</v>
      </c>
      <c r="F512" s="91">
        <f>E512/E513</f>
        <v>0.17598343685300208</v>
      </c>
      <c r="G512" s="30"/>
      <c r="H512" s="41"/>
      <c r="I512" s="30"/>
      <c r="J512" s="20"/>
      <c r="K512" s="20"/>
    </row>
    <row r="513" spans="2:11" ht="12.75" customHeight="1" x14ac:dyDescent="0.2">
      <c r="C513" s="84"/>
      <c r="D513" s="101"/>
      <c r="E513" s="102">
        <f>SUM(E510:E512)</f>
        <v>483</v>
      </c>
      <c r="F513" s="90">
        <f>SUM(F510:F512)</f>
        <v>1</v>
      </c>
      <c r="G513" s="30"/>
      <c r="I513" s="68"/>
      <c r="J513" s="30"/>
      <c r="K513" s="30"/>
    </row>
    <row r="514" spans="2:11" ht="12.75" customHeight="1" x14ac:dyDescent="0.2">
      <c r="C514" s="84"/>
      <c r="D514" s="97" t="s">
        <v>131</v>
      </c>
      <c r="E514" s="81"/>
      <c r="F514" s="98"/>
      <c r="H514" s="66"/>
      <c r="I514" s="67"/>
      <c r="J514" s="40"/>
      <c r="K514" s="73"/>
    </row>
    <row r="515" spans="2:11" ht="12.75" customHeight="1" x14ac:dyDescent="0.2">
      <c r="C515" s="84"/>
      <c r="D515" s="163" t="s">
        <v>98</v>
      </c>
      <c r="E515" s="98">
        <f>COUNTIF(J2:J498, "*ENTERO*")</f>
        <v>338</v>
      </c>
      <c r="F515" s="90">
        <f>E515/E519</f>
        <v>0.69979296066252583</v>
      </c>
      <c r="I515" s="74"/>
      <c r="J515" s="40"/>
      <c r="K515" s="73"/>
    </row>
    <row r="516" spans="2:11" ht="12.75" customHeight="1" x14ac:dyDescent="0.2">
      <c r="C516" s="84"/>
      <c r="D516" s="163" t="s">
        <v>1364</v>
      </c>
      <c r="E516" s="98">
        <f>COUNTIF(J2:J498, "*ECOLI*")</f>
        <v>3</v>
      </c>
      <c r="F516" s="90">
        <f>E516/E519</f>
        <v>6.2111801242236021E-3</v>
      </c>
      <c r="I516" s="74"/>
      <c r="J516" s="40"/>
      <c r="K516" s="73"/>
    </row>
    <row r="517" spans="2:11" ht="12.75" customHeight="1" x14ac:dyDescent="0.2">
      <c r="C517" s="84"/>
      <c r="D517" s="163" t="s">
        <v>97</v>
      </c>
      <c r="E517" s="79">
        <f>COUNTIF(J2:J498, "*PREEMPT*")</f>
        <v>141</v>
      </c>
      <c r="F517" s="164">
        <f>E517/E519</f>
        <v>0.29192546583850931</v>
      </c>
      <c r="I517" s="74"/>
      <c r="J517" s="40"/>
      <c r="K517" s="73"/>
    </row>
    <row r="518" spans="2:11" ht="12.75" customHeight="1" x14ac:dyDescent="0.2">
      <c r="C518" s="84"/>
      <c r="D518" s="163" t="s">
        <v>115</v>
      </c>
      <c r="E518" s="100">
        <f>COUNTIF(J2:J500, "*OTHER*")</f>
        <v>1</v>
      </c>
      <c r="F518" s="91">
        <f>E518/E519</f>
        <v>2.070393374741201E-3</v>
      </c>
      <c r="I518" s="75"/>
      <c r="J518" s="76"/>
      <c r="K518" s="73"/>
    </row>
    <row r="519" spans="2:11" ht="12.75" customHeight="1" x14ac:dyDescent="0.2">
      <c r="C519" s="84"/>
      <c r="D519" s="99"/>
      <c r="E519" s="102">
        <f>SUM(E515:E518)</f>
        <v>483</v>
      </c>
      <c r="F519" s="90">
        <f>SUM(F515:F518)</f>
        <v>1</v>
      </c>
      <c r="I519" s="68"/>
      <c r="J519" s="30"/>
      <c r="K519" s="40"/>
    </row>
    <row r="520" spans="2:11" ht="12.75" customHeight="1" x14ac:dyDescent="0.2">
      <c r="C520" s="84"/>
      <c r="D520" s="97" t="s">
        <v>132</v>
      </c>
      <c r="E520" s="81"/>
      <c r="F520" s="98"/>
      <c r="I520" s="67"/>
      <c r="J520" s="40"/>
      <c r="K520" s="73"/>
    </row>
    <row r="521" spans="2:11" ht="12.75" customHeight="1" x14ac:dyDescent="0.2">
      <c r="C521" s="84"/>
      <c r="D521" s="163" t="s">
        <v>116</v>
      </c>
      <c r="E521" s="100">
        <f>COUNTIF(K2:K500, "*UNKNOWN*")</f>
        <v>483</v>
      </c>
      <c r="F521" s="91">
        <f>E521/E522</f>
        <v>1</v>
      </c>
      <c r="I521" s="59"/>
      <c r="J521" s="40"/>
      <c r="K521" s="73"/>
    </row>
    <row r="522" spans="2:11" ht="12.75" customHeight="1" x14ac:dyDescent="0.2">
      <c r="B522" s="84"/>
      <c r="C522" s="84"/>
      <c r="D522" s="84"/>
      <c r="E522" s="102">
        <f>SUM(E521:E521)</f>
        <v>483</v>
      </c>
      <c r="F522" s="90">
        <f>SUM(F521:F521)</f>
        <v>1</v>
      </c>
      <c r="I522" s="59"/>
      <c r="J522" s="40"/>
      <c r="K522" s="73"/>
    </row>
    <row r="523" spans="2:11" ht="12.75" customHeight="1" x14ac:dyDescent="0.15">
      <c r="I523" s="59"/>
      <c r="J523" s="40"/>
      <c r="K523" s="73"/>
    </row>
  </sheetData>
  <sortState ref="A413:L498">
    <sortCondition ref="C413:C498"/>
    <sortCondition ref="F413:F498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Massachusetts Beach Actions</oddHeader>
    <oddFooter>&amp;R&amp;P of &amp;N</oddFooter>
  </headerFooter>
  <rowBreaks count="1" manualBreakCount="1">
    <brk id="50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244"/>
  <sheetViews>
    <sheetView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0.85546875" style="5" customWidth="1"/>
    <col min="2" max="2" width="9.140625" style="5"/>
    <col min="3" max="3" width="39.28515625" style="32" customWidth="1"/>
    <col min="4" max="4" width="6.7109375" style="32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/>
      <c r="B1" s="175" t="s">
        <v>26</v>
      </c>
      <c r="C1" s="176"/>
      <c r="D1" s="176"/>
      <c r="E1" s="176"/>
      <c r="F1" s="176"/>
      <c r="G1" s="29"/>
      <c r="H1" s="173" t="s">
        <v>25</v>
      </c>
      <c r="I1" s="174"/>
      <c r="J1" s="174"/>
      <c r="K1" s="174"/>
      <c r="L1" s="174"/>
    </row>
    <row r="2" spans="1:148" s="8" customFormat="1" ht="48" customHeight="1" x14ac:dyDescent="0.2">
      <c r="A2" s="4" t="s">
        <v>13</v>
      </c>
      <c r="B2" s="3" t="s">
        <v>14</v>
      </c>
      <c r="C2" s="3" t="s">
        <v>11</v>
      </c>
      <c r="D2" s="3" t="s">
        <v>74</v>
      </c>
      <c r="E2" s="3" t="s">
        <v>3</v>
      </c>
      <c r="F2" s="3" t="s">
        <v>19</v>
      </c>
      <c r="G2" s="29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ht="12.75" customHeight="1" x14ac:dyDescent="0.2">
      <c r="A3" s="153" t="s">
        <v>155</v>
      </c>
      <c r="B3" s="153" t="s">
        <v>156</v>
      </c>
      <c r="C3" s="153" t="s">
        <v>157</v>
      </c>
      <c r="D3" s="59">
        <v>2</v>
      </c>
      <c r="E3" s="153">
        <v>1</v>
      </c>
      <c r="F3" s="153">
        <v>1</v>
      </c>
      <c r="G3" s="153"/>
      <c r="H3" s="153">
        <v>1</v>
      </c>
      <c r="I3" s="153" t="s">
        <v>1324</v>
      </c>
      <c r="J3" s="153" t="s">
        <v>1324</v>
      </c>
      <c r="K3" s="153" t="s">
        <v>1324</v>
      </c>
      <c r="L3" s="153" t="s">
        <v>1324</v>
      </c>
    </row>
    <row r="4" spans="1:148" ht="12.75" customHeight="1" x14ac:dyDescent="0.2">
      <c r="A4" s="153" t="s">
        <v>155</v>
      </c>
      <c r="B4" s="153" t="s">
        <v>158</v>
      </c>
      <c r="C4" s="153" t="s">
        <v>159</v>
      </c>
      <c r="D4" s="59">
        <v>2</v>
      </c>
      <c r="E4" s="153">
        <v>1</v>
      </c>
      <c r="F4" s="153">
        <v>1</v>
      </c>
      <c r="G4" s="153"/>
      <c r="H4" s="153">
        <v>1</v>
      </c>
      <c r="I4" s="153" t="s">
        <v>1324</v>
      </c>
      <c r="J4" s="153" t="s">
        <v>1324</v>
      </c>
      <c r="K4" s="153" t="s">
        <v>1324</v>
      </c>
      <c r="L4" s="153" t="s">
        <v>1324</v>
      </c>
    </row>
    <row r="5" spans="1:148" ht="12.75" customHeight="1" x14ac:dyDescent="0.2">
      <c r="A5" s="153" t="s">
        <v>155</v>
      </c>
      <c r="B5" s="153" t="s">
        <v>768</v>
      </c>
      <c r="C5" s="153" t="s">
        <v>769</v>
      </c>
      <c r="D5" s="59">
        <v>2</v>
      </c>
      <c r="E5" s="153">
        <v>3</v>
      </c>
      <c r="F5" s="153">
        <v>4</v>
      </c>
      <c r="G5" s="153"/>
      <c r="H5" s="153">
        <v>2</v>
      </c>
      <c r="I5" s="153">
        <v>1</v>
      </c>
      <c r="J5" s="153" t="s">
        <v>1324</v>
      </c>
      <c r="K5" s="153" t="s">
        <v>1324</v>
      </c>
      <c r="L5" s="153" t="s">
        <v>1324</v>
      </c>
    </row>
    <row r="6" spans="1:148" ht="12.75" customHeight="1" x14ac:dyDescent="0.2">
      <c r="A6" s="153" t="s">
        <v>155</v>
      </c>
      <c r="B6" s="153" t="s">
        <v>162</v>
      </c>
      <c r="C6" s="153" t="s">
        <v>163</v>
      </c>
      <c r="D6" s="59">
        <v>2</v>
      </c>
      <c r="E6" s="153">
        <v>1</v>
      </c>
      <c r="F6" s="153">
        <v>76</v>
      </c>
      <c r="G6" s="153"/>
      <c r="H6" s="153" t="s">
        <v>1324</v>
      </c>
      <c r="I6" s="153" t="s">
        <v>1324</v>
      </c>
      <c r="J6" s="153" t="s">
        <v>1324</v>
      </c>
      <c r="K6" s="153" t="s">
        <v>1324</v>
      </c>
      <c r="L6" s="153">
        <v>1</v>
      </c>
    </row>
    <row r="7" spans="1:148" ht="12.75" customHeight="1" x14ac:dyDescent="0.2">
      <c r="A7" s="153" t="s">
        <v>155</v>
      </c>
      <c r="B7" s="153" t="s">
        <v>569</v>
      </c>
      <c r="C7" s="153" t="s">
        <v>570</v>
      </c>
      <c r="D7" s="59">
        <v>2</v>
      </c>
      <c r="E7" s="153">
        <v>1</v>
      </c>
      <c r="F7" s="153">
        <v>2</v>
      </c>
      <c r="G7" s="153"/>
      <c r="H7" s="153" t="s">
        <v>1324</v>
      </c>
      <c r="I7" s="153">
        <v>1</v>
      </c>
      <c r="J7" s="153" t="s">
        <v>1324</v>
      </c>
      <c r="K7" s="153" t="s">
        <v>1324</v>
      </c>
      <c r="L7" s="153" t="s">
        <v>1324</v>
      </c>
    </row>
    <row r="8" spans="1:148" ht="12.75" customHeight="1" x14ac:dyDescent="0.2">
      <c r="A8" s="59" t="s">
        <v>155</v>
      </c>
      <c r="B8" s="59" t="s">
        <v>842</v>
      </c>
      <c r="C8" s="59" t="s">
        <v>843</v>
      </c>
      <c r="D8" s="59">
        <v>2</v>
      </c>
      <c r="E8" s="153">
        <v>2</v>
      </c>
      <c r="F8" s="153">
        <v>2</v>
      </c>
      <c r="G8" s="153"/>
      <c r="H8" s="153">
        <v>2</v>
      </c>
      <c r="I8" s="153"/>
      <c r="J8" s="153"/>
      <c r="K8" s="153"/>
      <c r="L8" s="153"/>
    </row>
    <row r="9" spans="1:148" ht="12.75" customHeight="1" x14ac:dyDescent="0.2">
      <c r="A9" s="59" t="s">
        <v>155</v>
      </c>
      <c r="B9" s="59" t="s">
        <v>240</v>
      </c>
      <c r="C9" s="59" t="s">
        <v>1357</v>
      </c>
      <c r="D9" s="59">
        <v>2</v>
      </c>
      <c r="E9" s="153">
        <v>1</v>
      </c>
      <c r="F9" s="153">
        <v>1</v>
      </c>
      <c r="G9" s="153"/>
      <c r="H9" s="153">
        <v>1</v>
      </c>
      <c r="I9" s="153"/>
      <c r="J9" s="153"/>
      <c r="K9" s="153"/>
      <c r="L9" s="153"/>
    </row>
    <row r="10" spans="1:148" ht="12.75" customHeight="1" x14ac:dyDescent="0.2">
      <c r="A10" s="153" t="s">
        <v>155</v>
      </c>
      <c r="B10" s="153" t="s">
        <v>830</v>
      </c>
      <c r="C10" s="153" t="s">
        <v>1298</v>
      </c>
      <c r="D10" s="59">
        <v>2</v>
      </c>
      <c r="E10" s="153">
        <v>1</v>
      </c>
      <c r="F10" s="153">
        <v>1</v>
      </c>
      <c r="G10" s="153"/>
      <c r="H10" s="153">
        <v>1</v>
      </c>
      <c r="I10" s="153" t="s">
        <v>1324</v>
      </c>
      <c r="J10" s="153" t="s">
        <v>1324</v>
      </c>
      <c r="K10" s="153" t="s">
        <v>1324</v>
      </c>
      <c r="L10" s="153" t="s">
        <v>1324</v>
      </c>
    </row>
    <row r="11" spans="1:148" ht="12.75" customHeight="1" x14ac:dyDescent="0.2">
      <c r="A11" s="153" t="s">
        <v>155</v>
      </c>
      <c r="B11" s="153" t="s">
        <v>704</v>
      </c>
      <c r="C11" s="153" t="s">
        <v>705</v>
      </c>
      <c r="D11" s="59">
        <v>2</v>
      </c>
      <c r="E11" s="153">
        <v>1</v>
      </c>
      <c r="F11" s="153">
        <v>2</v>
      </c>
      <c r="G11" s="153"/>
      <c r="H11" s="153" t="s">
        <v>1324</v>
      </c>
      <c r="I11" s="153">
        <v>1</v>
      </c>
      <c r="J11" s="153" t="s">
        <v>1324</v>
      </c>
      <c r="K11" s="153" t="s">
        <v>1324</v>
      </c>
      <c r="L11" s="153" t="s">
        <v>1324</v>
      </c>
    </row>
    <row r="12" spans="1:148" ht="12.75" customHeight="1" x14ac:dyDescent="0.2">
      <c r="A12" s="153" t="s">
        <v>155</v>
      </c>
      <c r="B12" s="153" t="s">
        <v>603</v>
      </c>
      <c r="C12" s="153" t="s">
        <v>604</v>
      </c>
      <c r="D12" s="59">
        <v>2</v>
      </c>
      <c r="E12" s="153">
        <v>1</v>
      </c>
      <c r="F12" s="153">
        <v>4</v>
      </c>
      <c r="G12" s="153"/>
      <c r="H12" s="153" t="s">
        <v>1324</v>
      </c>
      <c r="I12" s="153" t="s">
        <v>1324</v>
      </c>
      <c r="J12" s="153">
        <v>1</v>
      </c>
      <c r="K12" s="153" t="s">
        <v>1324</v>
      </c>
      <c r="L12" s="153" t="s">
        <v>1324</v>
      </c>
    </row>
    <row r="13" spans="1:148" ht="12.75" customHeight="1" x14ac:dyDescent="0.2">
      <c r="A13" s="153" t="s">
        <v>155</v>
      </c>
      <c r="B13" s="153" t="s">
        <v>670</v>
      </c>
      <c r="C13" s="153" t="s">
        <v>671</v>
      </c>
      <c r="D13" s="59">
        <v>2</v>
      </c>
      <c r="E13" s="153">
        <v>3</v>
      </c>
      <c r="F13" s="153">
        <v>8</v>
      </c>
      <c r="G13" s="153"/>
      <c r="H13" s="153">
        <v>2</v>
      </c>
      <c r="I13" s="153" t="s">
        <v>1324</v>
      </c>
      <c r="J13" s="153">
        <v>1</v>
      </c>
      <c r="K13" s="153" t="s">
        <v>1324</v>
      </c>
      <c r="L13" s="153" t="s">
        <v>1324</v>
      </c>
    </row>
    <row r="14" spans="1:148" ht="12.75" customHeight="1" x14ac:dyDescent="0.2">
      <c r="A14" s="153" t="s">
        <v>155</v>
      </c>
      <c r="B14" s="153" t="s">
        <v>798</v>
      </c>
      <c r="C14" s="153" t="s">
        <v>799</v>
      </c>
      <c r="D14" s="59">
        <v>2</v>
      </c>
      <c r="E14" s="153">
        <v>2</v>
      </c>
      <c r="F14" s="153">
        <v>3</v>
      </c>
      <c r="G14" s="153"/>
      <c r="H14" s="153">
        <v>1</v>
      </c>
      <c r="I14" s="153">
        <v>1</v>
      </c>
      <c r="J14" s="153" t="s">
        <v>1324</v>
      </c>
      <c r="K14" s="153" t="s">
        <v>1324</v>
      </c>
      <c r="L14" s="153" t="s">
        <v>1324</v>
      </c>
    </row>
    <row r="15" spans="1:148" ht="12.75" customHeight="1" x14ac:dyDescent="0.2">
      <c r="A15" s="153" t="s">
        <v>155</v>
      </c>
      <c r="B15" s="153" t="s">
        <v>172</v>
      </c>
      <c r="C15" s="153" t="s">
        <v>173</v>
      </c>
      <c r="D15" s="59">
        <v>2</v>
      </c>
      <c r="E15" s="153">
        <v>1</v>
      </c>
      <c r="F15" s="153">
        <v>76</v>
      </c>
      <c r="G15" s="153"/>
      <c r="H15" s="153" t="s">
        <v>1324</v>
      </c>
      <c r="I15" s="153" t="s">
        <v>1324</v>
      </c>
      <c r="J15" s="153" t="s">
        <v>1324</v>
      </c>
      <c r="K15" s="153" t="s">
        <v>1324</v>
      </c>
      <c r="L15" s="153">
        <v>1</v>
      </c>
    </row>
    <row r="16" spans="1:148" ht="12.75" customHeight="1" x14ac:dyDescent="0.2">
      <c r="A16" s="153" t="s">
        <v>155</v>
      </c>
      <c r="B16" s="153" t="s">
        <v>174</v>
      </c>
      <c r="C16" s="153" t="s">
        <v>173</v>
      </c>
      <c r="D16" s="59">
        <v>2</v>
      </c>
      <c r="E16" s="153">
        <v>1</v>
      </c>
      <c r="F16" s="153">
        <v>76</v>
      </c>
      <c r="G16" s="153"/>
      <c r="H16" s="153" t="s">
        <v>1324</v>
      </c>
      <c r="I16" s="153" t="s">
        <v>1324</v>
      </c>
      <c r="J16" s="153" t="s">
        <v>1324</v>
      </c>
      <c r="K16" s="153" t="s">
        <v>1324</v>
      </c>
      <c r="L16" s="153">
        <v>1</v>
      </c>
    </row>
    <row r="17" spans="1:12" ht="12.75" customHeight="1" x14ac:dyDescent="0.2">
      <c r="A17" s="153" t="s">
        <v>155</v>
      </c>
      <c r="B17" s="153" t="s">
        <v>652</v>
      </c>
      <c r="C17" s="153" t="s">
        <v>653</v>
      </c>
      <c r="D17" s="59">
        <v>2</v>
      </c>
      <c r="E17" s="153">
        <v>4</v>
      </c>
      <c r="F17" s="153">
        <v>4</v>
      </c>
      <c r="G17" s="153"/>
      <c r="H17" s="153">
        <v>4</v>
      </c>
      <c r="I17" s="153" t="s">
        <v>1324</v>
      </c>
      <c r="J17" s="153" t="s">
        <v>1324</v>
      </c>
      <c r="K17" s="153" t="s">
        <v>1324</v>
      </c>
      <c r="L17" s="153" t="s">
        <v>1324</v>
      </c>
    </row>
    <row r="18" spans="1:12" ht="12.75" customHeight="1" x14ac:dyDescent="0.2">
      <c r="A18" s="153" t="s">
        <v>155</v>
      </c>
      <c r="B18" s="153" t="s">
        <v>724</v>
      </c>
      <c r="C18" s="153" t="s">
        <v>653</v>
      </c>
      <c r="D18" s="59">
        <v>2</v>
      </c>
      <c r="E18" s="153">
        <v>2</v>
      </c>
      <c r="F18" s="153">
        <v>2</v>
      </c>
      <c r="G18" s="153"/>
      <c r="H18" s="153">
        <v>2</v>
      </c>
      <c r="I18" s="153" t="s">
        <v>1324</v>
      </c>
      <c r="J18" s="153" t="s">
        <v>1324</v>
      </c>
      <c r="K18" s="153" t="s">
        <v>1324</v>
      </c>
      <c r="L18" s="153" t="s">
        <v>1324</v>
      </c>
    </row>
    <row r="19" spans="1:12" ht="12.75" customHeight="1" x14ac:dyDescent="0.2">
      <c r="A19" s="153" t="s">
        <v>155</v>
      </c>
      <c r="B19" s="153" t="s">
        <v>179</v>
      </c>
      <c r="C19" s="153" t="s">
        <v>180</v>
      </c>
      <c r="D19" s="59">
        <v>2</v>
      </c>
      <c r="E19" s="153">
        <v>1</v>
      </c>
      <c r="F19" s="153">
        <v>1</v>
      </c>
      <c r="G19" s="153"/>
      <c r="H19" s="153">
        <v>1</v>
      </c>
      <c r="I19" s="153" t="s">
        <v>1324</v>
      </c>
      <c r="J19" s="153" t="s">
        <v>1324</v>
      </c>
      <c r="K19" s="153" t="s">
        <v>1324</v>
      </c>
      <c r="L19" s="153" t="s">
        <v>1324</v>
      </c>
    </row>
    <row r="20" spans="1:12" ht="12.75" customHeight="1" x14ac:dyDescent="0.2">
      <c r="A20" s="153" t="s">
        <v>155</v>
      </c>
      <c r="B20" s="153" t="s">
        <v>784</v>
      </c>
      <c r="C20" s="153" t="s">
        <v>785</v>
      </c>
      <c r="D20" s="59">
        <v>2</v>
      </c>
      <c r="E20" s="153">
        <v>1</v>
      </c>
      <c r="F20" s="153">
        <v>1</v>
      </c>
      <c r="G20" s="153"/>
      <c r="H20" s="153">
        <v>1</v>
      </c>
      <c r="I20" s="153" t="s">
        <v>1324</v>
      </c>
      <c r="J20" s="153" t="s">
        <v>1324</v>
      </c>
      <c r="K20" s="153" t="s">
        <v>1324</v>
      </c>
      <c r="L20" s="153" t="s">
        <v>1324</v>
      </c>
    </row>
    <row r="21" spans="1:12" ht="12.75" customHeight="1" x14ac:dyDescent="0.2">
      <c r="A21" s="153" t="s">
        <v>155</v>
      </c>
      <c r="B21" s="153" t="s">
        <v>181</v>
      </c>
      <c r="C21" s="153" t="s">
        <v>182</v>
      </c>
      <c r="D21" s="59">
        <v>2</v>
      </c>
      <c r="E21" s="153">
        <v>1</v>
      </c>
      <c r="F21" s="153">
        <v>1</v>
      </c>
      <c r="G21" s="153"/>
      <c r="H21" s="153">
        <v>1</v>
      </c>
      <c r="I21" s="153" t="s">
        <v>1324</v>
      </c>
      <c r="J21" s="153" t="s">
        <v>1324</v>
      </c>
      <c r="K21" s="153" t="s">
        <v>1324</v>
      </c>
      <c r="L21" s="153" t="s">
        <v>1324</v>
      </c>
    </row>
    <row r="22" spans="1:12" ht="12.75" customHeight="1" x14ac:dyDescent="0.2">
      <c r="A22" s="153" t="s">
        <v>155</v>
      </c>
      <c r="B22" s="153" t="s">
        <v>183</v>
      </c>
      <c r="C22" s="153" t="s">
        <v>184</v>
      </c>
      <c r="D22" s="59">
        <v>2</v>
      </c>
      <c r="E22" s="153">
        <v>1</v>
      </c>
      <c r="F22" s="153">
        <v>1</v>
      </c>
      <c r="G22" s="153"/>
      <c r="H22" s="153">
        <v>1</v>
      </c>
      <c r="I22" s="153" t="s">
        <v>1324</v>
      </c>
      <c r="J22" s="153" t="s">
        <v>1324</v>
      </c>
      <c r="K22" s="153" t="s">
        <v>1324</v>
      </c>
      <c r="L22" s="153" t="s">
        <v>1324</v>
      </c>
    </row>
    <row r="23" spans="1:12" ht="12.75" customHeight="1" x14ac:dyDescent="0.2">
      <c r="A23" s="153" t="s">
        <v>155</v>
      </c>
      <c r="B23" s="153" t="s">
        <v>187</v>
      </c>
      <c r="C23" s="153" t="s">
        <v>188</v>
      </c>
      <c r="D23" s="59">
        <v>2</v>
      </c>
      <c r="E23" s="153">
        <v>2</v>
      </c>
      <c r="F23" s="153">
        <v>3</v>
      </c>
      <c r="G23" s="153"/>
      <c r="H23" s="153">
        <v>1</v>
      </c>
      <c r="I23" s="153">
        <v>1</v>
      </c>
      <c r="J23" s="153" t="s">
        <v>1324</v>
      </c>
      <c r="K23" s="153" t="s">
        <v>1324</v>
      </c>
      <c r="L23" s="153" t="s">
        <v>1324</v>
      </c>
    </row>
    <row r="24" spans="1:12" ht="12.75" customHeight="1" x14ac:dyDescent="0.2">
      <c r="A24" s="153" t="s">
        <v>155</v>
      </c>
      <c r="B24" s="153" t="s">
        <v>836</v>
      </c>
      <c r="C24" s="153" t="s">
        <v>1299</v>
      </c>
      <c r="D24" s="59">
        <v>2</v>
      </c>
      <c r="E24" s="153">
        <v>1</v>
      </c>
      <c r="F24" s="153">
        <v>1</v>
      </c>
      <c r="G24" s="153"/>
      <c r="H24" s="153">
        <v>1</v>
      </c>
      <c r="I24" s="153" t="s">
        <v>1324</v>
      </c>
      <c r="J24" s="153" t="s">
        <v>1324</v>
      </c>
      <c r="K24" s="153" t="s">
        <v>1324</v>
      </c>
      <c r="L24" s="153" t="s">
        <v>1324</v>
      </c>
    </row>
    <row r="25" spans="1:12" ht="12.75" customHeight="1" x14ac:dyDescent="0.2">
      <c r="A25" s="153" t="s">
        <v>155</v>
      </c>
      <c r="B25" s="153" t="s">
        <v>824</v>
      </c>
      <c r="C25" s="153" t="s">
        <v>1300</v>
      </c>
      <c r="D25" s="59">
        <v>2</v>
      </c>
      <c r="E25" s="153">
        <v>1</v>
      </c>
      <c r="F25" s="153">
        <v>1</v>
      </c>
      <c r="G25" s="153"/>
      <c r="H25" s="153">
        <v>1</v>
      </c>
      <c r="I25" s="153" t="s">
        <v>1324</v>
      </c>
      <c r="J25" s="153" t="s">
        <v>1324</v>
      </c>
      <c r="K25" s="153" t="s">
        <v>1324</v>
      </c>
      <c r="L25" s="153" t="s">
        <v>1324</v>
      </c>
    </row>
    <row r="26" spans="1:12" ht="12.75" customHeight="1" x14ac:dyDescent="0.2">
      <c r="A26" s="59" t="s">
        <v>155</v>
      </c>
      <c r="B26" s="59" t="s">
        <v>564</v>
      </c>
      <c r="C26" s="59" t="s">
        <v>192</v>
      </c>
      <c r="D26" s="59">
        <v>2</v>
      </c>
      <c r="E26" s="153">
        <v>1</v>
      </c>
      <c r="F26" s="153">
        <v>3</v>
      </c>
      <c r="G26" s="153"/>
      <c r="H26" s="153"/>
      <c r="I26" s="153" t="s">
        <v>1324</v>
      </c>
      <c r="J26" s="153">
        <v>1</v>
      </c>
      <c r="K26" s="153" t="s">
        <v>1324</v>
      </c>
      <c r="L26" s="153" t="s">
        <v>1324</v>
      </c>
    </row>
    <row r="27" spans="1:12" ht="12.75" customHeight="1" x14ac:dyDescent="0.2">
      <c r="A27" s="153" t="s">
        <v>155</v>
      </c>
      <c r="B27" s="153" t="s">
        <v>191</v>
      </c>
      <c r="C27" s="153" t="s">
        <v>192</v>
      </c>
      <c r="D27" s="59">
        <v>2</v>
      </c>
      <c r="E27" s="153">
        <v>1</v>
      </c>
      <c r="F27" s="153">
        <v>1</v>
      </c>
      <c r="G27" s="153"/>
      <c r="H27" s="153">
        <v>1</v>
      </c>
      <c r="I27" s="153"/>
      <c r="J27" s="153"/>
      <c r="K27" s="153"/>
      <c r="L27" s="153"/>
    </row>
    <row r="28" spans="1:12" ht="12.75" customHeight="1" x14ac:dyDescent="0.2">
      <c r="A28" s="153" t="s">
        <v>155</v>
      </c>
      <c r="B28" s="153" t="s">
        <v>585</v>
      </c>
      <c r="C28" s="153" t="s">
        <v>586</v>
      </c>
      <c r="D28" s="59">
        <v>2</v>
      </c>
      <c r="E28" s="153">
        <v>1</v>
      </c>
      <c r="F28" s="153">
        <v>2</v>
      </c>
      <c r="G28" s="153"/>
      <c r="H28" s="153" t="s">
        <v>1324</v>
      </c>
      <c r="I28" s="153">
        <v>1</v>
      </c>
      <c r="J28" s="153" t="s">
        <v>1324</v>
      </c>
      <c r="K28" s="153" t="s">
        <v>1324</v>
      </c>
      <c r="L28" s="153" t="s">
        <v>1324</v>
      </c>
    </row>
    <row r="29" spans="1:12" ht="12.75" customHeight="1" x14ac:dyDescent="0.2">
      <c r="A29" s="153" t="s">
        <v>155</v>
      </c>
      <c r="B29" s="153" t="s">
        <v>609</v>
      </c>
      <c r="C29" s="153" t="s">
        <v>610</v>
      </c>
      <c r="D29" s="59">
        <v>2</v>
      </c>
      <c r="E29" s="153">
        <v>2</v>
      </c>
      <c r="F29" s="153">
        <v>9</v>
      </c>
      <c r="G29" s="153"/>
      <c r="H29" s="153">
        <v>1</v>
      </c>
      <c r="I29" s="153" t="s">
        <v>1324</v>
      </c>
      <c r="J29" s="153" t="s">
        <v>1324</v>
      </c>
      <c r="K29" s="153">
        <v>1</v>
      </c>
      <c r="L29" s="153" t="s">
        <v>1324</v>
      </c>
    </row>
    <row r="30" spans="1:12" ht="12.75" customHeight="1" x14ac:dyDescent="0.2">
      <c r="A30" s="153" t="s">
        <v>155</v>
      </c>
      <c r="B30" s="153" t="s">
        <v>680</v>
      </c>
      <c r="C30" s="153" t="s">
        <v>1301</v>
      </c>
      <c r="D30" s="59">
        <v>2</v>
      </c>
      <c r="E30" s="153">
        <v>1</v>
      </c>
      <c r="F30" s="153">
        <v>2</v>
      </c>
      <c r="G30" s="153"/>
      <c r="H30" s="153" t="s">
        <v>1324</v>
      </c>
      <c r="I30" s="153">
        <v>1</v>
      </c>
      <c r="J30" s="153" t="s">
        <v>1324</v>
      </c>
      <c r="K30" s="153" t="s">
        <v>1324</v>
      </c>
      <c r="L30" s="153" t="s">
        <v>1324</v>
      </c>
    </row>
    <row r="31" spans="1:12" ht="12.75" customHeight="1" x14ac:dyDescent="0.2">
      <c r="A31" s="153" t="s">
        <v>155</v>
      </c>
      <c r="B31" s="153" t="s">
        <v>686</v>
      </c>
      <c r="C31" s="153" t="s">
        <v>1301</v>
      </c>
      <c r="D31" s="59">
        <v>2</v>
      </c>
      <c r="E31" s="153">
        <v>1</v>
      </c>
      <c r="F31" s="153">
        <v>2</v>
      </c>
      <c r="G31" s="153"/>
      <c r="H31" s="153" t="s">
        <v>1324</v>
      </c>
      <c r="I31" s="153">
        <v>1</v>
      </c>
      <c r="J31" s="153" t="s">
        <v>1324</v>
      </c>
      <c r="K31" s="153" t="s">
        <v>1324</v>
      </c>
      <c r="L31" s="153" t="s">
        <v>1324</v>
      </c>
    </row>
    <row r="32" spans="1:12" ht="12.75" customHeight="1" x14ac:dyDescent="0.2">
      <c r="A32" s="153" t="s">
        <v>155</v>
      </c>
      <c r="B32" s="153" t="s">
        <v>193</v>
      </c>
      <c r="C32" s="153" t="s">
        <v>194</v>
      </c>
      <c r="D32" s="59">
        <v>2</v>
      </c>
      <c r="E32" s="153">
        <v>1</v>
      </c>
      <c r="F32" s="153">
        <v>1</v>
      </c>
      <c r="G32" s="153"/>
      <c r="H32" s="153">
        <v>1</v>
      </c>
      <c r="I32" s="153" t="s">
        <v>1324</v>
      </c>
      <c r="J32" s="153" t="s">
        <v>1324</v>
      </c>
      <c r="K32" s="153" t="s">
        <v>1324</v>
      </c>
      <c r="L32" s="153" t="s">
        <v>1324</v>
      </c>
    </row>
    <row r="33" spans="1:12" ht="12.75" customHeight="1" x14ac:dyDescent="0.2">
      <c r="A33" s="153" t="s">
        <v>155</v>
      </c>
      <c r="B33" s="153" t="s">
        <v>558</v>
      </c>
      <c r="C33" s="153" t="s">
        <v>559</v>
      </c>
      <c r="D33" s="59">
        <v>2</v>
      </c>
      <c r="E33" s="153">
        <v>1</v>
      </c>
      <c r="F33" s="153">
        <v>1</v>
      </c>
      <c r="G33" s="153"/>
      <c r="H33" s="153">
        <v>1</v>
      </c>
      <c r="I33" s="153" t="s">
        <v>1324</v>
      </c>
      <c r="J33" s="153" t="s">
        <v>1324</v>
      </c>
      <c r="K33" s="153" t="s">
        <v>1324</v>
      </c>
      <c r="L33" s="153" t="s">
        <v>1324</v>
      </c>
    </row>
    <row r="34" spans="1:12" ht="12.75" customHeight="1" x14ac:dyDescent="0.2">
      <c r="A34" s="153" t="s">
        <v>155</v>
      </c>
      <c r="B34" s="153" t="s">
        <v>621</v>
      </c>
      <c r="C34" s="153" t="s">
        <v>622</v>
      </c>
      <c r="D34" s="59">
        <v>2</v>
      </c>
      <c r="E34" s="153">
        <v>2</v>
      </c>
      <c r="F34" s="153">
        <v>2</v>
      </c>
      <c r="G34" s="153"/>
      <c r="H34" s="153">
        <v>2</v>
      </c>
      <c r="I34" s="153" t="s">
        <v>1324</v>
      </c>
      <c r="J34" s="153" t="s">
        <v>1324</v>
      </c>
      <c r="K34" s="153" t="s">
        <v>1324</v>
      </c>
      <c r="L34" s="153" t="s">
        <v>1324</v>
      </c>
    </row>
    <row r="35" spans="1:12" ht="12.75" customHeight="1" x14ac:dyDescent="0.2">
      <c r="A35" s="153" t="s">
        <v>155</v>
      </c>
      <c r="B35" s="153" t="s">
        <v>197</v>
      </c>
      <c r="C35" s="153" t="s">
        <v>198</v>
      </c>
      <c r="D35" s="59">
        <v>2</v>
      </c>
      <c r="E35" s="153">
        <v>1</v>
      </c>
      <c r="F35" s="153">
        <v>4</v>
      </c>
      <c r="G35" s="153"/>
      <c r="H35" s="153" t="s">
        <v>1324</v>
      </c>
      <c r="I35" s="153" t="s">
        <v>1324</v>
      </c>
      <c r="J35" s="153">
        <v>1</v>
      </c>
      <c r="K35" s="153" t="s">
        <v>1324</v>
      </c>
      <c r="L35" s="153" t="s">
        <v>1324</v>
      </c>
    </row>
    <row r="36" spans="1:12" ht="12.75" customHeight="1" x14ac:dyDescent="0.2">
      <c r="A36" s="120" t="s">
        <v>155</v>
      </c>
      <c r="B36" s="120" t="s">
        <v>1304</v>
      </c>
      <c r="C36" s="120" t="s">
        <v>809</v>
      </c>
      <c r="D36" s="59">
        <v>2</v>
      </c>
      <c r="E36" s="153">
        <v>1</v>
      </c>
      <c r="F36" s="153">
        <v>1</v>
      </c>
      <c r="G36" s="153"/>
      <c r="H36" s="153">
        <v>1</v>
      </c>
      <c r="I36" s="153" t="s">
        <v>1324</v>
      </c>
      <c r="J36" s="153" t="s">
        <v>1324</v>
      </c>
      <c r="K36" s="153" t="s">
        <v>1324</v>
      </c>
      <c r="L36" s="153" t="s">
        <v>1324</v>
      </c>
    </row>
    <row r="37" spans="1:12" ht="12.75" customHeight="1" x14ac:dyDescent="0.2">
      <c r="A37" s="153" t="s">
        <v>155</v>
      </c>
      <c r="B37" s="153" t="s">
        <v>199</v>
      </c>
      <c r="C37" s="153" t="s">
        <v>200</v>
      </c>
      <c r="D37" s="59">
        <v>2</v>
      </c>
      <c r="E37" s="153">
        <v>1</v>
      </c>
      <c r="F37" s="153">
        <v>1</v>
      </c>
      <c r="G37" s="153"/>
      <c r="H37" s="153">
        <v>1</v>
      </c>
      <c r="I37" s="153" t="s">
        <v>1324</v>
      </c>
      <c r="J37" s="153" t="s">
        <v>1324</v>
      </c>
      <c r="K37" s="153" t="s">
        <v>1324</v>
      </c>
      <c r="L37" s="153" t="s">
        <v>1324</v>
      </c>
    </row>
    <row r="38" spans="1:12" ht="12.75" customHeight="1" x14ac:dyDescent="0.2">
      <c r="A38" s="153" t="s">
        <v>155</v>
      </c>
      <c r="B38" s="153" t="s">
        <v>619</v>
      </c>
      <c r="C38" s="153" t="s">
        <v>620</v>
      </c>
      <c r="D38" s="59">
        <v>2</v>
      </c>
      <c r="E38" s="153">
        <v>1</v>
      </c>
      <c r="F38" s="153">
        <v>1</v>
      </c>
      <c r="G38" s="153"/>
      <c r="H38" s="153">
        <v>1</v>
      </c>
      <c r="I38" s="153" t="s">
        <v>1324</v>
      </c>
      <c r="J38" s="153" t="s">
        <v>1324</v>
      </c>
      <c r="K38" s="153" t="s">
        <v>1324</v>
      </c>
      <c r="L38" s="153" t="s">
        <v>1324</v>
      </c>
    </row>
    <row r="39" spans="1:12" ht="12.75" customHeight="1" x14ac:dyDescent="0.2">
      <c r="A39" s="153" t="s">
        <v>155</v>
      </c>
      <c r="B39" s="153" t="s">
        <v>201</v>
      </c>
      <c r="C39" s="153" t="s">
        <v>202</v>
      </c>
      <c r="D39" s="59">
        <v>2</v>
      </c>
      <c r="E39" s="153">
        <v>1</v>
      </c>
      <c r="F39" s="153">
        <v>1</v>
      </c>
      <c r="G39" s="153"/>
      <c r="H39" s="153">
        <v>1</v>
      </c>
      <c r="I39" s="153" t="s">
        <v>1324</v>
      </c>
      <c r="J39" s="153" t="s">
        <v>1324</v>
      </c>
      <c r="K39" s="153" t="s">
        <v>1324</v>
      </c>
      <c r="L39" s="153" t="s">
        <v>1324</v>
      </c>
    </row>
    <row r="40" spans="1:12" ht="12.75" customHeight="1" x14ac:dyDescent="0.2">
      <c r="A40" s="153" t="s">
        <v>155</v>
      </c>
      <c r="B40" s="153" t="s">
        <v>205</v>
      </c>
      <c r="C40" s="153" t="s">
        <v>206</v>
      </c>
      <c r="D40" s="59">
        <v>2</v>
      </c>
      <c r="E40" s="153">
        <v>1</v>
      </c>
      <c r="F40" s="153">
        <v>1</v>
      </c>
      <c r="G40" s="153"/>
      <c r="H40" s="153">
        <v>1</v>
      </c>
      <c r="I40" s="153" t="s">
        <v>1324</v>
      </c>
      <c r="J40" s="153" t="s">
        <v>1324</v>
      </c>
      <c r="K40" s="153" t="s">
        <v>1324</v>
      </c>
      <c r="L40" s="153" t="s">
        <v>1324</v>
      </c>
    </row>
    <row r="41" spans="1:12" ht="12.75" customHeight="1" x14ac:dyDescent="0.2">
      <c r="A41" s="153" t="s">
        <v>155</v>
      </c>
      <c r="B41" s="153" t="s">
        <v>672</v>
      </c>
      <c r="C41" s="153" t="s">
        <v>673</v>
      </c>
      <c r="D41" s="59">
        <v>2</v>
      </c>
      <c r="E41" s="153">
        <v>1</v>
      </c>
      <c r="F41" s="153">
        <v>1</v>
      </c>
      <c r="G41" s="153"/>
      <c r="H41" s="153">
        <v>1</v>
      </c>
      <c r="I41" s="153" t="s">
        <v>1324</v>
      </c>
      <c r="J41" s="153" t="s">
        <v>1324</v>
      </c>
      <c r="K41" s="153" t="s">
        <v>1324</v>
      </c>
      <c r="L41" s="153" t="s">
        <v>1324</v>
      </c>
    </row>
    <row r="42" spans="1:12" ht="12.75" customHeight="1" x14ac:dyDescent="0.2">
      <c r="A42" s="153" t="s">
        <v>155</v>
      </c>
      <c r="B42" s="153" t="s">
        <v>207</v>
      </c>
      <c r="C42" s="153" t="s">
        <v>208</v>
      </c>
      <c r="D42" s="59">
        <v>2</v>
      </c>
      <c r="E42" s="153">
        <v>1</v>
      </c>
      <c r="F42" s="153">
        <v>1</v>
      </c>
      <c r="G42" s="153"/>
      <c r="H42" s="153">
        <v>1</v>
      </c>
      <c r="I42" s="153" t="s">
        <v>1324</v>
      </c>
      <c r="J42" s="153" t="s">
        <v>1324</v>
      </c>
      <c r="K42" s="153" t="s">
        <v>1324</v>
      </c>
      <c r="L42" s="153" t="s">
        <v>1324</v>
      </c>
    </row>
    <row r="43" spans="1:12" ht="12.75" customHeight="1" x14ac:dyDescent="0.2">
      <c r="A43" s="153" t="s">
        <v>155</v>
      </c>
      <c r="B43" s="153" t="s">
        <v>210</v>
      </c>
      <c r="C43" s="153" t="s">
        <v>211</v>
      </c>
      <c r="D43" s="59">
        <v>2</v>
      </c>
      <c r="E43" s="153">
        <v>1</v>
      </c>
      <c r="F43" s="153">
        <v>2</v>
      </c>
      <c r="G43" s="153"/>
      <c r="H43" s="153" t="s">
        <v>1324</v>
      </c>
      <c r="I43" s="153">
        <v>1</v>
      </c>
      <c r="J43" s="153" t="s">
        <v>1324</v>
      </c>
      <c r="K43" s="153" t="s">
        <v>1324</v>
      </c>
      <c r="L43" s="153" t="s">
        <v>1324</v>
      </c>
    </row>
    <row r="44" spans="1:12" ht="12.75" customHeight="1" x14ac:dyDescent="0.2">
      <c r="A44" s="153" t="s">
        <v>155</v>
      </c>
      <c r="B44" s="153" t="s">
        <v>788</v>
      </c>
      <c r="C44" s="153" t="s">
        <v>789</v>
      </c>
      <c r="D44" s="59">
        <v>2</v>
      </c>
      <c r="E44" s="153">
        <v>1</v>
      </c>
      <c r="F44" s="153">
        <v>2</v>
      </c>
      <c r="G44" s="153"/>
      <c r="H44" s="153" t="s">
        <v>1324</v>
      </c>
      <c r="I44" s="153">
        <v>1</v>
      </c>
      <c r="J44" s="153" t="s">
        <v>1324</v>
      </c>
      <c r="K44" s="153" t="s">
        <v>1324</v>
      </c>
      <c r="L44" s="153" t="s">
        <v>1324</v>
      </c>
    </row>
    <row r="45" spans="1:12" ht="12.75" customHeight="1" x14ac:dyDescent="0.2">
      <c r="A45" s="153" t="s">
        <v>155</v>
      </c>
      <c r="B45" s="153" t="s">
        <v>222</v>
      </c>
      <c r="C45" s="153" t="s">
        <v>223</v>
      </c>
      <c r="D45" s="59">
        <v>2</v>
      </c>
      <c r="E45" s="153">
        <v>2</v>
      </c>
      <c r="F45" s="153">
        <v>2</v>
      </c>
      <c r="G45" s="153"/>
      <c r="H45" s="153">
        <v>2</v>
      </c>
      <c r="I45" s="153" t="s">
        <v>1324</v>
      </c>
      <c r="J45" s="153" t="s">
        <v>1324</v>
      </c>
      <c r="K45" s="153" t="s">
        <v>1324</v>
      </c>
      <c r="L45" s="153" t="s">
        <v>1324</v>
      </c>
    </row>
    <row r="46" spans="1:12" ht="12.75" customHeight="1" x14ac:dyDescent="0.2">
      <c r="A46" s="153" t="s">
        <v>155</v>
      </c>
      <c r="B46" s="153" t="s">
        <v>224</v>
      </c>
      <c r="C46" s="153" t="s">
        <v>225</v>
      </c>
      <c r="D46" s="59">
        <v>2</v>
      </c>
      <c r="E46" s="153">
        <v>2</v>
      </c>
      <c r="F46" s="153">
        <v>2</v>
      </c>
      <c r="G46" s="153"/>
      <c r="H46" s="153">
        <v>2</v>
      </c>
      <c r="I46" s="153" t="s">
        <v>1324</v>
      </c>
      <c r="J46" s="153" t="s">
        <v>1324</v>
      </c>
      <c r="K46" s="153" t="s">
        <v>1324</v>
      </c>
      <c r="L46" s="153" t="s">
        <v>1324</v>
      </c>
    </row>
    <row r="47" spans="1:12" ht="12.75" customHeight="1" x14ac:dyDescent="0.2">
      <c r="A47" s="153" t="s">
        <v>155</v>
      </c>
      <c r="B47" s="153" t="s">
        <v>226</v>
      </c>
      <c r="C47" s="153" t="s">
        <v>225</v>
      </c>
      <c r="D47" s="59">
        <v>2</v>
      </c>
      <c r="E47" s="153">
        <v>2</v>
      </c>
      <c r="F47" s="153">
        <v>2</v>
      </c>
      <c r="G47" s="153"/>
      <c r="H47" s="153">
        <v>2</v>
      </c>
      <c r="I47" s="153" t="s">
        <v>1324</v>
      </c>
      <c r="J47" s="153" t="s">
        <v>1324</v>
      </c>
      <c r="K47" s="153" t="s">
        <v>1324</v>
      </c>
      <c r="L47" s="153" t="s">
        <v>1324</v>
      </c>
    </row>
    <row r="48" spans="1:12" ht="12.75" customHeight="1" x14ac:dyDescent="0.2">
      <c r="A48" s="153" t="s">
        <v>155</v>
      </c>
      <c r="B48" s="153" t="s">
        <v>227</v>
      </c>
      <c r="C48" s="153" t="s">
        <v>225</v>
      </c>
      <c r="D48" s="59">
        <v>2</v>
      </c>
      <c r="E48" s="153">
        <v>5</v>
      </c>
      <c r="F48" s="153">
        <v>41</v>
      </c>
      <c r="G48" s="153"/>
      <c r="H48" s="153">
        <v>1</v>
      </c>
      <c r="I48" s="153">
        <v>1</v>
      </c>
      <c r="J48" s="153">
        <v>2</v>
      </c>
      <c r="K48" s="153">
        <v>1</v>
      </c>
      <c r="L48" s="153" t="s">
        <v>1324</v>
      </c>
    </row>
    <row r="49" spans="1:12" ht="12.75" customHeight="1" x14ac:dyDescent="0.2">
      <c r="A49" s="153" t="s">
        <v>155</v>
      </c>
      <c r="B49" s="153" t="s">
        <v>228</v>
      </c>
      <c r="C49" s="153" t="s">
        <v>229</v>
      </c>
      <c r="D49" s="59">
        <v>2</v>
      </c>
      <c r="E49" s="153">
        <v>1</v>
      </c>
      <c r="F49" s="153">
        <v>11</v>
      </c>
      <c r="G49" s="153"/>
      <c r="H49" s="153" t="s">
        <v>1324</v>
      </c>
      <c r="I49" s="153" t="s">
        <v>1324</v>
      </c>
      <c r="J49" s="153" t="s">
        <v>1324</v>
      </c>
      <c r="K49" s="153">
        <v>1</v>
      </c>
      <c r="L49" s="153" t="s">
        <v>1324</v>
      </c>
    </row>
    <row r="50" spans="1:12" ht="12.75" customHeight="1" x14ac:dyDescent="0.2">
      <c r="A50" s="153" t="s">
        <v>155</v>
      </c>
      <c r="B50" s="153" t="s">
        <v>640</v>
      </c>
      <c r="C50" s="153" t="s">
        <v>641</v>
      </c>
      <c r="D50" s="59">
        <v>2</v>
      </c>
      <c r="E50" s="153">
        <v>1</v>
      </c>
      <c r="F50" s="153">
        <v>1</v>
      </c>
      <c r="G50" s="153"/>
      <c r="H50" s="153">
        <v>1</v>
      </c>
      <c r="I50" s="153" t="s">
        <v>1324</v>
      </c>
      <c r="J50" s="153" t="s">
        <v>1324</v>
      </c>
      <c r="K50" s="153" t="s">
        <v>1324</v>
      </c>
      <c r="L50" s="153" t="s">
        <v>1324</v>
      </c>
    </row>
    <row r="51" spans="1:12" ht="12.75" customHeight="1" x14ac:dyDescent="0.2">
      <c r="A51" s="59" t="s">
        <v>155</v>
      </c>
      <c r="B51" s="59" t="s">
        <v>762</v>
      </c>
      <c r="C51" s="59" t="s">
        <v>763</v>
      </c>
      <c r="D51" s="59">
        <v>2</v>
      </c>
      <c r="E51" s="153">
        <v>1</v>
      </c>
      <c r="F51" s="153">
        <v>1</v>
      </c>
      <c r="G51" s="153"/>
      <c r="H51" s="153">
        <v>1</v>
      </c>
      <c r="I51" s="153"/>
      <c r="J51" s="153"/>
      <c r="K51" s="153"/>
      <c r="L51" s="153"/>
    </row>
    <row r="52" spans="1:12" ht="12.75" customHeight="1" x14ac:dyDescent="0.2">
      <c r="A52" s="153" t="s">
        <v>155</v>
      </c>
      <c r="B52" s="153" t="s">
        <v>928</v>
      </c>
      <c r="C52" s="153" t="s">
        <v>929</v>
      </c>
      <c r="D52" s="59">
        <v>2</v>
      </c>
      <c r="E52" s="153">
        <v>1</v>
      </c>
      <c r="F52" s="153">
        <v>1</v>
      </c>
      <c r="G52" s="153"/>
      <c r="H52" s="153">
        <v>1</v>
      </c>
      <c r="I52" s="153" t="s">
        <v>1324</v>
      </c>
      <c r="J52" s="153" t="s">
        <v>1324</v>
      </c>
      <c r="K52" s="153" t="s">
        <v>1324</v>
      </c>
      <c r="L52" s="153" t="s">
        <v>1324</v>
      </c>
    </row>
    <row r="53" spans="1:12" ht="12.75" customHeight="1" x14ac:dyDescent="0.2">
      <c r="A53" s="153" t="s">
        <v>155</v>
      </c>
      <c r="B53" s="153" t="s">
        <v>615</v>
      </c>
      <c r="C53" s="153" t="s">
        <v>616</v>
      </c>
      <c r="D53" s="59">
        <v>3</v>
      </c>
      <c r="E53" s="153">
        <v>1</v>
      </c>
      <c r="F53" s="153">
        <v>1</v>
      </c>
      <c r="G53" s="153"/>
      <c r="H53" s="153">
        <v>1</v>
      </c>
      <c r="I53" s="153" t="s">
        <v>1324</v>
      </c>
      <c r="J53" s="153" t="s">
        <v>1324</v>
      </c>
      <c r="K53" s="153" t="s">
        <v>1324</v>
      </c>
      <c r="L53" s="153" t="s">
        <v>1324</v>
      </c>
    </row>
    <row r="54" spans="1:12" ht="12.75" customHeight="1" x14ac:dyDescent="0.2">
      <c r="A54" s="153" t="s">
        <v>155</v>
      </c>
      <c r="B54" s="153" t="s">
        <v>601</v>
      </c>
      <c r="C54" s="153" t="s">
        <v>602</v>
      </c>
      <c r="D54" s="59">
        <v>2</v>
      </c>
      <c r="E54" s="153">
        <v>1</v>
      </c>
      <c r="F54" s="153">
        <v>1</v>
      </c>
      <c r="G54" s="153"/>
      <c r="H54" s="153">
        <v>1</v>
      </c>
      <c r="I54" s="153" t="s">
        <v>1324</v>
      </c>
      <c r="J54" s="153" t="s">
        <v>1324</v>
      </c>
      <c r="K54" s="153" t="s">
        <v>1324</v>
      </c>
      <c r="L54" s="153" t="s">
        <v>1324</v>
      </c>
    </row>
    <row r="55" spans="1:12" ht="12.75" customHeight="1" x14ac:dyDescent="0.2">
      <c r="A55" s="153" t="s">
        <v>155</v>
      </c>
      <c r="B55" s="153" t="s">
        <v>796</v>
      </c>
      <c r="C55" s="153" t="s">
        <v>1302</v>
      </c>
      <c r="D55" s="59">
        <v>2</v>
      </c>
      <c r="E55" s="153">
        <v>1</v>
      </c>
      <c r="F55" s="153">
        <v>4</v>
      </c>
      <c r="G55" s="153"/>
      <c r="H55" s="153" t="s">
        <v>1324</v>
      </c>
      <c r="I55" s="153" t="s">
        <v>1324</v>
      </c>
      <c r="J55" s="153">
        <v>1</v>
      </c>
      <c r="K55" s="153" t="s">
        <v>1324</v>
      </c>
      <c r="L55" s="153" t="s">
        <v>1324</v>
      </c>
    </row>
    <row r="56" spans="1:12" ht="12.75" customHeight="1" x14ac:dyDescent="0.2">
      <c r="A56" s="153" t="s">
        <v>155</v>
      </c>
      <c r="B56" s="153" t="s">
        <v>856</v>
      </c>
      <c r="C56" s="153" t="s">
        <v>857</v>
      </c>
      <c r="D56" s="59">
        <v>2</v>
      </c>
      <c r="E56" s="153">
        <v>1</v>
      </c>
      <c r="F56" s="153">
        <v>2</v>
      </c>
      <c r="G56" s="153"/>
      <c r="H56" s="153" t="s">
        <v>1324</v>
      </c>
      <c r="I56" s="153">
        <v>1</v>
      </c>
      <c r="J56" s="153" t="s">
        <v>1324</v>
      </c>
      <c r="K56" s="153" t="s">
        <v>1324</v>
      </c>
      <c r="L56" s="153" t="s">
        <v>1324</v>
      </c>
    </row>
    <row r="57" spans="1:12" ht="12.75" customHeight="1" x14ac:dyDescent="0.2">
      <c r="A57" s="153" t="s">
        <v>155</v>
      </c>
      <c r="B57" s="153" t="s">
        <v>234</v>
      </c>
      <c r="C57" s="153" t="s">
        <v>235</v>
      </c>
      <c r="D57" s="59">
        <v>2</v>
      </c>
      <c r="E57" s="153">
        <v>3</v>
      </c>
      <c r="F57" s="153">
        <v>5</v>
      </c>
      <c r="G57" s="153"/>
      <c r="H57" s="153">
        <v>1</v>
      </c>
      <c r="I57" s="153">
        <v>2</v>
      </c>
      <c r="J57" s="153" t="s">
        <v>1324</v>
      </c>
      <c r="K57" s="153" t="s">
        <v>1324</v>
      </c>
      <c r="L57" s="153" t="s">
        <v>1324</v>
      </c>
    </row>
    <row r="58" spans="1:12" ht="12.75" customHeight="1" x14ac:dyDescent="0.2">
      <c r="A58" s="59" t="s">
        <v>155</v>
      </c>
      <c r="B58" s="59" t="s">
        <v>631</v>
      </c>
      <c r="C58" s="59" t="s">
        <v>235</v>
      </c>
      <c r="D58" s="59">
        <v>2</v>
      </c>
      <c r="E58" s="153">
        <v>1</v>
      </c>
      <c r="F58" s="153">
        <v>3</v>
      </c>
      <c r="G58" s="153"/>
      <c r="H58" s="153"/>
      <c r="I58" s="153"/>
      <c r="J58" s="153">
        <v>1</v>
      </c>
      <c r="K58" s="153"/>
      <c r="L58" s="153"/>
    </row>
    <row r="59" spans="1:12" ht="12.75" customHeight="1" x14ac:dyDescent="0.2">
      <c r="A59" s="153" t="s">
        <v>155</v>
      </c>
      <c r="B59" s="153" t="s">
        <v>236</v>
      </c>
      <c r="C59" s="153" t="s">
        <v>237</v>
      </c>
      <c r="D59" s="59">
        <v>2</v>
      </c>
      <c r="E59" s="153">
        <v>1</v>
      </c>
      <c r="F59" s="153">
        <v>2</v>
      </c>
      <c r="G59" s="153"/>
      <c r="H59" s="153" t="s">
        <v>1324</v>
      </c>
      <c r="I59" s="153">
        <v>1</v>
      </c>
      <c r="J59" s="153" t="s">
        <v>1324</v>
      </c>
      <c r="K59" s="153" t="s">
        <v>1324</v>
      </c>
      <c r="L59" s="153" t="s">
        <v>1324</v>
      </c>
    </row>
    <row r="60" spans="1:12" ht="12.75" customHeight="1" x14ac:dyDescent="0.2">
      <c r="A60" s="153" t="s">
        <v>155</v>
      </c>
      <c r="B60" s="153" t="s">
        <v>238</v>
      </c>
      <c r="C60" s="153" t="s">
        <v>239</v>
      </c>
      <c r="D60" s="59">
        <v>2</v>
      </c>
      <c r="E60" s="153">
        <v>1</v>
      </c>
      <c r="F60" s="153">
        <v>2</v>
      </c>
      <c r="G60" s="153"/>
      <c r="H60" s="153" t="s">
        <v>1324</v>
      </c>
      <c r="I60" s="153">
        <v>1</v>
      </c>
      <c r="J60" s="153" t="s">
        <v>1324</v>
      </c>
      <c r="K60" s="153" t="s">
        <v>1324</v>
      </c>
      <c r="L60" s="153" t="s">
        <v>1324</v>
      </c>
    </row>
    <row r="61" spans="1:12" ht="12.75" customHeight="1" x14ac:dyDescent="0.2">
      <c r="A61" s="153" t="s">
        <v>155</v>
      </c>
      <c r="B61" s="153" t="s">
        <v>244</v>
      </c>
      <c r="C61" s="153" t="s">
        <v>245</v>
      </c>
      <c r="D61" s="59">
        <v>2</v>
      </c>
      <c r="E61" s="153">
        <v>3</v>
      </c>
      <c r="F61" s="153">
        <v>7</v>
      </c>
      <c r="G61" s="153"/>
      <c r="H61" s="153">
        <v>2</v>
      </c>
      <c r="I61" s="153" t="s">
        <v>1324</v>
      </c>
      <c r="J61" s="153">
        <v>1</v>
      </c>
      <c r="K61" s="153" t="s">
        <v>1324</v>
      </c>
      <c r="L61" s="153" t="s">
        <v>1324</v>
      </c>
    </row>
    <row r="62" spans="1:12" ht="12.75" customHeight="1" x14ac:dyDescent="0.2">
      <c r="A62" s="153" t="s">
        <v>155</v>
      </c>
      <c r="B62" s="153" t="s">
        <v>860</v>
      </c>
      <c r="C62" s="153" t="s">
        <v>245</v>
      </c>
      <c r="D62" s="59">
        <v>2</v>
      </c>
      <c r="E62" s="153">
        <v>1</v>
      </c>
      <c r="F62" s="153">
        <v>3</v>
      </c>
      <c r="G62" s="153"/>
      <c r="H62" s="153" t="s">
        <v>1324</v>
      </c>
      <c r="I62" s="153" t="s">
        <v>1324</v>
      </c>
      <c r="J62" s="153">
        <v>1</v>
      </c>
      <c r="K62" s="153" t="s">
        <v>1324</v>
      </c>
      <c r="L62" s="153" t="s">
        <v>1324</v>
      </c>
    </row>
    <row r="63" spans="1:12" ht="12.75" customHeight="1" x14ac:dyDescent="0.2">
      <c r="A63" s="153" t="s">
        <v>155</v>
      </c>
      <c r="B63" s="153" t="s">
        <v>932</v>
      </c>
      <c r="C63" s="153" t="s">
        <v>1303</v>
      </c>
      <c r="D63" s="59">
        <v>2</v>
      </c>
      <c r="E63" s="153">
        <v>1</v>
      </c>
      <c r="F63" s="153">
        <v>1</v>
      </c>
      <c r="G63" s="153"/>
      <c r="H63" s="153">
        <v>1</v>
      </c>
      <c r="I63" s="153" t="s">
        <v>1324</v>
      </c>
      <c r="J63" s="153" t="s">
        <v>1324</v>
      </c>
      <c r="K63" s="153" t="s">
        <v>1324</v>
      </c>
      <c r="L63" s="153" t="s">
        <v>1324</v>
      </c>
    </row>
    <row r="64" spans="1:12" ht="12.75" customHeight="1" x14ac:dyDescent="0.2">
      <c r="A64" s="153" t="s">
        <v>155</v>
      </c>
      <c r="B64" s="153" t="s">
        <v>248</v>
      </c>
      <c r="C64" s="153" t="s">
        <v>249</v>
      </c>
      <c r="D64" s="59">
        <v>2</v>
      </c>
      <c r="E64" s="153">
        <v>2</v>
      </c>
      <c r="F64" s="153">
        <v>31</v>
      </c>
      <c r="G64" s="153"/>
      <c r="H64" s="153" t="s">
        <v>1324</v>
      </c>
      <c r="I64" s="153">
        <v>1</v>
      </c>
      <c r="J64" s="153" t="s">
        <v>1324</v>
      </c>
      <c r="K64" s="153">
        <v>1</v>
      </c>
      <c r="L64" s="153" t="s">
        <v>1324</v>
      </c>
    </row>
    <row r="65" spans="1:12" ht="12.75" customHeight="1" x14ac:dyDescent="0.2">
      <c r="A65" s="166" t="s">
        <v>155</v>
      </c>
      <c r="B65" s="166" t="s">
        <v>254</v>
      </c>
      <c r="C65" s="166" t="s">
        <v>255</v>
      </c>
      <c r="D65" s="161">
        <v>2</v>
      </c>
      <c r="E65" s="166">
        <v>4</v>
      </c>
      <c r="F65" s="166">
        <v>31</v>
      </c>
      <c r="G65" s="166"/>
      <c r="H65" s="166">
        <v>2</v>
      </c>
      <c r="I65" s="166">
        <v>1</v>
      </c>
      <c r="J65" s="166" t="s">
        <v>1324</v>
      </c>
      <c r="K65" s="166">
        <v>1</v>
      </c>
      <c r="L65" s="166" t="s">
        <v>1324</v>
      </c>
    </row>
    <row r="66" spans="1:12" ht="12.75" customHeight="1" x14ac:dyDescent="0.2">
      <c r="A66" s="48"/>
      <c r="B66" s="53">
        <f>COUNTA(B3:B65)</f>
        <v>63</v>
      </c>
      <c r="C66" s="53"/>
      <c r="D66" s="53"/>
      <c r="E66" s="156">
        <f>SUM(E3:E65)</f>
        <v>91</v>
      </c>
      <c r="F66" s="156">
        <f>SUM(F3:F65)</f>
        <v>464</v>
      </c>
      <c r="G66" s="156"/>
      <c r="H66" s="156">
        <f>SUM(H3:H65)</f>
        <v>55</v>
      </c>
      <c r="I66" s="156">
        <f>SUM(I3:I65)</f>
        <v>18</v>
      </c>
      <c r="J66" s="156">
        <f>SUM(J3:J65)</f>
        <v>10</v>
      </c>
      <c r="K66" s="156">
        <f>SUM(K3:K65)</f>
        <v>5</v>
      </c>
      <c r="L66" s="156">
        <f>SUM(L3:L65)</f>
        <v>3</v>
      </c>
    </row>
    <row r="67" spans="1:12" ht="12.75" customHeight="1" x14ac:dyDescent="0.2">
      <c r="A67" s="48"/>
      <c r="B67" s="48"/>
      <c r="C67" s="48"/>
      <c r="D67" s="48"/>
      <c r="E67" s="33"/>
      <c r="F67" s="33"/>
      <c r="G67" s="33"/>
      <c r="H67" s="33"/>
      <c r="I67" s="33"/>
      <c r="J67" s="33"/>
      <c r="K67" s="33"/>
      <c r="L67" s="33"/>
    </row>
    <row r="68" spans="1:12" ht="12.75" customHeight="1" x14ac:dyDescent="0.2">
      <c r="A68" s="153" t="s">
        <v>258</v>
      </c>
      <c r="B68" s="153" t="s">
        <v>259</v>
      </c>
      <c r="C68" s="153" t="s">
        <v>260</v>
      </c>
      <c r="D68" s="59">
        <v>2</v>
      </c>
      <c r="E68" s="153">
        <v>3</v>
      </c>
      <c r="F68" s="153">
        <v>6</v>
      </c>
      <c r="G68" s="153"/>
      <c r="H68" s="153">
        <v>1</v>
      </c>
      <c r="I68" s="153">
        <v>1</v>
      </c>
      <c r="J68" s="153">
        <v>1</v>
      </c>
      <c r="K68" s="153" t="s">
        <v>1324</v>
      </c>
      <c r="L68" s="153" t="s">
        <v>1324</v>
      </c>
    </row>
    <row r="69" spans="1:12" ht="12.75" customHeight="1" x14ac:dyDescent="0.2">
      <c r="A69" s="153" t="s">
        <v>258</v>
      </c>
      <c r="B69" s="153" t="s">
        <v>261</v>
      </c>
      <c r="C69" s="153" t="s">
        <v>262</v>
      </c>
      <c r="D69" s="59">
        <v>2</v>
      </c>
      <c r="E69" s="153">
        <v>3</v>
      </c>
      <c r="F69" s="153">
        <v>6</v>
      </c>
      <c r="G69" s="153"/>
      <c r="H69" s="153">
        <v>1</v>
      </c>
      <c r="I69" s="153">
        <v>1</v>
      </c>
      <c r="J69" s="153">
        <v>1</v>
      </c>
      <c r="K69" s="153" t="s">
        <v>1324</v>
      </c>
      <c r="L69" s="153" t="s">
        <v>1324</v>
      </c>
    </row>
    <row r="70" spans="1:12" ht="12.75" customHeight="1" x14ac:dyDescent="0.2">
      <c r="A70" s="153" t="s">
        <v>258</v>
      </c>
      <c r="B70" s="153" t="s">
        <v>265</v>
      </c>
      <c r="C70" s="153" t="s">
        <v>266</v>
      </c>
      <c r="D70" s="59">
        <v>2</v>
      </c>
      <c r="E70" s="153">
        <v>3</v>
      </c>
      <c r="F70" s="153">
        <v>4</v>
      </c>
      <c r="G70" s="153"/>
      <c r="H70" s="153">
        <v>2</v>
      </c>
      <c r="I70" s="153">
        <v>1</v>
      </c>
      <c r="J70" s="153" t="s">
        <v>1324</v>
      </c>
      <c r="K70" s="153" t="s">
        <v>1324</v>
      </c>
      <c r="L70" s="153" t="s">
        <v>1324</v>
      </c>
    </row>
    <row r="71" spans="1:12" ht="12.75" customHeight="1" x14ac:dyDescent="0.2">
      <c r="A71" s="153" t="s">
        <v>258</v>
      </c>
      <c r="B71" s="153" t="s">
        <v>981</v>
      </c>
      <c r="C71" s="153" t="s">
        <v>1305</v>
      </c>
      <c r="D71" s="59">
        <v>2</v>
      </c>
      <c r="E71" s="153">
        <v>1</v>
      </c>
      <c r="F71" s="153">
        <v>5</v>
      </c>
      <c r="G71" s="153"/>
      <c r="H71" s="153" t="s">
        <v>1324</v>
      </c>
      <c r="I71" s="153" t="s">
        <v>1324</v>
      </c>
      <c r="J71" s="153">
        <v>1</v>
      </c>
      <c r="K71" s="153" t="s">
        <v>1324</v>
      </c>
      <c r="L71" s="153" t="s">
        <v>1324</v>
      </c>
    </row>
    <row r="72" spans="1:12" ht="12.75" customHeight="1" x14ac:dyDescent="0.2">
      <c r="A72" s="153" t="s">
        <v>258</v>
      </c>
      <c r="B72" s="153" t="s">
        <v>267</v>
      </c>
      <c r="C72" s="153" t="s">
        <v>268</v>
      </c>
      <c r="D72" s="59">
        <v>2</v>
      </c>
      <c r="E72" s="153">
        <v>2</v>
      </c>
      <c r="F72" s="153">
        <v>4</v>
      </c>
      <c r="G72" s="153"/>
      <c r="H72" s="153">
        <v>1</v>
      </c>
      <c r="I72" s="153" t="s">
        <v>1324</v>
      </c>
      <c r="J72" s="153">
        <v>1</v>
      </c>
      <c r="K72" s="153" t="s">
        <v>1324</v>
      </c>
      <c r="L72" s="153" t="s">
        <v>1324</v>
      </c>
    </row>
    <row r="73" spans="1:12" ht="12.75" customHeight="1" x14ac:dyDescent="0.2">
      <c r="A73" s="153" t="s">
        <v>258</v>
      </c>
      <c r="B73" s="153" t="s">
        <v>269</v>
      </c>
      <c r="C73" s="153" t="s">
        <v>270</v>
      </c>
      <c r="D73" s="59">
        <v>2</v>
      </c>
      <c r="E73" s="153">
        <v>1</v>
      </c>
      <c r="F73" s="153">
        <v>4</v>
      </c>
      <c r="G73" s="153"/>
      <c r="H73" s="153" t="s">
        <v>1324</v>
      </c>
      <c r="I73" s="153" t="s">
        <v>1324</v>
      </c>
      <c r="J73" s="153">
        <v>1</v>
      </c>
      <c r="K73" s="153" t="s">
        <v>1324</v>
      </c>
      <c r="L73" s="153" t="s">
        <v>1324</v>
      </c>
    </row>
    <row r="74" spans="1:12" ht="12.75" customHeight="1" x14ac:dyDescent="0.2">
      <c r="A74" s="153" t="s">
        <v>258</v>
      </c>
      <c r="B74" s="153" t="s">
        <v>271</v>
      </c>
      <c r="C74" s="153" t="s">
        <v>272</v>
      </c>
      <c r="D74" s="59">
        <v>2</v>
      </c>
      <c r="E74" s="153">
        <v>3</v>
      </c>
      <c r="F74" s="153">
        <v>6</v>
      </c>
      <c r="G74" s="153"/>
      <c r="H74" s="153">
        <v>1</v>
      </c>
      <c r="I74" s="153">
        <v>1</v>
      </c>
      <c r="J74" s="153">
        <v>1</v>
      </c>
      <c r="K74" s="153" t="s">
        <v>1324</v>
      </c>
      <c r="L74" s="153" t="s">
        <v>1324</v>
      </c>
    </row>
    <row r="75" spans="1:12" ht="12.75" customHeight="1" x14ac:dyDescent="0.2">
      <c r="A75" s="153" t="s">
        <v>258</v>
      </c>
      <c r="B75" s="153" t="s">
        <v>273</v>
      </c>
      <c r="C75" s="153" t="s">
        <v>274</v>
      </c>
      <c r="D75" s="59">
        <v>2</v>
      </c>
      <c r="E75" s="153">
        <v>3</v>
      </c>
      <c r="F75" s="153">
        <v>6</v>
      </c>
      <c r="G75" s="153"/>
      <c r="H75" s="153">
        <v>1</v>
      </c>
      <c r="I75" s="153">
        <v>1</v>
      </c>
      <c r="J75" s="153">
        <v>1</v>
      </c>
      <c r="K75" s="153" t="s">
        <v>1324</v>
      </c>
      <c r="L75" s="153" t="s">
        <v>1324</v>
      </c>
    </row>
    <row r="76" spans="1:12" ht="12.75" customHeight="1" x14ac:dyDescent="0.2">
      <c r="A76" s="153" t="s">
        <v>258</v>
      </c>
      <c r="B76" s="153" t="s">
        <v>279</v>
      </c>
      <c r="C76" s="153" t="s">
        <v>280</v>
      </c>
      <c r="D76" s="59">
        <v>2</v>
      </c>
      <c r="E76" s="153">
        <v>2</v>
      </c>
      <c r="F76" s="153">
        <v>13</v>
      </c>
      <c r="G76" s="153"/>
      <c r="H76" s="153" t="s">
        <v>1324</v>
      </c>
      <c r="I76" s="153" t="s">
        <v>1324</v>
      </c>
      <c r="J76" s="153">
        <v>2</v>
      </c>
      <c r="K76" s="153" t="s">
        <v>1324</v>
      </c>
      <c r="L76" s="153" t="s">
        <v>1324</v>
      </c>
    </row>
    <row r="77" spans="1:12" ht="12.75" customHeight="1" x14ac:dyDescent="0.2">
      <c r="A77" s="153" t="s">
        <v>258</v>
      </c>
      <c r="B77" s="153" t="s">
        <v>281</v>
      </c>
      <c r="C77" s="153" t="s">
        <v>282</v>
      </c>
      <c r="D77" s="59">
        <v>2</v>
      </c>
      <c r="E77" s="153">
        <v>3</v>
      </c>
      <c r="F77" s="153">
        <v>4</v>
      </c>
      <c r="G77" s="153"/>
      <c r="H77" s="153">
        <v>2</v>
      </c>
      <c r="I77" s="153">
        <v>1</v>
      </c>
      <c r="J77" s="153" t="s">
        <v>1324</v>
      </c>
      <c r="K77" s="153" t="s">
        <v>1324</v>
      </c>
      <c r="L77" s="153" t="s">
        <v>1324</v>
      </c>
    </row>
    <row r="78" spans="1:12" ht="12.75" customHeight="1" x14ac:dyDescent="0.2">
      <c r="A78" s="153" t="s">
        <v>258</v>
      </c>
      <c r="B78" s="59" t="s">
        <v>283</v>
      </c>
      <c r="C78" s="59" t="s">
        <v>1358</v>
      </c>
      <c r="D78" s="59">
        <v>2</v>
      </c>
      <c r="E78" s="153">
        <v>2</v>
      </c>
      <c r="F78" s="153">
        <v>6</v>
      </c>
      <c r="G78" s="153"/>
      <c r="H78" s="153"/>
      <c r="I78" s="153">
        <v>1</v>
      </c>
      <c r="J78" s="153">
        <v>1</v>
      </c>
      <c r="K78" s="153" t="s">
        <v>1324</v>
      </c>
      <c r="L78" s="153" t="s">
        <v>1324</v>
      </c>
    </row>
    <row r="79" spans="1:12" ht="12.75" customHeight="1" x14ac:dyDescent="0.2">
      <c r="A79" s="153" t="s">
        <v>258</v>
      </c>
      <c r="B79" s="153" t="s">
        <v>963</v>
      </c>
      <c r="C79" s="153" t="s">
        <v>964</v>
      </c>
      <c r="D79" s="59">
        <v>2</v>
      </c>
      <c r="E79" s="153">
        <v>1</v>
      </c>
      <c r="F79" s="153">
        <v>1</v>
      </c>
      <c r="G79" s="153"/>
      <c r="H79" s="153">
        <v>1</v>
      </c>
      <c r="I79" s="153" t="s">
        <v>1324</v>
      </c>
      <c r="J79" s="153" t="s">
        <v>1324</v>
      </c>
      <c r="K79" s="153" t="s">
        <v>1324</v>
      </c>
      <c r="L79" s="153" t="s">
        <v>1324</v>
      </c>
    </row>
    <row r="80" spans="1:12" ht="12.75" customHeight="1" x14ac:dyDescent="0.2">
      <c r="A80" s="153" t="s">
        <v>258</v>
      </c>
      <c r="B80" s="153" t="s">
        <v>951</v>
      </c>
      <c r="C80" s="153" t="s">
        <v>952</v>
      </c>
      <c r="D80" s="59">
        <v>2</v>
      </c>
      <c r="E80" s="153">
        <v>1</v>
      </c>
      <c r="F80" s="153">
        <v>1</v>
      </c>
      <c r="G80" s="153"/>
      <c r="H80" s="153">
        <v>1</v>
      </c>
      <c r="I80" s="153" t="s">
        <v>1324</v>
      </c>
      <c r="J80" s="153" t="s">
        <v>1324</v>
      </c>
      <c r="K80" s="153" t="s">
        <v>1324</v>
      </c>
      <c r="L80" s="153" t="s">
        <v>1324</v>
      </c>
    </row>
    <row r="81" spans="1:12" ht="12.75" customHeight="1" x14ac:dyDescent="0.2">
      <c r="A81" s="153" t="s">
        <v>258</v>
      </c>
      <c r="B81" s="153" t="s">
        <v>285</v>
      </c>
      <c r="C81" s="153" t="s">
        <v>286</v>
      </c>
      <c r="D81" s="59">
        <v>2</v>
      </c>
      <c r="E81" s="153">
        <v>4</v>
      </c>
      <c r="F81" s="153">
        <v>37</v>
      </c>
      <c r="G81" s="153"/>
      <c r="H81" s="153">
        <v>3</v>
      </c>
      <c r="I81" s="153" t="s">
        <v>1324</v>
      </c>
      <c r="J81" s="153" t="s">
        <v>1324</v>
      </c>
      <c r="K81" s="153" t="s">
        <v>1324</v>
      </c>
      <c r="L81" s="153">
        <v>1</v>
      </c>
    </row>
    <row r="82" spans="1:12" ht="12.75" customHeight="1" x14ac:dyDescent="0.2">
      <c r="A82" s="153" t="s">
        <v>258</v>
      </c>
      <c r="B82" s="153" t="s">
        <v>287</v>
      </c>
      <c r="C82" s="153" t="s">
        <v>288</v>
      </c>
      <c r="D82" s="59">
        <v>2</v>
      </c>
      <c r="E82" s="153">
        <v>3</v>
      </c>
      <c r="F82" s="153">
        <v>6</v>
      </c>
      <c r="G82" s="153"/>
      <c r="H82" s="153">
        <v>1</v>
      </c>
      <c r="I82" s="153">
        <v>1</v>
      </c>
      <c r="J82" s="153">
        <v>1</v>
      </c>
      <c r="K82" s="153" t="s">
        <v>1324</v>
      </c>
      <c r="L82" s="153" t="s">
        <v>1324</v>
      </c>
    </row>
    <row r="83" spans="1:12" ht="12.75" customHeight="1" x14ac:dyDescent="0.2">
      <c r="A83" s="153" t="s">
        <v>258</v>
      </c>
      <c r="B83" s="153" t="s">
        <v>295</v>
      </c>
      <c r="C83" s="153" t="s">
        <v>1306</v>
      </c>
      <c r="D83" s="59">
        <v>2</v>
      </c>
      <c r="E83" s="153">
        <v>3</v>
      </c>
      <c r="F83" s="153">
        <v>3</v>
      </c>
      <c r="G83" s="153"/>
      <c r="H83" s="153">
        <v>3</v>
      </c>
      <c r="I83" s="153" t="s">
        <v>1324</v>
      </c>
      <c r="J83" s="153" t="s">
        <v>1324</v>
      </c>
      <c r="K83" s="153" t="s">
        <v>1324</v>
      </c>
      <c r="L83" s="153" t="s">
        <v>1324</v>
      </c>
    </row>
    <row r="84" spans="1:12" ht="12.75" customHeight="1" x14ac:dyDescent="0.2">
      <c r="A84" s="153" t="s">
        <v>258</v>
      </c>
      <c r="B84" s="153" t="s">
        <v>289</v>
      </c>
      <c r="C84" s="153" t="s">
        <v>290</v>
      </c>
      <c r="D84" s="59">
        <v>2</v>
      </c>
      <c r="E84" s="153">
        <v>3</v>
      </c>
      <c r="F84" s="153">
        <v>6</v>
      </c>
      <c r="G84" s="153"/>
      <c r="H84" s="153">
        <v>1</v>
      </c>
      <c r="I84" s="153">
        <v>1</v>
      </c>
      <c r="J84" s="153">
        <v>1</v>
      </c>
      <c r="K84" s="153" t="s">
        <v>1324</v>
      </c>
      <c r="L84" s="153" t="s">
        <v>1324</v>
      </c>
    </row>
    <row r="85" spans="1:12" ht="12.75" customHeight="1" x14ac:dyDescent="0.2">
      <c r="A85" s="153" t="s">
        <v>258</v>
      </c>
      <c r="B85" s="153" t="s">
        <v>291</v>
      </c>
      <c r="C85" s="153" t="s">
        <v>292</v>
      </c>
      <c r="D85" s="59">
        <v>2</v>
      </c>
      <c r="E85" s="153">
        <v>3</v>
      </c>
      <c r="F85" s="153">
        <v>4</v>
      </c>
      <c r="G85" s="153"/>
      <c r="H85" s="153">
        <v>2</v>
      </c>
      <c r="I85" s="153">
        <v>1</v>
      </c>
      <c r="J85" s="153" t="s">
        <v>1324</v>
      </c>
      <c r="K85" s="153" t="s">
        <v>1324</v>
      </c>
      <c r="L85" s="153" t="s">
        <v>1324</v>
      </c>
    </row>
    <row r="86" spans="1:12" ht="12.75" customHeight="1" x14ac:dyDescent="0.2">
      <c r="A86" s="166" t="s">
        <v>258</v>
      </c>
      <c r="B86" s="166" t="s">
        <v>293</v>
      </c>
      <c r="C86" s="166" t="s">
        <v>294</v>
      </c>
      <c r="D86" s="161">
        <v>2</v>
      </c>
      <c r="E86" s="166">
        <v>3</v>
      </c>
      <c r="F86" s="166">
        <v>4</v>
      </c>
      <c r="G86" s="166"/>
      <c r="H86" s="166">
        <v>2</v>
      </c>
      <c r="I86" s="166">
        <v>1</v>
      </c>
      <c r="J86" s="166" t="s">
        <v>1324</v>
      </c>
      <c r="K86" s="166" t="s">
        <v>1324</v>
      </c>
      <c r="L86" s="166" t="s">
        <v>1324</v>
      </c>
    </row>
    <row r="87" spans="1:12" ht="12.75" customHeight="1" x14ac:dyDescent="0.2">
      <c r="A87" s="48"/>
      <c r="B87" s="53">
        <f>COUNTA(B68:B86)</f>
        <v>19</v>
      </c>
      <c r="C87" s="53"/>
      <c r="D87" s="53"/>
      <c r="E87" s="20">
        <f>SUM(E68:E86)</f>
        <v>47</v>
      </c>
      <c r="F87" s="20">
        <f>SUM(F68:F86)</f>
        <v>126</v>
      </c>
      <c r="G87" s="33"/>
      <c r="H87" s="20">
        <f>SUM(H68:H86)</f>
        <v>23</v>
      </c>
      <c r="I87" s="20">
        <f>SUM(I68:I86)</f>
        <v>11</v>
      </c>
      <c r="J87" s="20">
        <f>SUM(J68:J86)</f>
        <v>12</v>
      </c>
      <c r="K87" s="20">
        <f>SUM(K68:K86)</f>
        <v>0</v>
      </c>
      <c r="L87" s="20">
        <f>SUM(L68:L86)</f>
        <v>1</v>
      </c>
    </row>
    <row r="88" spans="1:12" ht="12.75" customHeight="1" x14ac:dyDescent="0.2">
      <c r="A88" s="48"/>
      <c r="B88" s="48"/>
      <c r="C88" s="48"/>
      <c r="D88" s="48"/>
      <c r="E88" s="33"/>
      <c r="F88" s="33"/>
      <c r="G88" s="33"/>
      <c r="H88" s="33"/>
      <c r="I88" s="33"/>
      <c r="J88" s="33"/>
      <c r="K88" s="33"/>
      <c r="L88" s="33"/>
    </row>
    <row r="89" spans="1:12" ht="12.75" customHeight="1" x14ac:dyDescent="0.2">
      <c r="A89" s="153" t="s">
        <v>297</v>
      </c>
      <c r="B89" s="153" t="s">
        <v>298</v>
      </c>
      <c r="C89" s="153" t="s">
        <v>299</v>
      </c>
      <c r="D89" s="59">
        <v>2</v>
      </c>
      <c r="E89" s="153">
        <v>2</v>
      </c>
      <c r="F89" s="153">
        <v>5</v>
      </c>
      <c r="G89" s="153"/>
      <c r="H89" s="153" t="s">
        <v>1324</v>
      </c>
      <c r="I89" s="153">
        <v>1</v>
      </c>
      <c r="J89" s="153">
        <v>1</v>
      </c>
      <c r="K89" s="153" t="s">
        <v>1324</v>
      </c>
      <c r="L89" s="153" t="s">
        <v>1324</v>
      </c>
    </row>
    <row r="90" spans="1:12" ht="12.75" customHeight="1" x14ac:dyDescent="0.2">
      <c r="A90" s="153" t="s">
        <v>297</v>
      </c>
      <c r="B90" s="153" t="s">
        <v>302</v>
      </c>
      <c r="C90" s="153" t="s">
        <v>303</v>
      </c>
      <c r="D90" s="59">
        <v>2</v>
      </c>
      <c r="E90" s="153">
        <v>2</v>
      </c>
      <c r="F90" s="153">
        <v>8</v>
      </c>
      <c r="G90" s="153"/>
      <c r="H90" s="153" t="s">
        <v>1324</v>
      </c>
      <c r="I90" s="153">
        <v>1</v>
      </c>
      <c r="J90" s="153">
        <v>1</v>
      </c>
      <c r="K90" s="153" t="s">
        <v>1324</v>
      </c>
      <c r="L90" s="153" t="s">
        <v>1324</v>
      </c>
    </row>
    <row r="91" spans="1:12" ht="12.75" customHeight="1" x14ac:dyDescent="0.2">
      <c r="A91" s="153" t="s">
        <v>297</v>
      </c>
      <c r="B91" s="153" t="s">
        <v>304</v>
      </c>
      <c r="C91" s="153" t="s">
        <v>303</v>
      </c>
      <c r="D91" s="59">
        <v>2</v>
      </c>
      <c r="E91" s="153">
        <v>3</v>
      </c>
      <c r="F91" s="153">
        <v>4</v>
      </c>
      <c r="G91" s="153"/>
      <c r="H91" s="153">
        <v>2</v>
      </c>
      <c r="I91" s="153">
        <v>1</v>
      </c>
      <c r="J91" s="153" t="s">
        <v>1324</v>
      </c>
      <c r="K91" s="153" t="s">
        <v>1324</v>
      </c>
      <c r="L91" s="153" t="s">
        <v>1324</v>
      </c>
    </row>
    <row r="92" spans="1:12" ht="12.75" customHeight="1" x14ac:dyDescent="0.2">
      <c r="A92" s="59" t="s">
        <v>297</v>
      </c>
      <c r="B92" s="59" t="s">
        <v>327</v>
      </c>
      <c r="C92" s="59" t="s">
        <v>1291</v>
      </c>
      <c r="D92" s="153">
        <v>3</v>
      </c>
      <c r="E92" s="153">
        <v>1</v>
      </c>
      <c r="F92" s="153">
        <v>1</v>
      </c>
      <c r="G92" s="153"/>
      <c r="H92" s="153">
        <v>1</v>
      </c>
      <c r="I92" s="153" t="s">
        <v>1324</v>
      </c>
      <c r="J92" s="153" t="s">
        <v>1324</v>
      </c>
      <c r="K92" s="153" t="s">
        <v>1324</v>
      </c>
      <c r="L92" s="153" t="s">
        <v>1324</v>
      </c>
    </row>
    <row r="93" spans="1:12" ht="12.75" customHeight="1" x14ac:dyDescent="0.2">
      <c r="A93" s="153" t="s">
        <v>297</v>
      </c>
      <c r="B93" s="153" t="s">
        <v>300</v>
      </c>
      <c r="C93" s="153" t="s">
        <v>1291</v>
      </c>
      <c r="D93" s="59">
        <v>2</v>
      </c>
      <c r="E93" s="153">
        <v>1</v>
      </c>
      <c r="F93" s="153">
        <v>1</v>
      </c>
      <c r="G93" s="153"/>
      <c r="H93" s="153">
        <v>1</v>
      </c>
      <c r="I93" s="153" t="s">
        <v>1324</v>
      </c>
      <c r="J93" s="153" t="s">
        <v>1324</v>
      </c>
      <c r="K93" s="153" t="s">
        <v>1324</v>
      </c>
      <c r="L93" s="153" t="s">
        <v>1324</v>
      </c>
    </row>
    <row r="94" spans="1:12" ht="12.75" customHeight="1" x14ac:dyDescent="0.2">
      <c r="A94" s="59" t="s">
        <v>297</v>
      </c>
      <c r="B94" s="59" t="s">
        <v>311</v>
      </c>
      <c r="C94" s="59" t="s">
        <v>1359</v>
      </c>
      <c r="D94" s="59">
        <v>2</v>
      </c>
      <c r="E94" s="153">
        <v>2</v>
      </c>
      <c r="F94" s="153">
        <v>6</v>
      </c>
      <c r="G94" s="153"/>
      <c r="H94" s="153">
        <v>1</v>
      </c>
      <c r="I94" s="153"/>
      <c r="J94" s="153">
        <v>1</v>
      </c>
      <c r="K94" s="153"/>
      <c r="L94" s="153"/>
    </row>
    <row r="95" spans="1:12" ht="12.75" customHeight="1" x14ac:dyDescent="0.2">
      <c r="A95" s="153" t="s">
        <v>297</v>
      </c>
      <c r="B95" s="153" t="s">
        <v>307</v>
      </c>
      <c r="C95" s="153" t="s">
        <v>308</v>
      </c>
      <c r="D95" s="59">
        <v>2</v>
      </c>
      <c r="E95" s="153">
        <v>3</v>
      </c>
      <c r="F95" s="153">
        <v>6</v>
      </c>
      <c r="G95" s="153"/>
      <c r="H95" s="153">
        <v>1</v>
      </c>
      <c r="I95" s="153">
        <v>1</v>
      </c>
      <c r="J95" s="153">
        <v>1</v>
      </c>
      <c r="K95" s="153" t="s">
        <v>1324</v>
      </c>
      <c r="L95" s="153" t="s">
        <v>1324</v>
      </c>
    </row>
    <row r="96" spans="1:12" ht="12.75" customHeight="1" x14ac:dyDescent="0.2">
      <c r="A96" s="153" t="s">
        <v>297</v>
      </c>
      <c r="B96" s="153" t="s">
        <v>993</v>
      </c>
      <c r="C96" s="153" t="s">
        <v>994</v>
      </c>
      <c r="D96" s="59">
        <v>2</v>
      </c>
      <c r="E96" s="153">
        <v>1</v>
      </c>
      <c r="F96" s="153">
        <v>1</v>
      </c>
      <c r="G96" s="153"/>
      <c r="H96" s="153">
        <v>1</v>
      </c>
      <c r="I96" s="153" t="s">
        <v>1324</v>
      </c>
      <c r="J96" s="153" t="s">
        <v>1324</v>
      </c>
      <c r="K96" s="153" t="s">
        <v>1324</v>
      </c>
      <c r="L96" s="153" t="s">
        <v>1324</v>
      </c>
    </row>
    <row r="97" spans="1:14" ht="12.75" customHeight="1" x14ac:dyDescent="0.2">
      <c r="A97" s="153" t="s">
        <v>297</v>
      </c>
      <c r="B97" s="153" t="s">
        <v>1023</v>
      </c>
      <c r="C97" s="153" t="s">
        <v>1024</v>
      </c>
      <c r="D97" s="59">
        <v>2</v>
      </c>
      <c r="E97" s="153">
        <v>2</v>
      </c>
      <c r="F97" s="153">
        <v>2</v>
      </c>
      <c r="G97" s="153"/>
      <c r="H97" s="153">
        <v>2</v>
      </c>
      <c r="I97" s="153" t="s">
        <v>1324</v>
      </c>
      <c r="J97" s="153" t="s">
        <v>1324</v>
      </c>
      <c r="K97" s="153" t="s">
        <v>1324</v>
      </c>
      <c r="L97" s="153" t="s">
        <v>1324</v>
      </c>
    </row>
    <row r="98" spans="1:14" ht="12.75" customHeight="1" x14ac:dyDescent="0.2">
      <c r="A98" s="153" t="s">
        <v>297</v>
      </c>
      <c r="B98" s="153" t="s">
        <v>317</v>
      </c>
      <c r="C98" s="153" t="s">
        <v>318</v>
      </c>
      <c r="D98" s="59">
        <v>2</v>
      </c>
      <c r="E98" s="153">
        <v>2</v>
      </c>
      <c r="F98" s="153">
        <v>5</v>
      </c>
      <c r="G98" s="153"/>
      <c r="H98" s="153" t="s">
        <v>1324</v>
      </c>
      <c r="I98" s="153">
        <v>1</v>
      </c>
      <c r="J98" s="153">
        <v>1</v>
      </c>
      <c r="K98" s="153" t="s">
        <v>1324</v>
      </c>
      <c r="L98" s="153" t="s">
        <v>1324</v>
      </c>
    </row>
    <row r="99" spans="1:14" ht="12.75" customHeight="1" x14ac:dyDescent="0.2">
      <c r="A99" s="153" t="s">
        <v>297</v>
      </c>
      <c r="B99" s="153" t="s">
        <v>319</v>
      </c>
      <c r="C99" s="153" t="s">
        <v>318</v>
      </c>
      <c r="D99" s="59">
        <v>2</v>
      </c>
      <c r="E99" s="153">
        <v>2</v>
      </c>
      <c r="F99" s="153">
        <v>5</v>
      </c>
      <c r="G99" s="153"/>
      <c r="H99" s="153" t="s">
        <v>1324</v>
      </c>
      <c r="I99" s="153">
        <v>1</v>
      </c>
      <c r="J99" s="153">
        <v>1</v>
      </c>
      <c r="K99" s="153" t="s">
        <v>1324</v>
      </c>
      <c r="L99" s="153" t="s">
        <v>1324</v>
      </c>
    </row>
    <row r="100" spans="1:14" ht="12.75" customHeight="1" x14ac:dyDescent="0.2">
      <c r="A100" s="153" t="s">
        <v>297</v>
      </c>
      <c r="B100" s="153" t="s">
        <v>320</v>
      </c>
      <c r="C100" s="153" t="s">
        <v>321</v>
      </c>
      <c r="D100" s="59">
        <v>2</v>
      </c>
      <c r="E100" s="153">
        <v>4</v>
      </c>
      <c r="F100" s="153">
        <v>32</v>
      </c>
      <c r="G100" s="153"/>
      <c r="H100" s="153">
        <v>2</v>
      </c>
      <c r="I100" s="153" t="s">
        <v>1324</v>
      </c>
      <c r="J100" s="153" t="s">
        <v>1324</v>
      </c>
      <c r="K100" s="153">
        <v>2</v>
      </c>
      <c r="L100" s="153" t="s">
        <v>1324</v>
      </c>
    </row>
    <row r="101" spans="1:14" ht="12.75" customHeight="1" x14ac:dyDescent="0.2">
      <c r="A101" s="153" t="s">
        <v>297</v>
      </c>
      <c r="B101" s="153" t="s">
        <v>322</v>
      </c>
      <c r="C101" s="120" t="s">
        <v>323</v>
      </c>
      <c r="D101" s="59">
        <v>2</v>
      </c>
      <c r="E101" s="153">
        <v>2</v>
      </c>
      <c r="F101" s="153">
        <v>9</v>
      </c>
      <c r="G101" s="153"/>
      <c r="H101" s="153">
        <v>1</v>
      </c>
      <c r="I101" s="153" t="s">
        <v>1324</v>
      </c>
      <c r="J101" s="153" t="s">
        <v>1324</v>
      </c>
      <c r="K101" s="153">
        <v>1</v>
      </c>
      <c r="L101" s="153" t="s">
        <v>1324</v>
      </c>
    </row>
    <row r="102" spans="1:14" ht="12.75" customHeight="1" x14ac:dyDescent="0.2">
      <c r="A102" s="166" t="s">
        <v>297</v>
      </c>
      <c r="B102" s="166" t="s">
        <v>329</v>
      </c>
      <c r="C102" s="166" t="s">
        <v>330</v>
      </c>
      <c r="D102" s="161">
        <v>2</v>
      </c>
      <c r="E102" s="166">
        <v>1</v>
      </c>
      <c r="F102" s="166">
        <v>1</v>
      </c>
      <c r="G102" s="166"/>
      <c r="H102" s="166">
        <v>1</v>
      </c>
      <c r="I102" s="166" t="s">
        <v>1324</v>
      </c>
      <c r="J102" s="166" t="s">
        <v>1324</v>
      </c>
      <c r="K102" s="166" t="s">
        <v>1324</v>
      </c>
      <c r="L102" s="166" t="s">
        <v>1324</v>
      </c>
    </row>
    <row r="103" spans="1:14" ht="12.75" customHeight="1" x14ac:dyDescent="0.2">
      <c r="A103" s="48"/>
      <c r="B103" s="53">
        <f>COUNTA(B89:B102)</f>
        <v>14</v>
      </c>
      <c r="C103" s="53"/>
      <c r="D103" s="53"/>
      <c r="E103" s="20">
        <f>SUM(E89:E102)</f>
        <v>28</v>
      </c>
      <c r="F103" s="20">
        <f>SUM(F89:F102)</f>
        <v>86</v>
      </c>
      <c r="G103" s="33"/>
      <c r="H103" s="20">
        <f>SUM(H89:H102)</f>
        <v>13</v>
      </c>
      <c r="I103" s="20">
        <f>SUM(I89:I102)</f>
        <v>6</v>
      </c>
      <c r="J103" s="20">
        <f>SUM(J89:J102)</f>
        <v>6</v>
      </c>
      <c r="K103" s="20">
        <f>SUM(K89:K102)</f>
        <v>3</v>
      </c>
      <c r="L103" s="20">
        <f>SUM(L89:L102)</f>
        <v>0</v>
      </c>
    </row>
    <row r="104" spans="1:14" ht="12.75" customHeight="1" x14ac:dyDescent="0.2">
      <c r="A104" s="48"/>
      <c r="B104" s="53"/>
      <c r="C104" s="53"/>
      <c r="D104" s="53"/>
      <c r="E104" s="20"/>
      <c r="F104" s="20"/>
      <c r="G104" s="33"/>
      <c r="H104" s="20"/>
      <c r="I104" s="20"/>
      <c r="J104" s="20"/>
      <c r="K104" s="20"/>
      <c r="L104" s="20"/>
    </row>
    <row r="105" spans="1:14" ht="12.75" customHeight="1" x14ac:dyDescent="0.2">
      <c r="A105" s="153" t="s">
        <v>331</v>
      </c>
      <c r="B105" s="153" t="s">
        <v>1126</v>
      </c>
      <c r="C105" s="153" t="s">
        <v>1127</v>
      </c>
      <c r="D105" s="153">
        <v>3</v>
      </c>
      <c r="E105" s="153">
        <v>1</v>
      </c>
      <c r="F105" s="153">
        <v>1</v>
      </c>
      <c r="G105" s="153"/>
      <c r="H105" s="153">
        <v>1</v>
      </c>
      <c r="I105" s="153" t="s">
        <v>1324</v>
      </c>
      <c r="J105" s="153" t="s">
        <v>1324</v>
      </c>
      <c r="K105" s="153" t="s">
        <v>1324</v>
      </c>
      <c r="L105" s="153" t="s">
        <v>1324</v>
      </c>
    </row>
    <row r="106" spans="1:14" ht="12.75" customHeight="1" x14ac:dyDescent="0.2">
      <c r="A106" s="153" t="s">
        <v>331</v>
      </c>
      <c r="B106" s="153" t="s">
        <v>332</v>
      </c>
      <c r="C106" s="153" t="s">
        <v>333</v>
      </c>
      <c r="D106" s="59">
        <v>2</v>
      </c>
      <c r="E106" s="153">
        <v>2</v>
      </c>
      <c r="F106" s="153">
        <v>2</v>
      </c>
      <c r="G106" s="153"/>
      <c r="H106" s="153">
        <v>2</v>
      </c>
      <c r="I106" s="153" t="s">
        <v>1324</v>
      </c>
      <c r="J106" s="153" t="s">
        <v>1324</v>
      </c>
      <c r="K106" s="153" t="s">
        <v>1324</v>
      </c>
      <c r="L106" s="153" t="s">
        <v>1324</v>
      </c>
    </row>
    <row r="107" spans="1:14" ht="12.75" customHeight="1" x14ac:dyDescent="0.2">
      <c r="A107" s="59" t="s">
        <v>331</v>
      </c>
      <c r="B107" s="59" t="s">
        <v>334</v>
      </c>
      <c r="C107" s="59" t="s">
        <v>335</v>
      </c>
      <c r="D107" s="59">
        <v>2</v>
      </c>
      <c r="E107" s="153">
        <v>2</v>
      </c>
      <c r="F107" s="153">
        <v>9</v>
      </c>
      <c r="G107" s="153"/>
      <c r="H107" s="153"/>
      <c r="I107" s="153">
        <v>1</v>
      </c>
      <c r="J107" s="153">
        <v>1</v>
      </c>
      <c r="K107" s="153"/>
      <c r="L107" s="153"/>
    </row>
    <row r="108" spans="1:14" ht="12.75" customHeight="1" x14ac:dyDescent="0.2">
      <c r="A108" s="153" t="s">
        <v>331</v>
      </c>
      <c r="B108" s="153" t="s">
        <v>336</v>
      </c>
      <c r="C108" s="153" t="s">
        <v>337</v>
      </c>
      <c r="D108" s="59">
        <v>2</v>
      </c>
      <c r="E108" s="153">
        <v>2</v>
      </c>
      <c r="F108" s="153">
        <v>4</v>
      </c>
      <c r="G108" s="153"/>
      <c r="H108" s="153">
        <v>1</v>
      </c>
      <c r="I108" s="153" t="s">
        <v>1324</v>
      </c>
      <c r="J108" s="153">
        <v>1</v>
      </c>
      <c r="K108" s="153" t="s">
        <v>1324</v>
      </c>
      <c r="L108" s="153" t="s">
        <v>1324</v>
      </c>
    </row>
    <row r="109" spans="1:14" ht="12.75" customHeight="1" x14ac:dyDescent="0.2">
      <c r="A109" s="153" t="s">
        <v>331</v>
      </c>
      <c r="B109" s="153" t="s">
        <v>1101</v>
      </c>
      <c r="C109" s="153" t="s">
        <v>1102</v>
      </c>
      <c r="D109" s="59">
        <v>2</v>
      </c>
      <c r="E109" s="153">
        <v>1</v>
      </c>
      <c r="F109" s="153">
        <v>2</v>
      </c>
      <c r="G109" s="153"/>
      <c r="H109" s="153" t="s">
        <v>1324</v>
      </c>
      <c r="I109" s="153">
        <v>1</v>
      </c>
      <c r="J109" s="153" t="s">
        <v>1324</v>
      </c>
      <c r="K109" s="153" t="s">
        <v>1324</v>
      </c>
      <c r="L109" s="153" t="s">
        <v>1324</v>
      </c>
      <c r="N109" s="153"/>
    </row>
    <row r="110" spans="1:14" ht="12.75" customHeight="1" x14ac:dyDescent="0.2">
      <c r="A110" s="153" t="s">
        <v>331</v>
      </c>
      <c r="B110" s="153" t="s">
        <v>350</v>
      </c>
      <c r="C110" s="153" t="s">
        <v>351</v>
      </c>
      <c r="D110" s="59">
        <v>2</v>
      </c>
      <c r="E110" s="153">
        <v>1</v>
      </c>
      <c r="F110" s="153">
        <v>2</v>
      </c>
      <c r="G110" s="153"/>
      <c r="H110" s="153" t="s">
        <v>1324</v>
      </c>
      <c r="I110" s="153">
        <v>1</v>
      </c>
      <c r="J110" s="153" t="s">
        <v>1324</v>
      </c>
      <c r="K110" s="153" t="s">
        <v>1324</v>
      </c>
      <c r="L110" s="153" t="s">
        <v>1324</v>
      </c>
    </row>
    <row r="111" spans="1:14" ht="12.75" customHeight="1" x14ac:dyDescent="0.2">
      <c r="A111" s="153" t="s">
        <v>331</v>
      </c>
      <c r="B111" s="153" t="s">
        <v>354</v>
      </c>
      <c r="C111" s="153" t="s">
        <v>355</v>
      </c>
      <c r="D111" s="59">
        <v>2</v>
      </c>
      <c r="E111" s="153">
        <v>1</v>
      </c>
      <c r="F111" s="153">
        <v>1</v>
      </c>
      <c r="G111" s="153"/>
      <c r="H111" s="153">
        <v>1</v>
      </c>
      <c r="I111" s="153" t="s">
        <v>1324</v>
      </c>
      <c r="J111" s="153" t="s">
        <v>1324</v>
      </c>
      <c r="K111" s="153" t="s">
        <v>1324</v>
      </c>
      <c r="L111" s="153" t="s">
        <v>1324</v>
      </c>
    </row>
    <row r="112" spans="1:14" ht="12.75" customHeight="1" x14ac:dyDescent="0.2">
      <c r="A112" s="153" t="s">
        <v>331</v>
      </c>
      <c r="B112" s="153" t="s">
        <v>356</v>
      </c>
      <c r="C112" s="153" t="s">
        <v>357</v>
      </c>
      <c r="D112" s="59">
        <v>2</v>
      </c>
      <c r="E112" s="153">
        <v>1</v>
      </c>
      <c r="F112" s="153">
        <v>1</v>
      </c>
      <c r="G112" s="153"/>
      <c r="H112" s="153">
        <v>1</v>
      </c>
      <c r="I112" s="153" t="s">
        <v>1324</v>
      </c>
      <c r="J112" s="153" t="s">
        <v>1324</v>
      </c>
      <c r="K112" s="153" t="s">
        <v>1324</v>
      </c>
      <c r="L112" s="153" t="s">
        <v>1324</v>
      </c>
    </row>
    <row r="113" spans="1:12" ht="12.75" customHeight="1" x14ac:dyDescent="0.2">
      <c r="A113" s="153" t="s">
        <v>331</v>
      </c>
      <c r="B113" s="153" t="s">
        <v>358</v>
      </c>
      <c r="C113" s="153" t="s">
        <v>359</v>
      </c>
      <c r="D113" s="59">
        <v>2</v>
      </c>
      <c r="E113" s="153">
        <v>1</v>
      </c>
      <c r="F113" s="153">
        <v>2</v>
      </c>
      <c r="G113" s="153"/>
      <c r="H113" s="153" t="s">
        <v>1324</v>
      </c>
      <c r="I113" s="153">
        <v>1</v>
      </c>
      <c r="J113" s="153" t="s">
        <v>1324</v>
      </c>
      <c r="K113" s="153" t="s">
        <v>1324</v>
      </c>
      <c r="L113" s="153" t="s">
        <v>1324</v>
      </c>
    </row>
    <row r="114" spans="1:12" ht="12.75" customHeight="1" x14ac:dyDescent="0.2">
      <c r="A114" s="153" t="s">
        <v>331</v>
      </c>
      <c r="B114" s="153" t="s">
        <v>364</v>
      </c>
      <c r="C114" s="153" t="s">
        <v>365</v>
      </c>
      <c r="D114" s="59">
        <v>2</v>
      </c>
      <c r="E114" s="153">
        <v>1</v>
      </c>
      <c r="F114" s="153">
        <v>2</v>
      </c>
      <c r="G114" s="153"/>
      <c r="H114" s="153" t="s">
        <v>1324</v>
      </c>
      <c r="I114" s="153">
        <v>1</v>
      </c>
      <c r="J114" s="153" t="s">
        <v>1324</v>
      </c>
      <c r="K114" s="153" t="s">
        <v>1324</v>
      </c>
      <c r="L114" s="153" t="s">
        <v>1324</v>
      </c>
    </row>
    <row r="115" spans="1:12" ht="12.75" customHeight="1" x14ac:dyDescent="0.2">
      <c r="A115" s="153" t="s">
        <v>331</v>
      </c>
      <c r="B115" s="153" t="s">
        <v>368</v>
      </c>
      <c r="C115" s="153" t="s">
        <v>369</v>
      </c>
      <c r="D115" s="59">
        <v>2</v>
      </c>
      <c r="E115" s="153">
        <v>2</v>
      </c>
      <c r="F115" s="153">
        <v>2</v>
      </c>
      <c r="G115" s="153"/>
      <c r="H115" s="153">
        <v>2</v>
      </c>
      <c r="I115" s="153" t="s">
        <v>1324</v>
      </c>
      <c r="J115" s="153" t="s">
        <v>1324</v>
      </c>
      <c r="K115" s="153" t="s">
        <v>1324</v>
      </c>
      <c r="L115" s="153" t="s">
        <v>1324</v>
      </c>
    </row>
    <row r="116" spans="1:12" ht="12.75" customHeight="1" x14ac:dyDescent="0.2">
      <c r="A116" s="153" t="s">
        <v>331</v>
      </c>
      <c r="B116" s="153" t="s">
        <v>370</v>
      </c>
      <c r="C116" s="153" t="s">
        <v>371</v>
      </c>
      <c r="D116" s="59">
        <v>2</v>
      </c>
      <c r="E116" s="153">
        <v>2</v>
      </c>
      <c r="F116" s="153">
        <v>9</v>
      </c>
      <c r="G116" s="153"/>
      <c r="H116" s="153" t="s">
        <v>1324</v>
      </c>
      <c r="I116" s="153">
        <v>1</v>
      </c>
      <c r="J116" s="153">
        <v>1</v>
      </c>
      <c r="K116" s="153" t="s">
        <v>1324</v>
      </c>
      <c r="L116" s="153" t="s">
        <v>1324</v>
      </c>
    </row>
    <row r="117" spans="1:12" ht="12.75" customHeight="1" x14ac:dyDescent="0.2">
      <c r="A117" s="153" t="s">
        <v>331</v>
      </c>
      <c r="B117" s="153" t="s">
        <v>372</v>
      </c>
      <c r="C117" s="153" t="s">
        <v>373</v>
      </c>
      <c r="D117" s="59">
        <v>2</v>
      </c>
      <c r="E117" s="153">
        <v>10</v>
      </c>
      <c r="F117" s="153">
        <v>45</v>
      </c>
      <c r="G117" s="153"/>
      <c r="H117" s="153">
        <v>3</v>
      </c>
      <c r="I117" s="153">
        <v>1</v>
      </c>
      <c r="J117" s="153">
        <v>5</v>
      </c>
      <c r="K117" s="153">
        <v>1</v>
      </c>
      <c r="L117" s="153" t="s">
        <v>1324</v>
      </c>
    </row>
    <row r="118" spans="1:12" ht="12.75" customHeight="1" x14ac:dyDescent="0.2">
      <c r="A118" s="153" t="s">
        <v>331</v>
      </c>
      <c r="B118" s="153" t="s">
        <v>374</v>
      </c>
      <c r="C118" s="153" t="s">
        <v>373</v>
      </c>
      <c r="D118" s="59">
        <v>2</v>
      </c>
      <c r="E118" s="153">
        <v>8</v>
      </c>
      <c r="F118" s="153">
        <v>40</v>
      </c>
      <c r="G118" s="153"/>
      <c r="H118" s="153">
        <v>1</v>
      </c>
      <c r="I118" s="153">
        <v>3</v>
      </c>
      <c r="J118" s="153">
        <v>3</v>
      </c>
      <c r="K118" s="153">
        <v>1</v>
      </c>
      <c r="L118" s="153" t="s">
        <v>1324</v>
      </c>
    </row>
    <row r="119" spans="1:12" ht="12.75" customHeight="1" x14ac:dyDescent="0.2">
      <c r="A119" s="153" t="s">
        <v>331</v>
      </c>
      <c r="B119" s="153" t="s">
        <v>375</v>
      </c>
      <c r="C119" s="153" t="s">
        <v>373</v>
      </c>
      <c r="D119" s="59">
        <v>2</v>
      </c>
      <c r="E119" s="153">
        <v>6</v>
      </c>
      <c r="F119" s="153">
        <v>42</v>
      </c>
      <c r="G119" s="153"/>
      <c r="H119" s="153">
        <v>1</v>
      </c>
      <c r="I119" s="153">
        <v>1</v>
      </c>
      <c r="J119" s="153">
        <v>2</v>
      </c>
      <c r="K119" s="153">
        <v>2</v>
      </c>
      <c r="L119" s="153" t="s">
        <v>1324</v>
      </c>
    </row>
    <row r="120" spans="1:12" ht="12.75" customHeight="1" x14ac:dyDescent="0.2">
      <c r="A120" s="153" t="s">
        <v>331</v>
      </c>
      <c r="B120" s="153" t="s">
        <v>376</v>
      </c>
      <c r="C120" s="153" t="s">
        <v>373</v>
      </c>
      <c r="D120" s="59">
        <v>2</v>
      </c>
      <c r="E120" s="153">
        <v>3</v>
      </c>
      <c r="F120" s="153">
        <v>3</v>
      </c>
      <c r="G120" s="153"/>
      <c r="H120" s="153">
        <v>3</v>
      </c>
      <c r="I120" s="153" t="s">
        <v>1324</v>
      </c>
      <c r="J120" s="153" t="s">
        <v>1324</v>
      </c>
      <c r="K120" s="153" t="s">
        <v>1324</v>
      </c>
      <c r="L120" s="153" t="s">
        <v>1324</v>
      </c>
    </row>
    <row r="121" spans="1:12" ht="12.75" customHeight="1" x14ac:dyDescent="0.2">
      <c r="A121" s="153" t="s">
        <v>331</v>
      </c>
      <c r="B121" s="153" t="s">
        <v>1078</v>
      </c>
      <c r="C121" s="153" t="s">
        <v>1079</v>
      </c>
      <c r="D121" s="59">
        <v>2</v>
      </c>
      <c r="E121" s="153">
        <v>1</v>
      </c>
      <c r="F121" s="153">
        <v>2</v>
      </c>
      <c r="G121" s="153"/>
      <c r="H121" s="153" t="s">
        <v>1324</v>
      </c>
      <c r="I121" s="153">
        <v>1</v>
      </c>
      <c r="J121" s="153" t="s">
        <v>1324</v>
      </c>
      <c r="K121" s="153" t="s">
        <v>1324</v>
      </c>
      <c r="L121" s="153" t="s">
        <v>1324</v>
      </c>
    </row>
    <row r="122" spans="1:12" ht="12.75" customHeight="1" x14ac:dyDescent="0.2">
      <c r="A122" s="153" t="s">
        <v>331</v>
      </c>
      <c r="B122" s="153" t="s">
        <v>379</v>
      </c>
      <c r="C122" s="153" t="s">
        <v>380</v>
      </c>
      <c r="D122" s="59">
        <v>2</v>
      </c>
      <c r="E122" s="153">
        <v>1</v>
      </c>
      <c r="F122" s="153">
        <v>1</v>
      </c>
      <c r="G122" s="153"/>
      <c r="H122" s="153">
        <v>1</v>
      </c>
      <c r="I122" s="153" t="s">
        <v>1324</v>
      </c>
      <c r="J122" s="153" t="s">
        <v>1324</v>
      </c>
      <c r="K122" s="153" t="s">
        <v>1324</v>
      </c>
      <c r="L122" s="153" t="s">
        <v>1324</v>
      </c>
    </row>
    <row r="123" spans="1:12" ht="12.75" customHeight="1" x14ac:dyDescent="0.2">
      <c r="A123" s="153" t="s">
        <v>331</v>
      </c>
      <c r="B123" s="153" t="s">
        <v>381</v>
      </c>
      <c r="C123" s="153" t="s">
        <v>380</v>
      </c>
      <c r="D123" s="59">
        <v>2</v>
      </c>
      <c r="E123" s="153">
        <v>1</v>
      </c>
      <c r="F123" s="153">
        <v>1</v>
      </c>
      <c r="G123" s="153"/>
      <c r="H123" s="153">
        <v>1</v>
      </c>
      <c r="I123" s="153" t="s">
        <v>1324</v>
      </c>
      <c r="J123" s="153" t="s">
        <v>1324</v>
      </c>
      <c r="K123" s="153" t="s">
        <v>1324</v>
      </c>
      <c r="L123" s="153" t="s">
        <v>1324</v>
      </c>
    </row>
    <row r="124" spans="1:12" ht="12.75" customHeight="1" x14ac:dyDescent="0.2">
      <c r="A124" s="153" t="s">
        <v>331</v>
      </c>
      <c r="B124" s="153" t="s">
        <v>382</v>
      </c>
      <c r="C124" s="153" t="s">
        <v>383</v>
      </c>
      <c r="D124" s="59">
        <v>2</v>
      </c>
      <c r="E124" s="153">
        <v>3</v>
      </c>
      <c r="F124" s="153">
        <v>11</v>
      </c>
      <c r="G124" s="153"/>
      <c r="H124" s="153">
        <v>2</v>
      </c>
      <c r="I124" s="153" t="s">
        <v>1324</v>
      </c>
      <c r="J124" s="153" t="s">
        <v>1324</v>
      </c>
      <c r="K124" s="153">
        <v>1</v>
      </c>
      <c r="L124" s="153" t="s">
        <v>1324</v>
      </c>
    </row>
    <row r="125" spans="1:12" ht="12.75" customHeight="1" x14ac:dyDescent="0.2">
      <c r="A125" s="153" t="s">
        <v>331</v>
      </c>
      <c r="B125" s="153" t="s">
        <v>1059</v>
      </c>
      <c r="C125" s="153" t="s">
        <v>1308</v>
      </c>
      <c r="D125" s="59">
        <v>2</v>
      </c>
      <c r="E125" s="153">
        <v>3</v>
      </c>
      <c r="F125" s="153">
        <v>6</v>
      </c>
      <c r="G125" s="153"/>
      <c r="H125" s="153">
        <v>1</v>
      </c>
      <c r="I125" s="153">
        <v>1</v>
      </c>
      <c r="J125" s="153">
        <v>1</v>
      </c>
      <c r="K125" s="153" t="s">
        <v>1324</v>
      </c>
      <c r="L125" s="153" t="s">
        <v>1324</v>
      </c>
    </row>
    <row r="126" spans="1:12" ht="12.75" customHeight="1" x14ac:dyDescent="0.2">
      <c r="A126" s="153" t="s">
        <v>331</v>
      </c>
      <c r="B126" s="153" t="s">
        <v>1061</v>
      </c>
      <c r="C126" s="153" t="s">
        <v>1308</v>
      </c>
      <c r="D126" s="59">
        <v>2</v>
      </c>
      <c r="E126" s="153">
        <v>3</v>
      </c>
      <c r="F126" s="153">
        <v>6</v>
      </c>
      <c r="G126" s="153"/>
      <c r="H126" s="153">
        <v>1</v>
      </c>
      <c r="I126" s="153">
        <v>1</v>
      </c>
      <c r="J126" s="153">
        <v>1</v>
      </c>
      <c r="K126" s="153" t="s">
        <v>1324</v>
      </c>
      <c r="L126" s="153" t="s">
        <v>1324</v>
      </c>
    </row>
    <row r="127" spans="1:12" ht="12.75" customHeight="1" x14ac:dyDescent="0.2">
      <c r="A127" s="153" t="s">
        <v>331</v>
      </c>
      <c r="B127" s="153" t="s">
        <v>1069</v>
      </c>
      <c r="C127" s="153" t="s">
        <v>1308</v>
      </c>
      <c r="D127" s="59">
        <v>2</v>
      </c>
      <c r="E127" s="153">
        <v>3</v>
      </c>
      <c r="F127" s="153">
        <v>6</v>
      </c>
      <c r="G127" s="153"/>
      <c r="H127" s="153">
        <v>1</v>
      </c>
      <c r="I127" s="153">
        <v>1</v>
      </c>
      <c r="J127" s="153">
        <v>1</v>
      </c>
      <c r="K127" s="153" t="s">
        <v>1324</v>
      </c>
      <c r="L127" s="153" t="s">
        <v>1324</v>
      </c>
    </row>
    <row r="128" spans="1:12" ht="12.75" customHeight="1" x14ac:dyDescent="0.2">
      <c r="A128" s="153" t="s">
        <v>331</v>
      </c>
      <c r="B128" s="153" t="s">
        <v>1089</v>
      </c>
      <c r="C128" s="153" t="s">
        <v>1308</v>
      </c>
      <c r="D128" s="59">
        <v>2</v>
      </c>
      <c r="E128" s="153">
        <v>3</v>
      </c>
      <c r="F128" s="153">
        <v>6</v>
      </c>
      <c r="G128" s="153"/>
      <c r="H128" s="153">
        <v>1</v>
      </c>
      <c r="I128" s="153">
        <v>1</v>
      </c>
      <c r="J128" s="153">
        <v>1</v>
      </c>
      <c r="K128" s="153" t="s">
        <v>1324</v>
      </c>
      <c r="L128" s="153" t="s">
        <v>1324</v>
      </c>
    </row>
    <row r="129" spans="1:12" ht="12.75" customHeight="1" x14ac:dyDescent="0.2">
      <c r="A129" s="153" t="s">
        <v>331</v>
      </c>
      <c r="B129" s="153" t="s">
        <v>1309</v>
      </c>
      <c r="C129" s="153" t="s">
        <v>1310</v>
      </c>
      <c r="D129" s="59">
        <v>2</v>
      </c>
      <c r="E129" s="153">
        <v>1</v>
      </c>
      <c r="F129" s="153">
        <v>8</v>
      </c>
      <c r="G129" s="153"/>
      <c r="H129" s="153" t="s">
        <v>1324</v>
      </c>
      <c r="I129" s="153" t="s">
        <v>1324</v>
      </c>
      <c r="J129" s="153" t="s">
        <v>1324</v>
      </c>
      <c r="K129" s="153">
        <v>1</v>
      </c>
      <c r="L129" s="153" t="s">
        <v>1324</v>
      </c>
    </row>
    <row r="130" spans="1:12" ht="12.75" customHeight="1" x14ac:dyDescent="0.2">
      <c r="A130" s="153" t="s">
        <v>331</v>
      </c>
      <c r="B130" s="153" t="s">
        <v>386</v>
      </c>
      <c r="C130" s="153" t="s">
        <v>387</v>
      </c>
      <c r="D130" s="59">
        <v>2</v>
      </c>
      <c r="E130" s="153">
        <v>2</v>
      </c>
      <c r="F130" s="153">
        <v>16</v>
      </c>
      <c r="G130" s="153"/>
      <c r="H130" s="153" t="s">
        <v>1324</v>
      </c>
      <c r="I130" s="153" t="s">
        <v>1324</v>
      </c>
      <c r="J130" s="153" t="s">
        <v>1324</v>
      </c>
      <c r="K130" s="153">
        <v>2</v>
      </c>
      <c r="L130" s="153" t="s">
        <v>1324</v>
      </c>
    </row>
    <row r="131" spans="1:12" ht="12.75" customHeight="1" x14ac:dyDescent="0.2">
      <c r="A131" s="153" t="s">
        <v>331</v>
      </c>
      <c r="B131" s="153" t="s">
        <v>1076</v>
      </c>
      <c r="C131" s="153" t="s">
        <v>1077</v>
      </c>
      <c r="D131" s="59">
        <v>2</v>
      </c>
      <c r="E131" s="153">
        <v>1</v>
      </c>
      <c r="F131" s="153">
        <v>6</v>
      </c>
      <c r="G131" s="153"/>
      <c r="H131" s="153" t="s">
        <v>1324</v>
      </c>
      <c r="I131" s="153" t="s">
        <v>1324</v>
      </c>
      <c r="J131" s="153">
        <v>1</v>
      </c>
      <c r="K131" s="153" t="s">
        <v>1324</v>
      </c>
      <c r="L131" s="153" t="s">
        <v>1324</v>
      </c>
    </row>
    <row r="132" spans="1:12" ht="12.75" customHeight="1" x14ac:dyDescent="0.2">
      <c r="A132" s="153" t="s">
        <v>331</v>
      </c>
      <c r="B132" s="153" t="s">
        <v>388</v>
      </c>
      <c r="C132" s="153" t="s">
        <v>389</v>
      </c>
      <c r="D132" s="59">
        <v>2</v>
      </c>
      <c r="E132" s="153">
        <v>1</v>
      </c>
      <c r="F132" s="153">
        <v>1</v>
      </c>
      <c r="G132" s="153"/>
      <c r="H132" s="153">
        <v>1</v>
      </c>
      <c r="I132" s="153" t="s">
        <v>1324</v>
      </c>
      <c r="J132" s="153" t="s">
        <v>1324</v>
      </c>
      <c r="K132" s="153" t="s">
        <v>1324</v>
      </c>
      <c r="L132" s="153" t="s">
        <v>1324</v>
      </c>
    </row>
    <row r="133" spans="1:12" ht="12.75" customHeight="1" x14ac:dyDescent="0.2">
      <c r="A133" s="153" t="s">
        <v>331</v>
      </c>
      <c r="B133" s="153" t="s">
        <v>390</v>
      </c>
      <c r="C133" s="153" t="s">
        <v>391</v>
      </c>
      <c r="D133" s="59">
        <v>2</v>
      </c>
      <c r="E133" s="153">
        <v>1</v>
      </c>
      <c r="F133" s="153">
        <v>1</v>
      </c>
      <c r="G133" s="153"/>
      <c r="H133" s="153">
        <v>1</v>
      </c>
      <c r="I133" s="153" t="s">
        <v>1324</v>
      </c>
      <c r="J133" s="153" t="s">
        <v>1324</v>
      </c>
      <c r="K133" s="153" t="s">
        <v>1324</v>
      </c>
      <c r="L133" s="153" t="s">
        <v>1324</v>
      </c>
    </row>
    <row r="134" spans="1:12" ht="12.75" customHeight="1" x14ac:dyDescent="0.2">
      <c r="A134" s="153" t="s">
        <v>331</v>
      </c>
      <c r="B134" s="153" t="s">
        <v>392</v>
      </c>
      <c r="C134" s="153" t="s">
        <v>393</v>
      </c>
      <c r="D134" s="59">
        <v>2</v>
      </c>
      <c r="E134" s="153">
        <v>1</v>
      </c>
      <c r="F134" s="153">
        <v>8</v>
      </c>
      <c r="G134" s="153"/>
      <c r="H134" s="153" t="s">
        <v>1324</v>
      </c>
      <c r="I134" s="153" t="s">
        <v>1324</v>
      </c>
      <c r="J134" s="153" t="s">
        <v>1324</v>
      </c>
      <c r="K134" s="153">
        <v>1</v>
      </c>
      <c r="L134" s="153" t="s">
        <v>1324</v>
      </c>
    </row>
    <row r="135" spans="1:12" ht="12.75" customHeight="1" x14ac:dyDescent="0.2">
      <c r="A135" s="153" t="s">
        <v>331</v>
      </c>
      <c r="B135" s="153" t="s">
        <v>394</v>
      </c>
      <c r="C135" s="153" t="s">
        <v>395</v>
      </c>
      <c r="D135" s="59">
        <v>2</v>
      </c>
      <c r="E135" s="153">
        <v>2</v>
      </c>
      <c r="F135" s="153">
        <v>2</v>
      </c>
      <c r="G135" s="153"/>
      <c r="H135" s="153">
        <v>2</v>
      </c>
      <c r="I135" s="153" t="s">
        <v>1324</v>
      </c>
      <c r="J135" s="153" t="s">
        <v>1324</v>
      </c>
      <c r="K135" s="153" t="s">
        <v>1324</v>
      </c>
      <c r="L135" s="153" t="s">
        <v>1324</v>
      </c>
    </row>
    <row r="136" spans="1:12" ht="12.75" customHeight="1" x14ac:dyDescent="0.2">
      <c r="A136" s="153" t="s">
        <v>331</v>
      </c>
      <c r="B136" s="153" t="s">
        <v>1067</v>
      </c>
      <c r="C136" s="153" t="s">
        <v>1063</v>
      </c>
      <c r="D136" s="153">
        <v>3</v>
      </c>
      <c r="E136" s="153">
        <v>1</v>
      </c>
      <c r="F136" s="153">
        <v>1</v>
      </c>
      <c r="G136" s="153"/>
      <c r="H136" s="153">
        <v>1</v>
      </c>
      <c r="I136" s="153" t="s">
        <v>1324</v>
      </c>
      <c r="J136" s="153" t="s">
        <v>1324</v>
      </c>
      <c r="K136" s="153" t="s">
        <v>1324</v>
      </c>
      <c r="L136" s="153" t="s">
        <v>1324</v>
      </c>
    </row>
    <row r="137" spans="1:12" ht="12.75" customHeight="1" x14ac:dyDescent="0.2">
      <c r="A137" s="153" t="s">
        <v>331</v>
      </c>
      <c r="B137" s="153" t="s">
        <v>1072</v>
      </c>
      <c r="C137" s="153" t="s">
        <v>1063</v>
      </c>
      <c r="D137" s="153">
        <v>3</v>
      </c>
      <c r="E137" s="153">
        <v>1</v>
      </c>
      <c r="F137" s="153">
        <v>1</v>
      </c>
      <c r="G137" s="153"/>
      <c r="H137" s="153">
        <v>1</v>
      </c>
      <c r="I137" s="153" t="s">
        <v>1324</v>
      </c>
      <c r="J137" s="153" t="s">
        <v>1324</v>
      </c>
      <c r="K137" s="153" t="s">
        <v>1324</v>
      </c>
      <c r="L137" s="153" t="s">
        <v>1324</v>
      </c>
    </row>
    <row r="138" spans="1:12" ht="12.75" customHeight="1" x14ac:dyDescent="0.2">
      <c r="A138" s="153" t="s">
        <v>331</v>
      </c>
      <c r="B138" s="153" t="s">
        <v>1109</v>
      </c>
      <c r="C138" s="153" t="s">
        <v>1063</v>
      </c>
      <c r="D138" s="153">
        <v>3</v>
      </c>
      <c r="E138" s="153">
        <v>1</v>
      </c>
      <c r="F138" s="153">
        <v>1</v>
      </c>
      <c r="G138" s="153"/>
      <c r="H138" s="153">
        <v>1</v>
      </c>
      <c r="I138" s="153" t="s">
        <v>1324</v>
      </c>
      <c r="J138" s="153" t="s">
        <v>1324</v>
      </c>
      <c r="K138" s="153" t="s">
        <v>1324</v>
      </c>
      <c r="L138" s="153" t="s">
        <v>1324</v>
      </c>
    </row>
    <row r="139" spans="1:12" ht="12.75" customHeight="1" x14ac:dyDescent="0.2">
      <c r="A139" s="153" t="s">
        <v>331</v>
      </c>
      <c r="B139" s="153" t="s">
        <v>1111</v>
      </c>
      <c r="C139" s="153" t="s">
        <v>1063</v>
      </c>
      <c r="D139" s="153">
        <v>3</v>
      </c>
      <c r="E139" s="153">
        <v>1</v>
      </c>
      <c r="F139" s="153">
        <v>1</v>
      </c>
      <c r="G139" s="153"/>
      <c r="H139" s="153">
        <v>1</v>
      </c>
      <c r="I139" s="153" t="s">
        <v>1324</v>
      </c>
      <c r="J139" s="153" t="s">
        <v>1324</v>
      </c>
      <c r="K139" s="153" t="s">
        <v>1324</v>
      </c>
      <c r="L139" s="153" t="s">
        <v>1324</v>
      </c>
    </row>
    <row r="140" spans="1:12" ht="12.75" customHeight="1" x14ac:dyDescent="0.2">
      <c r="A140" s="153" t="s">
        <v>331</v>
      </c>
      <c r="B140" s="153" t="s">
        <v>396</v>
      </c>
      <c r="C140" s="153" t="s">
        <v>397</v>
      </c>
      <c r="D140" s="59">
        <v>2</v>
      </c>
      <c r="E140" s="153">
        <v>2</v>
      </c>
      <c r="F140" s="153">
        <v>2</v>
      </c>
      <c r="G140" s="153"/>
      <c r="H140" s="153">
        <v>2</v>
      </c>
      <c r="I140" s="153" t="s">
        <v>1324</v>
      </c>
      <c r="J140" s="153" t="s">
        <v>1324</v>
      </c>
      <c r="K140" s="153" t="s">
        <v>1324</v>
      </c>
      <c r="L140" s="153" t="s">
        <v>1324</v>
      </c>
    </row>
    <row r="141" spans="1:12" ht="12.75" customHeight="1" x14ac:dyDescent="0.2">
      <c r="A141" s="153" t="s">
        <v>331</v>
      </c>
      <c r="B141" s="153" t="s">
        <v>1070</v>
      </c>
      <c r="C141" s="153" t="s">
        <v>1311</v>
      </c>
      <c r="D141" s="59">
        <v>2</v>
      </c>
      <c r="E141" s="153">
        <v>1</v>
      </c>
      <c r="F141" s="153">
        <v>3</v>
      </c>
      <c r="G141" s="153"/>
      <c r="H141" s="153" t="s">
        <v>1324</v>
      </c>
      <c r="I141" s="153" t="s">
        <v>1324</v>
      </c>
      <c r="J141" s="153">
        <v>1</v>
      </c>
      <c r="K141" s="153" t="s">
        <v>1324</v>
      </c>
      <c r="L141" s="153" t="s">
        <v>1324</v>
      </c>
    </row>
    <row r="142" spans="1:12" ht="12.75" customHeight="1" x14ac:dyDescent="0.2">
      <c r="A142" s="153" t="s">
        <v>331</v>
      </c>
      <c r="B142" s="153" t="s">
        <v>1120</v>
      </c>
      <c r="C142" s="153" t="s">
        <v>1311</v>
      </c>
      <c r="D142" s="59">
        <v>2</v>
      </c>
      <c r="E142" s="153">
        <v>1</v>
      </c>
      <c r="F142" s="153">
        <v>3</v>
      </c>
      <c r="G142" s="153"/>
      <c r="H142" s="153" t="s">
        <v>1324</v>
      </c>
      <c r="I142" s="153" t="s">
        <v>1324</v>
      </c>
      <c r="J142" s="153">
        <v>1</v>
      </c>
      <c r="K142" s="153" t="s">
        <v>1324</v>
      </c>
      <c r="L142" s="153" t="s">
        <v>1324</v>
      </c>
    </row>
    <row r="143" spans="1:12" ht="12.75" customHeight="1" x14ac:dyDescent="0.2">
      <c r="A143" s="153" t="s">
        <v>331</v>
      </c>
      <c r="B143" s="153" t="s">
        <v>1117</v>
      </c>
      <c r="C143" s="153" t="s">
        <v>286</v>
      </c>
      <c r="D143" s="59">
        <v>2</v>
      </c>
      <c r="E143" s="153">
        <v>2</v>
      </c>
      <c r="F143" s="153">
        <v>29</v>
      </c>
      <c r="G143" s="153"/>
      <c r="H143" s="153" t="s">
        <v>1324</v>
      </c>
      <c r="I143" s="153" t="s">
        <v>1324</v>
      </c>
      <c r="J143" s="153" t="s">
        <v>1324</v>
      </c>
      <c r="K143" s="153">
        <v>2</v>
      </c>
      <c r="L143" s="153" t="s">
        <v>1324</v>
      </c>
    </row>
    <row r="144" spans="1:12" ht="12.75" customHeight="1" x14ac:dyDescent="0.2">
      <c r="A144" s="59" t="s">
        <v>331</v>
      </c>
      <c r="B144" s="59" t="s">
        <v>1051</v>
      </c>
      <c r="C144" s="59" t="s">
        <v>1052</v>
      </c>
      <c r="D144" s="59">
        <v>2</v>
      </c>
      <c r="E144" s="153">
        <v>1</v>
      </c>
      <c r="F144" s="153">
        <v>2</v>
      </c>
      <c r="G144" s="153"/>
      <c r="H144" s="153"/>
      <c r="I144" s="153">
        <v>1</v>
      </c>
      <c r="J144" s="153"/>
      <c r="K144" s="153"/>
      <c r="L144" s="153"/>
    </row>
    <row r="145" spans="1:16" ht="12.75" customHeight="1" x14ac:dyDescent="0.2">
      <c r="A145" s="153" t="s">
        <v>331</v>
      </c>
      <c r="B145" s="153" t="s">
        <v>399</v>
      </c>
      <c r="C145" s="153" t="s">
        <v>400</v>
      </c>
      <c r="D145" s="59">
        <v>2</v>
      </c>
      <c r="E145" s="153">
        <v>2</v>
      </c>
      <c r="F145" s="153">
        <v>16</v>
      </c>
      <c r="G145" s="153"/>
      <c r="H145" s="153" t="s">
        <v>1324</v>
      </c>
      <c r="I145" s="153">
        <v>1</v>
      </c>
      <c r="J145" s="153" t="s">
        <v>1324</v>
      </c>
      <c r="K145" s="153">
        <v>1</v>
      </c>
      <c r="L145" s="153" t="s">
        <v>1324</v>
      </c>
    </row>
    <row r="146" spans="1:16" ht="12.75" customHeight="1" x14ac:dyDescent="0.2">
      <c r="A146" s="153" t="s">
        <v>331</v>
      </c>
      <c r="B146" s="153" t="s">
        <v>401</v>
      </c>
      <c r="C146" s="153" t="s">
        <v>402</v>
      </c>
      <c r="D146" s="59">
        <v>2</v>
      </c>
      <c r="E146" s="153">
        <v>1</v>
      </c>
      <c r="F146" s="153">
        <v>2</v>
      </c>
      <c r="G146" s="153"/>
      <c r="H146" s="153" t="s">
        <v>1324</v>
      </c>
      <c r="I146" s="153">
        <v>1</v>
      </c>
      <c r="J146" s="153" t="s">
        <v>1324</v>
      </c>
      <c r="K146" s="153" t="s">
        <v>1324</v>
      </c>
      <c r="L146" s="153" t="s">
        <v>1324</v>
      </c>
    </row>
    <row r="147" spans="1:16" ht="12.75" customHeight="1" x14ac:dyDescent="0.2">
      <c r="A147" s="153" t="s">
        <v>331</v>
      </c>
      <c r="B147" s="153" t="s">
        <v>1122</v>
      </c>
      <c r="C147" s="153" t="s">
        <v>1123</v>
      </c>
      <c r="D147" s="59">
        <v>2</v>
      </c>
      <c r="E147" s="153">
        <v>3</v>
      </c>
      <c r="F147" s="153">
        <v>3</v>
      </c>
      <c r="G147" s="153"/>
      <c r="H147" s="153">
        <v>3</v>
      </c>
      <c r="I147" s="153" t="s">
        <v>1324</v>
      </c>
      <c r="J147" s="153" t="s">
        <v>1324</v>
      </c>
      <c r="K147" s="153" t="s">
        <v>1324</v>
      </c>
      <c r="L147" s="153" t="s">
        <v>1324</v>
      </c>
    </row>
    <row r="148" spans="1:16" ht="12.75" customHeight="1" x14ac:dyDescent="0.2">
      <c r="A148" s="153" t="s">
        <v>331</v>
      </c>
      <c r="B148" s="153" t="s">
        <v>405</v>
      </c>
      <c r="C148" s="153" t="s">
        <v>406</v>
      </c>
      <c r="D148" s="59">
        <v>2</v>
      </c>
      <c r="E148" s="153">
        <v>1</v>
      </c>
      <c r="F148" s="153">
        <v>2</v>
      </c>
      <c r="G148" s="153"/>
      <c r="H148" s="153" t="s">
        <v>1324</v>
      </c>
      <c r="I148" s="153">
        <v>1</v>
      </c>
      <c r="J148" s="153" t="s">
        <v>1324</v>
      </c>
      <c r="K148" s="153" t="s">
        <v>1324</v>
      </c>
      <c r="L148" s="153" t="s">
        <v>1324</v>
      </c>
    </row>
    <row r="149" spans="1:16" ht="12.75" customHeight="1" x14ac:dyDescent="0.2">
      <c r="A149" s="153" t="s">
        <v>331</v>
      </c>
      <c r="B149" s="153" t="s">
        <v>407</v>
      </c>
      <c r="C149" s="153" t="s">
        <v>408</v>
      </c>
      <c r="D149" s="59">
        <v>2</v>
      </c>
      <c r="E149" s="153">
        <v>4</v>
      </c>
      <c r="F149" s="153">
        <v>76</v>
      </c>
      <c r="G149" s="153"/>
      <c r="H149" s="153" t="s">
        <v>1324</v>
      </c>
      <c r="I149" s="153" t="s">
        <v>1324</v>
      </c>
      <c r="J149" s="153">
        <v>2</v>
      </c>
      <c r="K149" s="153">
        <v>1</v>
      </c>
      <c r="L149" s="153">
        <v>1</v>
      </c>
    </row>
    <row r="150" spans="1:16" ht="12.75" customHeight="1" x14ac:dyDescent="0.2">
      <c r="A150" s="153" t="s">
        <v>331</v>
      </c>
      <c r="B150" s="153" t="s">
        <v>411</v>
      </c>
      <c r="C150" s="153" t="s">
        <v>412</v>
      </c>
      <c r="D150" s="59">
        <v>2</v>
      </c>
      <c r="E150" s="153">
        <v>1</v>
      </c>
      <c r="F150" s="153">
        <v>1</v>
      </c>
      <c r="G150" s="153"/>
      <c r="H150" s="153">
        <v>1</v>
      </c>
      <c r="I150" s="153" t="s">
        <v>1324</v>
      </c>
      <c r="J150" s="153" t="s">
        <v>1324</v>
      </c>
      <c r="K150" s="153" t="s">
        <v>1324</v>
      </c>
      <c r="L150" s="153" t="s">
        <v>1324</v>
      </c>
    </row>
    <row r="151" spans="1:16" ht="12.75" customHeight="1" x14ac:dyDescent="0.2">
      <c r="A151" s="153" t="s">
        <v>331</v>
      </c>
      <c r="B151" s="153" t="s">
        <v>413</v>
      </c>
      <c r="C151" s="153" t="s">
        <v>414</v>
      </c>
      <c r="D151" s="59">
        <v>2</v>
      </c>
      <c r="E151" s="153">
        <v>1</v>
      </c>
      <c r="F151" s="153">
        <v>8</v>
      </c>
      <c r="G151" s="153"/>
      <c r="H151" s="153" t="s">
        <v>1324</v>
      </c>
      <c r="I151" s="153" t="s">
        <v>1324</v>
      </c>
      <c r="J151" s="153" t="s">
        <v>1324</v>
      </c>
      <c r="K151" s="153">
        <v>1</v>
      </c>
      <c r="L151" s="153" t="s">
        <v>1324</v>
      </c>
    </row>
    <row r="152" spans="1:16" ht="12.75" customHeight="1" x14ac:dyDescent="0.2">
      <c r="A152" s="166" t="s">
        <v>331</v>
      </c>
      <c r="B152" s="166" t="s">
        <v>1065</v>
      </c>
      <c r="C152" s="166" t="s">
        <v>1066</v>
      </c>
      <c r="D152" s="161">
        <v>2</v>
      </c>
      <c r="E152" s="166">
        <v>4</v>
      </c>
      <c r="F152" s="166">
        <v>16</v>
      </c>
      <c r="G152" s="166"/>
      <c r="H152" s="166">
        <v>1</v>
      </c>
      <c r="I152" s="166">
        <v>1</v>
      </c>
      <c r="J152" s="166">
        <v>2</v>
      </c>
      <c r="K152" s="166" t="s">
        <v>1324</v>
      </c>
      <c r="L152" s="166" t="s">
        <v>1324</v>
      </c>
    </row>
    <row r="153" spans="1:16" ht="12.75" customHeight="1" x14ac:dyDescent="0.2">
      <c r="A153" s="48"/>
      <c r="B153" s="53">
        <f>COUNTA(B105:B152)</f>
        <v>48</v>
      </c>
      <c r="C153" s="53"/>
      <c r="D153" s="53"/>
      <c r="E153" s="20">
        <f>SUM(E105:E152)</f>
        <v>99</v>
      </c>
      <c r="F153" s="20">
        <f>SUM(F105:F152)</f>
        <v>415</v>
      </c>
      <c r="G153" s="33"/>
      <c r="H153" s="20">
        <f>SUM(H105:H152)</f>
        <v>39</v>
      </c>
      <c r="I153" s="20">
        <f>SUM(I105:I152)</f>
        <v>21</v>
      </c>
      <c r="J153" s="20">
        <f>SUM(J105:J152)</f>
        <v>24</v>
      </c>
      <c r="K153" s="20">
        <f>SUM(K105:K152)</f>
        <v>14</v>
      </c>
      <c r="L153" s="20">
        <f>SUM(L105:L152)</f>
        <v>1</v>
      </c>
      <c r="O153" s="59"/>
      <c r="P153" s="59"/>
    </row>
    <row r="154" spans="1:16" ht="12.75" customHeight="1" x14ac:dyDescent="0.2">
      <c r="A154" s="48"/>
      <c r="B154" s="53"/>
      <c r="C154" s="53"/>
      <c r="D154" s="53"/>
      <c r="E154" s="20"/>
      <c r="F154" s="20"/>
      <c r="G154" s="33"/>
      <c r="H154" s="20"/>
      <c r="I154" s="20"/>
      <c r="J154" s="20"/>
      <c r="K154" s="20"/>
      <c r="L154" s="20"/>
      <c r="O154" s="59"/>
      <c r="P154" s="59"/>
    </row>
    <row r="155" spans="1:16" ht="12.75" customHeight="1" x14ac:dyDescent="0.2">
      <c r="A155" s="153" t="s">
        <v>417</v>
      </c>
      <c r="B155" s="153" t="s">
        <v>422</v>
      </c>
      <c r="C155" s="153" t="s">
        <v>423</v>
      </c>
      <c r="D155" s="59">
        <v>2</v>
      </c>
      <c r="E155" s="153">
        <v>2</v>
      </c>
      <c r="F155" s="153">
        <v>5</v>
      </c>
      <c r="G155" s="153"/>
      <c r="H155" s="153" t="s">
        <v>1324</v>
      </c>
      <c r="I155" s="153">
        <v>1</v>
      </c>
      <c r="J155" s="153">
        <v>1</v>
      </c>
      <c r="K155" s="153" t="s">
        <v>1324</v>
      </c>
      <c r="L155" s="153" t="s">
        <v>1324</v>
      </c>
      <c r="O155" s="59"/>
      <c r="P155" s="59"/>
    </row>
    <row r="156" spans="1:16" ht="12.75" customHeight="1" x14ac:dyDescent="0.2">
      <c r="A156" s="153" t="s">
        <v>417</v>
      </c>
      <c r="B156" s="153" t="s">
        <v>426</v>
      </c>
      <c r="C156" s="153" t="s">
        <v>427</v>
      </c>
      <c r="D156" s="59">
        <v>2</v>
      </c>
      <c r="E156" s="153">
        <v>1</v>
      </c>
      <c r="F156" s="153">
        <v>1</v>
      </c>
      <c r="G156" s="153"/>
      <c r="H156" s="153">
        <v>1</v>
      </c>
      <c r="I156" s="153" t="s">
        <v>1324</v>
      </c>
      <c r="J156" s="153" t="s">
        <v>1324</v>
      </c>
      <c r="K156" s="153" t="s">
        <v>1324</v>
      </c>
      <c r="L156" s="153" t="s">
        <v>1324</v>
      </c>
      <c r="O156" s="59"/>
      <c r="P156" s="59"/>
    </row>
    <row r="157" spans="1:16" ht="12.75" customHeight="1" x14ac:dyDescent="0.2">
      <c r="A157" s="166" t="s">
        <v>417</v>
      </c>
      <c r="B157" s="166" t="s">
        <v>1312</v>
      </c>
      <c r="C157" s="166" t="s">
        <v>1141</v>
      </c>
      <c r="D157" s="161">
        <v>2</v>
      </c>
      <c r="E157" s="166">
        <v>2</v>
      </c>
      <c r="F157" s="166">
        <v>18</v>
      </c>
      <c r="G157" s="166"/>
      <c r="H157" s="166" t="s">
        <v>1324</v>
      </c>
      <c r="I157" s="166" t="s">
        <v>1324</v>
      </c>
      <c r="J157" s="166">
        <v>1</v>
      </c>
      <c r="K157" s="166">
        <v>1</v>
      </c>
      <c r="L157" s="166" t="s">
        <v>1324</v>
      </c>
      <c r="O157" s="59"/>
      <c r="P157" s="59"/>
    </row>
    <row r="158" spans="1:16" ht="12.75" customHeight="1" x14ac:dyDescent="0.2">
      <c r="A158" s="48"/>
      <c r="B158" s="53">
        <f>COUNTA(B155:B157)</f>
        <v>3</v>
      </c>
      <c r="C158" s="53"/>
      <c r="D158" s="53"/>
      <c r="E158" s="20">
        <f>SUM(E155:E157)</f>
        <v>5</v>
      </c>
      <c r="F158" s="20">
        <f>SUM(F155:F157)</f>
        <v>24</v>
      </c>
      <c r="G158" s="33"/>
      <c r="H158" s="20">
        <f>SUM(H155:H157)</f>
        <v>1</v>
      </c>
      <c r="I158" s="20">
        <f>SUM(I155:I157)</f>
        <v>1</v>
      </c>
      <c r="J158" s="20">
        <f>SUM(J155:J157)</f>
        <v>2</v>
      </c>
      <c r="K158" s="20">
        <f>SUM(K155:K157)</f>
        <v>1</v>
      </c>
      <c r="L158" s="20">
        <f>SUM(L155:L157)</f>
        <v>0</v>
      </c>
    </row>
    <row r="159" spans="1:16" ht="12.75" customHeight="1" x14ac:dyDescent="0.2">
      <c r="A159" s="48"/>
      <c r="B159" s="53"/>
      <c r="C159" s="53"/>
      <c r="D159" s="53"/>
      <c r="E159" s="20"/>
      <c r="F159" s="20"/>
      <c r="G159" s="33"/>
      <c r="H159" s="20"/>
      <c r="I159" s="20"/>
      <c r="J159" s="20"/>
      <c r="K159" s="20"/>
      <c r="L159" s="20"/>
    </row>
    <row r="160" spans="1:16" ht="12.75" customHeight="1" x14ac:dyDescent="0.2">
      <c r="A160" s="153" t="s">
        <v>436</v>
      </c>
      <c r="B160" s="153" t="s">
        <v>437</v>
      </c>
      <c r="C160" s="153" t="s">
        <v>438</v>
      </c>
      <c r="D160" s="59">
        <v>2</v>
      </c>
      <c r="E160" s="153">
        <v>3</v>
      </c>
      <c r="F160" s="153">
        <v>3</v>
      </c>
      <c r="G160" s="153"/>
      <c r="H160" s="153">
        <v>3</v>
      </c>
      <c r="I160" s="153" t="s">
        <v>1324</v>
      </c>
      <c r="J160" s="153" t="s">
        <v>1324</v>
      </c>
      <c r="K160" s="153" t="s">
        <v>1324</v>
      </c>
      <c r="L160" s="153" t="s">
        <v>1324</v>
      </c>
    </row>
    <row r="161" spans="1:12" ht="12.75" customHeight="1" x14ac:dyDescent="0.2">
      <c r="A161" s="59" t="s">
        <v>436</v>
      </c>
      <c r="B161" s="59" t="s">
        <v>439</v>
      </c>
      <c r="C161" s="59" t="s">
        <v>335</v>
      </c>
      <c r="D161" s="59">
        <v>2</v>
      </c>
      <c r="E161" s="153">
        <v>1</v>
      </c>
      <c r="F161" s="153">
        <v>4</v>
      </c>
      <c r="G161" s="153"/>
      <c r="H161" s="153"/>
      <c r="I161" s="153"/>
      <c r="J161" s="153">
        <v>1</v>
      </c>
      <c r="K161" s="153"/>
      <c r="L161" s="153"/>
    </row>
    <row r="162" spans="1:12" ht="12.75" customHeight="1" x14ac:dyDescent="0.2">
      <c r="A162" s="153" t="s">
        <v>436</v>
      </c>
      <c r="B162" s="153" t="s">
        <v>442</v>
      </c>
      <c r="C162" s="153" t="s">
        <v>443</v>
      </c>
      <c r="D162" s="59">
        <v>2</v>
      </c>
      <c r="E162" s="153">
        <v>2</v>
      </c>
      <c r="F162" s="153">
        <v>2</v>
      </c>
      <c r="G162" s="153"/>
      <c r="H162" s="153">
        <v>2</v>
      </c>
      <c r="I162" s="153" t="s">
        <v>1324</v>
      </c>
      <c r="J162" s="153" t="s">
        <v>1324</v>
      </c>
      <c r="K162" s="153" t="s">
        <v>1324</v>
      </c>
      <c r="L162" s="153" t="s">
        <v>1324</v>
      </c>
    </row>
    <row r="163" spans="1:12" ht="12.75" customHeight="1" x14ac:dyDescent="0.2">
      <c r="A163" s="153" t="s">
        <v>436</v>
      </c>
      <c r="B163" s="153" t="s">
        <v>444</v>
      </c>
      <c r="C163" s="153" t="s">
        <v>445</v>
      </c>
      <c r="D163" s="59">
        <v>2</v>
      </c>
      <c r="E163" s="153">
        <v>1</v>
      </c>
      <c r="F163" s="153">
        <v>1</v>
      </c>
      <c r="G163" s="153"/>
      <c r="H163" s="153">
        <v>1</v>
      </c>
      <c r="I163" s="153" t="s">
        <v>1324</v>
      </c>
      <c r="J163" s="153" t="s">
        <v>1324</v>
      </c>
      <c r="K163" s="153" t="s">
        <v>1324</v>
      </c>
      <c r="L163" s="153" t="s">
        <v>1324</v>
      </c>
    </row>
    <row r="164" spans="1:12" ht="12.75" customHeight="1" x14ac:dyDescent="0.2">
      <c r="A164" s="153" t="s">
        <v>436</v>
      </c>
      <c r="B164" s="153" t="s">
        <v>446</v>
      </c>
      <c r="C164" s="153" t="s">
        <v>447</v>
      </c>
      <c r="D164" s="59">
        <v>2</v>
      </c>
      <c r="E164" s="153">
        <v>3</v>
      </c>
      <c r="F164" s="153">
        <v>12</v>
      </c>
      <c r="G164" s="153"/>
      <c r="H164" s="153">
        <v>1</v>
      </c>
      <c r="I164" s="153" t="s">
        <v>1324</v>
      </c>
      <c r="J164" s="153">
        <v>2</v>
      </c>
      <c r="K164" s="153" t="s">
        <v>1324</v>
      </c>
      <c r="L164" s="153" t="s">
        <v>1324</v>
      </c>
    </row>
    <row r="165" spans="1:12" ht="12.75" customHeight="1" x14ac:dyDescent="0.2">
      <c r="A165" s="153" t="s">
        <v>436</v>
      </c>
      <c r="B165" s="153" t="s">
        <v>452</v>
      </c>
      <c r="C165" s="153" t="s">
        <v>453</v>
      </c>
      <c r="D165" s="59">
        <v>2</v>
      </c>
      <c r="E165" s="153">
        <v>1</v>
      </c>
      <c r="F165" s="153">
        <v>1</v>
      </c>
      <c r="G165" s="153"/>
      <c r="H165" s="153">
        <v>1</v>
      </c>
      <c r="I165" s="153" t="s">
        <v>1324</v>
      </c>
      <c r="J165" s="153" t="s">
        <v>1324</v>
      </c>
      <c r="K165" s="153" t="s">
        <v>1324</v>
      </c>
      <c r="L165" s="153" t="s">
        <v>1324</v>
      </c>
    </row>
    <row r="166" spans="1:12" ht="12.75" customHeight="1" x14ac:dyDescent="0.2">
      <c r="A166" s="153" t="s">
        <v>436</v>
      </c>
      <c r="B166" s="153" t="s">
        <v>454</v>
      </c>
      <c r="C166" s="153" t="s">
        <v>455</v>
      </c>
      <c r="D166" s="59">
        <v>2</v>
      </c>
      <c r="E166" s="153">
        <v>1</v>
      </c>
      <c r="F166" s="153">
        <v>1</v>
      </c>
      <c r="G166" s="153"/>
      <c r="H166" s="153">
        <v>1</v>
      </c>
      <c r="I166" s="153" t="s">
        <v>1324</v>
      </c>
      <c r="J166" s="153" t="s">
        <v>1324</v>
      </c>
      <c r="K166" s="153" t="s">
        <v>1324</v>
      </c>
      <c r="L166" s="153" t="s">
        <v>1324</v>
      </c>
    </row>
    <row r="167" spans="1:12" ht="12.75" customHeight="1" x14ac:dyDescent="0.2">
      <c r="A167" s="153" t="s">
        <v>436</v>
      </c>
      <c r="B167" s="153" t="s">
        <v>456</v>
      </c>
      <c r="C167" s="153" t="s">
        <v>457</v>
      </c>
      <c r="D167" s="59">
        <v>2</v>
      </c>
      <c r="E167" s="153">
        <v>1</v>
      </c>
      <c r="F167" s="153">
        <v>1</v>
      </c>
      <c r="G167" s="153"/>
      <c r="H167" s="153">
        <v>1</v>
      </c>
      <c r="I167" s="153" t="s">
        <v>1324</v>
      </c>
      <c r="J167" s="153" t="s">
        <v>1324</v>
      </c>
      <c r="K167" s="153" t="s">
        <v>1324</v>
      </c>
      <c r="L167" s="153" t="s">
        <v>1324</v>
      </c>
    </row>
    <row r="168" spans="1:12" ht="12.75" customHeight="1" x14ac:dyDescent="0.2">
      <c r="A168" s="153" t="s">
        <v>436</v>
      </c>
      <c r="B168" s="153" t="s">
        <v>458</v>
      </c>
      <c r="C168" s="153" t="s">
        <v>459</v>
      </c>
      <c r="D168" s="59">
        <v>2</v>
      </c>
      <c r="E168" s="153">
        <v>2</v>
      </c>
      <c r="F168" s="153">
        <v>2</v>
      </c>
      <c r="G168" s="153"/>
      <c r="H168" s="153">
        <v>2</v>
      </c>
      <c r="I168" s="153" t="s">
        <v>1324</v>
      </c>
      <c r="J168" s="153" t="s">
        <v>1324</v>
      </c>
      <c r="K168" s="153" t="s">
        <v>1324</v>
      </c>
      <c r="L168" s="153" t="s">
        <v>1324</v>
      </c>
    </row>
    <row r="169" spans="1:12" ht="12.75" customHeight="1" x14ac:dyDescent="0.2">
      <c r="A169" s="153" t="s">
        <v>436</v>
      </c>
      <c r="B169" s="153" t="s">
        <v>460</v>
      </c>
      <c r="C169" s="153" t="s">
        <v>461</v>
      </c>
      <c r="D169" s="59">
        <v>2</v>
      </c>
      <c r="E169" s="153">
        <v>1</v>
      </c>
      <c r="F169" s="153">
        <v>1</v>
      </c>
      <c r="G169" s="153"/>
      <c r="H169" s="153">
        <v>1</v>
      </c>
      <c r="I169" s="153" t="s">
        <v>1324</v>
      </c>
      <c r="J169" s="153" t="s">
        <v>1324</v>
      </c>
      <c r="K169" s="153" t="s">
        <v>1324</v>
      </c>
      <c r="L169" s="153" t="s">
        <v>1324</v>
      </c>
    </row>
    <row r="170" spans="1:12" ht="12.75" customHeight="1" x14ac:dyDescent="0.2">
      <c r="A170" s="153" t="s">
        <v>436</v>
      </c>
      <c r="B170" s="153" t="s">
        <v>462</v>
      </c>
      <c r="C170" s="153" t="s">
        <v>463</v>
      </c>
      <c r="D170" s="59">
        <v>2</v>
      </c>
      <c r="E170" s="153">
        <v>2</v>
      </c>
      <c r="F170" s="153">
        <v>2</v>
      </c>
      <c r="G170" s="153"/>
      <c r="H170" s="153">
        <v>2</v>
      </c>
      <c r="I170" s="153" t="s">
        <v>1324</v>
      </c>
      <c r="J170" s="153" t="s">
        <v>1324</v>
      </c>
      <c r="K170" s="153" t="s">
        <v>1324</v>
      </c>
      <c r="L170" s="153" t="s">
        <v>1324</v>
      </c>
    </row>
    <row r="171" spans="1:12" ht="12.75" customHeight="1" x14ac:dyDescent="0.2">
      <c r="A171" s="153" t="s">
        <v>436</v>
      </c>
      <c r="B171" s="153" t="s">
        <v>464</v>
      </c>
      <c r="C171" s="153" t="s">
        <v>465</v>
      </c>
      <c r="D171" s="59">
        <v>2</v>
      </c>
      <c r="E171" s="153">
        <v>3</v>
      </c>
      <c r="F171" s="153">
        <v>3</v>
      </c>
      <c r="G171" s="153"/>
      <c r="H171" s="153">
        <v>3</v>
      </c>
      <c r="I171" s="153" t="s">
        <v>1324</v>
      </c>
      <c r="J171" s="153" t="s">
        <v>1324</v>
      </c>
      <c r="K171" s="153" t="s">
        <v>1324</v>
      </c>
      <c r="L171" s="153" t="s">
        <v>1324</v>
      </c>
    </row>
    <row r="172" spans="1:12" ht="12.75" customHeight="1" x14ac:dyDescent="0.2">
      <c r="A172" s="153" t="s">
        <v>436</v>
      </c>
      <c r="B172" s="59" t="s">
        <v>466</v>
      </c>
      <c r="C172" s="59" t="s">
        <v>286</v>
      </c>
      <c r="D172" s="59">
        <v>2</v>
      </c>
      <c r="E172" s="153">
        <v>2</v>
      </c>
      <c r="F172" s="153">
        <v>3</v>
      </c>
      <c r="G172" s="153"/>
      <c r="H172" s="153">
        <v>1</v>
      </c>
      <c r="I172" s="153">
        <v>1</v>
      </c>
      <c r="J172" s="153" t="s">
        <v>1324</v>
      </c>
      <c r="K172" s="153" t="s">
        <v>1324</v>
      </c>
      <c r="L172" s="153" t="s">
        <v>1324</v>
      </c>
    </row>
    <row r="173" spans="1:12" ht="12.75" customHeight="1" x14ac:dyDescent="0.2">
      <c r="A173" s="153" t="s">
        <v>436</v>
      </c>
      <c r="B173" s="153" t="s">
        <v>470</v>
      </c>
      <c r="C173" s="153" t="s">
        <v>471</v>
      </c>
      <c r="D173" s="59">
        <v>2</v>
      </c>
      <c r="E173" s="153">
        <v>1</v>
      </c>
      <c r="F173" s="153">
        <v>6</v>
      </c>
      <c r="G173" s="153"/>
      <c r="H173" s="153" t="s">
        <v>1324</v>
      </c>
      <c r="I173" s="153" t="s">
        <v>1324</v>
      </c>
      <c r="J173" s="153">
        <v>1</v>
      </c>
      <c r="K173" s="153" t="s">
        <v>1324</v>
      </c>
      <c r="L173" s="153" t="s">
        <v>1324</v>
      </c>
    </row>
    <row r="174" spans="1:12" ht="12.75" customHeight="1" x14ac:dyDescent="0.2">
      <c r="A174" s="153" t="s">
        <v>436</v>
      </c>
      <c r="B174" s="153" t="s">
        <v>472</v>
      </c>
      <c r="C174" s="153" t="s">
        <v>473</v>
      </c>
      <c r="D174" s="153">
        <v>1</v>
      </c>
      <c r="E174" s="153">
        <v>16</v>
      </c>
      <c r="F174" s="153">
        <v>25</v>
      </c>
      <c r="G174" s="153"/>
      <c r="H174" s="153">
        <v>11</v>
      </c>
      <c r="I174" s="153">
        <v>4</v>
      </c>
      <c r="J174" s="153">
        <v>1</v>
      </c>
      <c r="K174" s="153" t="s">
        <v>1324</v>
      </c>
      <c r="L174" s="153" t="s">
        <v>1324</v>
      </c>
    </row>
    <row r="175" spans="1:12" ht="12.75" customHeight="1" x14ac:dyDescent="0.2">
      <c r="A175" s="153" t="s">
        <v>436</v>
      </c>
      <c r="B175" s="153" t="s">
        <v>474</v>
      </c>
      <c r="C175" s="153" t="s">
        <v>473</v>
      </c>
      <c r="D175" s="153">
        <v>1</v>
      </c>
      <c r="E175" s="153">
        <v>15</v>
      </c>
      <c r="F175" s="153">
        <v>21</v>
      </c>
      <c r="G175" s="153"/>
      <c r="H175" s="153">
        <v>12</v>
      </c>
      <c r="I175" s="153">
        <v>2</v>
      </c>
      <c r="J175" s="153">
        <v>1</v>
      </c>
      <c r="K175" s="153" t="s">
        <v>1324</v>
      </c>
      <c r="L175" s="153" t="s">
        <v>1324</v>
      </c>
    </row>
    <row r="176" spans="1:12" ht="12.75" customHeight="1" x14ac:dyDescent="0.2">
      <c r="A176" s="153" t="s">
        <v>436</v>
      </c>
      <c r="B176" s="153" t="s">
        <v>475</v>
      </c>
      <c r="C176" s="153" t="s">
        <v>473</v>
      </c>
      <c r="D176" s="153">
        <v>1</v>
      </c>
      <c r="E176" s="153">
        <v>18</v>
      </c>
      <c r="F176" s="153">
        <v>26</v>
      </c>
      <c r="G176" s="153"/>
      <c r="H176" s="153">
        <v>14</v>
      </c>
      <c r="I176" s="153">
        <v>3</v>
      </c>
      <c r="J176" s="153">
        <v>1</v>
      </c>
      <c r="K176" s="153" t="s">
        <v>1324</v>
      </c>
      <c r="L176" s="153" t="s">
        <v>1324</v>
      </c>
    </row>
    <row r="177" spans="1:12" ht="12.75" customHeight="1" x14ac:dyDescent="0.2">
      <c r="A177" s="166" t="s">
        <v>436</v>
      </c>
      <c r="B177" s="166" t="s">
        <v>476</v>
      </c>
      <c r="C177" s="166" t="s">
        <v>473</v>
      </c>
      <c r="D177" s="166">
        <v>1</v>
      </c>
      <c r="E177" s="166">
        <v>17</v>
      </c>
      <c r="F177" s="166">
        <v>25</v>
      </c>
      <c r="G177" s="166"/>
      <c r="H177" s="166">
        <v>13</v>
      </c>
      <c r="I177" s="166">
        <v>3</v>
      </c>
      <c r="J177" s="166">
        <v>1</v>
      </c>
      <c r="K177" s="166" t="s">
        <v>1324</v>
      </c>
      <c r="L177" s="166" t="s">
        <v>1324</v>
      </c>
    </row>
    <row r="178" spans="1:12" ht="12.75" customHeight="1" x14ac:dyDescent="0.2">
      <c r="A178" s="48"/>
      <c r="B178" s="53">
        <f>COUNTA(B160:B177)</f>
        <v>18</v>
      </c>
      <c r="C178" s="53"/>
      <c r="D178" s="53"/>
      <c r="E178" s="20">
        <f>SUM(E160:E177)</f>
        <v>90</v>
      </c>
      <c r="F178" s="20">
        <f>SUM(F160:F177)</f>
        <v>139</v>
      </c>
      <c r="G178" s="33"/>
      <c r="H178" s="20">
        <f>SUM(H160:H177)</f>
        <v>69</v>
      </c>
      <c r="I178" s="20">
        <f>SUM(I160:I177)</f>
        <v>13</v>
      </c>
      <c r="J178" s="20">
        <f>SUM(J160:J177)</f>
        <v>8</v>
      </c>
      <c r="K178" s="20">
        <f>SUM(K160:K177)</f>
        <v>0</v>
      </c>
      <c r="L178" s="20">
        <f>SUM(L160:L177)</f>
        <v>0</v>
      </c>
    </row>
    <row r="179" spans="1:12" ht="12.75" customHeight="1" x14ac:dyDescent="0.2">
      <c r="A179" s="48"/>
      <c r="B179" s="53"/>
      <c r="C179" s="53"/>
      <c r="D179" s="53"/>
      <c r="E179" s="20"/>
      <c r="F179" s="20"/>
      <c r="G179" s="33"/>
      <c r="H179" s="20"/>
      <c r="I179" s="20"/>
      <c r="J179" s="20"/>
      <c r="K179" s="20"/>
      <c r="L179" s="20"/>
    </row>
    <row r="180" spans="1:12" ht="12.75" customHeight="1" x14ac:dyDescent="0.2">
      <c r="A180" s="153" t="s">
        <v>479</v>
      </c>
      <c r="B180" s="153" t="s">
        <v>480</v>
      </c>
      <c r="C180" s="153" t="s">
        <v>481</v>
      </c>
      <c r="D180" s="59">
        <v>2</v>
      </c>
      <c r="E180" s="153">
        <v>1</v>
      </c>
      <c r="F180" s="153">
        <v>1</v>
      </c>
      <c r="G180" s="153"/>
      <c r="H180" s="153">
        <v>1</v>
      </c>
      <c r="I180" s="153" t="s">
        <v>1324</v>
      </c>
      <c r="J180" s="153" t="s">
        <v>1324</v>
      </c>
      <c r="K180" s="153" t="s">
        <v>1324</v>
      </c>
      <c r="L180" s="153" t="s">
        <v>1324</v>
      </c>
    </row>
    <row r="181" spans="1:12" ht="12.75" customHeight="1" x14ac:dyDescent="0.2">
      <c r="A181" s="153" t="s">
        <v>479</v>
      </c>
      <c r="B181" s="153" t="s">
        <v>484</v>
      </c>
      <c r="C181" s="153" t="s">
        <v>485</v>
      </c>
      <c r="D181" s="59">
        <v>2</v>
      </c>
      <c r="E181" s="153">
        <v>1</v>
      </c>
      <c r="F181" s="153">
        <v>1</v>
      </c>
      <c r="G181" s="153"/>
      <c r="H181" s="153">
        <v>1</v>
      </c>
      <c r="I181" s="153" t="s">
        <v>1324</v>
      </c>
      <c r="J181" s="153" t="s">
        <v>1324</v>
      </c>
      <c r="K181" s="153" t="s">
        <v>1324</v>
      </c>
      <c r="L181" s="153" t="s">
        <v>1324</v>
      </c>
    </row>
    <row r="182" spans="1:12" ht="12.75" customHeight="1" x14ac:dyDescent="0.2">
      <c r="A182" s="153" t="s">
        <v>479</v>
      </c>
      <c r="B182" s="153" t="s">
        <v>486</v>
      </c>
      <c r="C182" s="153" t="s">
        <v>487</v>
      </c>
      <c r="D182" s="59">
        <v>2</v>
      </c>
      <c r="E182" s="153">
        <v>2</v>
      </c>
      <c r="F182" s="153">
        <v>9</v>
      </c>
      <c r="G182" s="153"/>
      <c r="H182" s="153" t="s">
        <v>1324</v>
      </c>
      <c r="I182" s="153">
        <v>1</v>
      </c>
      <c r="J182" s="153">
        <v>1</v>
      </c>
      <c r="K182" s="153" t="s">
        <v>1324</v>
      </c>
      <c r="L182" s="153" t="s">
        <v>1324</v>
      </c>
    </row>
    <row r="183" spans="1:12" ht="12.75" customHeight="1" x14ac:dyDescent="0.2">
      <c r="A183" s="153" t="s">
        <v>479</v>
      </c>
      <c r="B183" s="153" t="s">
        <v>1159</v>
      </c>
      <c r="C183" s="153" t="s">
        <v>1160</v>
      </c>
      <c r="D183" s="59">
        <v>2</v>
      </c>
      <c r="E183" s="153">
        <v>1</v>
      </c>
      <c r="F183" s="153">
        <v>2</v>
      </c>
      <c r="G183" s="153"/>
      <c r="H183" s="153" t="s">
        <v>1324</v>
      </c>
      <c r="I183" s="153">
        <v>1</v>
      </c>
      <c r="J183" s="153" t="s">
        <v>1324</v>
      </c>
      <c r="K183" s="153" t="s">
        <v>1324</v>
      </c>
      <c r="L183" s="153" t="s">
        <v>1324</v>
      </c>
    </row>
    <row r="184" spans="1:12" ht="12.75" customHeight="1" x14ac:dyDescent="0.2">
      <c r="A184" s="153" t="s">
        <v>479</v>
      </c>
      <c r="B184" s="153" t="s">
        <v>1184</v>
      </c>
      <c r="C184" s="153" t="s">
        <v>1185</v>
      </c>
      <c r="D184" s="59">
        <v>2</v>
      </c>
      <c r="E184" s="153">
        <v>1</v>
      </c>
      <c r="F184" s="153">
        <v>2</v>
      </c>
      <c r="G184" s="153"/>
      <c r="H184" s="153" t="s">
        <v>1324</v>
      </c>
      <c r="I184" s="153">
        <v>1</v>
      </c>
      <c r="J184" s="153" t="s">
        <v>1324</v>
      </c>
      <c r="K184" s="153" t="s">
        <v>1324</v>
      </c>
      <c r="L184" s="153" t="s">
        <v>1324</v>
      </c>
    </row>
    <row r="185" spans="1:12" ht="12.75" customHeight="1" x14ac:dyDescent="0.2">
      <c r="A185" s="153" t="s">
        <v>479</v>
      </c>
      <c r="B185" s="153" t="s">
        <v>1161</v>
      </c>
      <c r="C185" s="153" t="s">
        <v>1162</v>
      </c>
      <c r="D185" s="59">
        <v>2</v>
      </c>
      <c r="E185" s="153">
        <v>1</v>
      </c>
      <c r="F185" s="153">
        <v>1</v>
      </c>
      <c r="G185" s="153"/>
      <c r="H185" s="153">
        <v>1</v>
      </c>
      <c r="I185" s="153" t="s">
        <v>1324</v>
      </c>
      <c r="J185" s="153" t="s">
        <v>1324</v>
      </c>
      <c r="K185" s="153" t="s">
        <v>1324</v>
      </c>
      <c r="L185" s="153" t="s">
        <v>1324</v>
      </c>
    </row>
    <row r="186" spans="1:12" ht="12.75" customHeight="1" x14ac:dyDescent="0.2">
      <c r="A186" s="153" t="s">
        <v>479</v>
      </c>
      <c r="B186" s="153" t="s">
        <v>1215</v>
      </c>
      <c r="C186" s="153" t="s">
        <v>1216</v>
      </c>
      <c r="D186" s="59">
        <v>2</v>
      </c>
      <c r="E186" s="153">
        <v>1</v>
      </c>
      <c r="F186" s="153">
        <v>1</v>
      </c>
      <c r="G186" s="153"/>
      <c r="H186" s="153">
        <v>1</v>
      </c>
      <c r="I186" s="153" t="s">
        <v>1324</v>
      </c>
      <c r="J186" s="153" t="s">
        <v>1324</v>
      </c>
      <c r="K186" s="153" t="s">
        <v>1324</v>
      </c>
      <c r="L186" s="153" t="s">
        <v>1324</v>
      </c>
    </row>
    <row r="187" spans="1:12" ht="12.75" customHeight="1" x14ac:dyDescent="0.2">
      <c r="A187" s="153" t="s">
        <v>479</v>
      </c>
      <c r="B187" s="153" t="s">
        <v>493</v>
      </c>
      <c r="C187" s="153" t="s">
        <v>494</v>
      </c>
      <c r="D187" s="59">
        <v>2</v>
      </c>
      <c r="E187" s="153">
        <v>1</v>
      </c>
      <c r="F187" s="153">
        <v>7</v>
      </c>
      <c r="G187" s="153"/>
      <c r="H187" s="153" t="s">
        <v>1324</v>
      </c>
      <c r="I187" s="153" t="s">
        <v>1324</v>
      </c>
      <c r="J187" s="153">
        <v>1</v>
      </c>
      <c r="K187" s="153" t="s">
        <v>1324</v>
      </c>
      <c r="L187" s="153" t="s">
        <v>1324</v>
      </c>
    </row>
    <row r="188" spans="1:12" ht="12.75" customHeight="1" x14ac:dyDescent="0.2">
      <c r="A188" s="153" t="s">
        <v>479</v>
      </c>
      <c r="B188" s="153" t="s">
        <v>507</v>
      </c>
      <c r="C188" s="153" t="s">
        <v>508</v>
      </c>
      <c r="D188" s="59">
        <v>2</v>
      </c>
      <c r="E188" s="153">
        <v>3</v>
      </c>
      <c r="F188" s="153">
        <v>5</v>
      </c>
      <c r="G188" s="153"/>
      <c r="H188" s="153">
        <v>1</v>
      </c>
      <c r="I188" s="153">
        <v>2</v>
      </c>
      <c r="J188" s="153" t="s">
        <v>1324</v>
      </c>
      <c r="K188" s="153" t="s">
        <v>1324</v>
      </c>
      <c r="L188" s="153" t="s">
        <v>1324</v>
      </c>
    </row>
    <row r="189" spans="1:12" ht="12.75" customHeight="1" x14ac:dyDescent="0.2">
      <c r="A189" s="153" t="s">
        <v>479</v>
      </c>
      <c r="B189" s="153" t="s">
        <v>1313</v>
      </c>
      <c r="C189" s="153" t="s">
        <v>1314</v>
      </c>
      <c r="D189" s="59">
        <v>2</v>
      </c>
      <c r="E189" s="153">
        <v>1</v>
      </c>
      <c r="F189" s="153">
        <v>1</v>
      </c>
      <c r="G189" s="153"/>
      <c r="H189" s="153">
        <v>1</v>
      </c>
      <c r="I189" s="153" t="s">
        <v>1324</v>
      </c>
      <c r="J189" s="153" t="s">
        <v>1324</v>
      </c>
      <c r="K189" s="153" t="s">
        <v>1324</v>
      </c>
      <c r="L189" s="153" t="s">
        <v>1324</v>
      </c>
    </row>
    <row r="190" spans="1:12" ht="12.75" customHeight="1" x14ac:dyDescent="0.2">
      <c r="A190" s="59" t="s">
        <v>479</v>
      </c>
      <c r="B190" s="59" t="s">
        <v>1192</v>
      </c>
      <c r="C190" s="59" t="s">
        <v>1193</v>
      </c>
      <c r="D190" s="59">
        <v>2</v>
      </c>
      <c r="E190" s="153">
        <v>1</v>
      </c>
      <c r="F190" s="153">
        <v>6</v>
      </c>
      <c r="G190" s="153"/>
      <c r="H190" s="153"/>
      <c r="I190" s="153"/>
      <c r="J190" s="153">
        <v>1</v>
      </c>
      <c r="K190" s="153"/>
      <c r="L190" s="153"/>
    </row>
    <row r="191" spans="1:12" ht="12.75" customHeight="1" x14ac:dyDescent="0.2">
      <c r="A191" s="153" t="s">
        <v>479</v>
      </c>
      <c r="B191" s="153" t="s">
        <v>1153</v>
      </c>
      <c r="C191" s="153" t="s">
        <v>1154</v>
      </c>
      <c r="D191" s="59">
        <v>2</v>
      </c>
      <c r="E191" s="153">
        <v>1</v>
      </c>
      <c r="F191" s="153">
        <v>1</v>
      </c>
      <c r="G191" s="153"/>
      <c r="H191" s="153">
        <v>1</v>
      </c>
      <c r="I191" s="153" t="s">
        <v>1324</v>
      </c>
      <c r="J191" s="153" t="s">
        <v>1324</v>
      </c>
      <c r="K191" s="153" t="s">
        <v>1324</v>
      </c>
      <c r="L191" s="153" t="s">
        <v>1324</v>
      </c>
    </row>
    <row r="192" spans="1:12" ht="12.75" customHeight="1" x14ac:dyDescent="0.2">
      <c r="A192" s="153" t="s">
        <v>479</v>
      </c>
      <c r="B192" s="153" t="s">
        <v>1148</v>
      </c>
      <c r="C192" s="153" t="s">
        <v>1317</v>
      </c>
      <c r="D192" s="59">
        <v>2</v>
      </c>
      <c r="E192" s="153">
        <v>1</v>
      </c>
      <c r="F192" s="153">
        <v>3</v>
      </c>
      <c r="G192" s="153"/>
      <c r="H192" s="153" t="s">
        <v>1324</v>
      </c>
      <c r="I192" s="153" t="s">
        <v>1324</v>
      </c>
      <c r="J192" s="153">
        <v>1</v>
      </c>
      <c r="K192" s="153" t="s">
        <v>1324</v>
      </c>
      <c r="L192" s="153" t="s">
        <v>1324</v>
      </c>
    </row>
    <row r="193" spans="1:12" ht="12.75" customHeight="1" x14ac:dyDescent="0.2">
      <c r="A193" s="153" t="s">
        <v>479</v>
      </c>
      <c r="B193" s="153" t="s">
        <v>1152</v>
      </c>
      <c r="C193" s="153" t="s">
        <v>1317</v>
      </c>
      <c r="D193" s="59">
        <v>2</v>
      </c>
      <c r="E193" s="153">
        <v>1</v>
      </c>
      <c r="F193" s="153">
        <v>3</v>
      </c>
      <c r="G193" s="153"/>
      <c r="H193" s="153" t="s">
        <v>1324</v>
      </c>
      <c r="I193" s="153" t="s">
        <v>1324</v>
      </c>
      <c r="J193" s="153">
        <v>1</v>
      </c>
      <c r="K193" s="153" t="s">
        <v>1324</v>
      </c>
      <c r="L193" s="153" t="s">
        <v>1324</v>
      </c>
    </row>
    <row r="194" spans="1:12" ht="12.75" customHeight="1" x14ac:dyDescent="0.2">
      <c r="A194" s="153" t="s">
        <v>479</v>
      </c>
      <c r="B194" s="153" t="s">
        <v>1190</v>
      </c>
      <c r="C194" s="153" t="s">
        <v>1317</v>
      </c>
      <c r="D194" s="59">
        <v>2</v>
      </c>
      <c r="E194" s="153">
        <v>1</v>
      </c>
      <c r="F194" s="153">
        <v>3</v>
      </c>
      <c r="G194" s="153"/>
      <c r="H194" s="153" t="s">
        <v>1324</v>
      </c>
      <c r="I194" s="153" t="s">
        <v>1324</v>
      </c>
      <c r="J194" s="153">
        <v>1</v>
      </c>
      <c r="K194" s="153" t="s">
        <v>1324</v>
      </c>
      <c r="L194" s="153" t="s">
        <v>1324</v>
      </c>
    </row>
    <row r="195" spans="1:12" ht="12.75" customHeight="1" x14ac:dyDescent="0.2">
      <c r="A195" s="153" t="s">
        <v>479</v>
      </c>
      <c r="B195" s="153" t="s">
        <v>1237</v>
      </c>
      <c r="C195" s="153" t="s">
        <v>1317</v>
      </c>
      <c r="D195" s="59">
        <v>2</v>
      </c>
      <c r="E195" s="153">
        <v>1</v>
      </c>
      <c r="F195" s="153">
        <v>3</v>
      </c>
      <c r="G195" s="153"/>
      <c r="H195" s="153" t="s">
        <v>1324</v>
      </c>
      <c r="I195" s="153" t="s">
        <v>1324</v>
      </c>
      <c r="J195" s="153">
        <v>1</v>
      </c>
      <c r="K195" s="153" t="s">
        <v>1324</v>
      </c>
      <c r="L195" s="153" t="s">
        <v>1324</v>
      </c>
    </row>
    <row r="196" spans="1:12" ht="12.75" customHeight="1" x14ac:dyDescent="0.2">
      <c r="A196" s="153" t="s">
        <v>479</v>
      </c>
      <c r="B196" s="153" t="s">
        <v>1155</v>
      </c>
      <c r="C196" s="153" t="s">
        <v>1156</v>
      </c>
      <c r="D196" s="59">
        <v>2</v>
      </c>
      <c r="E196" s="153">
        <v>1</v>
      </c>
      <c r="F196" s="153">
        <v>2</v>
      </c>
      <c r="G196" s="153"/>
      <c r="H196" s="153" t="s">
        <v>1324</v>
      </c>
      <c r="I196" s="153">
        <v>1</v>
      </c>
      <c r="J196" s="153" t="s">
        <v>1324</v>
      </c>
      <c r="K196" s="153" t="s">
        <v>1324</v>
      </c>
      <c r="L196" s="153" t="s">
        <v>1324</v>
      </c>
    </row>
    <row r="197" spans="1:12" ht="12.75" customHeight="1" x14ac:dyDescent="0.2">
      <c r="A197" s="59" t="s">
        <v>479</v>
      </c>
      <c r="B197" s="59" t="s">
        <v>1232</v>
      </c>
      <c r="C197" s="59" t="s">
        <v>1361</v>
      </c>
      <c r="D197" s="59">
        <v>2</v>
      </c>
      <c r="E197" s="153">
        <v>1</v>
      </c>
      <c r="F197" s="153">
        <v>1</v>
      </c>
      <c r="G197" s="153"/>
      <c r="H197" s="153">
        <v>1</v>
      </c>
      <c r="I197" s="153"/>
      <c r="J197" s="153"/>
      <c r="K197" s="153"/>
      <c r="L197" s="153"/>
    </row>
    <row r="198" spans="1:12" ht="12.75" customHeight="1" x14ac:dyDescent="0.2">
      <c r="A198" s="153" t="s">
        <v>479</v>
      </c>
      <c r="B198" s="153" t="s">
        <v>1239</v>
      </c>
      <c r="C198" s="153" t="s">
        <v>1240</v>
      </c>
      <c r="D198" s="59">
        <v>2</v>
      </c>
      <c r="E198" s="153">
        <v>6</v>
      </c>
      <c r="F198" s="153">
        <v>18</v>
      </c>
      <c r="G198" s="153"/>
      <c r="H198" s="153">
        <v>3</v>
      </c>
      <c r="I198" s="153" t="s">
        <v>1324</v>
      </c>
      <c r="J198" s="153">
        <v>3</v>
      </c>
      <c r="K198" s="153" t="s">
        <v>1324</v>
      </c>
      <c r="L198" s="153" t="s">
        <v>1324</v>
      </c>
    </row>
    <row r="199" spans="1:12" ht="12.75" customHeight="1" x14ac:dyDescent="0.2">
      <c r="A199" s="120" t="s">
        <v>479</v>
      </c>
      <c r="B199" s="120" t="s">
        <v>1246</v>
      </c>
      <c r="C199" s="120" t="s">
        <v>1247</v>
      </c>
      <c r="D199" s="59">
        <v>2</v>
      </c>
      <c r="E199" s="153">
        <v>1</v>
      </c>
      <c r="F199" s="153">
        <v>1</v>
      </c>
      <c r="G199" s="153"/>
      <c r="H199" s="153">
        <v>1</v>
      </c>
      <c r="I199" s="153" t="s">
        <v>1324</v>
      </c>
      <c r="J199" s="153" t="s">
        <v>1324</v>
      </c>
      <c r="K199" s="153" t="s">
        <v>1324</v>
      </c>
      <c r="L199" s="153" t="s">
        <v>1324</v>
      </c>
    </row>
    <row r="200" spans="1:12" ht="12.75" customHeight="1" x14ac:dyDescent="0.2">
      <c r="A200" s="59" t="s">
        <v>479</v>
      </c>
      <c r="B200" s="59" t="s">
        <v>1231</v>
      </c>
      <c r="C200" s="59" t="s">
        <v>1362</v>
      </c>
      <c r="D200" s="59">
        <v>2</v>
      </c>
      <c r="E200" s="153">
        <v>2</v>
      </c>
      <c r="F200" s="153">
        <v>2</v>
      </c>
      <c r="G200" s="153"/>
      <c r="H200" s="153">
        <v>2</v>
      </c>
      <c r="I200" s="153"/>
      <c r="J200" s="153"/>
      <c r="K200" s="153"/>
      <c r="L200" s="153"/>
    </row>
    <row r="201" spans="1:12" ht="12.75" customHeight="1" x14ac:dyDescent="0.2">
      <c r="A201" s="153" t="s">
        <v>479</v>
      </c>
      <c r="B201" s="153" t="s">
        <v>530</v>
      </c>
      <c r="C201" s="153" t="s">
        <v>531</v>
      </c>
      <c r="D201" s="59">
        <v>2</v>
      </c>
      <c r="E201" s="153">
        <v>3</v>
      </c>
      <c r="F201" s="153">
        <v>16</v>
      </c>
      <c r="G201" s="153"/>
      <c r="H201" s="153">
        <v>1</v>
      </c>
      <c r="I201" s="153">
        <v>1</v>
      </c>
      <c r="J201" s="153" t="s">
        <v>1324</v>
      </c>
      <c r="K201" s="153">
        <v>1</v>
      </c>
      <c r="L201" s="153" t="s">
        <v>1324</v>
      </c>
    </row>
    <row r="202" spans="1:12" ht="12.75" customHeight="1" x14ac:dyDescent="0.2">
      <c r="A202" s="59" t="s">
        <v>479</v>
      </c>
      <c r="B202" s="59" t="s">
        <v>1213</v>
      </c>
      <c r="C202" s="59" t="s">
        <v>1214</v>
      </c>
      <c r="D202" s="59">
        <v>2</v>
      </c>
      <c r="E202" s="153">
        <v>1</v>
      </c>
      <c r="F202" s="153">
        <v>13</v>
      </c>
      <c r="G202" s="153"/>
      <c r="H202" s="153"/>
      <c r="I202" s="153"/>
      <c r="J202" s="153"/>
      <c r="K202" s="153">
        <v>1</v>
      </c>
      <c r="L202" s="153"/>
    </row>
    <row r="203" spans="1:12" ht="12.75" customHeight="1" x14ac:dyDescent="0.2">
      <c r="A203" s="59" t="s">
        <v>479</v>
      </c>
      <c r="B203" s="59" t="s">
        <v>532</v>
      </c>
      <c r="C203" s="59" t="s">
        <v>296</v>
      </c>
      <c r="D203" s="59">
        <v>2</v>
      </c>
      <c r="E203" s="153">
        <v>2</v>
      </c>
      <c r="F203" s="153">
        <v>2</v>
      </c>
      <c r="G203" s="153"/>
      <c r="H203" s="153">
        <v>2</v>
      </c>
      <c r="I203" s="153"/>
      <c r="J203" s="153"/>
      <c r="K203" s="153"/>
      <c r="L203" s="153"/>
    </row>
    <row r="204" spans="1:12" ht="12.75" customHeight="1" x14ac:dyDescent="0.2">
      <c r="A204" s="166" t="s">
        <v>479</v>
      </c>
      <c r="B204" s="166" t="s">
        <v>533</v>
      </c>
      <c r="C204" s="166" t="s">
        <v>1318</v>
      </c>
      <c r="D204" s="166">
        <v>2</v>
      </c>
      <c r="E204" s="166">
        <v>1</v>
      </c>
      <c r="F204" s="166">
        <v>2</v>
      </c>
      <c r="G204" s="166"/>
      <c r="H204" s="166" t="s">
        <v>1324</v>
      </c>
      <c r="I204" s="166">
        <v>1</v>
      </c>
      <c r="J204" s="166" t="s">
        <v>1324</v>
      </c>
      <c r="K204" s="166" t="s">
        <v>1324</v>
      </c>
      <c r="L204" s="166" t="s">
        <v>1324</v>
      </c>
    </row>
    <row r="205" spans="1:12" ht="12.75" customHeight="1" x14ac:dyDescent="0.2">
      <c r="A205" s="48"/>
      <c r="B205" s="53">
        <f>COUNTA(B180:B204)</f>
        <v>25</v>
      </c>
      <c r="C205" s="53"/>
      <c r="D205" s="53"/>
      <c r="E205" s="20">
        <f>SUM(E180:E204)</f>
        <v>37</v>
      </c>
      <c r="F205" s="20">
        <f>SUM(F180:F204)</f>
        <v>106</v>
      </c>
      <c r="G205" s="33"/>
      <c r="H205" s="20">
        <f>SUM(H180:H204)</f>
        <v>17</v>
      </c>
      <c r="I205" s="20">
        <f>SUM(I180:I204)</f>
        <v>8</v>
      </c>
      <c r="J205" s="20">
        <f>SUM(J180:J204)</f>
        <v>10</v>
      </c>
      <c r="K205" s="20">
        <f>SUM(K180:K204)</f>
        <v>2</v>
      </c>
      <c r="L205" s="20">
        <f>SUM(L180:L204)</f>
        <v>0</v>
      </c>
    </row>
    <row r="206" spans="1:12" ht="12.75" customHeight="1" x14ac:dyDescent="0.2">
      <c r="A206" s="48"/>
      <c r="B206" s="53"/>
      <c r="C206" s="53"/>
      <c r="D206" s="53"/>
      <c r="E206" s="20"/>
      <c r="F206" s="20"/>
      <c r="G206" s="33"/>
      <c r="H206" s="20"/>
      <c r="I206" s="20"/>
      <c r="J206" s="20"/>
      <c r="K206" s="20"/>
      <c r="L206" s="20"/>
    </row>
    <row r="207" spans="1:12" ht="12.75" customHeight="1" x14ac:dyDescent="0.2">
      <c r="A207" s="153" t="s">
        <v>150</v>
      </c>
      <c r="B207" s="153" t="s">
        <v>538</v>
      </c>
      <c r="C207" s="153" t="s">
        <v>539</v>
      </c>
      <c r="D207" s="153">
        <v>1</v>
      </c>
      <c r="E207" s="153">
        <v>4</v>
      </c>
      <c r="F207" s="153">
        <v>6</v>
      </c>
      <c r="G207" s="153"/>
      <c r="H207" s="153">
        <v>3</v>
      </c>
      <c r="I207" s="153" t="s">
        <v>1324</v>
      </c>
      <c r="J207" s="153">
        <v>1</v>
      </c>
      <c r="K207" s="153" t="s">
        <v>1324</v>
      </c>
      <c r="L207" s="153" t="s">
        <v>1324</v>
      </c>
    </row>
    <row r="208" spans="1:12" ht="12.75" customHeight="1" x14ac:dyDescent="0.2">
      <c r="A208" s="153" t="s">
        <v>150</v>
      </c>
      <c r="B208" s="153" t="s">
        <v>540</v>
      </c>
      <c r="C208" s="153" t="s">
        <v>539</v>
      </c>
      <c r="D208" s="153">
        <v>1</v>
      </c>
      <c r="E208" s="153">
        <v>4</v>
      </c>
      <c r="F208" s="153">
        <v>6</v>
      </c>
      <c r="G208" s="153"/>
      <c r="H208" s="153">
        <v>3</v>
      </c>
      <c r="I208" s="153" t="s">
        <v>1324</v>
      </c>
      <c r="J208" s="153">
        <v>1</v>
      </c>
      <c r="K208" s="153" t="s">
        <v>1324</v>
      </c>
      <c r="L208" s="153" t="s">
        <v>1324</v>
      </c>
    </row>
    <row r="209" spans="1:12" ht="12.75" customHeight="1" x14ac:dyDescent="0.2">
      <c r="A209" s="153" t="s">
        <v>150</v>
      </c>
      <c r="B209" s="153" t="s">
        <v>541</v>
      </c>
      <c r="C209" s="153" t="s">
        <v>542</v>
      </c>
      <c r="D209" s="153">
        <v>1</v>
      </c>
      <c r="E209" s="153">
        <v>2</v>
      </c>
      <c r="F209" s="153">
        <v>4</v>
      </c>
      <c r="G209" s="153"/>
      <c r="H209" s="153">
        <v>1</v>
      </c>
      <c r="I209" s="153" t="s">
        <v>1324</v>
      </c>
      <c r="J209" s="153">
        <v>1</v>
      </c>
      <c r="K209" s="153" t="s">
        <v>1324</v>
      </c>
      <c r="L209" s="153" t="s">
        <v>1324</v>
      </c>
    </row>
    <row r="210" spans="1:12" ht="12.75" customHeight="1" x14ac:dyDescent="0.2">
      <c r="A210" s="153" t="s">
        <v>150</v>
      </c>
      <c r="B210" s="153" t="s">
        <v>543</v>
      </c>
      <c r="C210" s="153" t="s">
        <v>544</v>
      </c>
      <c r="D210" s="153">
        <v>1</v>
      </c>
      <c r="E210" s="153">
        <v>9</v>
      </c>
      <c r="F210" s="153">
        <v>13</v>
      </c>
      <c r="G210" s="153"/>
      <c r="H210" s="153">
        <v>6</v>
      </c>
      <c r="I210" s="153">
        <v>2</v>
      </c>
      <c r="J210" s="153">
        <v>1</v>
      </c>
      <c r="K210" s="153" t="s">
        <v>1324</v>
      </c>
      <c r="L210" s="153" t="s">
        <v>1324</v>
      </c>
    </row>
    <row r="211" spans="1:12" ht="12.75" customHeight="1" x14ac:dyDescent="0.2">
      <c r="A211" s="153" t="s">
        <v>150</v>
      </c>
      <c r="B211" s="153" t="s">
        <v>545</v>
      </c>
      <c r="C211" s="153" t="s">
        <v>544</v>
      </c>
      <c r="D211" s="153">
        <v>1</v>
      </c>
      <c r="E211" s="153">
        <v>9</v>
      </c>
      <c r="F211" s="153">
        <v>13</v>
      </c>
      <c r="G211" s="153"/>
      <c r="H211" s="153">
        <v>6</v>
      </c>
      <c r="I211" s="153">
        <v>2</v>
      </c>
      <c r="J211" s="153">
        <v>1</v>
      </c>
      <c r="K211" s="153" t="s">
        <v>1324</v>
      </c>
      <c r="L211" s="153" t="s">
        <v>1324</v>
      </c>
    </row>
    <row r="212" spans="1:12" ht="12.75" customHeight="1" x14ac:dyDescent="0.2">
      <c r="A212" s="153" t="s">
        <v>150</v>
      </c>
      <c r="B212" s="153" t="s">
        <v>546</v>
      </c>
      <c r="C212" s="153" t="s">
        <v>544</v>
      </c>
      <c r="D212" s="153">
        <v>1</v>
      </c>
      <c r="E212" s="153">
        <v>9</v>
      </c>
      <c r="F212" s="153">
        <v>13</v>
      </c>
      <c r="G212" s="153"/>
      <c r="H212" s="153">
        <v>6</v>
      </c>
      <c r="I212" s="153">
        <v>2</v>
      </c>
      <c r="J212" s="153">
        <v>1</v>
      </c>
      <c r="K212" s="153" t="s">
        <v>1324</v>
      </c>
      <c r="L212" s="153" t="s">
        <v>1324</v>
      </c>
    </row>
    <row r="213" spans="1:12" ht="12.75" customHeight="1" x14ac:dyDescent="0.2">
      <c r="A213" s="153" t="s">
        <v>150</v>
      </c>
      <c r="B213" s="153" t="s">
        <v>1250</v>
      </c>
      <c r="C213" s="153" t="s">
        <v>1251</v>
      </c>
      <c r="D213" s="153">
        <v>2</v>
      </c>
      <c r="E213" s="153">
        <v>3</v>
      </c>
      <c r="F213" s="153">
        <v>35</v>
      </c>
      <c r="G213" s="153"/>
      <c r="H213" s="153" t="s">
        <v>1324</v>
      </c>
      <c r="I213" s="153" t="s">
        <v>1324</v>
      </c>
      <c r="J213" s="153">
        <v>2</v>
      </c>
      <c r="K213" s="153">
        <v>1</v>
      </c>
      <c r="L213" s="153" t="s">
        <v>1324</v>
      </c>
    </row>
    <row r="214" spans="1:12" ht="12.75" customHeight="1" x14ac:dyDescent="0.2">
      <c r="A214" s="153" t="s">
        <v>150</v>
      </c>
      <c r="B214" s="153" t="s">
        <v>1260</v>
      </c>
      <c r="C214" s="153" t="s">
        <v>1261</v>
      </c>
      <c r="D214" s="153">
        <v>2</v>
      </c>
      <c r="E214" s="153">
        <v>1</v>
      </c>
      <c r="F214" s="153">
        <v>7</v>
      </c>
      <c r="G214" s="153"/>
      <c r="H214" s="153" t="s">
        <v>1324</v>
      </c>
      <c r="I214" s="153" t="s">
        <v>1324</v>
      </c>
      <c r="J214" s="153">
        <v>1</v>
      </c>
      <c r="K214" s="153" t="s">
        <v>1324</v>
      </c>
      <c r="L214" s="153" t="s">
        <v>1324</v>
      </c>
    </row>
    <row r="215" spans="1:12" ht="12.75" customHeight="1" x14ac:dyDescent="0.2">
      <c r="A215" s="153" t="s">
        <v>150</v>
      </c>
      <c r="B215" s="153" t="s">
        <v>1264</v>
      </c>
      <c r="C215" s="153" t="s">
        <v>1265</v>
      </c>
      <c r="D215" s="153">
        <v>2</v>
      </c>
      <c r="E215" s="153">
        <v>1</v>
      </c>
      <c r="F215" s="153">
        <v>7</v>
      </c>
      <c r="G215" s="153"/>
      <c r="H215" s="153" t="s">
        <v>1324</v>
      </c>
      <c r="I215" s="153" t="s">
        <v>1324</v>
      </c>
      <c r="J215" s="153">
        <v>1</v>
      </c>
      <c r="K215" s="153" t="s">
        <v>1324</v>
      </c>
      <c r="L215" s="153" t="s">
        <v>1324</v>
      </c>
    </row>
    <row r="216" spans="1:12" ht="12.75" customHeight="1" x14ac:dyDescent="0.2">
      <c r="A216" s="153" t="s">
        <v>150</v>
      </c>
      <c r="B216" s="153" t="s">
        <v>1252</v>
      </c>
      <c r="C216" s="153" t="s">
        <v>1319</v>
      </c>
      <c r="D216" s="153">
        <v>2</v>
      </c>
      <c r="E216" s="153">
        <v>1</v>
      </c>
      <c r="F216" s="153">
        <v>3</v>
      </c>
      <c r="G216" s="153"/>
      <c r="H216" s="153" t="s">
        <v>1324</v>
      </c>
      <c r="I216" s="153" t="s">
        <v>1324</v>
      </c>
      <c r="J216" s="153">
        <v>1</v>
      </c>
      <c r="K216" s="153" t="s">
        <v>1324</v>
      </c>
      <c r="L216" s="153" t="s">
        <v>1324</v>
      </c>
    </row>
    <row r="217" spans="1:12" ht="12.75" customHeight="1" x14ac:dyDescent="0.2">
      <c r="A217" s="153" t="s">
        <v>150</v>
      </c>
      <c r="B217" s="153" t="s">
        <v>547</v>
      </c>
      <c r="C217" s="153" t="s">
        <v>1320</v>
      </c>
      <c r="D217" s="153">
        <v>1</v>
      </c>
      <c r="E217" s="153">
        <v>2</v>
      </c>
      <c r="F217" s="153">
        <v>4</v>
      </c>
      <c r="G217" s="153"/>
      <c r="H217" s="153">
        <v>1</v>
      </c>
      <c r="I217" s="153" t="s">
        <v>1324</v>
      </c>
      <c r="J217" s="153">
        <v>1</v>
      </c>
      <c r="K217" s="153" t="s">
        <v>1324</v>
      </c>
      <c r="L217" s="153" t="s">
        <v>1324</v>
      </c>
    </row>
    <row r="218" spans="1:12" ht="12.75" customHeight="1" x14ac:dyDescent="0.2">
      <c r="A218" s="153" t="s">
        <v>150</v>
      </c>
      <c r="B218" s="153" t="s">
        <v>549</v>
      </c>
      <c r="C218" s="153" t="s">
        <v>550</v>
      </c>
      <c r="D218" s="153">
        <v>2</v>
      </c>
      <c r="E218" s="153">
        <v>2</v>
      </c>
      <c r="F218" s="153">
        <v>5</v>
      </c>
      <c r="G218" s="153"/>
      <c r="H218" s="153" t="s">
        <v>1324</v>
      </c>
      <c r="I218" s="153">
        <v>1</v>
      </c>
      <c r="J218" s="153">
        <v>1</v>
      </c>
      <c r="K218" s="153" t="s">
        <v>1324</v>
      </c>
      <c r="L218" s="153" t="s">
        <v>1324</v>
      </c>
    </row>
    <row r="219" spans="1:12" ht="12.75" customHeight="1" x14ac:dyDescent="0.2">
      <c r="A219" s="153" t="s">
        <v>150</v>
      </c>
      <c r="B219" s="153" t="s">
        <v>1272</v>
      </c>
      <c r="C219" s="153" t="s">
        <v>1273</v>
      </c>
      <c r="D219" s="153">
        <v>2</v>
      </c>
      <c r="E219" s="153">
        <v>1</v>
      </c>
      <c r="F219" s="153">
        <v>7</v>
      </c>
      <c r="G219" s="153"/>
      <c r="H219" s="153" t="s">
        <v>1324</v>
      </c>
      <c r="I219" s="153" t="s">
        <v>1324</v>
      </c>
      <c r="J219" s="153">
        <v>1</v>
      </c>
      <c r="K219" s="153" t="s">
        <v>1324</v>
      </c>
      <c r="L219" s="153" t="s">
        <v>1324</v>
      </c>
    </row>
    <row r="220" spans="1:12" ht="12.75" customHeight="1" x14ac:dyDescent="0.2">
      <c r="A220" s="153" t="s">
        <v>150</v>
      </c>
      <c r="B220" s="153" t="s">
        <v>1254</v>
      </c>
      <c r="C220" s="153" t="s">
        <v>1321</v>
      </c>
      <c r="D220" s="153">
        <v>2</v>
      </c>
      <c r="E220" s="153">
        <v>5</v>
      </c>
      <c r="F220" s="153">
        <v>7</v>
      </c>
      <c r="G220" s="153"/>
      <c r="H220" s="153">
        <v>4</v>
      </c>
      <c r="I220" s="153" t="s">
        <v>1324</v>
      </c>
      <c r="J220" s="153">
        <v>1</v>
      </c>
      <c r="K220" s="153" t="s">
        <v>1324</v>
      </c>
      <c r="L220" s="153" t="s">
        <v>1324</v>
      </c>
    </row>
    <row r="221" spans="1:12" ht="12.75" customHeight="1" x14ac:dyDescent="0.2">
      <c r="A221" s="153" t="s">
        <v>150</v>
      </c>
      <c r="B221" s="153" t="s">
        <v>1256</v>
      </c>
      <c r="C221" s="153" t="s">
        <v>1322</v>
      </c>
      <c r="D221" s="153">
        <v>2</v>
      </c>
      <c r="E221" s="153">
        <v>2</v>
      </c>
      <c r="F221" s="153">
        <v>4</v>
      </c>
      <c r="G221" s="153"/>
      <c r="H221" s="153">
        <v>1</v>
      </c>
      <c r="I221" s="153" t="s">
        <v>1324</v>
      </c>
      <c r="J221" s="153">
        <v>1</v>
      </c>
      <c r="K221" s="153" t="s">
        <v>1324</v>
      </c>
      <c r="L221" s="153" t="s">
        <v>1324</v>
      </c>
    </row>
    <row r="222" spans="1:12" ht="12.75" customHeight="1" x14ac:dyDescent="0.2">
      <c r="A222" s="153" t="s">
        <v>150</v>
      </c>
      <c r="B222" s="153" t="s">
        <v>1258</v>
      </c>
      <c r="C222" s="153" t="s">
        <v>1322</v>
      </c>
      <c r="D222" s="153">
        <v>2</v>
      </c>
      <c r="E222" s="153">
        <v>2</v>
      </c>
      <c r="F222" s="153">
        <v>4</v>
      </c>
      <c r="G222" s="153"/>
      <c r="H222" s="153">
        <v>1</v>
      </c>
      <c r="I222" s="153" t="s">
        <v>1324</v>
      </c>
      <c r="J222" s="153">
        <v>1</v>
      </c>
      <c r="K222" s="153" t="s">
        <v>1324</v>
      </c>
      <c r="L222" s="153" t="s">
        <v>1324</v>
      </c>
    </row>
    <row r="223" spans="1:12" ht="12.75" customHeight="1" x14ac:dyDescent="0.2">
      <c r="A223" s="153" t="s">
        <v>150</v>
      </c>
      <c r="B223" s="153" t="s">
        <v>1259</v>
      </c>
      <c r="C223" s="153" t="s">
        <v>1322</v>
      </c>
      <c r="D223" s="153">
        <v>2</v>
      </c>
      <c r="E223" s="153">
        <v>2</v>
      </c>
      <c r="F223" s="153">
        <v>4</v>
      </c>
      <c r="G223" s="153"/>
      <c r="H223" s="153">
        <v>1</v>
      </c>
      <c r="I223" s="153" t="s">
        <v>1324</v>
      </c>
      <c r="J223" s="153">
        <v>1</v>
      </c>
      <c r="K223" s="153" t="s">
        <v>1324</v>
      </c>
      <c r="L223" s="153" t="s">
        <v>1324</v>
      </c>
    </row>
    <row r="224" spans="1:12" ht="12.75" customHeight="1" x14ac:dyDescent="0.2">
      <c r="A224" s="153" t="s">
        <v>150</v>
      </c>
      <c r="B224" s="153" t="s">
        <v>1274</v>
      </c>
      <c r="C224" s="153" t="s">
        <v>1322</v>
      </c>
      <c r="D224" s="153">
        <v>2</v>
      </c>
      <c r="E224" s="153">
        <v>2</v>
      </c>
      <c r="F224" s="153">
        <v>4</v>
      </c>
      <c r="G224" s="153"/>
      <c r="H224" s="153">
        <v>1</v>
      </c>
      <c r="I224" s="153" t="s">
        <v>1324</v>
      </c>
      <c r="J224" s="153">
        <v>1</v>
      </c>
      <c r="K224" s="153" t="s">
        <v>1324</v>
      </c>
      <c r="L224" s="153" t="s">
        <v>1324</v>
      </c>
    </row>
    <row r="225" spans="1:12" ht="12.75" customHeight="1" x14ac:dyDescent="0.2">
      <c r="A225" s="153" t="s">
        <v>150</v>
      </c>
      <c r="B225" s="153" t="s">
        <v>551</v>
      </c>
      <c r="C225" s="153" t="s">
        <v>552</v>
      </c>
      <c r="D225" s="153">
        <v>2</v>
      </c>
      <c r="E225" s="153">
        <v>2</v>
      </c>
      <c r="F225" s="153">
        <v>5</v>
      </c>
      <c r="G225" s="153"/>
      <c r="H225" s="153" t="s">
        <v>1324</v>
      </c>
      <c r="I225" s="153">
        <v>1</v>
      </c>
      <c r="J225" s="153">
        <v>1</v>
      </c>
      <c r="K225" s="153" t="s">
        <v>1324</v>
      </c>
      <c r="L225" s="153" t="s">
        <v>1324</v>
      </c>
    </row>
    <row r="226" spans="1:12" ht="12.75" customHeight="1" x14ac:dyDescent="0.2">
      <c r="A226" s="153" t="s">
        <v>150</v>
      </c>
      <c r="B226" s="153" t="s">
        <v>1268</v>
      </c>
      <c r="C226" s="153" t="s">
        <v>1052</v>
      </c>
      <c r="D226" s="153">
        <v>2</v>
      </c>
      <c r="E226" s="153">
        <v>3</v>
      </c>
      <c r="F226" s="153">
        <v>9</v>
      </c>
      <c r="G226" s="153"/>
      <c r="H226" s="153" t="s">
        <v>1324</v>
      </c>
      <c r="I226" s="153">
        <v>1</v>
      </c>
      <c r="J226" s="153">
        <v>2</v>
      </c>
      <c r="K226" s="153" t="s">
        <v>1324</v>
      </c>
      <c r="L226" s="153" t="s">
        <v>1324</v>
      </c>
    </row>
    <row r="227" spans="1:12" ht="12.75" customHeight="1" x14ac:dyDescent="0.2">
      <c r="A227" s="153" t="s">
        <v>150</v>
      </c>
      <c r="B227" s="153" t="s">
        <v>1270</v>
      </c>
      <c r="C227" s="153" t="s">
        <v>1271</v>
      </c>
      <c r="D227" s="153">
        <v>2</v>
      </c>
      <c r="E227" s="153">
        <v>1</v>
      </c>
      <c r="F227" s="153">
        <v>3</v>
      </c>
      <c r="G227" s="153"/>
      <c r="H227" s="153" t="s">
        <v>1324</v>
      </c>
      <c r="I227" s="153" t="s">
        <v>1324</v>
      </c>
      <c r="J227" s="153">
        <v>1</v>
      </c>
      <c r="K227" s="153" t="s">
        <v>1324</v>
      </c>
      <c r="L227" s="153" t="s">
        <v>1324</v>
      </c>
    </row>
    <row r="228" spans="1:12" ht="12.75" customHeight="1" x14ac:dyDescent="0.2">
      <c r="A228" s="153" t="s">
        <v>150</v>
      </c>
      <c r="B228" s="153" t="s">
        <v>553</v>
      </c>
      <c r="C228" s="153" t="s">
        <v>554</v>
      </c>
      <c r="D228" s="153">
        <v>1</v>
      </c>
      <c r="E228" s="153">
        <v>16</v>
      </c>
      <c r="F228" s="153">
        <v>28</v>
      </c>
      <c r="G228" s="153"/>
      <c r="H228" s="153">
        <v>11</v>
      </c>
      <c r="I228" s="153">
        <v>1</v>
      </c>
      <c r="J228" s="153">
        <v>4</v>
      </c>
      <c r="K228" s="153" t="s">
        <v>1324</v>
      </c>
      <c r="L228" s="153" t="s">
        <v>1324</v>
      </c>
    </row>
    <row r="229" spans="1:12" ht="12.75" customHeight="1" x14ac:dyDescent="0.2">
      <c r="A229" s="166" t="s">
        <v>150</v>
      </c>
      <c r="B229" s="166" t="s">
        <v>1266</v>
      </c>
      <c r="C229" s="166" t="s">
        <v>1323</v>
      </c>
      <c r="D229" s="166">
        <v>2</v>
      </c>
      <c r="E229" s="166">
        <v>3</v>
      </c>
      <c r="F229" s="166">
        <v>5</v>
      </c>
      <c r="G229" s="166"/>
      <c r="H229" s="166">
        <v>2</v>
      </c>
      <c r="I229" s="166" t="s">
        <v>1324</v>
      </c>
      <c r="J229" s="166">
        <v>1</v>
      </c>
      <c r="K229" s="166" t="s">
        <v>1324</v>
      </c>
      <c r="L229" s="166" t="s">
        <v>1324</v>
      </c>
    </row>
    <row r="230" spans="1:12" ht="12.75" customHeight="1" x14ac:dyDescent="0.2">
      <c r="A230" s="30"/>
      <c r="B230" s="31">
        <f>COUNTA(B207:B229)</f>
        <v>23</v>
      </c>
      <c r="C230" s="31"/>
      <c r="D230" s="31"/>
      <c r="E230" s="27">
        <f>SUM(E207:E229)</f>
        <v>86</v>
      </c>
      <c r="F230" s="27">
        <f>SUM(F207:F229)</f>
        <v>196</v>
      </c>
      <c r="G230" s="33"/>
      <c r="H230" s="27">
        <f>SUM(H207:H229)</f>
        <v>47</v>
      </c>
      <c r="I230" s="27">
        <f>SUM(I207:I229)</f>
        <v>10</v>
      </c>
      <c r="J230" s="27">
        <f>SUM(J207:J229)</f>
        <v>28</v>
      </c>
      <c r="K230" s="27">
        <f>SUM(K207:K229)</f>
        <v>1</v>
      </c>
      <c r="L230" s="27">
        <f>SUM(L207:L229)</f>
        <v>0</v>
      </c>
    </row>
    <row r="231" spans="1:12" ht="12.75" customHeight="1" x14ac:dyDescent="0.2">
      <c r="A231" s="30"/>
      <c r="B231" s="31"/>
      <c r="C231" s="31"/>
      <c r="D231" s="31"/>
      <c r="E231" s="27"/>
      <c r="F231" s="27"/>
      <c r="G231" s="33"/>
      <c r="H231" s="27"/>
      <c r="I231" s="27"/>
      <c r="J231" s="27"/>
      <c r="K231" s="27"/>
      <c r="L231" s="27"/>
    </row>
    <row r="232" spans="1:12" ht="12.75" customHeight="1" x14ac:dyDescent="0.2">
      <c r="A232" s="30"/>
      <c r="B232" s="31"/>
      <c r="C232" s="31"/>
      <c r="D232" s="31"/>
      <c r="E232" s="27"/>
      <c r="F232" s="27"/>
      <c r="G232" s="33"/>
      <c r="H232" s="27"/>
      <c r="I232" s="27"/>
      <c r="J232" s="27"/>
      <c r="K232" s="27"/>
      <c r="L232" s="27"/>
    </row>
    <row r="233" spans="1:12" ht="12.75" customHeight="1" x14ac:dyDescent="0.2">
      <c r="B233" s="80"/>
      <c r="C233" s="92"/>
      <c r="D233" s="96" t="s">
        <v>1365</v>
      </c>
      <c r="E233" s="93"/>
    </row>
    <row r="234" spans="1:12" ht="12.75" customHeight="1" x14ac:dyDescent="0.2">
      <c r="B234" s="94"/>
      <c r="C234" s="95"/>
      <c r="D234" s="95" t="s">
        <v>133</v>
      </c>
      <c r="E234" s="79">
        <f>SUM(B66+B87+B103+B153+B158+B178+B205+B230)</f>
        <v>213</v>
      </c>
    </row>
    <row r="235" spans="1:12" ht="12.75" customHeight="1" x14ac:dyDescent="0.2">
      <c r="B235" s="94"/>
      <c r="C235" s="95"/>
      <c r="D235" s="95" t="s">
        <v>112</v>
      </c>
      <c r="E235" s="79">
        <f>SUM(E66+E87+E103+E153+E158+E178+E205+E230)</f>
        <v>483</v>
      </c>
    </row>
    <row r="236" spans="1:12" ht="12.75" customHeight="1" x14ac:dyDescent="0.2">
      <c r="B236" s="94"/>
      <c r="C236" s="95"/>
      <c r="D236" s="95" t="s">
        <v>113</v>
      </c>
      <c r="E236" s="78">
        <f>SUM(F66+F87+F103+F153+F158+F178+F205+F230)</f>
        <v>1556</v>
      </c>
    </row>
    <row r="237" spans="1:12" ht="12.75" customHeight="1" x14ac:dyDescent="0.2"/>
    <row r="238" spans="1:12" ht="12.75" customHeight="1" x14ac:dyDescent="0.2">
      <c r="C238" s="83" t="s">
        <v>141</v>
      </c>
      <c r="D238" s="83"/>
      <c r="E238" s="84"/>
      <c r="F238" s="84"/>
      <c r="G238" s="84"/>
      <c r="H238" s="87" t="s">
        <v>99</v>
      </c>
      <c r="I238" s="87" t="s">
        <v>111</v>
      </c>
    </row>
    <row r="239" spans="1:12" ht="12.75" customHeight="1" x14ac:dyDescent="0.2">
      <c r="C239" s="101"/>
      <c r="D239" s="101"/>
      <c r="E239" s="101"/>
      <c r="F239" s="85" t="s">
        <v>136</v>
      </c>
      <c r="H239" s="79">
        <f>SUM(H66+H87+H103+H153+H158+H178+H205+H230)</f>
        <v>264</v>
      </c>
      <c r="I239" s="90">
        <f>H239/(H244)</f>
        <v>0.54658385093167705</v>
      </c>
    </row>
    <row r="240" spans="1:12" ht="12.75" customHeight="1" x14ac:dyDescent="0.2">
      <c r="C240" s="101"/>
      <c r="D240" s="101"/>
      <c r="E240" s="101"/>
      <c r="F240" s="85" t="s">
        <v>137</v>
      </c>
      <c r="H240" s="79">
        <f>SUM(I66+I87+I103+I153+I158+I178+I205+I230)</f>
        <v>88</v>
      </c>
      <c r="I240" s="90">
        <f>H240/H244</f>
        <v>0.18219461697722567</v>
      </c>
    </row>
    <row r="241" spans="3:9" ht="12.75" customHeight="1" x14ac:dyDescent="0.2">
      <c r="C241" s="101"/>
      <c r="D241" s="101"/>
      <c r="E241" s="101"/>
      <c r="F241" s="85" t="s">
        <v>138</v>
      </c>
      <c r="H241" s="79">
        <f>SUM(J66+J87+J103+J153+J158+J178+J205+J230)</f>
        <v>100</v>
      </c>
      <c r="I241" s="90">
        <f>H241/H244</f>
        <v>0.20703933747412009</v>
      </c>
    </row>
    <row r="242" spans="3:9" ht="12.75" customHeight="1" x14ac:dyDescent="0.2">
      <c r="C242" s="101"/>
      <c r="D242" s="101"/>
      <c r="E242" s="101"/>
      <c r="F242" s="85" t="s">
        <v>139</v>
      </c>
      <c r="H242" s="79">
        <f>SUM(K66+K87+K103+K153+K158+K178+K205+K230)</f>
        <v>26</v>
      </c>
      <c r="I242" s="90">
        <f>H242/H244</f>
        <v>5.3830227743271224E-2</v>
      </c>
    </row>
    <row r="243" spans="3:9" ht="12.75" customHeight="1" x14ac:dyDescent="0.2">
      <c r="C243" s="101"/>
      <c r="D243" s="101"/>
      <c r="E243" s="101"/>
      <c r="F243" s="85" t="s">
        <v>140</v>
      </c>
      <c r="H243" s="100">
        <f>SUM(L66+L87+L103+L153+L158+L178+L205+L230)</f>
        <v>5</v>
      </c>
      <c r="I243" s="91">
        <f>H243/H244</f>
        <v>1.0351966873706004E-2</v>
      </c>
    </row>
    <row r="244" spans="3:9" ht="12.75" customHeight="1" x14ac:dyDescent="0.2">
      <c r="C244" s="101"/>
      <c r="D244" s="101"/>
      <c r="E244" s="101"/>
      <c r="F244" s="101"/>
      <c r="G244" s="85"/>
      <c r="H244" s="98">
        <f>SUM(H239:H243)</f>
        <v>483</v>
      </c>
      <c r="I244" s="90">
        <f>SUM(I239:I243)</f>
        <v>0.99999999999999989</v>
      </c>
    </row>
  </sheetData>
  <sortState ref="A198:L220">
    <sortCondition ref="C198:C220"/>
    <sortCondition ref="B198:B220"/>
  </sortState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2011 Swimming Season
Massachusetts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30"/>
  <sheetViews>
    <sheetView zoomScaleNormal="100" workbookViewId="0">
      <pane ySplit="2" topLeftCell="A588" activePane="bottomLeft" state="frozen"/>
      <selection pane="bottomLeft" activeCell="D3" sqref="D3:D615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7.7109375" style="6" customWidth="1"/>
    <col min="5" max="5" width="9.140625" style="51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47" customFormat="1" ht="12" customHeight="1" x14ac:dyDescent="0.2">
      <c r="A1" s="151"/>
      <c r="B1" s="178" t="s">
        <v>27</v>
      </c>
      <c r="C1" s="178"/>
      <c r="D1" s="58"/>
      <c r="E1" s="150"/>
      <c r="F1" s="58"/>
      <c r="G1" s="177" t="s">
        <v>29</v>
      </c>
      <c r="H1" s="177"/>
      <c r="I1" s="177"/>
      <c r="J1" s="58"/>
      <c r="K1" s="178" t="s">
        <v>40</v>
      </c>
      <c r="L1" s="178"/>
    </row>
    <row r="2" spans="1:12" s="50" customFormat="1" ht="48.75" customHeight="1" x14ac:dyDescent="0.15">
      <c r="A2" s="3" t="s">
        <v>13</v>
      </c>
      <c r="B2" s="3" t="s">
        <v>14</v>
      </c>
      <c r="C2" s="3" t="s">
        <v>11</v>
      </c>
      <c r="D2" s="3" t="s">
        <v>74</v>
      </c>
      <c r="E2" s="15" t="s">
        <v>28</v>
      </c>
      <c r="F2" s="3"/>
      <c r="G2" s="3" t="s">
        <v>1338</v>
      </c>
      <c r="H2" s="3" t="s">
        <v>15</v>
      </c>
      <c r="I2" s="3" t="s">
        <v>16</v>
      </c>
      <c r="J2" s="3"/>
      <c r="K2" s="3" t="s">
        <v>17</v>
      </c>
      <c r="L2" s="3" t="s">
        <v>18</v>
      </c>
    </row>
    <row r="3" spans="1:12" x14ac:dyDescent="0.2">
      <c r="A3" s="120" t="s">
        <v>155</v>
      </c>
      <c r="B3" s="120" t="s">
        <v>156</v>
      </c>
      <c r="C3" s="120" t="s">
        <v>157</v>
      </c>
      <c r="D3" s="120">
        <v>2</v>
      </c>
      <c r="E3" s="120">
        <v>106</v>
      </c>
      <c r="F3" s="108"/>
      <c r="G3" s="157" t="s">
        <v>30</v>
      </c>
      <c r="H3" s="153">
        <v>1</v>
      </c>
      <c r="I3" s="106">
        <f t="shared" ref="I3:I22" si="0">H3/E3</f>
        <v>9.433962264150943E-3</v>
      </c>
      <c r="J3" s="49"/>
      <c r="K3" s="115">
        <f t="shared" ref="K3:K22" si="1">E3-H3</f>
        <v>105</v>
      </c>
      <c r="L3" s="106">
        <f t="shared" ref="L3:L67" si="2">K3/E3</f>
        <v>0.99056603773584906</v>
      </c>
    </row>
    <row r="4" spans="1:12" x14ac:dyDescent="0.2">
      <c r="A4" s="120" t="s">
        <v>155</v>
      </c>
      <c r="B4" s="120" t="s">
        <v>158</v>
      </c>
      <c r="C4" s="120" t="s">
        <v>159</v>
      </c>
      <c r="D4" s="120">
        <v>2</v>
      </c>
      <c r="E4" s="120">
        <v>106</v>
      </c>
      <c r="F4" s="108"/>
      <c r="G4" s="165" t="s">
        <v>30</v>
      </c>
      <c r="H4" s="153">
        <v>1</v>
      </c>
      <c r="I4" s="106">
        <f t="shared" si="0"/>
        <v>9.433962264150943E-3</v>
      </c>
      <c r="J4" s="49"/>
      <c r="K4" s="115">
        <f t="shared" si="1"/>
        <v>105</v>
      </c>
      <c r="L4" s="106">
        <f t="shared" si="2"/>
        <v>0.99056603773584906</v>
      </c>
    </row>
    <row r="5" spans="1:12" x14ac:dyDescent="0.2">
      <c r="A5" s="120" t="s">
        <v>155</v>
      </c>
      <c r="B5" s="120" t="s">
        <v>160</v>
      </c>
      <c r="C5" s="120" t="s">
        <v>161</v>
      </c>
      <c r="D5" s="120">
        <v>2</v>
      </c>
      <c r="E5" s="120">
        <v>106</v>
      </c>
      <c r="F5" s="108"/>
      <c r="G5" s="157"/>
      <c r="H5" s="157"/>
      <c r="I5" s="106">
        <f t="shared" si="0"/>
        <v>0</v>
      </c>
      <c r="J5" s="49"/>
      <c r="K5" s="115">
        <f t="shared" si="1"/>
        <v>106</v>
      </c>
      <c r="L5" s="106">
        <f t="shared" si="2"/>
        <v>1</v>
      </c>
    </row>
    <row r="6" spans="1:12" x14ac:dyDescent="0.2">
      <c r="A6" s="111" t="s">
        <v>155</v>
      </c>
      <c r="B6" s="111" t="s">
        <v>768</v>
      </c>
      <c r="C6" s="111" t="s">
        <v>769</v>
      </c>
      <c r="D6" s="111">
        <v>2</v>
      </c>
      <c r="E6" s="111">
        <v>106</v>
      </c>
      <c r="F6" s="114"/>
      <c r="G6" s="165" t="s">
        <v>30</v>
      </c>
      <c r="H6" s="153">
        <v>4</v>
      </c>
      <c r="I6" s="106">
        <f t="shared" si="0"/>
        <v>3.7735849056603772E-2</v>
      </c>
      <c r="J6" s="49"/>
      <c r="K6" s="115">
        <f t="shared" si="1"/>
        <v>102</v>
      </c>
      <c r="L6" s="106">
        <f t="shared" si="2"/>
        <v>0.96226415094339623</v>
      </c>
    </row>
    <row r="7" spans="1:12" x14ac:dyDescent="0.2">
      <c r="A7" s="111" t="s">
        <v>155</v>
      </c>
      <c r="B7" s="111" t="s">
        <v>664</v>
      </c>
      <c r="C7" s="111" t="s">
        <v>665</v>
      </c>
      <c r="D7" s="111">
        <v>2</v>
      </c>
      <c r="E7" s="111">
        <v>106</v>
      </c>
      <c r="F7" s="114"/>
      <c r="G7" s="49"/>
      <c r="H7" s="115"/>
      <c r="I7" s="106">
        <f t="shared" si="0"/>
        <v>0</v>
      </c>
      <c r="J7" s="49"/>
      <c r="K7" s="115">
        <f t="shared" si="1"/>
        <v>106</v>
      </c>
      <c r="L7" s="106">
        <f t="shared" si="2"/>
        <v>1</v>
      </c>
    </row>
    <row r="8" spans="1:12" x14ac:dyDescent="0.2">
      <c r="A8" s="48" t="s">
        <v>155</v>
      </c>
      <c r="B8" s="48" t="s">
        <v>636</v>
      </c>
      <c r="C8" s="48" t="s">
        <v>637</v>
      </c>
      <c r="D8" s="48">
        <v>2</v>
      </c>
      <c r="E8" s="111">
        <v>106</v>
      </c>
      <c r="F8" s="114"/>
      <c r="G8" s="49"/>
      <c r="H8" s="115"/>
      <c r="I8" s="106">
        <f t="shared" si="0"/>
        <v>0</v>
      </c>
      <c r="J8" s="49"/>
      <c r="K8" s="115">
        <f t="shared" si="1"/>
        <v>106</v>
      </c>
      <c r="L8" s="106">
        <f t="shared" si="2"/>
        <v>1</v>
      </c>
    </row>
    <row r="9" spans="1:12" x14ac:dyDescent="0.2">
      <c r="A9" s="48" t="s">
        <v>155</v>
      </c>
      <c r="B9" s="48" t="s">
        <v>911</v>
      </c>
      <c r="C9" s="48" t="s">
        <v>912</v>
      </c>
      <c r="D9" s="48">
        <v>2</v>
      </c>
      <c r="E9" s="111">
        <v>106</v>
      </c>
      <c r="F9" s="114"/>
      <c r="G9" s="49"/>
      <c r="H9" s="115"/>
      <c r="I9" s="106">
        <f t="shared" si="0"/>
        <v>0</v>
      </c>
      <c r="J9" s="49"/>
      <c r="K9" s="115">
        <f t="shared" si="1"/>
        <v>106</v>
      </c>
      <c r="L9" s="106">
        <f t="shared" si="2"/>
        <v>1</v>
      </c>
    </row>
    <row r="10" spans="1:12" x14ac:dyDescent="0.2">
      <c r="A10" s="120" t="s">
        <v>155</v>
      </c>
      <c r="B10" s="120" t="s">
        <v>162</v>
      </c>
      <c r="C10" s="120" t="s">
        <v>163</v>
      </c>
      <c r="D10" s="111">
        <v>2</v>
      </c>
      <c r="E10" s="120">
        <v>106</v>
      </c>
      <c r="F10" s="108"/>
      <c r="G10" s="165" t="s">
        <v>30</v>
      </c>
      <c r="H10" s="153">
        <v>76</v>
      </c>
      <c r="I10" s="106">
        <f t="shared" si="0"/>
        <v>0.71698113207547165</v>
      </c>
      <c r="J10" s="49"/>
      <c r="K10" s="115">
        <f t="shared" si="1"/>
        <v>30</v>
      </c>
      <c r="L10" s="106">
        <f t="shared" si="2"/>
        <v>0.28301886792452829</v>
      </c>
    </row>
    <row r="11" spans="1:12" x14ac:dyDescent="0.2">
      <c r="A11" s="120" t="s">
        <v>155</v>
      </c>
      <c r="B11" s="120" t="s">
        <v>164</v>
      </c>
      <c r="C11" s="120" t="s">
        <v>165</v>
      </c>
      <c r="D11" s="120">
        <v>2</v>
      </c>
      <c r="E11" s="120">
        <v>106</v>
      </c>
      <c r="F11" s="108"/>
      <c r="G11" s="157"/>
      <c r="H11" s="157"/>
      <c r="I11" s="106">
        <f t="shared" si="0"/>
        <v>0</v>
      </c>
      <c r="J11" s="49"/>
      <c r="K11" s="115">
        <f t="shared" si="1"/>
        <v>106</v>
      </c>
      <c r="L11" s="106">
        <f t="shared" si="2"/>
        <v>1</v>
      </c>
    </row>
    <row r="12" spans="1:12" x14ac:dyDescent="0.2">
      <c r="A12" s="120" t="s">
        <v>155</v>
      </c>
      <c r="B12" s="120" t="s">
        <v>166</v>
      </c>
      <c r="C12" s="120" t="s">
        <v>167</v>
      </c>
      <c r="D12" s="120">
        <v>2</v>
      </c>
      <c r="E12" s="120">
        <v>106</v>
      </c>
      <c r="F12" s="108"/>
      <c r="G12" s="157"/>
      <c r="H12" s="157"/>
      <c r="I12" s="106">
        <f t="shared" si="0"/>
        <v>0</v>
      </c>
      <c r="J12" s="49"/>
      <c r="K12" s="115">
        <f t="shared" si="1"/>
        <v>106</v>
      </c>
      <c r="L12" s="106">
        <f t="shared" si="2"/>
        <v>1</v>
      </c>
    </row>
    <row r="13" spans="1:12" x14ac:dyDescent="0.2">
      <c r="A13" s="48" t="s">
        <v>155</v>
      </c>
      <c r="B13" s="48" t="s">
        <v>923</v>
      </c>
      <c r="C13" s="48" t="s">
        <v>167</v>
      </c>
      <c r="D13" s="48">
        <v>3</v>
      </c>
      <c r="E13" s="111">
        <v>106</v>
      </c>
      <c r="F13" s="114"/>
      <c r="G13" s="49"/>
      <c r="H13" s="115"/>
      <c r="I13" s="106">
        <f t="shared" si="0"/>
        <v>0</v>
      </c>
      <c r="J13" s="49"/>
      <c r="K13" s="115">
        <f t="shared" si="1"/>
        <v>106</v>
      </c>
      <c r="L13" s="106">
        <f t="shared" si="2"/>
        <v>1</v>
      </c>
    </row>
    <row r="14" spans="1:12" x14ac:dyDescent="0.2">
      <c r="A14" s="48" t="s">
        <v>155</v>
      </c>
      <c r="B14" s="48" t="s">
        <v>678</v>
      </c>
      <c r="C14" s="48" t="s">
        <v>679</v>
      </c>
      <c r="D14" s="48">
        <v>3</v>
      </c>
      <c r="E14" s="111">
        <v>106</v>
      </c>
      <c r="F14" s="114"/>
      <c r="G14" s="49"/>
      <c r="H14" s="115"/>
      <c r="I14" s="106">
        <f t="shared" si="0"/>
        <v>0</v>
      </c>
      <c r="J14" s="49"/>
      <c r="K14" s="115">
        <f t="shared" si="1"/>
        <v>106</v>
      </c>
      <c r="L14" s="106">
        <f t="shared" si="2"/>
        <v>1</v>
      </c>
    </row>
    <row r="15" spans="1:12" x14ac:dyDescent="0.2">
      <c r="A15" s="48" t="s">
        <v>155</v>
      </c>
      <c r="B15" s="48" t="s">
        <v>941</v>
      </c>
      <c r="C15" s="48" t="s">
        <v>942</v>
      </c>
      <c r="D15" s="48">
        <v>3</v>
      </c>
      <c r="E15" s="111">
        <v>106</v>
      </c>
      <c r="F15" s="114"/>
      <c r="G15" s="49"/>
      <c r="H15" s="115"/>
      <c r="I15" s="106">
        <f t="shared" si="0"/>
        <v>0</v>
      </c>
      <c r="J15" s="49"/>
      <c r="K15" s="115">
        <f t="shared" si="1"/>
        <v>106</v>
      </c>
      <c r="L15" s="106">
        <f t="shared" si="2"/>
        <v>1</v>
      </c>
    </row>
    <row r="16" spans="1:12" x14ac:dyDescent="0.2">
      <c r="A16" s="48" t="s">
        <v>155</v>
      </c>
      <c r="B16" s="48" t="s">
        <v>556</v>
      </c>
      <c r="C16" s="48" t="s">
        <v>557</v>
      </c>
      <c r="D16" s="48">
        <v>2</v>
      </c>
      <c r="E16" s="111">
        <v>106</v>
      </c>
      <c r="F16" s="114"/>
      <c r="G16" s="49"/>
      <c r="H16" s="115"/>
      <c r="I16" s="106">
        <f t="shared" si="0"/>
        <v>0</v>
      </c>
      <c r="J16" s="49"/>
      <c r="K16" s="115">
        <f t="shared" si="1"/>
        <v>106</v>
      </c>
      <c r="L16" s="106">
        <f t="shared" si="2"/>
        <v>1</v>
      </c>
    </row>
    <row r="17" spans="1:12" x14ac:dyDescent="0.2">
      <c r="A17" s="48" t="s">
        <v>155</v>
      </c>
      <c r="B17" s="48" t="s">
        <v>694</v>
      </c>
      <c r="C17" s="48" t="s">
        <v>695</v>
      </c>
      <c r="D17" s="48">
        <v>2</v>
      </c>
      <c r="E17" s="111">
        <v>106</v>
      </c>
      <c r="F17" s="114"/>
      <c r="G17" s="49"/>
      <c r="H17" s="115"/>
      <c r="I17" s="106">
        <f t="shared" si="0"/>
        <v>0</v>
      </c>
      <c r="J17" s="49"/>
      <c r="K17" s="115">
        <f t="shared" si="1"/>
        <v>106</v>
      </c>
      <c r="L17" s="106">
        <f t="shared" si="2"/>
        <v>1</v>
      </c>
    </row>
    <row r="18" spans="1:12" x14ac:dyDescent="0.2">
      <c r="A18" s="48" t="s">
        <v>155</v>
      </c>
      <c r="B18" s="48" t="s">
        <v>834</v>
      </c>
      <c r="C18" s="48" t="s">
        <v>835</v>
      </c>
      <c r="D18" s="48">
        <v>2</v>
      </c>
      <c r="E18" s="111">
        <v>106</v>
      </c>
      <c r="F18" s="114"/>
      <c r="G18" s="49"/>
      <c r="H18" s="115"/>
      <c r="I18" s="106">
        <f t="shared" si="0"/>
        <v>0</v>
      </c>
      <c r="J18" s="49"/>
      <c r="K18" s="115">
        <f t="shared" si="1"/>
        <v>106</v>
      </c>
      <c r="L18" s="106">
        <f t="shared" si="2"/>
        <v>1</v>
      </c>
    </row>
    <row r="19" spans="1:12" x14ac:dyDescent="0.2">
      <c r="A19" s="111" t="s">
        <v>155</v>
      </c>
      <c r="B19" s="111" t="s">
        <v>854</v>
      </c>
      <c r="C19" s="111" t="s">
        <v>855</v>
      </c>
      <c r="D19" s="111">
        <v>2</v>
      </c>
      <c r="E19" s="111">
        <v>106</v>
      </c>
      <c r="F19" s="114"/>
      <c r="G19" s="49"/>
      <c r="H19" s="115"/>
      <c r="I19" s="106">
        <f t="shared" si="0"/>
        <v>0</v>
      </c>
      <c r="J19" s="49"/>
      <c r="K19" s="115">
        <f t="shared" si="1"/>
        <v>106</v>
      </c>
      <c r="L19" s="106">
        <f t="shared" si="2"/>
        <v>1</v>
      </c>
    </row>
    <row r="20" spans="1:12" x14ac:dyDescent="0.2">
      <c r="A20" s="111" t="s">
        <v>155</v>
      </c>
      <c r="B20" s="111" t="s">
        <v>569</v>
      </c>
      <c r="C20" s="111" t="s">
        <v>570</v>
      </c>
      <c r="D20" s="111">
        <v>2</v>
      </c>
      <c r="E20" s="111">
        <v>106</v>
      </c>
      <c r="F20" s="114"/>
      <c r="G20" s="165" t="s">
        <v>30</v>
      </c>
      <c r="H20" s="153">
        <v>2</v>
      </c>
      <c r="I20" s="106">
        <f t="shared" si="0"/>
        <v>1.8867924528301886E-2</v>
      </c>
      <c r="J20" s="49"/>
      <c r="K20" s="115">
        <f t="shared" si="1"/>
        <v>104</v>
      </c>
      <c r="L20" s="106">
        <f t="shared" si="2"/>
        <v>0.98113207547169812</v>
      </c>
    </row>
    <row r="21" spans="1:12" x14ac:dyDescent="0.2">
      <c r="A21" s="48" t="s">
        <v>155</v>
      </c>
      <c r="B21" s="48" t="s">
        <v>842</v>
      </c>
      <c r="C21" s="48" t="s">
        <v>843</v>
      </c>
      <c r="D21" s="48">
        <v>2</v>
      </c>
      <c r="E21" s="111">
        <v>106</v>
      </c>
      <c r="F21" s="114"/>
      <c r="G21" s="165" t="s">
        <v>30</v>
      </c>
      <c r="H21" s="153">
        <v>2</v>
      </c>
      <c r="I21" s="106">
        <f t="shared" si="0"/>
        <v>1.8867924528301886E-2</v>
      </c>
      <c r="J21" s="49"/>
      <c r="K21" s="115">
        <f t="shared" si="1"/>
        <v>104</v>
      </c>
      <c r="L21" s="106">
        <f t="shared" si="2"/>
        <v>0.98113207547169812</v>
      </c>
    </row>
    <row r="22" spans="1:12" x14ac:dyDescent="0.2">
      <c r="A22" s="111" t="s">
        <v>155</v>
      </c>
      <c r="B22" s="111" t="s">
        <v>668</v>
      </c>
      <c r="C22" s="111" t="s">
        <v>669</v>
      </c>
      <c r="D22" s="111">
        <v>2</v>
      </c>
      <c r="E22" s="111">
        <v>106</v>
      </c>
      <c r="F22" s="114"/>
      <c r="G22" s="49"/>
      <c r="H22" s="115"/>
      <c r="I22" s="106">
        <f t="shared" si="0"/>
        <v>0</v>
      </c>
      <c r="J22" s="49"/>
      <c r="K22" s="115">
        <f t="shared" si="1"/>
        <v>106</v>
      </c>
      <c r="L22" s="106">
        <f t="shared" si="2"/>
        <v>1</v>
      </c>
    </row>
    <row r="23" spans="1:12" x14ac:dyDescent="0.2">
      <c r="A23" s="59" t="s">
        <v>155</v>
      </c>
      <c r="B23" s="59" t="s">
        <v>240</v>
      </c>
      <c r="C23" s="59" t="s">
        <v>1357</v>
      </c>
      <c r="D23" s="111">
        <v>2</v>
      </c>
      <c r="E23" s="111">
        <v>106</v>
      </c>
      <c r="F23" s="114"/>
      <c r="G23" s="165" t="s">
        <v>30</v>
      </c>
      <c r="H23" s="115">
        <v>1</v>
      </c>
      <c r="I23" s="106"/>
      <c r="J23" s="49"/>
      <c r="K23" s="115"/>
      <c r="L23" s="106"/>
    </row>
    <row r="24" spans="1:12" x14ac:dyDescent="0.2">
      <c r="A24" s="120" t="s">
        <v>155</v>
      </c>
      <c r="B24" s="120" t="s">
        <v>168</v>
      </c>
      <c r="C24" s="120" t="s">
        <v>169</v>
      </c>
      <c r="D24" s="120">
        <v>2</v>
      </c>
      <c r="E24" s="111">
        <v>106</v>
      </c>
      <c r="F24" s="114"/>
      <c r="G24" s="165"/>
      <c r="I24" s="106">
        <f>H244/E24</f>
        <v>0</v>
      </c>
      <c r="J24" s="49"/>
      <c r="K24" s="115">
        <f>E24-H244</f>
        <v>106</v>
      </c>
      <c r="L24" s="106">
        <f t="shared" si="2"/>
        <v>1</v>
      </c>
    </row>
    <row r="25" spans="1:12" x14ac:dyDescent="0.2">
      <c r="A25" s="48" t="s">
        <v>155</v>
      </c>
      <c r="B25" s="48" t="s">
        <v>936</v>
      </c>
      <c r="C25" s="48" t="s">
        <v>169</v>
      </c>
      <c r="D25" s="48">
        <v>2</v>
      </c>
      <c r="E25" s="120">
        <v>106</v>
      </c>
      <c r="F25" s="108"/>
      <c r="G25" s="157"/>
      <c r="H25" s="157"/>
      <c r="I25" s="106">
        <f t="shared" ref="I25:I87" si="3">H25/E25</f>
        <v>0</v>
      </c>
      <c r="J25" s="49"/>
      <c r="K25" s="115">
        <f t="shared" ref="K25:K87" si="4">E25-H25</f>
        <v>106</v>
      </c>
      <c r="L25" s="106">
        <f t="shared" si="2"/>
        <v>1</v>
      </c>
    </row>
    <row r="26" spans="1:12" x14ac:dyDescent="0.2">
      <c r="A26" s="48" t="s">
        <v>155</v>
      </c>
      <c r="B26" s="48" t="s">
        <v>877</v>
      </c>
      <c r="C26" s="48" t="s">
        <v>878</v>
      </c>
      <c r="D26" s="48">
        <v>2</v>
      </c>
      <c r="E26" s="111">
        <v>106</v>
      </c>
      <c r="F26" s="114"/>
      <c r="G26" s="49"/>
      <c r="H26" s="115"/>
      <c r="I26" s="106">
        <f t="shared" si="3"/>
        <v>0</v>
      </c>
      <c r="J26" s="49"/>
      <c r="K26" s="115">
        <f t="shared" si="4"/>
        <v>106</v>
      </c>
      <c r="L26" s="106">
        <f t="shared" si="2"/>
        <v>1</v>
      </c>
    </row>
    <row r="27" spans="1:12" x14ac:dyDescent="0.2">
      <c r="A27" s="48" t="s">
        <v>155</v>
      </c>
      <c r="B27" s="48" t="s">
        <v>692</v>
      </c>
      <c r="C27" s="48" t="s">
        <v>693</v>
      </c>
      <c r="D27" s="48">
        <v>2</v>
      </c>
      <c r="E27" s="111">
        <v>106</v>
      </c>
      <c r="F27" s="114"/>
      <c r="G27" s="49"/>
      <c r="H27" s="115"/>
      <c r="I27" s="106">
        <f t="shared" si="3"/>
        <v>0</v>
      </c>
      <c r="J27" s="49"/>
      <c r="K27" s="115">
        <f t="shared" si="4"/>
        <v>106</v>
      </c>
      <c r="L27" s="106">
        <f t="shared" si="2"/>
        <v>1</v>
      </c>
    </row>
    <row r="28" spans="1:12" x14ac:dyDescent="0.2">
      <c r="A28" s="111" t="s">
        <v>155</v>
      </c>
      <c r="B28" s="111" t="s">
        <v>826</v>
      </c>
      <c r="C28" s="111" t="s">
        <v>827</v>
      </c>
      <c r="D28" s="111">
        <v>2</v>
      </c>
      <c r="E28" s="111">
        <v>106</v>
      </c>
      <c r="F28" s="114"/>
      <c r="G28" s="49"/>
      <c r="H28" s="115"/>
      <c r="I28" s="106">
        <f t="shared" si="3"/>
        <v>0</v>
      </c>
      <c r="J28" s="49"/>
      <c r="K28" s="115">
        <f t="shared" si="4"/>
        <v>106</v>
      </c>
      <c r="L28" s="106">
        <f t="shared" si="2"/>
        <v>1</v>
      </c>
    </row>
    <row r="29" spans="1:12" x14ac:dyDescent="0.2">
      <c r="A29" s="111" t="s">
        <v>155</v>
      </c>
      <c r="B29" s="111" t="s">
        <v>891</v>
      </c>
      <c r="C29" s="111" t="s">
        <v>892</v>
      </c>
      <c r="D29" s="111">
        <v>2</v>
      </c>
      <c r="E29" s="111">
        <v>106</v>
      </c>
      <c r="F29" s="114"/>
      <c r="G29" s="49"/>
      <c r="H29" s="115"/>
      <c r="I29" s="106">
        <f t="shared" si="3"/>
        <v>0</v>
      </c>
      <c r="J29" s="49"/>
      <c r="K29" s="115">
        <f t="shared" si="4"/>
        <v>106</v>
      </c>
      <c r="L29" s="106">
        <f t="shared" si="2"/>
        <v>1</v>
      </c>
    </row>
    <row r="30" spans="1:12" x14ac:dyDescent="0.2">
      <c r="A30" s="48" t="s">
        <v>155</v>
      </c>
      <c r="B30" s="48" t="s">
        <v>623</v>
      </c>
      <c r="C30" s="48" t="s">
        <v>624</v>
      </c>
      <c r="D30" s="48">
        <v>2</v>
      </c>
      <c r="E30" s="111">
        <v>106</v>
      </c>
      <c r="F30" s="114"/>
      <c r="G30" s="49"/>
      <c r="H30" s="115"/>
      <c r="I30" s="106">
        <f t="shared" si="3"/>
        <v>0</v>
      </c>
      <c r="J30" s="49"/>
      <c r="K30" s="115">
        <f t="shared" si="4"/>
        <v>106</v>
      </c>
      <c r="L30" s="106">
        <f t="shared" si="2"/>
        <v>1</v>
      </c>
    </row>
    <row r="31" spans="1:12" x14ac:dyDescent="0.2">
      <c r="A31" s="48" t="s">
        <v>155</v>
      </c>
      <c r="B31" s="48" t="s">
        <v>830</v>
      </c>
      <c r="C31" s="153" t="s">
        <v>1298</v>
      </c>
      <c r="D31" s="48">
        <v>2</v>
      </c>
      <c r="E31" s="111">
        <v>106</v>
      </c>
      <c r="F31" s="114"/>
      <c r="G31" s="165" t="s">
        <v>30</v>
      </c>
      <c r="H31" s="153">
        <v>1</v>
      </c>
      <c r="I31" s="106">
        <f t="shared" si="3"/>
        <v>9.433962264150943E-3</v>
      </c>
      <c r="J31" s="49"/>
      <c r="K31" s="115">
        <f t="shared" si="4"/>
        <v>105</v>
      </c>
      <c r="L31" s="106">
        <f t="shared" si="2"/>
        <v>0.99056603773584906</v>
      </c>
    </row>
    <row r="32" spans="1:12" x14ac:dyDescent="0.2">
      <c r="A32" s="48" t="s">
        <v>155</v>
      </c>
      <c r="B32" s="48" t="s">
        <v>913</v>
      </c>
      <c r="C32" s="48" t="s">
        <v>914</v>
      </c>
      <c r="D32" s="48">
        <v>2</v>
      </c>
      <c r="E32" s="111">
        <v>106</v>
      </c>
      <c r="F32" s="114"/>
      <c r="G32" s="49"/>
      <c r="H32" s="115"/>
      <c r="I32" s="106">
        <f t="shared" si="3"/>
        <v>0</v>
      </c>
      <c r="J32" s="49"/>
      <c r="K32" s="115">
        <f t="shared" si="4"/>
        <v>106</v>
      </c>
      <c r="L32" s="106">
        <f t="shared" si="2"/>
        <v>1</v>
      </c>
    </row>
    <row r="33" spans="1:12" x14ac:dyDescent="0.2">
      <c r="A33" s="48" t="s">
        <v>155</v>
      </c>
      <c r="B33" s="48" t="s">
        <v>885</v>
      </c>
      <c r="C33" s="48" t="s">
        <v>886</v>
      </c>
      <c r="D33" s="48">
        <v>3</v>
      </c>
      <c r="E33" s="111">
        <v>106</v>
      </c>
      <c r="F33" s="114"/>
      <c r="G33" s="49"/>
      <c r="H33" s="115"/>
      <c r="I33" s="106">
        <f t="shared" si="3"/>
        <v>0</v>
      </c>
      <c r="J33" s="49"/>
      <c r="K33" s="115">
        <f t="shared" si="4"/>
        <v>106</v>
      </c>
      <c r="L33" s="106">
        <f t="shared" si="2"/>
        <v>1</v>
      </c>
    </row>
    <row r="34" spans="1:12" x14ac:dyDescent="0.2">
      <c r="A34" s="120" t="s">
        <v>155</v>
      </c>
      <c r="B34" s="120" t="s">
        <v>170</v>
      </c>
      <c r="C34" s="120" t="s">
        <v>171</v>
      </c>
      <c r="D34" s="120">
        <v>2</v>
      </c>
      <c r="E34" s="120">
        <v>106</v>
      </c>
      <c r="F34" s="108"/>
      <c r="G34" s="157"/>
      <c r="H34" s="157"/>
      <c r="I34" s="106">
        <f t="shared" si="3"/>
        <v>0</v>
      </c>
      <c r="J34" s="49"/>
      <c r="K34" s="115">
        <f t="shared" si="4"/>
        <v>106</v>
      </c>
      <c r="L34" s="106">
        <f t="shared" si="2"/>
        <v>1</v>
      </c>
    </row>
    <row r="35" spans="1:12" x14ac:dyDescent="0.2">
      <c r="A35" s="48" t="s">
        <v>155</v>
      </c>
      <c r="B35" s="48" t="s">
        <v>704</v>
      </c>
      <c r="C35" s="48" t="s">
        <v>705</v>
      </c>
      <c r="D35" s="48">
        <v>3</v>
      </c>
      <c r="E35" s="111">
        <v>106</v>
      </c>
      <c r="F35" s="114"/>
      <c r="G35" s="165" t="s">
        <v>30</v>
      </c>
      <c r="H35" s="153">
        <v>2</v>
      </c>
      <c r="I35" s="106">
        <f t="shared" si="3"/>
        <v>1.8867924528301886E-2</v>
      </c>
      <c r="J35" s="49"/>
      <c r="K35" s="115">
        <f t="shared" si="4"/>
        <v>104</v>
      </c>
      <c r="L35" s="106">
        <f t="shared" si="2"/>
        <v>0.98113207547169812</v>
      </c>
    </row>
    <row r="36" spans="1:12" x14ac:dyDescent="0.2">
      <c r="A36" s="48" t="s">
        <v>155</v>
      </c>
      <c r="B36" s="48" t="s">
        <v>744</v>
      </c>
      <c r="C36" s="48" t="s">
        <v>745</v>
      </c>
      <c r="D36" s="48">
        <v>3</v>
      </c>
      <c r="E36" s="111">
        <v>106</v>
      </c>
      <c r="F36" s="114"/>
      <c r="G36" s="49"/>
      <c r="H36" s="115"/>
      <c r="I36" s="106">
        <f t="shared" si="3"/>
        <v>0</v>
      </c>
      <c r="J36" s="49"/>
      <c r="K36" s="115">
        <f t="shared" si="4"/>
        <v>106</v>
      </c>
      <c r="L36" s="106">
        <f t="shared" si="2"/>
        <v>1</v>
      </c>
    </row>
    <row r="37" spans="1:12" x14ac:dyDescent="0.2">
      <c r="A37" s="48" t="s">
        <v>155</v>
      </c>
      <c r="B37" s="48" t="s">
        <v>889</v>
      </c>
      <c r="C37" s="48" t="s">
        <v>890</v>
      </c>
      <c r="D37" s="48">
        <v>3</v>
      </c>
      <c r="E37" s="111">
        <v>106</v>
      </c>
      <c r="F37" s="114"/>
      <c r="G37" s="49"/>
      <c r="H37" s="115"/>
      <c r="I37" s="106">
        <f t="shared" si="3"/>
        <v>0</v>
      </c>
      <c r="J37" s="49"/>
      <c r="K37" s="115">
        <f t="shared" si="4"/>
        <v>106</v>
      </c>
      <c r="L37" s="106">
        <f t="shared" si="2"/>
        <v>1</v>
      </c>
    </row>
    <row r="38" spans="1:12" x14ac:dyDescent="0.2">
      <c r="A38" s="111" t="s">
        <v>155</v>
      </c>
      <c r="B38" s="111" t="s">
        <v>575</v>
      </c>
      <c r="C38" s="111" t="s">
        <v>576</v>
      </c>
      <c r="D38" s="111">
        <v>2</v>
      </c>
      <c r="E38" s="111">
        <v>106</v>
      </c>
      <c r="F38" s="114"/>
      <c r="G38" s="49"/>
      <c r="H38" s="115"/>
      <c r="I38" s="106">
        <f t="shared" si="3"/>
        <v>0</v>
      </c>
      <c r="J38" s="49"/>
      <c r="K38" s="115">
        <f t="shared" si="4"/>
        <v>106</v>
      </c>
      <c r="L38" s="106">
        <f t="shared" si="2"/>
        <v>1</v>
      </c>
    </row>
    <row r="39" spans="1:12" x14ac:dyDescent="0.2">
      <c r="A39" s="48" t="s">
        <v>155</v>
      </c>
      <c r="B39" s="48" t="s">
        <v>573</v>
      </c>
      <c r="C39" s="48" t="s">
        <v>574</v>
      </c>
      <c r="D39" s="48">
        <v>2</v>
      </c>
      <c r="E39" s="111">
        <v>106</v>
      </c>
      <c r="F39" s="114"/>
      <c r="G39" s="49"/>
      <c r="H39" s="115"/>
      <c r="I39" s="106">
        <f t="shared" si="3"/>
        <v>0</v>
      </c>
      <c r="J39" s="49"/>
      <c r="K39" s="115">
        <f t="shared" si="4"/>
        <v>106</v>
      </c>
      <c r="L39" s="106">
        <f t="shared" si="2"/>
        <v>1</v>
      </c>
    </row>
    <row r="40" spans="1:12" x14ac:dyDescent="0.2">
      <c r="A40" s="111" t="s">
        <v>155</v>
      </c>
      <c r="B40" s="111" t="s">
        <v>603</v>
      </c>
      <c r="C40" s="111" t="s">
        <v>604</v>
      </c>
      <c r="D40" s="111">
        <v>2</v>
      </c>
      <c r="E40" s="111">
        <v>106</v>
      </c>
      <c r="F40" s="114"/>
      <c r="G40" s="165" t="s">
        <v>30</v>
      </c>
      <c r="H40" s="153">
        <v>4</v>
      </c>
      <c r="I40" s="106">
        <f t="shared" si="3"/>
        <v>3.7735849056603772E-2</v>
      </c>
      <c r="J40" s="49"/>
      <c r="K40" s="115">
        <f t="shared" si="4"/>
        <v>102</v>
      </c>
      <c r="L40" s="106">
        <f t="shared" si="2"/>
        <v>0.96226415094339623</v>
      </c>
    </row>
    <row r="41" spans="1:12" x14ac:dyDescent="0.2">
      <c r="A41" s="48" t="s">
        <v>155</v>
      </c>
      <c r="B41" s="48" t="s">
        <v>740</v>
      </c>
      <c r="C41" s="48" t="s">
        <v>741</v>
      </c>
      <c r="D41" s="48">
        <v>2</v>
      </c>
      <c r="E41" s="111">
        <v>106</v>
      </c>
      <c r="F41" s="114"/>
      <c r="G41" s="49"/>
      <c r="H41" s="115"/>
      <c r="I41" s="106">
        <f t="shared" si="3"/>
        <v>0</v>
      </c>
      <c r="J41" s="49"/>
      <c r="K41" s="115">
        <f t="shared" si="4"/>
        <v>106</v>
      </c>
      <c r="L41" s="106">
        <f t="shared" si="2"/>
        <v>1</v>
      </c>
    </row>
    <row r="42" spans="1:12" x14ac:dyDescent="0.2">
      <c r="A42" s="111" t="s">
        <v>155</v>
      </c>
      <c r="B42" s="111" t="s">
        <v>903</v>
      </c>
      <c r="C42" s="111" t="s">
        <v>904</v>
      </c>
      <c r="D42" s="111">
        <v>2</v>
      </c>
      <c r="E42" s="111">
        <v>106</v>
      </c>
      <c r="F42" s="114"/>
      <c r="G42" s="49"/>
      <c r="H42" s="115"/>
      <c r="I42" s="106">
        <f t="shared" si="3"/>
        <v>0</v>
      </c>
      <c r="J42" s="49"/>
      <c r="K42" s="115">
        <f t="shared" si="4"/>
        <v>106</v>
      </c>
      <c r="L42" s="106">
        <f t="shared" si="2"/>
        <v>1</v>
      </c>
    </row>
    <row r="43" spans="1:12" x14ac:dyDescent="0.2">
      <c r="A43" s="48" t="s">
        <v>155</v>
      </c>
      <c r="B43" s="48" t="s">
        <v>792</v>
      </c>
      <c r="C43" s="48" t="s">
        <v>793</v>
      </c>
      <c r="D43" s="48">
        <v>2</v>
      </c>
      <c r="E43" s="111">
        <v>106</v>
      </c>
      <c r="F43" s="114"/>
      <c r="G43" s="49"/>
      <c r="H43" s="115"/>
      <c r="I43" s="106">
        <f t="shared" si="3"/>
        <v>0</v>
      </c>
      <c r="J43" s="49"/>
      <c r="K43" s="115">
        <f t="shared" si="4"/>
        <v>106</v>
      </c>
      <c r="L43" s="106">
        <f t="shared" si="2"/>
        <v>1</v>
      </c>
    </row>
    <row r="44" spans="1:12" x14ac:dyDescent="0.2">
      <c r="A44" s="48" t="s">
        <v>155</v>
      </c>
      <c r="B44" s="48" t="s">
        <v>732</v>
      </c>
      <c r="C44" s="48" t="s">
        <v>733</v>
      </c>
      <c r="D44" s="48">
        <v>2</v>
      </c>
      <c r="E44" s="111">
        <v>106</v>
      </c>
      <c r="F44" s="114"/>
      <c r="G44" s="49"/>
      <c r="H44" s="115"/>
      <c r="I44" s="106">
        <f t="shared" si="3"/>
        <v>0</v>
      </c>
      <c r="J44" s="49"/>
      <c r="K44" s="115">
        <f t="shared" si="4"/>
        <v>106</v>
      </c>
      <c r="L44" s="106">
        <f t="shared" si="2"/>
        <v>1</v>
      </c>
    </row>
    <row r="45" spans="1:12" x14ac:dyDescent="0.2">
      <c r="A45" s="48" t="s">
        <v>155</v>
      </c>
      <c r="B45" s="48" t="s">
        <v>650</v>
      </c>
      <c r="C45" s="48" t="s">
        <v>651</v>
      </c>
      <c r="D45" s="48">
        <v>2</v>
      </c>
      <c r="E45" s="111">
        <v>106</v>
      </c>
      <c r="F45" s="114"/>
      <c r="G45" s="49"/>
      <c r="H45" s="115"/>
      <c r="I45" s="106">
        <f t="shared" si="3"/>
        <v>0</v>
      </c>
      <c r="J45" s="49"/>
      <c r="K45" s="115">
        <f t="shared" si="4"/>
        <v>106</v>
      </c>
      <c r="L45" s="106">
        <f t="shared" si="2"/>
        <v>1</v>
      </c>
    </row>
    <row r="46" spans="1:12" x14ac:dyDescent="0.2">
      <c r="A46" s="111" t="s">
        <v>155</v>
      </c>
      <c r="B46" s="111" t="s">
        <v>597</v>
      </c>
      <c r="C46" s="111" t="s">
        <v>598</v>
      </c>
      <c r="D46" s="111">
        <v>2</v>
      </c>
      <c r="E46" s="111">
        <v>106</v>
      </c>
      <c r="F46" s="114"/>
      <c r="G46" s="49"/>
      <c r="H46" s="115"/>
      <c r="I46" s="106">
        <f t="shared" si="3"/>
        <v>0</v>
      </c>
      <c r="J46" s="49"/>
      <c r="K46" s="115">
        <f t="shared" si="4"/>
        <v>106</v>
      </c>
      <c r="L46" s="106">
        <f t="shared" si="2"/>
        <v>1</v>
      </c>
    </row>
    <row r="47" spans="1:12" x14ac:dyDescent="0.2">
      <c r="A47" s="48" t="s">
        <v>155</v>
      </c>
      <c r="B47" s="48" t="s">
        <v>921</v>
      </c>
      <c r="C47" s="48" t="s">
        <v>922</v>
      </c>
      <c r="D47" s="48">
        <v>2</v>
      </c>
      <c r="E47" s="111">
        <v>106</v>
      </c>
      <c r="F47" s="114"/>
      <c r="G47" s="49"/>
      <c r="H47" s="115"/>
      <c r="I47" s="106">
        <f t="shared" si="3"/>
        <v>0</v>
      </c>
      <c r="J47" s="49"/>
      <c r="K47" s="115">
        <f t="shared" si="4"/>
        <v>106</v>
      </c>
      <c r="L47" s="106">
        <f t="shared" si="2"/>
        <v>1</v>
      </c>
    </row>
    <row r="48" spans="1:12" x14ac:dyDescent="0.2">
      <c r="A48" s="48" t="s">
        <v>155</v>
      </c>
      <c r="B48" s="111" t="s">
        <v>670</v>
      </c>
      <c r="C48" s="111" t="s">
        <v>671</v>
      </c>
      <c r="D48" s="48">
        <v>2</v>
      </c>
      <c r="E48" s="111">
        <v>106</v>
      </c>
      <c r="F48" s="114"/>
      <c r="G48" s="165" t="s">
        <v>30</v>
      </c>
      <c r="H48" s="153">
        <v>8</v>
      </c>
      <c r="I48" s="106">
        <f t="shared" si="3"/>
        <v>7.5471698113207544E-2</v>
      </c>
      <c r="J48" s="49"/>
      <c r="K48" s="115">
        <f t="shared" si="4"/>
        <v>98</v>
      </c>
      <c r="L48" s="106">
        <f t="shared" si="2"/>
        <v>0.92452830188679247</v>
      </c>
    </row>
    <row r="49" spans="1:12" x14ac:dyDescent="0.2">
      <c r="A49" s="48" t="s">
        <v>155</v>
      </c>
      <c r="B49" s="48" t="s">
        <v>726</v>
      </c>
      <c r="C49" s="48" t="s">
        <v>727</v>
      </c>
      <c r="D49" s="48">
        <v>2</v>
      </c>
      <c r="E49" s="111">
        <v>106</v>
      </c>
      <c r="F49" s="114"/>
      <c r="G49" s="49"/>
      <c r="H49" s="115"/>
      <c r="I49" s="106">
        <f t="shared" si="3"/>
        <v>0</v>
      </c>
      <c r="J49" s="49"/>
      <c r="K49" s="115">
        <f t="shared" si="4"/>
        <v>106</v>
      </c>
      <c r="L49" s="106">
        <f t="shared" si="2"/>
        <v>1</v>
      </c>
    </row>
    <row r="50" spans="1:12" x14ac:dyDescent="0.2">
      <c r="A50" s="48" t="s">
        <v>155</v>
      </c>
      <c r="B50" s="48" t="s">
        <v>867</v>
      </c>
      <c r="C50" s="48" t="s">
        <v>868</v>
      </c>
      <c r="D50" s="48">
        <v>2</v>
      </c>
      <c r="E50" s="111">
        <v>106</v>
      </c>
      <c r="F50" s="114"/>
      <c r="G50" s="49"/>
      <c r="H50" s="115"/>
      <c r="I50" s="106">
        <f t="shared" si="3"/>
        <v>0</v>
      </c>
      <c r="J50" s="49"/>
      <c r="K50" s="115">
        <f t="shared" si="4"/>
        <v>106</v>
      </c>
      <c r="L50" s="106">
        <f t="shared" si="2"/>
        <v>1</v>
      </c>
    </row>
    <row r="51" spans="1:12" x14ac:dyDescent="0.2">
      <c r="A51" s="48" t="s">
        <v>155</v>
      </c>
      <c r="B51" s="48" t="s">
        <v>852</v>
      </c>
      <c r="C51" s="48" t="s">
        <v>853</v>
      </c>
      <c r="D51" s="48">
        <v>3</v>
      </c>
      <c r="E51" s="111">
        <v>106</v>
      </c>
      <c r="F51" s="114"/>
      <c r="G51" s="49"/>
      <c r="H51" s="115"/>
      <c r="I51" s="106">
        <f t="shared" si="3"/>
        <v>0</v>
      </c>
      <c r="J51" s="49"/>
      <c r="K51" s="115">
        <f t="shared" si="4"/>
        <v>106</v>
      </c>
      <c r="L51" s="106">
        <f t="shared" si="2"/>
        <v>1</v>
      </c>
    </row>
    <row r="52" spans="1:12" x14ac:dyDescent="0.2">
      <c r="A52" s="48" t="s">
        <v>155</v>
      </c>
      <c r="B52" s="48" t="s">
        <v>798</v>
      </c>
      <c r="C52" s="48" t="s">
        <v>799</v>
      </c>
      <c r="D52" s="48">
        <v>2</v>
      </c>
      <c r="E52" s="111">
        <v>106</v>
      </c>
      <c r="F52" s="114"/>
      <c r="G52" s="165" t="s">
        <v>30</v>
      </c>
      <c r="H52" s="153">
        <v>3</v>
      </c>
      <c r="I52" s="106">
        <f t="shared" si="3"/>
        <v>2.8301886792452831E-2</v>
      </c>
      <c r="J52" s="49"/>
      <c r="K52" s="115">
        <f t="shared" si="4"/>
        <v>103</v>
      </c>
      <c r="L52" s="106">
        <f t="shared" si="2"/>
        <v>0.97169811320754718</v>
      </c>
    </row>
    <row r="53" spans="1:12" x14ac:dyDescent="0.2">
      <c r="A53" s="120" t="s">
        <v>155</v>
      </c>
      <c r="B53" s="120" t="s">
        <v>172</v>
      </c>
      <c r="C53" s="120" t="s">
        <v>173</v>
      </c>
      <c r="D53" s="120">
        <v>2</v>
      </c>
      <c r="E53" s="120">
        <v>106</v>
      </c>
      <c r="F53" s="108"/>
      <c r="G53" s="165" t="s">
        <v>30</v>
      </c>
      <c r="H53" s="153">
        <v>76</v>
      </c>
      <c r="I53" s="106">
        <f t="shared" si="3"/>
        <v>0.71698113207547165</v>
      </c>
      <c r="J53" s="49"/>
      <c r="K53" s="115">
        <f t="shared" si="4"/>
        <v>30</v>
      </c>
      <c r="L53" s="106">
        <f t="shared" si="2"/>
        <v>0.28301886792452829</v>
      </c>
    </row>
    <row r="54" spans="1:12" x14ac:dyDescent="0.2">
      <c r="A54" s="120" t="s">
        <v>155</v>
      </c>
      <c r="B54" s="120" t="s">
        <v>174</v>
      </c>
      <c r="C54" s="120" t="s">
        <v>173</v>
      </c>
      <c r="D54" s="120">
        <v>2</v>
      </c>
      <c r="E54" s="120">
        <v>106</v>
      </c>
      <c r="F54" s="108"/>
      <c r="G54" s="165" t="s">
        <v>30</v>
      </c>
      <c r="H54" s="153">
        <v>76</v>
      </c>
      <c r="I54" s="106">
        <f t="shared" si="3"/>
        <v>0.71698113207547165</v>
      </c>
      <c r="J54" s="49"/>
      <c r="K54" s="115">
        <f t="shared" si="4"/>
        <v>30</v>
      </c>
      <c r="L54" s="106">
        <f t="shared" si="2"/>
        <v>0.28301886792452829</v>
      </c>
    </row>
    <row r="55" spans="1:12" x14ac:dyDescent="0.2">
      <c r="A55" s="48" t="s">
        <v>155</v>
      </c>
      <c r="B55" s="48" t="s">
        <v>742</v>
      </c>
      <c r="C55" s="48" t="s">
        <v>743</v>
      </c>
      <c r="D55" s="48">
        <v>2</v>
      </c>
      <c r="E55" s="111">
        <v>106</v>
      </c>
      <c r="F55" s="114"/>
      <c r="G55" s="49"/>
      <c r="H55" s="115"/>
      <c r="I55" s="106">
        <f t="shared" si="3"/>
        <v>0</v>
      </c>
      <c r="J55" s="49"/>
      <c r="K55" s="115">
        <f t="shared" si="4"/>
        <v>106</v>
      </c>
      <c r="L55" s="106">
        <f t="shared" si="2"/>
        <v>1</v>
      </c>
    </row>
    <row r="56" spans="1:12" x14ac:dyDescent="0.2">
      <c r="A56" s="120" t="s">
        <v>155</v>
      </c>
      <c r="B56" s="120" t="s">
        <v>175</v>
      </c>
      <c r="C56" s="120" t="s">
        <v>176</v>
      </c>
      <c r="D56" s="120">
        <v>2</v>
      </c>
      <c r="E56" s="120">
        <v>106</v>
      </c>
      <c r="F56" s="108"/>
      <c r="G56" s="157"/>
      <c r="H56" s="157"/>
      <c r="I56" s="106">
        <f t="shared" si="3"/>
        <v>0</v>
      </c>
      <c r="J56" s="49"/>
      <c r="K56" s="115">
        <f t="shared" si="4"/>
        <v>106</v>
      </c>
      <c r="L56" s="106">
        <f t="shared" si="2"/>
        <v>1</v>
      </c>
    </row>
    <row r="57" spans="1:12" x14ac:dyDescent="0.2">
      <c r="A57" s="120" t="s">
        <v>155</v>
      </c>
      <c r="B57" s="120" t="s">
        <v>177</v>
      </c>
      <c r="C57" s="120" t="s">
        <v>178</v>
      </c>
      <c r="D57" s="120">
        <v>2</v>
      </c>
      <c r="E57" s="120">
        <v>106</v>
      </c>
      <c r="F57" s="108"/>
      <c r="G57" s="157"/>
      <c r="H57" s="157"/>
      <c r="I57" s="106">
        <f t="shared" si="3"/>
        <v>0</v>
      </c>
      <c r="J57" s="49"/>
      <c r="K57" s="115">
        <f t="shared" si="4"/>
        <v>106</v>
      </c>
      <c r="L57" s="106">
        <f t="shared" si="2"/>
        <v>1</v>
      </c>
    </row>
    <row r="58" spans="1:12" x14ac:dyDescent="0.2">
      <c r="A58" s="48" t="s">
        <v>155</v>
      </c>
      <c r="B58" s="48" t="s">
        <v>652</v>
      </c>
      <c r="C58" s="48" t="s">
        <v>653</v>
      </c>
      <c r="D58" s="48">
        <v>2</v>
      </c>
      <c r="E58" s="111">
        <v>106</v>
      </c>
      <c r="F58" s="114"/>
      <c r="G58" s="165" t="s">
        <v>30</v>
      </c>
      <c r="H58" s="153">
        <v>4</v>
      </c>
      <c r="I58" s="106">
        <f t="shared" si="3"/>
        <v>3.7735849056603772E-2</v>
      </c>
      <c r="J58" s="49"/>
      <c r="K58" s="115">
        <f t="shared" si="4"/>
        <v>102</v>
      </c>
      <c r="L58" s="106">
        <f t="shared" si="2"/>
        <v>0.96226415094339623</v>
      </c>
    </row>
    <row r="59" spans="1:12" x14ac:dyDescent="0.2">
      <c r="A59" s="48" t="s">
        <v>155</v>
      </c>
      <c r="B59" s="48" t="s">
        <v>724</v>
      </c>
      <c r="C59" s="48" t="s">
        <v>725</v>
      </c>
      <c r="D59" s="48">
        <v>2</v>
      </c>
      <c r="E59" s="111">
        <v>106</v>
      </c>
      <c r="F59" s="114"/>
      <c r="G59" s="165" t="s">
        <v>30</v>
      </c>
      <c r="H59" s="153">
        <v>2</v>
      </c>
      <c r="I59" s="106">
        <f t="shared" si="3"/>
        <v>1.8867924528301886E-2</v>
      </c>
      <c r="J59" s="49"/>
      <c r="K59" s="115">
        <f t="shared" si="4"/>
        <v>104</v>
      </c>
      <c r="L59" s="106">
        <f t="shared" si="2"/>
        <v>0.98113207547169812</v>
      </c>
    </row>
    <row r="60" spans="1:12" x14ac:dyDescent="0.2">
      <c r="A60" s="48" t="s">
        <v>155</v>
      </c>
      <c r="B60" s="48" t="s">
        <v>652</v>
      </c>
      <c r="C60" s="48" t="s">
        <v>1275</v>
      </c>
      <c r="D60" s="111">
        <v>2</v>
      </c>
      <c r="E60" s="111">
        <v>106</v>
      </c>
      <c r="F60" s="114"/>
      <c r="G60" s="157"/>
      <c r="H60" s="115"/>
      <c r="I60" s="106">
        <f t="shared" si="3"/>
        <v>0</v>
      </c>
      <c r="J60" s="49"/>
      <c r="K60" s="115">
        <f t="shared" si="4"/>
        <v>106</v>
      </c>
      <c r="L60" s="106">
        <f t="shared" si="2"/>
        <v>1</v>
      </c>
    </row>
    <row r="61" spans="1:12" x14ac:dyDescent="0.2">
      <c r="A61" s="111" t="s">
        <v>155</v>
      </c>
      <c r="B61" s="111" t="s">
        <v>926</v>
      </c>
      <c r="C61" s="111" t="s">
        <v>927</v>
      </c>
      <c r="D61" s="111">
        <v>2</v>
      </c>
      <c r="E61" s="111">
        <v>106</v>
      </c>
      <c r="F61" s="114"/>
      <c r="G61" s="49"/>
      <c r="H61" s="115"/>
      <c r="I61" s="106">
        <f t="shared" si="3"/>
        <v>0</v>
      </c>
      <c r="J61" s="49"/>
      <c r="K61" s="115">
        <f t="shared" si="4"/>
        <v>106</v>
      </c>
      <c r="L61" s="106">
        <f t="shared" si="2"/>
        <v>1</v>
      </c>
    </row>
    <row r="62" spans="1:12" x14ac:dyDescent="0.2">
      <c r="A62" s="48" t="s">
        <v>155</v>
      </c>
      <c r="B62" s="48" t="s">
        <v>712</v>
      </c>
      <c r="C62" s="48" t="s">
        <v>713</v>
      </c>
      <c r="D62" s="48">
        <v>2</v>
      </c>
      <c r="E62" s="111">
        <v>106</v>
      </c>
      <c r="F62" s="114"/>
      <c r="G62" s="49"/>
      <c r="H62" s="115"/>
      <c r="I62" s="106">
        <f t="shared" si="3"/>
        <v>0</v>
      </c>
      <c r="J62" s="49"/>
      <c r="K62" s="115">
        <f t="shared" si="4"/>
        <v>106</v>
      </c>
      <c r="L62" s="106">
        <f t="shared" si="2"/>
        <v>1</v>
      </c>
    </row>
    <row r="63" spans="1:12" x14ac:dyDescent="0.2">
      <c r="A63" s="48" t="s">
        <v>155</v>
      </c>
      <c r="B63" s="48" t="s">
        <v>646</v>
      </c>
      <c r="C63" s="48" t="s">
        <v>647</v>
      </c>
      <c r="D63" s="48">
        <v>3</v>
      </c>
      <c r="E63" s="111">
        <v>106</v>
      </c>
      <c r="F63" s="114"/>
      <c r="G63" s="49"/>
      <c r="H63" s="115"/>
      <c r="I63" s="106">
        <f t="shared" si="3"/>
        <v>0</v>
      </c>
      <c r="J63" s="49"/>
      <c r="K63" s="115">
        <f t="shared" si="4"/>
        <v>106</v>
      </c>
      <c r="L63" s="106">
        <f t="shared" si="2"/>
        <v>1</v>
      </c>
    </row>
    <row r="64" spans="1:12" x14ac:dyDescent="0.2">
      <c r="A64" s="111" t="s">
        <v>155</v>
      </c>
      <c r="B64" s="111" t="s">
        <v>943</v>
      </c>
      <c r="C64" s="111" t="s">
        <v>944</v>
      </c>
      <c r="D64" s="111">
        <v>2</v>
      </c>
      <c r="E64" s="111">
        <v>106</v>
      </c>
      <c r="F64" s="114"/>
      <c r="G64" s="49"/>
      <c r="H64" s="115"/>
      <c r="I64" s="106">
        <f t="shared" si="3"/>
        <v>0</v>
      </c>
      <c r="J64" s="49"/>
      <c r="K64" s="115">
        <f t="shared" si="4"/>
        <v>106</v>
      </c>
      <c r="L64" s="106">
        <f t="shared" si="2"/>
        <v>1</v>
      </c>
    </row>
    <row r="65" spans="1:12" x14ac:dyDescent="0.2">
      <c r="A65" s="111" t="s">
        <v>155</v>
      </c>
      <c r="B65" s="111" t="s">
        <v>599</v>
      </c>
      <c r="C65" s="111" t="s">
        <v>600</v>
      </c>
      <c r="D65" s="111">
        <v>2</v>
      </c>
      <c r="E65" s="111">
        <v>106</v>
      </c>
      <c r="F65" s="114"/>
      <c r="G65" s="49"/>
      <c r="H65" s="115"/>
      <c r="I65" s="106">
        <f t="shared" si="3"/>
        <v>0</v>
      </c>
      <c r="J65" s="49"/>
      <c r="K65" s="115">
        <f t="shared" si="4"/>
        <v>106</v>
      </c>
      <c r="L65" s="106">
        <f t="shared" si="2"/>
        <v>1</v>
      </c>
    </row>
    <row r="66" spans="1:12" x14ac:dyDescent="0.2">
      <c r="A66" s="120" t="s">
        <v>155</v>
      </c>
      <c r="B66" s="120" t="s">
        <v>179</v>
      </c>
      <c r="C66" s="120" t="s">
        <v>180</v>
      </c>
      <c r="D66" s="120">
        <v>2</v>
      </c>
      <c r="E66" s="120">
        <v>106</v>
      </c>
      <c r="F66" s="108"/>
      <c r="G66" s="165" t="s">
        <v>30</v>
      </c>
      <c r="H66" s="153">
        <v>1</v>
      </c>
      <c r="I66" s="106">
        <f t="shared" si="3"/>
        <v>9.433962264150943E-3</v>
      </c>
      <c r="J66" s="49"/>
      <c r="K66" s="115">
        <f t="shared" si="4"/>
        <v>105</v>
      </c>
      <c r="L66" s="106">
        <f t="shared" si="2"/>
        <v>0.99056603773584906</v>
      </c>
    </row>
    <row r="67" spans="1:12" x14ac:dyDescent="0.2">
      <c r="A67" s="48" t="s">
        <v>155</v>
      </c>
      <c r="B67" s="48" t="s">
        <v>674</v>
      </c>
      <c r="C67" s="48" t="s">
        <v>675</v>
      </c>
      <c r="D67" s="48">
        <v>2</v>
      </c>
      <c r="E67" s="111">
        <v>106</v>
      </c>
      <c r="F67" s="114"/>
      <c r="G67" s="49"/>
      <c r="H67" s="115"/>
      <c r="I67" s="106">
        <f t="shared" si="3"/>
        <v>0</v>
      </c>
      <c r="J67" s="49"/>
      <c r="K67" s="115">
        <f t="shared" si="4"/>
        <v>106</v>
      </c>
      <c r="L67" s="106">
        <f t="shared" si="2"/>
        <v>1</v>
      </c>
    </row>
    <row r="68" spans="1:12" x14ac:dyDescent="0.2">
      <c r="A68" s="48" t="s">
        <v>155</v>
      </c>
      <c r="B68" s="48" t="s">
        <v>786</v>
      </c>
      <c r="C68" s="48" t="s">
        <v>787</v>
      </c>
      <c r="D68" s="48">
        <v>2</v>
      </c>
      <c r="E68" s="111">
        <v>106</v>
      </c>
      <c r="F68" s="114"/>
      <c r="G68" s="49"/>
      <c r="H68" s="115"/>
      <c r="I68" s="106">
        <f t="shared" si="3"/>
        <v>0</v>
      </c>
      <c r="J68" s="49"/>
      <c r="K68" s="115">
        <f t="shared" si="4"/>
        <v>106</v>
      </c>
      <c r="L68" s="106">
        <f t="shared" ref="L68:L129" si="5">K68/E68</f>
        <v>1</v>
      </c>
    </row>
    <row r="69" spans="1:12" x14ac:dyDescent="0.2">
      <c r="A69" s="48" t="s">
        <v>155</v>
      </c>
      <c r="B69" s="48" t="s">
        <v>718</v>
      </c>
      <c r="C69" s="48" t="s">
        <v>719</v>
      </c>
      <c r="D69" s="48">
        <v>2</v>
      </c>
      <c r="E69" s="111">
        <v>106</v>
      </c>
      <c r="F69" s="114"/>
      <c r="G69" s="49"/>
      <c r="H69" s="115"/>
      <c r="I69" s="106">
        <f t="shared" si="3"/>
        <v>0</v>
      </c>
      <c r="J69" s="49"/>
      <c r="K69" s="115">
        <f t="shared" si="4"/>
        <v>106</v>
      </c>
      <c r="L69" s="106">
        <f t="shared" si="5"/>
        <v>1</v>
      </c>
    </row>
    <row r="70" spans="1:12" x14ac:dyDescent="0.2">
      <c r="A70" s="48" t="s">
        <v>155</v>
      </c>
      <c r="B70" s="48" t="s">
        <v>1276</v>
      </c>
      <c r="C70" s="48" t="s">
        <v>1277</v>
      </c>
      <c r="D70" s="48">
        <v>2</v>
      </c>
      <c r="E70" s="111">
        <v>106</v>
      </c>
      <c r="F70" s="114"/>
      <c r="G70" s="49"/>
      <c r="H70" s="115"/>
      <c r="I70" s="106">
        <f t="shared" si="3"/>
        <v>0</v>
      </c>
      <c r="J70" s="49"/>
      <c r="K70" s="115">
        <f t="shared" si="4"/>
        <v>106</v>
      </c>
      <c r="L70" s="106">
        <f t="shared" si="5"/>
        <v>1</v>
      </c>
    </row>
    <row r="71" spans="1:12" x14ac:dyDescent="0.2">
      <c r="A71" s="111" t="s">
        <v>155</v>
      </c>
      <c r="B71" s="111" t="s">
        <v>784</v>
      </c>
      <c r="C71" s="111" t="s">
        <v>785</v>
      </c>
      <c r="D71" s="111">
        <v>2</v>
      </c>
      <c r="E71" s="111">
        <v>106</v>
      </c>
      <c r="F71" s="114"/>
      <c r="G71" s="165" t="s">
        <v>30</v>
      </c>
      <c r="H71" s="153">
        <v>1</v>
      </c>
      <c r="I71" s="106">
        <f t="shared" si="3"/>
        <v>9.433962264150943E-3</v>
      </c>
      <c r="J71" s="49"/>
      <c r="K71" s="115">
        <f t="shared" si="4"/>
        <v>105</v>
      </c>
      <c r="L71" s="106">
        <f t="shared" si="5"/>
        <v>0.99056603773584906</v>
      </c>
    </row>
    <row r="72" spans="1:12" x14ac:dyDescent="0.2">
      <c r="A72" s="120" t="s">
        <v>155</v>
      </c>
      <c r="B72" s="120" t="s">
        <v>181</v>
      </c>
      <c r="C72" s="120" t="s">
        <v>182</v>
      </c>
      <c r="D72" s="120">
        <v>2</v>
      </c>
      <c r="E72" s="120">
        <v>106</v>
      </c>
      <c r="F72" s="108"/>
      <c r="G72" s="165" t="s">
        <v>30</v>
      </c>
      <c r="H72" s="153">
        <v>1</v>
      </c>
      <c r="I72" s="106">
        <f t="shared" si="3"/>
        <v>9.433962264150943E-3</v>
      </c>
      <c r="J72" s="49"/>
      <c r="K72" s="115">
        <f t="shared" si="4"/>
        <v>105</v>
      </c>
      <c r="L72" s="106">
        <f t="shared" si="5"/>
        <v>0.99056603773584906</v>
      </c>
    </row>
    <row r="73" spans="1:12" x14ac:dyDescent="0.2">
      <c r="A73" s="48" t="s">
        <v>155</v>
      </c>
      <c r="B73" s="48" t="s">
        <v>800</v>
      </c>
      <c r="C73" s="48" t="s">
        <v>801</v>
      </c>
      <c r="D73" s="48">
        <v>2</v>
      </c>
      <c r="E73" s="111">
        <v>106</v>
      </c>
      <c r="F73" s="114"/>
      <c r="G73" s="49"/>
      <c r="H73" s="115"/>
      <c r="I73" s="106">
        <f t="shared" si="3"/>
        <v>0</v>
      </c>
      <c r="J73" s="49"/>
      <c r="K73" s="115">
        <f t="shared" si="4"/>
        <v>106</v>
      </c>
      <c r="L73" s="106">
        <f t="shared" si="5"/>
        <v>1</v>
      </c>
    </row>
    <row r="74" spans="1:12" x14ac:dyDescent="0.2">
      <c r="A74" s="48" t="s">
        <v>155</v>
      </c>
      <c r="B74" s="48" t="s">
        <v>666</v>
      </c>
      <c r="C74" s="48" t="s">
        <v>667</v>
      </c>
      <c r="D74" s="48">
        <v>3</v>
      </c>
      <c r="E74" s="111">
        <v>106</v>
      </c>
      <c r="F74" s="114"/>
      <c r="G74" s="49"/>
      <c r="H74" s="115"/>
      <c r="I74" s="106">
        <f t="shared" si="3"/>
        <v>0</v>
      </c>
      <c r="J74" s="49"/>
      <c r="K74" s="115">
        <f t="shared" si="4"/>
        <v>106</v>
      </c>
      <c r="L74" s="106">
        <f t="shared" si="5"/>
        <v>1</v>
      </c>
    </row>
    <row r="75" spans="1:12" x14ac:dyDescent="0.2">
      <c r="A75" s="120" t="s">
        <v>155</v>
      </c>
      <c r="B75" s="120" t="s">
        <v>183</v>
      </c>
      <c r="C75" s="120" t="s">
        <v>184</v>
      </c>
      <c r="D75" s="120">
        <v>2</v>
      </c>
      <c r="E75" s="120">
        <v>106</v>
      </c>
      <c r="F75" s="108"/>
      <c r="G75" s="165" t="s">
        <v>30</v>
      </c>
      <c r="H75" s="153">
        <v>1</v>
      </c>
      <c r="I75" s="106">
        <f t="shared" si="3"/>
        <v>9.433962264150943E-3</v>
      </c>
      <c r="J75" s="49"/>
      <c r="K75" s="115">
        <f t="shared" si="4"/>
        <v>105</v>
      </c>
      <c r="L75" s="106">
        <f t="shared" si="5"/>
        <v>0.99056603773584906</v>
      </c>
    </row>
    <row r="76" spans="1:12" x14ac:dyDescent="0.2">
      <c r="A76" s="111" t="s">
        <v>155</v>
      </c>
      <c r="B76" s="111" t="s">
        <v>937</v>
      </c>
      <c r="C76" s="111" t="s">
        <v>938</v>
      </c>
      <c r="D76" s="111">
        <v>2</v>
      </c>
      <c r="E76" s="111">
        <v>106</v>
      </c>
      <c r="F76" s="114"/>
      <c r="G76" s="49"/>
      <c r="H76" s="115"/>
      <c r="I76" s="106">
        <f t="shared" si="3"/>
        <v>0</v>
      </c>
      <c r="J76" s="49"/>
      <c r="K76" s="115">
        <f t="shared" si="4"/>
        <v>106</v>
      </c>
      <c r="L76" s="106">
        <f t="shared" si="5"/>
        <v>1</v>
      </c>
    </row>
    <row r="77" spans="1:12" x14ac:dyDescent="0.2">
      <c r="A77" s="120" t="s">
        <v>155</v>
      </c>
      <c r="B77" s="120" t="s">
        <v>185</v>
      </c>
      <c r="C77" s="120" t="s">
        <v>186</v>
      </c>
      <c r="D77" s="120">
        <v>2</v>
      </c>
      <c r="E77" s="120">
        <v>106</v>
      </c>
      <c r="F77" s="108"/>
      <c r="G77" s="157"/>
      <c r="H77" s="157"/>
      <c r="I77" s="106">
        <f t="shared" si="3"/>
        <v>0</v>
      </c>
      <c r="J77" s="49"/>
      <c r="K77" s="115">
        <f t="shared" si="4"/>
        <v>106</v>
      </c>
      <c r="L77" s="106">
        <f t="shared" si="5"/>
        <v>1</v>
      </c>
    </row>
    <row r="78" spans="1:12" x14ac:dyDescent="0.2">
      <c r="A78" s="120" t="s">
        <v>155</v>
      </c>
      <c r="B78" s="120" t="s">
        <v>187</v>
      </c>
      <c r="C78" s="120" t="s">
        <v>188</v>
      </c>
      <c r="D78" s="120">
        <v>2</v>
      </c>
      <c r="E78" s="120">
        <v>106</v>
      </c>
      <c r="F78" s="108"/>
      <c r="G78" s="165" t="s">
        <v>30</v>
      </c>
      <c r="H78" s="157">
        <v>3</v>
      </c>
      <c r="I78" s="106">
        <f t="shared" si="3"/>
        <v>2.8301886792452831E-2</v>
      </c>
      <c r="J78" s="49"/>
      <c r="K78" s="115">
        <f t="shared" si="4"/>
        <v>103</v>
      </c>
      <c r="L78" s="106">
        <f t="shared" si="5"/>
        <v>0.97169811320754718</v>
      </c>
    </row>
    <row r="79" spans="1:12" x14ac:dyDescent="0.2">
      <c r="A79" s="120" t="s">
        <v>155</v>
      </c>
      <c r="B79" s="120" t="s">
        <v>189</v>
      </c>
      <c r="C79" s="120" t="s">
        <v>190</v>
      </c>
      <c r="D79" s="120">
        <v>2</v>
      </c>
      <c r="E79" s="120">
        <v>106</v>
      </c>
      <c r="F79" s="108"/>
      <c r="G79" s="157"/>
      <c r="H79" s="157"/>
      <c r="I79" s="106">
        <f t="shared" si="3"/>
        <v>0</v>
      </c>
      <c r="J79" s="49"/>
      <c r="K79" s="115">
        <f t="shared" si="4"/>
        <v>106</v>
      </c>
      <c r="L79" s="106">
        <f t="shared" si="5"/>
        <v>1</v>
      </c>
    </row>
    <row r="80" spans="1:12" x14ac:dyDescent="0.2">
      <c r="A80" s="48" t="s">
        <v>155</v>
      </c>
      <c r="B80" s="48" t="s">
        <v>607</v>
      </c>
      <c r="C80" s="48" t="s">
        <v>608</v>
      </c>
      <c r="D80" s="48">
        <v>2</v>
      </c>
      <c r="E80" s="111">
        <v>106</v>
      </c>
      <c r="F80" s="114"/>
      <c r="G80" s="49"/>
      <c r="H80" s="115"/>
      <c r="I80" s="106">
        <f t="shared" si="3"/>
        <v>0</v>
      </c>
      <c r="J80" s="49"/>
      <c r="K80" s="115">
        <f t="shared" si="4"/>
        <v>106</v>
      </c>
      <c r="L80" s="106">
        <f t="shared" si="5"/>
        <v>1</v>
      </c>
    </row>
    <row r="81" spans="1:12" x14ac:dyDescent="0.2">
      <c r="A81" s="111" t="s">
        <v>155</v>
      </c>
      <c r="B81" s="111" t="s">
        <v>858</v>
      </c>
      <c r="C81" s="111" t="s">
        <v>859</v>
      </c>
      <c r="D81" s="111">
        <v>2</v>
      </c>
      <c r="E81" s="111">
        <v>106</v>
      </c>
      <c r="F81" s="114"/>
      <c r="G81" s="49"/>
      <c r="H81" s="115"/>
      <c r="I81" s="106">
        <f t="shared" si="3"/>
        <v>0</v>
      </c>
      <c r="J81" s="49"/>
      <c r="K81" s="115">
        <f t="shared" si="4"/>
        <v>106</v>
      </c>
      <c r="L81" s="106">
        <f t="shared" si="5"/>
        <v>1</v>
      </c>
    </row>
    <row r="82" spans="1:12" x14ac:dyDescent="0.2">
      <c r="A82" s="111" t="s">
        <v>155</v>
      </c>
      <c r="B82" s="111" t="s">
        <v>638</v>
      </c>
      <c r="C82" s="111" t="s">
        <v>639</v>
      </c>
      <c r="D82" s="111">
        <v>2</v>
      </c>
      <c r="E82" s="111">
        <v>106</v>
      </c>
      <c r="F82" s="114"/>
      <c r="G82" s="49"/>
      <c r="H82" s="115"/>
      <c r="I82" s="106">
        <f t="shared" si="3"/>
        <v>0</v>
      </c>
      <c r="J82" s="49"/>
      <c r="K82" s="115">
        <f t="shared" si="4"/>
        <v>106</v>
      </c>
      <c r="L82" s="106">
        <f t="shared" si="5"/>
        <v>1</v>
      </c>
    </row>
    <row r="83" spans="1:12" x14ac:dyDescent="0.2">
      <c r="A83" s="48" t="s">
        <v>155</v>
      </c>
      <c r="B83" s="48" t="s">
        <v>577</v>
      </c>
      <c r="C83" s="48" t="s">
        <v>578</v>
      </c>
      <c r="D83" s="48">
        <v>2</v>
      </c>
      <c r="E83" s="111">
        <v>106</v>
      </c>
      <c r="F83" s="114"/>
      <c r="G83" s="49"/>
      <c r="H83" s="115"/>
      <c r="I83" s="106">
        <f t="shared" si="3"/>
        <v>0</v>
      </c>
      <c r="J83" s="49"/>
      <c r="K83" s="115">
        <f t="shared" si="4"/>
        <v>106</v>
      </c>
      <c r="L83" s="106">
        <f t="shared" si="5"/>
        <v>1</v>
      </c>
    </row>
    <row r="84" spans="1:12" x14ac:dyDescent="0.2">
      <c r="A84" s="48" t="s">
        <v>155</v>
      </c>
      <c r="B84" s="48" t="s">
        <v>879</v>
      </c>
      <c r="C84" s="48" t="s">
        <v>880</v>
      </c>
      <c r="D84" s="48">
        <v>2</v>
      </c>
      <c r="E84" s="111">
        <v>106</v>
      </c>
      <c r="F84" s="114"/>
      <c r="G84" s="49"/>
      <c r="H84" s="115"/>
      <c r="I84" s="106">
        <f t="shared" si="3"/>
        <v>0</v>
      </c>
      <c r="J84" s="49"/>
      <c r="K84" s="115">
        <f t="shared" si="4"/>
        <v>106</v>
      </c>
      <c r="L84" s="106">
        <f t="shared" si="5"/>
        <v>1</v>
      </c>
    </row>
    <row r="85" spans="1:12" x14ac:dyDescent="0.2">
      <c r="A85" s="48" t="s">
        <v>155</v>
      </c>
      <c r="B85" s="48" t="s">
        <v>836</v>
      </c>
      <c r="C85" s="48" t="s">
        <v>837</v>
      </c>
      <c r="D85" s="48">
        <v>2</v>
      </c>
      <c r="E85" s="111">
        <v>106</v>
      </c>
      <c r="F85" s="114"/>
      <c r="G85" s="165" t="s">
        <v>30</v>
      </c>
      <c r="H85" s="153">
        <v>1</v>
      </c>
      <c r="I85" s="106">
        <f t="shared" si="3"/>
        <v>9.433962264150943E-3</v>
      </c>
      <c r="J85" s="49"/>
      <c r="K85" s="115">
        <f t="shared" si="4"/>
        <v>105</v>
      </c>
      <c r="L85" s="106">
        <f t="shared" si="5"/>
        <v>0.99056603773584906</v>
      </c>
    </row>
    <row r="86" spans="1:12" x14ac:dyDescent="0.2">
      <c r="A86" s="48" t="s">
        <v>155</v>
      </c>
      <c r="B86" s="48" t="s">
        <v>716</v>
      </c>
      <c r="C86" s="48" t="s">
        <v>717</v>
      </c>
      <c r="D86" s="48">
        <v>2</v>
      </c>
      <c r="E86" s="111">
        <v>106</v>
      </c>
      <c r="F86" s="114"/>
      <c r="G86" s="49"/>
      <c r="H86" s="115"/>
      <c r="I86" s="106">
        <f t="shared" si="3"/>
        <v>0</v>
      </c>
      <c r="J86" s="49"/>
      <c r="K86" s="115">
        <f t="shared" si="4"/>
        <v>106</v>
      </c>
      <c r="L86" s="106">
        <f t="shared" si="5"/>
        <v>1</v>
      </c>
    </row>
    <row r="87" spans="1:12" x14ac:dyDescent="0.2">
      <c r="A87" s="48" t="s">
        <v>155</v>
      </c>
      <c r="B87" s="48" t="s">
        <v>634</v>
      </c>
      <c r="C87" s="48" t="s">
        <v>635</v>
      </c>
      <c r="D87" s="48">
        <v>2</v>
      </c>
      <c r="E87" s="111">
        <v>106</v>
      </c>
      <c r="F87" s="114"/>
      <c r="G87" s="49"/>
      <c r="H87" s="115"/>
      <c r="I87" s="106">
        <f t="shared" si="3"/>
        <v>0</v>
      </c>
      <c r="J87" s="49"/>
      <c r="K87" s="115">
        <f t="shared" si="4"/>
        <v>106</v>
      </c>
      <c r="L87" s="106">
        <f t="shared" si="5"/>
        <v>1</v>
      </c>
    </row>
    <row r="88" spans="1:12" x14ac:dyDescent="0.2">
      <c r="A88" s="48" t="s">
        <v>155</v>
      </c>
      <c r="B88" s="48" t="s">
        <v>824</v>
      </c>
      <c r="C88" s="48" t="s">
        <v>825</v>
      </c>
      <c r="D88" s="48">
        <v>2</v>
      </c>
      <c r="E88" s="111">
        <v>106</v>
      </c>
      <c r="F88" s="114"/>
      <c r="G88" s="165" t="s">
        <v>30</v>
      </c>
      <c r="H88" s="153">
        <v>1</v>
      </c>
      <c r="I88" s="106">
        <f t="shared" ref="I88:I150" si="6">H88/E88</f>
        <v>9.433962264150943E-3</v>
      </c>
      <c r="J88" s="49"/>
      <c r="K88" s="115">
        <f t="shared" ref="K88:K150" si="7">E88-H88</f>
        <v>105</v>
      </c>
      <c r="L88" s="106">
        <f t="shared" si="5"/>
        <v>0.99056603773584906</v>
      </c>
    </row>
    <row r="89" spans="1:12" x14ac:dyDescent="0.2">
      <c r="A89" s="48" t="s">
        <v>155</v>
      </c>
      <c r="B89" s="48" t="s">
        <v>702</v>
      </c>
      <c r="C89" s="48" t="s">
        <v>703</v>
      </c>
      <c r="D89" s="48">
        <v>2</v>
      </c>
      <c r="E89" s="111">
        <v>106</v>
      </c>
      <c r="F89" s="114"/>
      <c r="G89" s="49"/>
      <c r="H89" s="115"/>
      <c r="I89" s="106">
        <f t="shared" si="6"/>
        <v>0</v>
      </c>
      <c r="J89" s="49"/>
      <c r="K89" s="115">
        <f t="shared" si="7"/>
        <v>106</v>
      </c>
      <c r="L89" s="106">
        <f t="shared" si="5"/>
        <v>1</v>
      </c>
    </row>
    <row r="90" spans="1:12" x14ac:dyDescent="0.2">
      <c r="A90" s="48" t="s">
        <v>155</v>
      </c>
      <c r="B90" s="48" t="s">
        <v>591</v>
      </c>
      <c r="C90" s="48" t="s">
        <v>592</v>
      </c>
      <c r="D90" s="48">
        <v>3</v>
      </c>
      <c r="E90" s="111">
        <v>106</v>
      </c>
      <c r="F90" s="114"/>
      <c r="G90" s="49"/>
      <c r="H90" s="115"/>
      <c r="I90" s="106">
        <f t="shared" si="6"/>
        <v>0</v>
      </c>
      <c r="J90" s="49"/>
      <c r="K90" s="115">
        <f t="shared" si="7"/>
        <v>106</v>
      </c>
      <c r="L90" s="106">
        <f t="shared" si="5"/>
        <v>1</v>
      </c>
    </row>
    <row r="91" spans="1:12" x14ac:dyDescent="0.2">
      <c r="A91" s="48" t="s">
        <v>155</v>
      </c>
      <c r="B91" s="48" t="s">
        <v>564</v>
      </c>
      <c r="C91" s="48" t="s">
        <v>192</v>
      </c>
      <c r="D91" s="48">
        <v>2</v>
      </c>
      <c r="E91" s="111">
        <v>106</v>
      </c>
      <c r="F91" s="114"/>
      <c r="G91" s="165" t="s">
        <v>30</v>
      </c>
      <c r="H91" s="153">
        <v>3</v>
      </c>
      <c r="I91" s="106">
        <f t="shared" si="6"/>
        <v>2.8301886792452831E-2</v>
      </c>
      <c r="J91" s="49"/>
      <c r="K91" s="115">
        <f t="shared" si="7"/>
        <v>103</v>
      </c>
      <c r="L91" s="106">
        <f t="shared" si="5"/>
        <v>0.97169811320754718</v>
      </c>
    </row>
    <row r="92" spans="1:12" x14ac:dyDescent="0.2">
      <c r="A92" s="120" t="s">
        <v>155</v>
      </c>
      <c r="B92" s="120" t="s">
        <v>191</v>
      </c>
      <c r="C92" s="120" t="s">
        <v>192</v>
      </c>
      <c r="D92" s="120">
        <v>2</v>
      </c>
      <c r="E92" s="120">
        <v>106</v>
      </c>
      <c r="F92" s="108"/>
      <c r="G92" s="165" t="s">
        <v>30</v>
      </c>
      <c r="H92" s="153">
        <v>1</v>
      </c>
      <c r="I92" s="106">
        <f t="shared" si="6"/>
        <v>9.433962264150943E-3</v>
      </c>
      <c r="J92" s="49"/>
      <c r="K92" s="115">
        <f t="shared" si="7"/>
        <v>105</v>
      </c>
      <c r="L92" s="106">
        <f t="shared" si="5"/>
        <v>0.99056603773584906</v>
      </c>
    </row>
    <row r="93" spans="1:12" x14ac:dyDescent="0.2">
      <c r="A93" s="48" t="s">
        <v>155</v>
      </c>
      <c r="B93" s="48" t="s">
        <v>585</v>
      </c>
      <c r="C93" s="48" t="s">
        <v>586</v>
      </c>
      <c r="D93" s="48">
        <v>2</v>
      </c>
      <c r="E93" s="111">
        <v>106</v>
      </c>
      <c r="F93" s="114"/>
      <c r="G93" s="165" t="s">
        <v>30</v>
      </c>
      <c r="H93" s="153">
        <v>2</v>
      </c>
      <c r="I93" s="106">
        <f t="shared" si="6"/>
        <v>1.8867924528301886E-2</v>
      </c>
      <c r="J93" s="49"/>
      <c r="K93" s="115">
        <f t="shared" si="7"/>
        <v>104</v>
      </c>
      <c r="L93" s="106">
        <f t="shared" si="5"/>
        <v>0.98113207547169812</v>
      </c>
    </row>
    <row r="94" spans="1:12" x14ac:dyDescent="0.2">
      <c r="A94" s="48" t="s">
        <v>155</v>
      </c>
      <c r="B94" s="48" t="s">
        <v>1327</v>
      </c>
      <c r="C94" s="48" t="s">
        <v>1328</v>
      </c>
      <c r="D94" s="48">
        <v>2</v>
      </c>
      <c r="E94" s="111">
        <v>106</v>
      </c>
      <c r="F94" s="114"/>
      <c r="G94" s="49"/>
      <c r="H94" s="115"/>
      <c r="I94" s="106">
        <f t="shared" si="6"/>
        <v>0</v>
      </c>
      <c r="J94" s="49"/>
      <c r="K94" s="115">
        <f t="shared" si="7"/>
        <v>106</v>
      </c>
      <c r="L94" s="106">
        <f t="shared" si="5"/>
        <v>1</v>
      </c>
    </row>
    <row r="95" spans="1:12" x14ac:dyDescent="0.2">
      <c r="A95" s="111" t="s">
        <v>155</v>
      </c>
      <c r="B95" s="111" t="s">
        <v>814</v>
      </c>
      <c r="C95" s="111" t="s">
        <v>1329</v>
      </c>
      <c r="D95" s="111">
        <v>2</v>
      </c>
      <c r="E95" s="111">
        <v>106</v>
      </c>
      <c r="F95" s="114"/>
      <c r="G95" s="49"/>
      <c r="H95" s="115"/>
      <c r="I95" s="106">
        <f t="shared" si="6"/>
        <v>0</v>
      </c>
      <c r="J95" s="49"/>
      <c r="K95" s="115">
        <f t="shared" si="7"/>
        <v>106</v>
      </c>
      <c r="L95" s="106">
        <f t="shared" si="5"/>
        <v>1</v>
      </c>
    </row>
    <row r="96" spans="1:12" x14ac:dyDescent="0.2">
      <c r="A96" s="111" t="s">
        <v>155</v>
      </c>
      <c r="B96" s="111" t="s">
        <v>625</v>
      </c>
      <c r="C96" s="111" t="s">
        <v>626</v>
      </c>
      <c r="D96" s="111">
        <v>2</v>
      </c>
      <c r="E96" s="111">
        <v>106</v>
      </c>
      <c r="F96" s="114"/>
      <c r="G96" s="157"/>
      <c r="H96" s="115"/>
      <c r="I96" s="106">
        <f t="shared" si="6"/>
        <v>0</v>
      </c>
      <c r="J96" s="49"/>
      <c r="K96" s="115">
        <f t="shared" si="7"/>
        <v>106</v>
      </c>
      <c r="L96" s="106">
        <f t="shared" si="5"/>
        <v>1</v>
      </c>
    </row>
    <row r="97" spans="1:12" x14ac:dyDescent="0.2">
      <c r="A97" s="111" t="s">
        <v>155</v>
      </c>
      <c r="B97" s="111" t="s">
        <v>609</v>
      </c>
      <c r="C97" s="111" t="s">
        <v>610</v>
      </c>
      <c r="D97" s="111">
        <v>2</v>
      </c>
      <c r="E97" s="111">
        <v>106</v>
      </c>
      <c r="F97" s="114"/>
      <c r="G97" s="165" t="s">
        <v>30</v>
      </c>
      <c r="H97" s="153">
        <v>9</v>
      </c>
      <c r="I97" s="106">
        <f t="shared" si="6"/>
        <v>8.4905660377358486E-2</v>
      </c>
      <c r="J97" s="49"/>
      <c r="K97" s="115">
        <f t="shared" si="7"/>
        <v>97</v>
      </c>
      <c r="L97" s="106">
        <f t="shared" si="5"/>
        <v>0.91509433962264153</v>
      </c>
    </row>
    <row r="98" spans="1:12" x14ac:dyDescent="0.2">
      <c r="A98" s="48" t="s">
        <v>155</v>
      </c>
      <c r="B98" s="48" t="s">
        <v>605</v>
      </c>
      <c r="C98" s="48" t="s">
        <v>606</v>
      </c>
      <c r="D98" s="48">
        <v>3</v>
      </c>
      <c r="E98" s="111">
        <v>106</v>
      </c>
      <c r="F98" s="114"/>
      <c r="G98" s="49"/>
      <c r="H98" s="115"/>
      <c r="I98" s="106">
        <f t="shared" si="6"/>
        <v>0</v>
      </c>
      <c r="J98" s="49"/>
      <c r="K98" s="115">
        <f t="shared" si="7"/>
        <v>106</v>
      </c>
      <c r="L98" s="106">
        <f t="shared" si="5"/>
        <v>1</v>
      </c>
    </row>
    <row r="99" spans="1:12" x14ac:dyDescent="0.2">
      <c r="A99" s="48" t="s">
        <v>155</v>
      </c>
      <c r="B99" s="48" t="s">
        <v>722</v>
      </c>
      <c r="C99" s="48" t="s">
        <v>723</v>
      </c>
      <c r="D99" s="48">
        <v>3</v>
      </c>
      <c r="E99" s="111">
        <v>106</v>
      </c>
      <c r="F99" s="114"/>
      <c r="G99" s="49"/>
      <c r="H99" s="115"/>
      <c r="I99" s="106">
        <f t="shared" si="6"/>
        <v>0</v>
      </c>
      <c r="J99" s="49"/>
      <c r="K99" s="115">
        <f t="shared" si="7"/>
        <v>106</v>
      </c>
      <c r="L99" s="106">
        <f t="shared" si="5"/>
        <v>1</v>
      </c>
    </row>
    <row r="100" spans="1:12" x14ac:dyDescent="0.2">
      <c r="A100" s="48" t="s">
        <v>155</v>
      </c>
      <c r="B100" s="48" t="s">
        <v>897</v>
      </c>
      <c r="C100" s="48" t="s">
        <v>898</v>
      </c>
      <c r="D100" s="48">
        <v>2</v>
      </c>
      <c r="E100" s="111">
        <v>106</v>
      </c>
      <c r="F100" s="114"/>
      <c r="G100" s="49"/>
      <c r="H100" s="115"/>
      <c r="I100" s="106">
        <f t="shared" si="6"/>
        <v>0</v>
      </c>
      <c r="J100" s="49"/>
      <c r="K100" s="115">
        <f t="shared" si="7"/>
        <v>106</v>
      </c>
      <c r="L100" s="106">
        <f t="shared" si="5"/>
        <v>1</v>
      </c>
    </row>
    <row r="101" spans="1:12" x14ac:dyDescent="0.2">
      <c r="A101" s="48" t="s">
        <v>155</v>
      </c>
      <c r="B101" s="111" t="s">
        <v>804</v>
      </c>
      <c r="C101" s="111" t="s">
        <v>805</v>
      </c>
      <c r="D101" s="48">
        <v>2</v>
      </c>
      <c r="E101" s="111">
        <v>106</v>
      </c>
      <c r="F101" s="114"/>
      <c r="G101" s="49"/>
      <c r="H101" s="115"/>
      <c r="I101" s="106">
        <f t="shared" si="6"/>
        <v>0</v>
      </c>
      <c r="J101" s="49"/>
      <c r="K101" s="115">
        <f t="shared" si="7"/>
        <v>106</v>
      </c>
      <c r="L101" s="106">
        <f t="shared" si="5"/>
        <v>1</v>
      </c>
    </row>
    <row r="102" spans="1:12" x14ac:dyDescent="0.2">
      <c r="A102" s="48" t="s">
        <v>155</v>
      </c>
      <c r="B102" s="48" t="s">
        <v>893</v>
      </c>
      <c r="C102" s="48" t="s">
        <v>894</v>
      </c>
      <c r="D102" s="48">
        <v>2</v>
      </c>
      <c r="E102" s="111">
        <v>106</v>
      </c>
      <c r="F102" s="114"/>
      <c r="G102" s="157"/>
      <c r="H102" s="115"/>
      <c r="I102" s="106">
        <f t="shared" si="6"/>
        <v>0</v>
      </c>
      <c r="J102" s="49"/>
      <c r="K102" s="115">
        <f t="shared" si="7"/>
        <v>106</v>
      </c>
      <c r="L102" s="106">
        <f t="shared" si="5"/>
        <v>1</v>
      </c>
    </row>
    <row r="103" spans="1:12" x14ac:dyDescent="0.2">
      <c r="A103" s="48" t="s">
        <v>155</v>
      </c>
      <c r="B103" s="48" t="s">
        <v>686</v>
      </c>
      <c r="C103" s="48" t="s">
        <v>687</v>
      </c>
      <c r="D103" s="48">
        <v>2</v>
      </c>
      <c r="E103" s="111">
        <v>106</v>
      </c>
      <c r="F103" s="114"/>
      <c r="G103" s="165" t="s">
        <v>30</v>
      </c>
      <c r="H103" s="153">
        <v>2</v>
      </c>
      <c r="I103" s="106">
        <f t="shared" si="6"/>
        <v>1.8867924528301886E-2</v>
      </c>
      <c r="J103" s="49"/>
      <c r="K103" s="115">
        <f t="shared" si="7"/>
        <v>104</v>
      </c>
      <c r="L103" s="106">
        <f t="shared" si="5"/>
        <v>0.98113207547169812</v>
      </c>
    </row>
    <row r="104" spans="1:12" x14ac:dyDescent="0.2">
      <c r="A104" s="48" t="s">
        <v>155</v>
      </c>
      <c r="B104" s="48" t="s">
        <v>680</v>
      </c>
      <c r="C104" s="48" t="s">
        <v>681</v>
      </c>
      <c r="D104" s="48">
        <v>2</v>
      </c>
      <c r="E104" s="111">
        <v>106</v>
      </c>
      <c r="F104" s="114"/>
      <c r="G104" s="165" t="s">
        <v>30</v>
      </c>
      <c r="H104" s="153">
        <v>2</v>
      </c>
      <c r="I104" s="106">
        <f t="shared" si="6"/>
        <v>1.8867924528301886E-2</v>
      </c>
      <c r="J104" s="49"/>
      <c r="K104" s="115">
        <f t="shared" si="7"/>
        <v>104</v>
      </c>
      <c r="L104" s="106">
        <f t="shared" si="5"/>
        <v>0.98113207547169812</v>
      </c>
    </row>
    <row r="105" spans="1:12" x14ac:dyDescent="0.2">
      <c r="A105" s="48" t="s">
        <v>155</v>
      </c>
      <c r="B105" s="48" t="s">
        <v>794</v>
      </c>
      <c r="C105" s="48" t="s">
        <v>795</v>
      </c>
      <c r="D105" s="48">
        <v>2</v>
      </c>
      <c r="E105" s="111">
        <v>106</v>
      </c>
      <c r="F105" s="114"/>
      <c r="G105" s="49"/>
      <c r="H105" s="115"/>
      <c r="I105" s="106">
        <f t="shared" si="6"/>
        <v>0</v>
      </c>
      <c r="J105" s="49"/>
      <c r="K105" s="115">
        <f t="shared" si="7"/>
        <v>106</v>
      </c>
      <c r="L105" s="106">
        <f t="shared" si="5"/>
        <v>1</v>
      </c>
    </row>
    <row r="106" spans="1:12" x14ac:dyDescent="0.2">
      <c r="A106" s="48" t="s">
        <v>155</v>
      </c>
      <c r="B106" s="48" t="s">
        <v>810</v>
      </c>
      <c r="C106" s="48" t="s">
        <v>811</v>
      </c>
      <c r="D106" s="48">
        <v>2</v>
      </c>
      <c r="E106" s="111">
        <v>106</v>
      </c>
      <c r="F106" s="114"/>
      <c r="G106" s="49"/>
      <c r="H106" s="115"/>
      <c r="I106" s="106">
        <f t="shared" si="6"/>
        <v>0</v>
      </c>
      <c r="J106" s="49"/>
      <c r="K106" s="115">
        <f t="shared" si="7"/>
        <v>106</v>
      </c>
      <c r="L106" s="106">
        <f t="shared" si="5"/>
        <v>1</v>
      </c>
    </row>
    <row r="107" spans="1:12" x14ac:dyDescent="0.2">
      <c r="A107" s="48" t="s">
        <v>155</v>
      </c>
      <c r="B107" s="48" t="s">
        <v>869</v>
      </c>
      <c r="C107" s="48" t="s">
        <v>870</v>
      </c>
      <c r="D107" s="48">
        <v>3</v>
      </c>
      <c r="E107" s="111">
        <v>106</v>
      </c>
      <c r="F107" s="114"/>
      <c r="G107" s="49"/>
      <c r="H107" s="115"/>
      <c r="I107" s="106">
        <f t="shared" si="6"/>
        <v>0</v>
      </c>
      <c r="J107" s="49"/>
      <c r="K107" s="115">
        <f t="shared" si="7"/>
        <v>106</v>
      </c>
      <c r="L107" s="106">
        <f t="shared" si="5"/>
        <v>1</v>
      </c>
    </row>
    <row r="108" spans="1:12" x14ac:dyDescent="0.2">
      <c r="A108" s="48" t="s">
        <v>155</v>
      </c>
      <c r="B108" s="48" t="s">
        <v>934</v>
      </c>
      <c r="C108" s="48" t="s">
        <v>935</v>
      </c>
      <c r="D108" s="48">
        <v>2</v>
      </c>
      <c r="E108" s="111">
        <v>106</v>
      </c>
      <c r="F108" s="114"/>
      <c r="G108" s="49"/>
      <c r="H108" s="115"/>
      <c r="I108" s="106">
        <f t="shared" si="6"/>
        <v>0</v>
      </c>
      <c r="J108" s="49"/>
      <c r="K108" s="115">
        <f t="shared" si="7"/>
        <v>106</v>
      </c>
      <c r="L108" s="106">
        <f t="shared" si="5"/>
        <v>1</v>
      </c>
    </row>
    <row r="109" spans="1:12" x14ac:dyDescent="0.2">
      <c r="A109" s="48" t="s">
        <v>155</v>
      </c>
      <c r="B109" s="48" t="s">
        <v>861</v>
      </c>
      <c r="C109" s="48" t="s">
        <v>862</v>
      </c>
      <c r="D109" s="48">
        <v>2</v>
      </c>
      <c r="E109" s="111">
        <v>106</v>
      </c>
      <c r="F109" s="114"/>
      <c r="G109" s="49"/>
      <c r="H109" s="115"/>
      <c r="I109" s="106">
        <f t="shared" si="6"/>
        <v>0</v>
      </c>
      <c r="J109" s="49"/>
      <c r="K109" s="115">
        <f t="shared" si="7"/>
        <v>106</v>
      </c>
      <c r="L109" s="106">
        <f t="shared" si="5"/>
        <v>1</v>
      </c>
    </row>
    <row r="110" spans="1:12" x14ac:dyDescent="0.2">
      <c r="A110" s="111" t="s">
        <v>155</v>
      </c>
      <c r="B110" s="111" t="s">
        <v>802</v>
      </c>
      <c r="C110" s="111" t="s">
        <v>803</v>
      </c>
      <c r="D110" s="111">
        <v>2</v>
      </c>
      <c r="E110" s="111">
        <v>106</v>
      </c>
      <c r="F110" s="114"/>
      <c r="G110" s="49"/>
      <c r="H110" s="115"/>
      <c r="I110" s="106">
        <f t="shared" si="6"/>
        <v>0</v>
      </c>
      <c r="J110" s="49"/>
      <c r="K110" s="115">
        <f t="shared" si="7"/>
        <v>106</v>
      </c>
      <c r="L110" s="106">
        <f t="shared" si="5"/>
        <v>1</v>
      </c>
    </row>
    <row r="111" spans="1:12" x14ac:dyDescent="0.2">
      <c r="A111" s="48" t="s">
        <v>155</v>
      </c>
      <c r="B111" s="48" t="s">
        <v>766</v>
      </c>
      <c r="C111" s="48" t="s">
        <v>767</v>
      </c>
      <c r="D111" s="48">
        <v>3</v>
      </c>
      <c r="E111" s="111">
        <v>106</v>
      </c>
      <c r="F111" s="114"/>
      <c r="G111" s="49"/>
      <c r="H111" s="115"/>
      <c r="I111" s="106">
        <f t="shared" si="6"/>
        <v>0</v>
      </c>
      <c r="J111" s="49"/>
      <c r="K111" s="115">
        <f t="shared" si="7"/>
        <v>106</v>
      </c>
      <c r="L111" s="106">
        <f t="shared" si="5"/>
        <v>1</v>
      </c>
    </row>
    <row r="112" spans="1:12" x14ac:dyDescent="0.2">
      <c r="A112" s="111" t="s">
        <v>155</v>
      </c>
      <c r="B112" s="111" t="s">
        <v>688</v>
      </c>
      <c r="C112" s="111" t="s">
        <v>689</v>
      </c>
      <c r="D112" s="111">
        <v>2</v>
      </c>
      <c r="E112" s="111">
        <v>106</v>
      </c>
      <c r="F112" s="114"/>
      <c r="G112" s="49"/>
      <c r="H112" s="115"/>
      <c r="I112" s="106">
        <f t="shared" si="6"/>
        <v>0</v>
      </c>
      <c r="J112" s="49"/>
      <c r="K112" s="115">
        <f t="shared" si="7"/>
        <v>106</v>
      </c>
      <c r="L112" s="106">
        <f t="shared" si="5"/>
        <v>1</v>
      </c>
    </row>
    <row r="113" spans="1:12" x14ac:dyDescent="0.2">
      <c r="A113" s="48" t="s">
        <v>155</v>
      </c>
      <c r="B113" s="48" t="s">
        <v>589</v>
      </c>
      <c r="C113" s="48" t="s">
        <v>590</v>
      </c>
      <c r="D113" s="48">
        <v>2</v>
      </c>
      <c r="E113" s="111">
        <v>106</v>
      </c>
      <c r="F113" s="114"/>
      <c r="G113" s="49"/>
      <c r="H113" s="115"/>
      <c r="I113" s="106">
        <f t="shared" si="6"/>
        <v>0</v>
      </c>
      <c r="J113" s="49"/>
      <c r="K113" s="115">
        <f t="shared" si="7"/>
        <v>106</v>
      </c>
      <c r="L113" s="106">
        <f t="shared" si="5"/>
        <v>1</v>
      </c>
    </row>
    <row r="114" spans="1:12" x14ac:dyDescent="0.2">
      <c r="A114" s="48" t="s">
        <v>155</v>
      </c>
      <c r="B114" s="48" t="s">
        <v>611</v>
      </c>
      <c r="C114" s="48" t="s">
        <v>612</v>
      </c>
      <c r="D114" s="48">
        <v>2</v>
      </c>
      <c r="E114" s="120">
        <v>106</v>
      </c>
      <c r="F114" s="108"/>
      <c r="G114" s="157"/>
      <c r="H114" s="157"/>
      <c r="I114" s="106">
        <f t="shared" si="6"/>
        <v>0</v>
      </c>
      <c r="J114" s="49"/>
      <c r="K114" s="115">
        <f t="shared" si="7"/>
        <v>106</v>
      </c>
      <c r="L114" s="106">
        <f t="shared" si="5"/>
        <v>1</v>
      </c>
    </row>
    <row r="115" spans="1:12" x14ac:dyDescent="0.2">
      <c r="A115" s="120" t="s">
        <v>155</v>
      </c>
      <c r="B115" s="120" t="s">
        <v>193</v>
      </c>
      <c r="C115" s="120" t="s">
        <v>194</v>
      </c>
      <c r="D115" s="120">
        <v>2</v>
      </c>
      <c r="E115" s="111">
        <v>106</v>
      </c>
      <c r="F115" s="114"/>
      <c r="G115" s="165" t="s">
        <v>30</v>
      </c>
      <c r="H115" s="153">
        <v>1</v>
      </c>
      <c r="I115" s="106">
        <f t="shared" si="6"/>
        <v>9.433962264150943E-3</v>
      </c>
      <c r="J115" s="49"/>
      <c r="K115" s="115">
        <f t="shared" si="7"/>
        <v>105</v>
      </c>
      <c r="L115" s="106">
        <f t="shared" si="5"/>
        <v>0.99056603773584906</v>
      </c>
    </row>
    <row r="116" spans="1:12" x14ac:dyDescent="0.2">
      <c r="A116" s="48" t="s">
        <v>155</v>
      </c>
      <c r="B116" s="48" t="s">
        <v>558</v>
      </c>
      <c r="C116" s="48" t="s">
        <v>559</v>
      </c>
      <c r="D116" s="48">
        <v>2</v>
      </c>
      <c r="E116" s="111">
        <v>106</v>
      </c>
      <c r="F116" s="114"/>
      <c r="G116" s="165" t="s">
        <v>30</v>
      </c>
      <c r="H116" s="153">
        <v>1</v>
      </c>
      <c r="I116" s="106">
        <f t="shared" si="6"/>
        <v>9.433962264150943E-3</v>
      </c>
      <c r="J116" s="49"/>
      <c r="K116" s="115">
        <f t="shared" si="7"/>
        <v>105</v>
      </c>
      <c r="L116" s="106">
        <f t="shared" si="5"/>
        <v>0.99056603773584906</v>
      </c>
    </row>
    <row r="117" spans="1:12" x14ac:dyDescent="0.2">
      <c r="A117" s="111" t="s">
        <v>155</v>
      </c>
      <c r="B117" s="111" t="s">
        <v>660</v>
      </c>
      <c r="C117" s="111" t="s">
        <v>661</v>
      </c>
      <c r="D117" s="111">
        <v>2</v>
      </c>
      <c r="E117" s="111">
        <v>106</v>
      </c>
      <c r="F117" s="114"/>
      <c r="G117" s="49"/>
      <c r="H117" s="115"/>
      <c r="I117" s="106">
        <f t="shared" si="6"/>
        <v>0</v>
      </c>
      <c r="J117" s="49"/>
      <c r="K117" s="115">
        <f t="shared" si="7"/>
        <v>106</v>
      </c>
      <c r="L117" s="106">
        <f t="shared" si="5"/>
        <v>1</v>
      </c>
    </row>
    <row r="118" spans="1:12" x14ac:dyDescent="0.2">
      <c r="A118" s="111" t="s">
        <v>155</v>
      </c>
      <c r="B118" s="111" t="s">
        <v>776</v>
      </c>
      <c r="C118" s="111" t="s">
        <v>777</v>
      </c>
      <c r="D118" s="111">
        <v>2</v>
      </c>
      <c r="E118" s="111">
        <v>106</v>
      </c>
      <c r="F118" s="114"/>
      <c r="G118" s="49"/>
      <c r="H118" s="115"/>
      <c r="I118" s="106">
        <f t="shared" si="6"/>
        <v>0</v>
      </c>
      <c r="J118" s="49"/>
      <c r="K118" s="115">
        <f t="shared" si="7"/>
        <v>106</v>
      </c>
      <c r="L118" s="106">
        <f t="shared" si="5"/>
        <v>1</v>
      </c>
    </row>
    <row r="119" spans="1:12" x14ac:dyDescent="0.2">
      <c r="A119" s="48" t="s">
        <v>155</v>
      </c>
      <c r="B119" s="48" t="s">
        <v>828</v>
      </c>
      <c r="C119" s="48" t="s">
        <v>829</v>
      </c>
      <c r="D119" s="48">
        <v>2</v>
      </c>
      <c r="E119" s="111">
        <v>106</v>
      </c>
      <c r="F119" s="114"/>
      <c r="G119" s="49"/>
      <c r="H119" s="115"/>
      <c r="I119" s="106">
        <f t="shared" si="6"/>
        <v>0</v>
      </c>
      <c r="J119" s="49"/>
      <c r="K119" s="115">
        <f t="shared" si="7"/>
        <v>106</v>
      </c>
      <c r="L119" s="106">
        <f t="shared" si="5"/>
        <v>1</v>
      </c>
    </row>
    <row r="120" spans="1:12" x14ac:dyDescent="0.2">
      <c r="A120" s="48" t="s">
        <v>155</v>
      </c>
      <c r="B120" s="48" t="s">
        <v>875</v>
      </c>
      <c r="C120" s="48" t="s">
        <v>876</v>
      </c>
      <c r="D120" s="48">
        <v>3</v>
      </c>
      <c r="E120" s="111">
        <v>106</v>
      </c>
      <c r="F120" s="114"/>
      <c r="G120" s="157"/>
      <c r="H120" s="115"/>
      <c r="I120" s="106">
        <f t="shared" si="6"/>
        <v>0</v>
      </c>
      <c r="J120" s="49"/>
      <c r="K120" s="115">
        <f t="shared" si="7"/>
        <v>106</v>
      </c>
      <c r="L120" s="106">
        <f t="shared" si="5"/>
        <v>1</v>
      </c>
    </row>
    <row r="121" spans="1:12" x14ac:dyDescent="0.2">
      <c r="A121" s="48" t="s">
        <v>155</v>
      </c>
      <c r="B121" s="48" t="s">
        <v>621</v>
      </c>
      <c r="C121" s="48" t="s">
        <v>622</v>
      </c>
      <c r="D121" s="48">
        <v>2</v>
      </c>
      <c r="E121" s="111">
        <v>106</v>
      </c>
      <c r="F121" s="114"/>
      <c r="G121" s="165" t="s">
        <v>30</v>
      </c>
      <c r="H121" s="153">
        <v>2</v>
      </c>
      <c r="I121" s="106">
        <f t="shared" si="6"/>
        <v>1.8867924528301886E-2</v>
      </c>
      <c r="J121" s="49"/>
      <c r="K121" s="115">
        <f t="shared" si="7"/>
        <v>104</v>
      </c>
      <c r="L121" s="106">
        <f t="shared" si="5"/>
        <v>0.98113207547169812</v>
      </c>
    </row>
    <row r="122" spans="1:12" x14ac:dyDescent="0.2">
      <c r="A122" s="48" t="s">
        <v>155</v>
      </c>
      <c r="B122" s="48" t="s">
        <v>863</v>
      </c>
      <c r="C122" s="48" t="s">
        <v>864</v>
      </c>
      <c r="D122" s="48">
        <v>2</v>
      </c>
      <c r="E122" s="120">
        <v>106</v>
      </c>
      <c r="F122" s="108"/>
      <c r="G122" s="157"/>
      <c r="H122" s="157"/>
      <c r="I122" s="106">
        <f t="shared" si="6"/>
        <v>0</v>
      </c>
      <c r="J122" s="49"/>
      <c r="K122" s="115">
        <f t="shared" si="7"/>
        <v>106</v>
      </c>
      <c r="L122" s="106">
        <f t="shared" si="5"/>
        <v>1</v>
      </c>
    </row>
    <row r="123" spans="1:12" x14ac:dyDescent="0.2">
      <c r="A123" s="120" t="s">
        <v>155</v>
      </c>
      <c r="B123" s="120" t="s">
        <v>195</v>
      </c>
      <c r="C123" s="120" t="s">
        <v>196</v>
      </c>
      <c r="D123" s="120">
        <v>2</v>
      </c>
      <c r="E123" s="111">
        <v>106</v>
      </c>
      <c r="F123" s="114"/>
      <c r="G123" s="49"/>
      <c r="H123" s="115"/>
      <c r="I123" s="106">
        <f t="shared" si="6"/>
        <v>0</v>
      </c>
      <c r="J123" s="49"/>
      <c r="K123" s="115">
        <f t="shared" si="7"/>
        <v>106</v>
      </c>
      <c r="L123" s="106">
        <f t="shared" si="5"/>
        <v>1</v>
      </c>
    </row>
    <row r="124" spans="1:12" x14ac:dyDescent="0.2">
      <c r="A124" s="48" t="s">
        <v>155</v>
      </c>
      <c r="B124" s="48" t="s">
        <v>682</v>
      </c>
      <c r="C124" s="48" t="s">
        <v>683</v>
      </c>
      <c r="D124" s="48">
        <v>3</v>
      </c>
      <c r="E124" s="111">
        <v>106</v>
      </c>
      <c r="F124" s="114"/>
      <c r="G124" s="49"/>
      <c r="H124" s="115"/>
      <c r="I124" s="106">
        <f t="shared" si="6"/>
        <v>0</v>
      </c>
      <c r="J124" s="49"/>
      <c r="K124" s="115">
        <f t="shared" si="7"/>
        <v>106</v>
      </c>
      <c r="L124" s="106">
        <f t="shared" si="5"/>
        <v>1</v>
      </c>
    </row>
    <row r="125" spans="1:12" x14ac:dyDescent="0.2">
      <c r="A125" s="48" t="s">
        <v>155</v>
      </c>
      <c r="B125" s="48" t="s">
        <v>595</v>
      </c>
      <c r="C125" s="48" t="s">
        <v>596</v>
      </c>
      <c r="D125" s="48">
        <v>2</v>
      </c>
      <c r="E125" s="111">
        <v>106</v>
      </c>
      <c r="F125" s="114"/>
      <c r="G125" s="49"/>
      <c r="H125" s="115"/>
      <c r="I125" s="106">
        <f t="shared" si="6"/>
        <v>0</v>
      </c>
      <c r="J125" s="49"/>
      <c r="K125" s="115">
        <f t="shared" si="7"/>
        <v>106</v>
      </c>
      <c r="L125" s="106">
        <f t="shared" si="5"/>
        <v>1</v>
      </c>
    </row>
    <row r="126" spans="1:12" x14ac:dyDescent="0.2">
      <c r="A126" s="48" t="s">
        <v>155</v>
      </c>
      <c r="B126" s="48" t="s">
        <v>760</v>
      </c>
      <c r="C126" s="48" t="s">
        <v>761</v>
      </c>
      <c r="D126" s="48">
        <v>2</v>
      </c>
      <c r="E126" s="111">
        <v>106</v>
      </c>
      <c r="F126" s="114"/>
      <c r="G126" s="49"/>
      <c r="H126" s="115"/>
      <c r="I126" s="106">
        <f t="shared" si="6"/>
        <v>0</v>
      </c>
      <c r="J126" s="49"/>
      <c r="K126" s="115">
        <f t="shared" si="7"/>
        <v>106</v>
      </c>
      <c r="L126" s="106">
        <f t="shared" si="5"/>
        <v>1</v>
      </c>
    </row>
    <row r="127" spans="1:12" x14ac:dyDescent="0.2">
      <c r="A127" s="48" t="s">
        <v>155</v>
      </c>
      <c r="B127" s="48" t="s">
        <v>822</v>
      </c>
      <c r="C127" s="48" t="s">
        <v>823</v>
      </c>
      <c r="D127" s="48">
        <v>3</v>
      </c>
      <c r="E127" s="111">
        <v>106</v>
      </c>
      <c r="F127" s="114"/>
      <c r="G127" s="49"/>
      <c r="H127" s="115"/>
      <c r="I127" s="106">
        <f t="shared" si="6"/>
        <v>0</v>
      </c>
      <c r="J127" s="49"/>
      <c r="K127" s="115">
        <f t="shared" si="7"/>
        <v>106</v>
      </c>
      <c r="L127" s="106">
        <f t="shared" si="5"/>
        <v>1</v>
      </c>
    </row>
    <row r="128" spans="1:12" x14ac:dyDescent="0.2">
      <c r="A128" s="48" t="s">
        <v>155</v>
      </c>
      <c r="B128" s="48" t="s">
        <v>770</v>
      </c>
      <c r="C128" s="48" t="s">
        <v>771</v>
      </c>
      <c r="D128" s="48">
        <v>2</v>
      </c>
      <c r="E128" s="111">
        <v>106</v>
      </c>
      <c r="F128" s="114"/>
      <c r="G128" s="49"/>
      <c r="H128" s="115"/>
      <c r="I128" s="106">
        <f t="shared" si="6"/>
        <v>0</v>
      </c>
      <c r="J128" s="49"/>
      <c r="K128" s="115">
        <f t="shared" si="7"/>
        <v>106</v>
      </c>
      <c r="L128" s="106">
        <f t="shared" si="5"/>
        <v>1</v>
      </c>
    </row>
    <row r="129" spans="1:12" x14ac:dyDescent="0.2">
      <c r="A129" s="48" t="s">
        <v>155</v>
      </c>
      <c r="B129" s="48" t="s">
        <v>919</v>
      </c>
      <c r="C129" s="48" t="s">
        <v>920</v>
      </c>
      <c r="D129" s="48">
        <v>3</v>
      </c>
      <c r="E129" s="111">
        <v>106</v>
      </c>
      <c r="F129" s="114"/>
      <c r="G129" s="49"/>
      <c r="H129" s="111"/>
      <c r="I129" s="106">
        <f t="shared" si="6"/>
        <v>0</v>
      </c>
      <c r="J129" s="49"/>
      <c r="K129" s="115">
        <f t="shared" si="7"/>
        <v>106</v>
      </c>
      <c r="L129" s="106">
        <f t="shared" si="5"/>
        <v>1</v>
      </c>
    </row>
    <row r="130" spans="1:12" x14ac:dyDescent="0.2">
      <c r="A130" s="48" t="s">
        <v>155</v>
      </c>
      <c r="B130" s="48" t="s">
        <v>1278</v>
      </c>
      <c r="C130" s="48" t="s">
        <v>1279</v>
      </c>
      <c r="D130" s="48">
        <v>2</v>
      </c>
      <c r="E130" s="111">
        <v>106</v>
      </c>
      <c r="F130" s="114"/>
      <c r="G130" s="49"/>
      <c r="H130" s="115"/>
      <c r="I130" s="106">
        <f t="shared" si="6"/>
        <v>0</v>
      </c>
      <c r="J130" s="49"/>
      <c r="K130" s="115">
        <f t="shared" si="7"/>
        <v>106</v>
      </c>
      <c r="L130" s="106">
        <f t="shared" ref="L130:L192" si="8">K130/E130</f>
        <v>1</v>
      </c>
    </row>
    <row r="131" spans="1:12" x14ac:dyDescent="0.2">
      <c r="A131" s="111" t="s">
        <v>155</v>
      </c>
      <c r="B131" s="111" t="s">
        <v>817</v>
      </c>
      <c r="C131" s="111" t="s">
        <v>849</v>
      </c>
      <c r="D131" s="111">
        <v>2</v>
      </c>
      <c r="E131" s="111">
        <v>106</v>
      </c>
      <c r="F131" s="114"/>
      <c r="G131" s="49"/>
      <c r="H131" s="115"/>
      <c r="I131" s="106">
        <f t="shared" si="6"/>
        <v>0</v>
      </c>
      <c r="J131" s="49"/>
      <c r="K131" s="115">
        <f t="shared" si="7"/>
        <v>106</v>
      </c>
      <c r="L131" s="106">
        <f t="shared" si="8"/>
        <v>1</v>
      </c>
    </row>
    <row r="132" spans="1:12" x14ac:dyDescent="0.2">
      <c r="A132" s="48" t="s">
        <v>155</v>
      </c>
      <c r="B132" s="48" t="s">
        <v>700</v>
      </c>
      <c r="C132" s="48" t="s">
        <v>701</v>
      </c>
      <c r="D132" s="48">
        <v>2</v>
      </c>
      <c r="E132" s="120">
        <v>106</v>
      </c>
      <c r="F132" s="108"/>
      <c r="G132" s="157"/>
      <c r="H132" s="157"/>
      <c r="I132" s="106">
        <f t="shared" si="6"/>
        <v>0</v>
      </c>
      <c r="J132" s="49"/>
      <c r="K132" s="115">
        <f t="shared" si="7"/>
        <v>106</v>
      </c>
      <c r="L132" s="106">
        <f t="shared" si="8"/>
        <v>1</v>
      </c>
    </row>
    <row r="133" spans="1:12" x14ac:dyDescent="0.2">
      <c r="A133" s="48" t="s">
        <v>155</v>
      </c>
      <c r="B133" s="48" t="s">
        <v>917</v>
      </c>
      <c r="C133" s="48" t="s">
        <v>918</v>
      </c>
      <c r="D133" s="48">
        <v>2</v>
      </c>
      <c r="E133" s="111">
        <v>106</v>
      </c>
      <c r="F133" s="114"/>
      <c r="G133" s="49"/>
      <c r="H133" s="115"/>
      <c r="I133" s="106">
        <f t="shared" si="6"/>
        <v>0</v>
      </c>
      <c r="J133" s="49"/>
      <c r="K133" s="115">
        <f t="shared" si="7"/>
        <v>106</v>
      </c>
      <c r="L133" s="106">
        <f t="shared" si="8"/>
        <v>1</v>
      </c>
    </row>
    <row r="134" spans="1:12" x14ac:dyDescent="0.2">
      <c r="A134" s="120" t="s">
        <v>155</v>
      </c>
      <c r="B134" s="120" t="s">
        <v>197</v>
      </c>
      <c r="C134" s="120" t="s">
        <v>198</v>
      </c>
      <c r="D134" s="120">
        <v>2</v>
      </c>
      <c r="E134" s="111">
        <v>106</v>
      </c>
      <c r="F134" s="114"/>
      <c r="G134" s="165" t="s">
        <v>30</v>
      </c>
      <c r="H134" s="153">
        <v>4</v>
      </c>
      <c r="I134" s="106">
        <f t="shared" si="6"/>
        <v>3.7735849056603772E-2</v>
      </c>
      <c r="J134" s="49"/>
      <c r="K134" s="115">
        <f t="shared" si="7"/>
        <v>102</v>
      </c>
      <c r="L134" s="106">
        <f t="shared" si="8"/>
        <v>0.96226415094339623</v>
      </c>
    </row>
    <row r="135" spans="1:12" x14ac:dyDescent="0.2">
      <c r="A135" s="48" t="s">
        <v>155</v>
      </c>
      <c r="B135" s="48" t="s">
        <v>945</v>
      </c>
      <c r="C135" s="48" t="s">
        <v>946</v>
      </c>
      <c r="D135" s="48">
        <v>2</v>
      </c>
      <c r="E135" s="111">
        <v>106</v>
      </c>
      <c r="F135" s="114"/>
      <c r="G135" s="49"/>
      <c r="H135" s="111"/>
      <c r="I135" s="106">
        <f t="shared" si="6"/>
        <v>0</v>
      </c>
      <c r="J135" s="49"/>
      <c r="K135" s="115">
        <f t="shared" si="7"/>
        <v>106</v>
      </c>
      <c r="L135" s="106">
        <f t="shared" si="8"/>
        <v>1</v>
      </c>
    </row>
    <row r="136" spans="1:12" x14ac:dyDescent="0.2">
      <c r="A136" s="48" t="s">
        <v>155</v>
      </c>
      <c r="B136" s="48" t="s">
        <v>734</v>
      </c>
      <c r="C136" s="48" t="s">
        <v>735</v>
      </c>
      <c r="D136" s="48">
        <v>2</v>
      </c>
      <c r="E136" s="111">
        <v>106</v>
      </c>
      <c r="F136" s="114"/>
      <c r="G136" s="49"/>
      <c r="H136" s="115"/>
      <c r="I136" s="106">
        <f t="shared" si="6"/>
        <v>0</v>
      </c>
      <c r="J136" s="49"/>
      <c r="K136" s="115">
        <f t="shared" si="7"/>
        <v>106</v>
      </c>
      <c r="L136" s="106">
        <f t="shared" si="8"/>
        <v>1</v>
      </c>
    </row>
    <row r="137" spans="1:12" x14ac:dyDescent="0.2">
      <c r="A137" s="111" t="s">
        <v>155</v>
      </c>
      <c r="B137" s="111" t="s">
        <v>850</v>
      </c>
      <c r="C137" s="111" t="s">
        <v>851</v>
      </c>
      <c r="D137" s="111">
        <v>2</v>
      </c>
      <c r="E137" s="111">
        <v>106</v>
      </c>
      <c r="F137" s="114"/>
      <c r="G137" s="157"/>
      <c r="H137" s="115"/>
      <c r="I137" s="106">
        <f t="shared" si="6"/>
        <v>0</v>
      </c>
      <c r="J137" s="49"/>
      <c r="K137" s="115">
        <f t="shared" si="7"/>
        <v>106</v>
      </c>
      <c r="L137" s="106">
        <f t="shared" si="8"/>
        <v>1</v>
      </c>
    </row>
    <row r="138" spans="1:12" x14ac:dyDescent="0.2">
      <c r="A138" s="48" t="s">
        <v>155</v>
      </c>
      <c r="B138" s="48" t="s">
        <v>696</v>
      </c>
      <c r="C138" s="48" t="s">
        <v>697</v>
      </c>
      <c r="D138" s="48">
        <v>3</v>
      </c>
      <c r="E138" s="111">
        <v>106</v>
      </c>
      <c r="F138" s="114"/>
      <c r="G138" s="49"/>
      <c r="H138" s="115"/>
      <c r="I138" s="106">
        <f t="shared" si="6"/>
        <v>0</v>
      </c>
      <c r="J138" s="49"/>
      <c r="K138" s="115">
        <f t="shared" si="7"/>
        <v>106</v>
      </c>
      <c r="L138" s="106">
        <f t="shared" si="8"/>
        <v>1</v>
      </c>
    </row>
    <row r="139" spans="1:12" x14ac:dyDescent="0.2">
      <c r="A139" s="48" t="s">
        <v>155</v>
      </c>
      <c r="B139" s="48" t="s">
        <v>808</v>
      </c>
      <c r="C139" s="48" t="s">
        <v>809</v>
      </c>
      <c r="D139" s="48">
        <v>2</v>
      </c>
      <c r="E139" s="111">
        <v>106</v>
      </c>
      <c r="F139" s="114"/>
      <c r="G139" s="165" t="s">
        <v>30</v>
      </c>
      <c r="H139" s="153">
        <v>1</v>
      </c>
      <c r="I139" s="106">
        <f t="shared" si="6"/>
        <v>9.433962264150943E-3</v>
      </c>
      <c r="J139" s="49"/>
      <c r="K139" s="115">
        <f t="shared" si="7"/>
        <v>105</v>
      </c>
      <c r="L139" s="106">
        <f t="shared" si="8"/>
        <v>0.99056603773584906</v>
      </c>
    </row>
    <row r="140" spans="1:12" x14ac:dyDescent="0.2">
      <c r="A140" s="111" t="s">
        <v>155</v>
      </c>
      <c r="B140" s="111" t="s">
        <v>1304</v>
      </c>
      <c r="C140" s="111" t="s">
        <v>1330</v>
      </c>
      <c r="D140" s="111">
        <v>2</v>
      </c>
      <c r="E140" s="111">
        <v>106</v>
      </c>
      <c r="F140" s="114"/>
      <c r="G140" s="49"/>
      <c r="H140" s="115"/>
      <c r="I140" s="106">
        <f t="shared" si="6"/>
        <v>0</v>
      </c>
      <c r="J140" s="49"/>
      <c r="K140" s="115">
        <f t="shared" si="7"/>
        <v>106</v>
      </c>
      <c r="L140" s="106">
        <f t="shared" si="8"/>
        <v>1</v>
      </c>
    </row>
    <row r="141" spans="1:12" x14ac:dyDescent="0.2">
      <c r="A141" s="111" t="s">
        <v>155</v>
      </c>
      <c r="B141" s="111" t="s">
        <v>1331</v>
      </c>
      <c r="C141" s="111" t="s">
        <v>1332</v>
      </c>
      <c r="D141" s="111">
        <v>2</v>
      </c>
      <c r="E141" s="111">
        <v>106</v>
      </c>
      <c r="F141" s="114"/>
      <c r="G141" s="49"/>
      <c r="H141" s="115"/>
      <c r="I141" s="106">
        <f t="shared" si="6"/>
        <v>0</v>
      </c>
      <c r="J141" s="49"/>
      <c r="K141" s="115">
        <f t="shared" si="7"/>
        <v>106</v>
      </c>
      <c r="L141" s="106">
        <f t="shared" si="8"/>
        <v>1</v>
      </c>
    </row>
    <row r="142" spans="1:12" x14ac:dyDescent="0.2">
      <c r="A142" s="48" t="s">
        <v>155</v>
      </c>
      <c r="B142" s="48" t="s">
        <v>662</v>
      </c>
      <c r="C142" s="48" t="s">
        <v>663</v>
      </c>
      <c r="D142" s="48">
        <v>2</v>
      </c>
      <c r="E142" s="111">
        <v>106</v>
      </c>
      <c r="F142" s="114"/>
      <c r="G142" s="49"/>
      <c r="H142" s="115"/>
      <c r="I142" s="106">
        <f t="shared" si="6"/>
        <v>0</v>
      </c>
      <c r="J142" s="49"/>
      <c r="K142" s="115">
        <f t="shared" si="7"/>
        <v>106</v>
      </c>
      <c r="L142" s="106">
        <f t="shared" si="8"/>
        <v>1</v>
      </c>
    </row>
    <row r="143" spans="1:12" x14ac:dyDescent="0.2">
      <c r="A143" s="48" t="s">
        <v>155</v>
      </c>
      <c r="B143" s="48" t="s">
        <v>728</v>
      </c>
      <c r="C143" s="48" t="s">
        <v>729</v>
      </c>
      <c r="D143" s="48">
        <v>2</v>
      </c>
      <c r="E143" s="120">
        <v>106</v>
      </c>
      <c r="F143" s="108"/>
      <c r="G143" s="157"/>
      <c r="H143" s="157"/>
      <c r="I143" s="106">
        <f t="shared" si="6"/>
        <v>0</v>
      </c>
      <c r="J143" s="49"/>
      <c r="K143" s="115">
        <f t="shared" si="7"/>
        <v>106</v>
      </c>
      <c r="L143" s="106">
        <f t="shared" si="8"/>
        <v>1</v>
      </c>
    </row>
    <row r="144" spans="1:12" x14ac:dyDescent="0.2">
      <c r="A144" s="48" t="s">
        <v>155</v>
      </c>
      <c r="B144" s="48" t="s">
        <v>754</v>
      </c>
      <c r="C144" s="48" t="s">
        <v>755</v>
      </c>
      <c r="D144" s="48">
        <v>3</v>
      </c>
      <c r="E144" s="111">
        <v>106</v>
      </c>
      <c r="F144" s="114"/>
      <c r="G144" s="49"/>
      <c r="H144" s="115"/>
      <c r="I144" s="106">
        <f t="shared" si="6"/>
        <v>0</v>
      </c>
      <c r="J144" s="49"/>
      <c r="K144" s="115">
        <f t="shared" si="7"/>
        <v>106</v>
      </c>
      <c r="L144" s="106">
        <f t="shared" si="8"/>
        <v>1</v>
      </c>
    </row>
    <row r="145" spans="1:12" x14ac:dyDescent="0.2">
      <c r="A145" s="48" t="s">
        <v>155</v>
      </c>
      <c r="B145" s="48" t="s">
        <v>756</v>
      </c>
      <c r="C145" s="48" t="s">
        <v>757</v>
      </c>
      <c r="D145" s="48">
        <v>2</v>
      </c>
      <c r="E145" s="111">
        <v>106</v>
      </c>
      <c r="F145" s="114"/>
      <c r="G145" s="49"/>
      <c r="H145" s="111"/>
      <c r="I145" s="106">
        <f t="shared" si="6"/>
        <v>0</v>
      </c>
      <c r="J145" s="49"/>
      <c r="K145" s="115">
        <f t="shared" si="7"/>
        <v>106</v>
      </c>
      <c r="L145" s="106">
        <f t="shared" si="8"/>
        <v>1</v>
      </c>
    </row>
    <row r="146" spans="1:12" x14ac:dyDescent="0.2">
      <c r="A146" s="120" t="s">
        <v>155</v>
      </c>
      <c r="B146" s="120" t="s">
        <v>199</v>
      </c>
      <c r="C146" s="120" t="s">
        <v>200</v>
      </c>
      <c r="D146" s="120">
        <v>2</v>
      </c>
      <c r="E146" s="111">
        <v>106</v>
      </c>
      <c r="F146" s="114"/>
      <c r="G146" s="165" t="s">
        <v>30</v>
      </c>
      <c r="H146" s="153">
        <v>1</v>
      </c>
      <c r="I146" s="106">
        <f t="shared" si="6"/>
        <v>9.433962264150943E-3</v>
      </c>
      <c r="J146" s="49"/>
      <c r="K146" s="115">
        <f t="shared" si="7"/>
        <v>105</v>
      </c>
      <c r="L146" s="106">
        <f t="shared" si="8"/>
        <v>0.99056603773584906</v>
      </c>
    </row>
    <row r="147" spans="1:12" x14ac:dyDescent="0.2">
      <c r="A147" s="48" t="s">
        <v>155</v>
      </c>
      <c r="B147" s="48" t="s">
        <v>567</v>
      </c>
      <c r="C147" s="48" t="s">
        <v>568</v>
      </c>
      <c r="D147" s="48">
        <v>2</v>
      </c>
      <c r="E147" s="111">
        <v>106</v>
      </c>
      <c r="F147" s="114"/>
      <c r="G147" s="49"/>
      <c r="H147" s="115"/>
      <c r="I147" s="106">
        <f t="shared" si="6"/>
        <v>0</v>
      </c>
      <c r="J147" s="49"/>
      <c r="K147" s="115">
        <f t="shared" si="7"/>
        <v>106</v>
      </c>
      <c r="L147" s="106">
        <f t="shared" si="8"/>
        <v>1</v>
      </c>
    </row>
    <row r="148" spans="1:12" x14ac:dyDescent="0.2">
      <c r="A148" s="111" t="s">
        <v>155</v>
      </c>
      <c r="B148" s="111" t="s">
        <v>581</v>
      </c>
      <c r="C148" s="111" t="s">
        <v>582</v>
      </c>
      <c r="D148" s="111">
        <v>2</v>
      </c>
      <c r="E148" s="111">
        <v>106</v>
      </c>
      <c r="F148" s="114"/>
      <c r="G148" s="49"/>
      <c r="H148" s="115"/>
      <c r="I148" s="106">
        <f t="shared" si="6"/>
        <v>0</v>
      </c>
      <c r="J148" s="49"/>
      <c r="K148" s="115">
        <f t="shared" si="7"/>
        <v>106</v>
      </c>
      <c r="L148" s="106">
        <f t="shared" si="8"/>
        <v>1</v>
      </c>
    </row>
    <row r="149" spans="1:12" x14ac:dyDescent="0.2">
      <c r="A149" s="48" t="s">
        <v>155</v>
      </c>
      <c r="B149" s="48" t="s">
        <v>656</v>
      </c>
      <c r="C149" s="48" t="s">
        <v>657</v>
      </c>
      <c r="D149" s="48">
        <v>2</v>
      </c>
      <c r="E149" s="111">
        <v>106</v>
      </c>
      <c r="F149" s="114"/>
      <c r="G149" s="49"/>
      <c r="H149" s="115"/>
      <c r="I149" s="106">
        <f t="shared" si="6"/>
        <v>0</v>
      </c>
      <c r="J149" s="49"/>
      <c r="K149" s="115">
        <f t="shared" si="7"/>
        <v>106</v>
      </c>
      <c r="L149" s="106">
        <f t="shared" si="8"/>
        <v>1</v>
      </c>
    </row>
    <row r="150" spans="1:12" x14ac:dyDescent="0.2">
      <c r="A150" s="48" t="s">
        <v>155</v>
      </c>
      <c r="B150" s="48" t="s">
        <v>565</v>
      </c>
      <c r="C150" s="48" t="s">
        <v>566</v>
      </c>
      <c r="D150" s="48">
        <v>2</v>
      </c>
      <c r="E150" s="111">
        <v>106</v>
      </c>
      <c r="F150" s="114"/>
      <c r="G150" s="157"/>
      <c r="H150" s="115"/>
      <c r="I150" s="106">
        <f t="shared" si="6"/>
        <v>0</v>
      </c>
      <c r="J150" s="49"/>
      <c r="K150" s="115">
        <f t="shared" si="7"/>
        <v>106</v>
      </c>
      <c r="L150" s="106">
        <f t="shared" si="8"/>
        <v>1</v>
      </c>
    </row>
    <row r="151" spans="1:12" x14ac:dyDescent="0.2">
      <c r="A151" s="48" t="s">
        <v>155</v>
      </c>
      <c r="B151" s="48" t="s">
        <v>593</v>
      </c>
      <c r="C151" s="48" t="s">
        <v>594</v>
      </c>
      <c r="D151" s="48">
        <v>3</v>
      </c>
      <c r="E151" s="111">
        <v>106</v>
      </c>
      <c r="F151" s="114"/>
      <c r="G151" s="49"/>
      <c r="H151" s="115"/>
      <c r="I151" s="106">
        <f t="shared" ref="I151:I212" si="9">H151/E151</f>
        <v>0</v>
      </c>
      <c r="J151" s="49"/>
      <c r="K151" s="115">
        <f t="shared" ref="K151:K212" si="10">E151-H151</f>
        <v>106</v>
      </c>
      <c r="L151" s="106">
        <f t="shared" si="8"/>
        <v>1</v>
      </c>
    </row>
    <row r="152" spans="1:12" x14ac:dyDescent="0.2">
      <c r="A152" s="48" t="s">
        <v>155</v>
      </c>
      <c r="B152" s="48" t="s">
        <v>658</v>
      </c>
      <c r="C152" s="48" t="s">
        <v>659</v>
      </c>
      <c r="D152" s="48">
        <v>2</v>
      </c>
      <c r="E152" s="111">
        <v>106</v>
      </c>
      <c r="F152" s="114"/>
      <c r="G152" s="49"/>
      <c r="H152" s="115"/>
      <c r="I152" s="106">
        <f t="shared" si="9"/>
        <v>0</v>
      </c>
      <c r="J152" s="49"/>
      <c r="K152" s="115">
        <f t="shared" si="10"/>
        <v>106</v>
      </c>
      <c r="L152" s="106">
        <f t="shared" si="8"/>
        <v>1</v>
      </c>
    </row>
    <row r="153" spans="1:12" x14ac:dyDescent="0.2">
      <c r="A153" s="48" t="s">
        <v>155</v>
      </c>
      <c r="B153" s="48" t="s">
        <v>619</v>
      </c>
      <c r="C153" s="48" t="s">
        <v>620</v>
      </c>
      <c r="D153" s="48">
        <v>2</v>
      </c>
      <c r="E153" s="120">
        <v>106</v>
      </c>
      <c r="F153" s="108"/>
      <c r="G153" s="165" t="s">
        <v>30</v>
      </c>
      <c r="H153" s="153">
        <v>1</v>
      </c>
      <c r="I153" s="106">
        <f t="shared" si="9"/>
        <v>9.433962264150943E-3</v>
      </c>
      <c r="J153" s="49"/>
      <c r="K153" s="115">
        <f t="shared" si="10"/>
        <v>105</v>
      </c>
      <c r="L153" s="106">
        <f t="shared" si="8"/>
        <v>0.99056603773584906</v>
      </c>
    </row>
    <row r="154" spans="1:12" x14ac:dyDescent="0.2">
      <c r="A154" s="48" t="s">
        <v>155</v>
      </c>
      <c r="B154" s="48" t="s">
        <v>782</v>
      </c>
      <c r="C154" s="48" t="s">
        <v>783</v>
      </c>
      <c r="D154" s="48">
        <v>3</v>
      </c>
      <c r="E154" s="111">
        <v>106</v>
      </c>
      <c r="F154" s="114"/>
      <c r="G154" s="49"/>
      <c r="H154" s="115"/>
      <c r="I154" s="106">
        <f t="shared" si="9"/>
        <v>0</v>
      </c>
      <c r="J154" s="49"/>
      <c r="K154" s="115">
        <f t="shared" si="10"/>
        <v>106</v>
      </c>
      <c r="L154" s="106">
        <f t="shared" si="8"/>
        <v>1</v>
      </c>
    </row>
    <row r="155" spans="1:12" x14ac:dyDescent="0.2">
      <c r="A155" s="48" t="s">
        <v>155</v>
      </c>
      <c r="B155" s="48" t="s">
        <v>720</v>
      </c>
      <c r="C155" s="48" t="s">
        <v>721</v>
      </c>
      <c r="D155" s="48">
        <v>2</v>
      </c>
      <c r="E155" s="120">
        <v>106</v>
      </c>
      <c r="F155" s="108"/>
      <c r="G155" s="157"/>
      <c r="H155" s="157"/>
      <c r="I155" s="106">
        <f t="shared" si="9"/>
        <v>0</v>
      </c>
      <c r="J155" s="49"/>
      <c r="K155" s="115">
        <f t="shared" si="10"/>
        <v>106</v>
      </c>
      <c r="L155" s="106">
        <f t="shared" si="8"/>
        <v>1</v>
      </c>
    </row>
    <row r="156" spans="1:12" x14ac:dyDescent="0.2">
      <c r="A156" s="120" t="s">
        <v>155</v>
      </c>
      <c r="B156" s="120" t="s">
        <v>201</v>
      </c>
      <c r="C156" s="120" t="s">
        <v>202</v>
      </c>
      <c r="D156" s="120">
        <v>2</v>
      </c>
      <c r="E156" s="111">
        <v>106</v>
      </c>
      <c r="F156" s="114"/>
      <c r="G156" s="165" t="s">
        <v>30</v>
      </c>
      <c r="H156" s="153">
        <v>1</v>
      </c>
      <c r="I156" s="106">
        <f t="shared" si="9"/>
        <v>9.433962264150943E-3</v>
      </c>
      <c r="J156" s="49"/>
      <c r="K156" s="115">
        <f t="shared" si="10"/>
        <v>105</v>
      </c>
      <c r="L156" s="106">
        <f t="shared" si="8"/>
        <v>0.99056603773584906</v>
      </c>
    </row>
    <row r="157" spans="1:12" x14ac:dyDescent="0.2">
      <c r="A157" s="48" t="s">
        <v>155</v>
      </c>
      <c r="B157" s="48" t="s">
        <v>750</v>
      </c>
      <c r="C157" s="48" t="s">
        <v>751</v>
      </c>
      <c r="D157" s="48">
        <v>2</v>
      </c>
      <c r="E157" s="111">
        <v>106</v>
      </c>
      <c r="F157" s="114"/>
      <c r="G157" s="49"/>
      <c r="H157" s="115"/>
      <c r="I157" s="106">
        <f t="shared" si="9"/>
        <v>0</v>
      </c>
      <c r="J157" s="49"/>
      <c r="K157" s="115">
        <f t="shared" si="10"/>
        <v>106</v>
      </c>
      <c r="L157" s="106">
        <f t="shared" si="8"/>
        <v>1</v>
      </c>
    </row>
    <row r="158" spans="1:12" x14ac:dyDescent="0.2">
      <c r="A158" s="120" t="s">
        <v>155</v>
      </c>
      <c r="B158" s="120" t="s">
        <v>203</v>
      </c>
      <c r="C158" s="120" t="s">
        <v>204</v>
      </c>
      <c r="D158" s="120">
        <v>2</v>
      </c>
      <c r="E158" s="111">
        <v>106</v>
      </c>
      <c r="F158" s="114"/>
      <c r="G158" s="49"/>
      <c r="H158" s="115"/>
      <c r="I158" s="106">
        <f t="shared" si="9"/>
        <v>0</v>
      </c>
      <c r="J158" s="49"/>
      <c r="K158" s="115">
        <f t="shared" si="10"/>
        <v>106</v>
      </c>
      <c r="L158" s="106">
        <f t="shared" si="8"/>
        <v>1</v>
      </c>
    </row>
    <row r="159" spans="1:12" x14ac:dyDescent="0.2">
      <c r="A159" s="48" t="s">
        <v>155</v>
      </c>
      <c r="B159" s="48" t="s">
        <v>871</v>
      </c>
      <c r="C159" s="48" t="s">
        <v>872</v>
      </c>
      <c r="D159" s="48">
        <v>2</v>
      </c>
      <c r="E159" s="111">
        <v>106</v>
      </c>
      <c r="F159" s="114"/>
      <c r="G159" s="49"/>
      <c r="H159" s="115"/>
      <c r="I159" s="106">
        <f t="shared" si="9"/>
        <v>0</v>
      </c>
      <c r="J159" s="49"/>
      <c r="K159" s="115">
        <f t="shared" si="10"/>
        <v>106</v>
      </c>
      <c r="L159" s="106">
        <f t="shared" si="8"/>
        <v>1</v>
      </c>
    </row>
    <row r="160" spans="1:12" x14ac:dyDescent="0.2">
      <c r="A160" s="48" t="s">
        <v>155</v>
      </c>
      <c r="B160" s="48" t="s">
        <v>562</v>
      </c>
      <c r="C160" s="48" t="s">
        <v>563</v>
      </c>
      <c r="D160" s="48">
        <v>2</v>
      </c>
      <c r="E160" s="111">
        <v>106</v>
      </c>
      <c r="F160" s="114"/>
      <c r="G160" s="49"/>
      <c r="H160" s="115"/>
      <c r="I160" s="106">
        <f t="shared" si="9"/>
        <v>0</v>
      </c>
      <c r="J160" s="49"/>
      <c r="K160" s="115">
        <f t="shared" si="10"/>
        <v>106</v>
      </c>
      <c r="L160" s="106">
        <f t="shared" si="8"/>
        <v>1</v>
      </c>
    </row>
    <row r="161" spans="1:12" x14ac:dyDescent="0.2">
      <c r="A161" s="48" t="s">
        <v>155</v>
      </c>
      <c r="B161" s="48" t="s">
        <v>815</v>
      </c>
      <c r="C161" s="48" t="s">
        <v>816</v>
      </c>
      <c r="D161" s="48">
        <v>2</v>
      </c>
      <c r="E161" s="111">
        <v>106</v>
      </c>
      <c r="F161" s="114"/>
      <c r="G161" s="49"/>
      <c r="H161" s="115"/>
      <c r="I161" s="106">
        <f t="shared" si="9"/>
        <v>0</v>
      </c>
      <c r="J161" s="49"/>
      <c r="K161" s="115">
        <f t="shared" si="10"/>
        <v>106</v>
      </c>
      <c r="L161" s="106">
        <f t="shared" si="8"/>
        <v>1</v>
      </c>
    </row>
    <row r="162" spans="1:12" x14ac:dyDescent="0.2">
      <c r="A162" s="48" t="s">
        <v>155</v>
      </c>
      <c r="B162" s="48" t="s">
        <v>708</v>
      </c>
      <c r="C162" s="48" t="s">
        <v>709</v>
      </c>
      <c r="D162" s="48">
        <v>2</v>
      </c>
      <c r="E162" s="120">
        <v>106</v>
      </c>
      <c r="F162" s="108"/>
      <c r="G162" s="157"/>
      <c r="H162" s="157"/>
      <c r="I162" s="106">
        <f t="shared" si="9"/>
        <v>0</v>
      </c>
      <c r="J162" s="49"/>
      <c r="K162" s="115">
        <f t="shared" si="10"/>
        <v>106</v>
      </c>
      <c r="L162" s="106">
        <f t="shared" si="8"/>
        <v>1</v>
      </c>
    </row>
    <row r="163" spans="1:12" x14ac:dyDescent="0.2">
      <c r="A163" s="48" t="s">
        <v>155</v>
      </c>
      <c r="B163" s="48" t="s">
        <v>846</v>
      </c>
      <c r="C163" s="48" t="s">
        <v>847</v>
      </c>
      <c r="D163" s="48">
        <v>2</v>
      </c>
      <c r="E163" s="111">
        <v>106</v>
      </c>
      <c r="F163" s="114"/>
      <c r="G163" s="49"/>
      <c r="H163" s="115"/>
      <c r="I163" s="106">
        <f t="shared" si="9"/>
        <v>0</v>
      </c>
      <c r="J163" s="49"/>
      <c r="K163" s="115">
        <f t="shared" si="10"/>
        <v>106</v>
      </c>
      <c r="L163" s="106">
        <f t="shared" si="8"/>
        <v>1</v>
      </c>
    </row>
    <row r="164" spans="1:12" x14ac:dyDescent="0.2">
      <c r="A164" s="48" t="s">
        <v>155</v>
      </c>
      <c r="B164" s="48" t="s">
        <v>758</v>
      </c>
      <c r="C164" s="48" t="s">
        <v>759</v>
      </c>
      <c r="D164" s="48">
        <v>3</v>
      </c>
      <c r="E164" s="111">
        <v>106</v>
      </c>
      <c r="F164" s="114"/>
      <c r="G164" s="49"/>
      <c r="H164" s="115"/>
      <c r="I164" s="106">
        <f t="shared" si="9"/>
        <v>0</v>
      </c>
      <c r="J164" s="49"/>
      <c r="K164" s="115">
        <f t="shared" si="10"/>
        <v>106</v>
      </c>
      <c r="L164" s="106">
        <f t="shared" si="8"/>
        <v>1</v>
      </c>
    </row>
    <row r="165" spans="1:12" x14ac:dyDescent="0.2">
      <c r="A165" s="48" t="s">
        <v>155</v>
      </c>
      <c r="B165" s="48" t="s">
        <v>844</v>
      </c>
      <c r="C165" s="48" t="s">
        <v>845</v>
      </c>
      <c r="D165" s="48">
        <v>2</v>
      </c>
      <c r="E165" s="111">
        <v>106</v>
      </c>
      <c r="F165" s="114"/>
      <c r="G165" s="49"/>
      <c r="H165" s="115"/>
      <c r="I165" s="106">
        <f t="shared" si="9"/>
        <v>0</v>
      </c>
      <c r="J165" s="49"/>
      <c r="K165" s="115">
        <f t="shared" si="10"/>
        <v>106</v>
      </c>
      <c r="L165" s="106">
        <f t="shared" si="8"/>
        <v>1</v>
      </c>
    </row>
    <row r="166" spans="1:12" x14ac:dyDescent="0.2">
      <c r="A166" s="48" t="s">
        <v>155</v>
      </c>
      <c r="B166" s="48" t="s">
        <v>924</v>
      </c>
      <c r="C166" s="48" t="s">
        <v>925</v>
      </c>
      <c r="D166" s="48">
        <v>2</v>
      </c>
      <c r="E166" s="111">
        <v>106</v>
      </c>
      <c r="F166" s="114"/>
      <c r="G166" s="49"/>
      <c r="H166" s="111"/>
      <c r="I166" s="106">
        <f t="shared" si="9"/>
        <v>0</v>
      </c>
      <c r="J166" s="49"/>
      <c r="K166" s="115">
        <f t="shared" si="10"/>
        <v>106</v>
      </c>
      <c r="L166" s="106">
        <f t="shared" si="8"/>
        <v>1</v>
      </c>
    </row>
    <row r="167" spans="1:12" x14ac:dyDescent="0.2">
      <c r="A167" s="111" t="s">
        <v>155</v>
      </c>
      <c r="B167" s="111" t="s">
        <v>730</v>
      </c>
      <c r="C167" s="111" t="s">
        <v>731</v>
      </c>
      <c r="D167" s="111">
        <v>2</v>
      </c>
      <c r="E167" s="120">
        <v>106</v>
      </c>
      <c r="F167" s="108"/>
      <c r="G167" s="157"/>
      <c r="H167" s="157"/>
      <c r="I167" s="106">
        <f t="shared" si="9"/>
        <v>0</v>
      </c>
      <c r="J167" s="49"/>
      <c r="K167" s="115">
        <f t="shared" si="10"/>
        <v>106</v>
      </c>
      <c r="L167" s="106">
        <f t="shared" si="8"/>
        <v>1</v>
      </c>
    </row>
    <row r="168" spans="1:12" x14ac:dyDescent="0.2">
      <c r="A168" s="120" t="s">
        <v>155</v>
      </c>
      <c r="B168" s="120" t="s">
        <v>205</v>
      </c>
      <c r="C168" s="120" t="s">
        <v>206</v>
      </c>
      <c r="D168" s="120">
        <v>2</v>
      </c>
      <c r="E168" s="111">
        <v>106</v>
      </c>
      <c r="F168" s="114"/>
      <c r="G168" s="165" t="s">
        <v>30</v>
      </c>
      <c r="H168" s="153">
        <v>1</v>
      </c>
      <c r="I168" s="106">
        <f t="shared" si="9"/>
        <v>9.433962264150943E-3</v>
      </c>
      <c r="J168" s="49"/>
      <c r="K168" s="115">
        <f t="shared" si="10"/>
        <v>105</v>
      </c>
      <c r="L168" s="106">
        <f t="shared" si="8"/>
        <v>0.99056603773584906</v>
      </c>
    </row>
    <row r="169" spans="1:12" x14ac:dyDescent="0.2">
      <c r="A169" s="48" t="s">
        <v>155</v>
      </c>
      <c r="B169" s="48" t="s">
        <v>672</v>
      </c>
      <c r="C169" s="48" t="s">
        <v>673</v>
      </c>
      <c r="D169" s="48">
        <v>2</v>
      </c>
      <c r="E169" s="111">
        <v>106</v>
      </c>
      <c r="F169" s="114"/>
      <c r="G169" s="165" t="s">
        <v>30</v>
      </c>
      <c r="H169" s="153">
        <v>1</v>
      </c>
      <c r="I169" s="106">
        <f t="shared" si="9"/>
        <v>9.433962264150943E-3</v>
      </c>
      <c r="J169" s="49"/>
      <c r="K169" s="115">
        <f t="shared" si="10"/>
        <v>105</v>
      </c>
      <c r="L169" s="106">
        <f t="shared" si="8"/>
        <v>0.99056603773584906</v>
      </c>
    </row>
    <row r="170" spans="1:12" x14ac:dyDescent="0.2">
      <c r="A170" s="48" t="s">
        <v>155</v>
      </c>
      <c r="B170" s="48" t="s">
        <v>909</v>
      </c>
      <c r="C170" s="48" t="s">
        <v>910</v>
      </c>
      <c r="D170" s="48">
        <v>2</v>
      </c>
      <c r="E170" s="111">
        <v>106</v>
      </c>
      <c r="F170" s="114"/>
      <c r="G170" s="49"/>
      <c r="H170" s="115"/>
      <c r="I170" s="106">
        <f t="shared" si="9"/>
        <v>0</v>
      </c>
      <c r="J170" s="49"/>
      <c r="K170" s="115">
        <f t="shared" si="10"/>
        <v>106</v>
      </c>
      <c r="L170" s="106">
        <f t="shared" si="8"/>
        <v>1</v>
      </c>
    </row>
    <row r="171" spans="1:12" x14ac:dyDescent="0.2">
      <c r="A171" s="111" t="s">
        <v>155</v>
      </c>
      <c r="B171" s="111" t="s">
        <v>881</v>
      </c>
      <c r="C171" s="111" t="s">
        <v>882</v>
      </c>
      <c r="D171" s="111">
        <v>2</v>
      </c>
      <c r="E171" s="111">
        <v>106</v>
      </c>
      <c r="F171" s="114"/>
      <c r="G171" s="49"/>
      <c r="H171" s="115"/>
      <c r="I171" s="106">
        <f t="shared" si="9"/>
        <v>0</v>
      </c>
      <c r="J171" s="49"/>
      <c r="K171" s="115">
        <f t="shared" si="10"/>
        <v>106</v>
      </c>
      <c r="L171" s="106">
        <f t="shared" si="8"/>
        <v>1</v>
      </c>
    </row>
    <row r="172" spans="1:12" x14ac:dyDescent="0.2">
      <c r="A172" s="48" t="s">
        <v>155</v>
      </c>
      <c r="B172" s="48" t="s">
        <v>571</v>
      </c>
      <c r="C172" s="48" t="s">
        <v>572</v>
      </c>
      <c r="D172" s="48">
        <v>3</v>
      </c>
      <c r="E172" s="111">
        <v>106</v>
      </c>
      <c r="F172" s="114"/>
      <c r="G172" s="49"/>
      <c r="H172" s="115"/>
      <c r="I172" s="106">
        <f t="shared" si="9"/>
        <v>0</v>
      </c>
      <c r="J172" s="49"/>
      <c r="K172" s="115">
        <f t="shared" si="10"/>
        <v>106</v>
      </c>
      <c r="L172" s="106">
        <f t="shared" si="8"/>
        <v>1</v>
      </c>
    </row>
    <row r="173" spans="1:12" x14ac:dyDescent="0.2">
      <c r="A173" s="48" t="s">
        <v>155</v>
      </c>
      <c r="B173" s="111" t="s">
        <v>820</v>
      </c>
      <c r="C173" s="111" t="s">
        <v>821</v>
      </c>
      <c r="D173" s="48">
        <v>2</v>
      </c>
      <c r="E173" s="120">
        <v>106</v>
      </c>
      <c r="F173" s="108"/>
      <c r="G173" s="157"/>
      <c r="H173" s="157"/>
      <c r="I173" s="106">
        <f t="shared" si="9"/>
        <v>0</v>
      </c>
      <c r="J173" s="49"/>
      <c r="K173" s="115">
        <f t="shared" si="10"/>
        <v>106</v>
      </c>
      <c r="L173" s="106">
        <f t="shared" si="8"/>
        <v>1</v>
      </c>
    </row>
    <row r="174" spans="1:12" x14ac:dyDescent="0.2">
      <c r="A174" s="120" t="s">
        <v>155</v>
      </c>
      <c r="B174" s="120" t="s">
        <v>207</v>
      </c>
      <c r="C174" s="120" t="s">
        <v>208</v>
      </c>
      <c r="D174" s="120">
        <v>2</v>
      </c>
      <c r="E174" s="120">
        <v>106</v>
      </c>
      <c r="F174" s="108"/>
      <c r="G174" s="165" t="s">
        <v>30</v>
      </c>
      <c r="H174" s="153">
        <v>1</v>
      </c>
      <c r="I174" s="106">
        <f t="shared" si="9"/>
        <v>9.433962264150943E-3</v>
      </c>
      <c r="J174" s="49"/>
      <c r="K174" s="115">
        <f t="shared" si="10"/>
        <v>105</v>
      </c>
      <c r="L174" s="106">
        <f t="shared" si="8"/>
        <v>0.99056603773584906</v>
      </c>
    </row>
    <row r="175" spans="1:12" x14ac:dyDescent="0.2">
      <c r="A175" s="120" t="s">
        <v>155</v>
      </c>
      <c r="B175" s="120" t="s">
        <v>209</v>
      </c>
      <c r="C175" s="120" t="s">
        <v>208</v>
      </c>
      <c r="D175" s="120">
        <v>3</v>
      </c>
      <c r="E175" s="111">
        <v>106</v>
      </c>
      <c r="F175" s="114"/>
      <c r="G175" s="157"/>
      <c r="H175" s="115"/>
      <c r="I175" s="106">
        <f t="shared" si="9"/>
        <v>0</v>
      </c>
      <c r="J175" s="49"/>
      <c r="K175" s="115">
        <f t="shared" si="10"/>
        <v>106</v>
      </c>
      <c r="L175" s="106">
        <f t="shared" si="8"/>
        <v>1</v>
      </c>
    </row>
    <row r="176" spans="1:12" x14ac:dyDescent="0.2">
      <c r="A176" s="48" t="s">
        <v>155</v>
      </c>
      <c r="B176" s="48" t="s">
        <v>654</v>
      </c>
      <c r="C176" s="48" t="s">
        <v>655</v>
      </c>
      <c r="D176" s="48">
        <v>3</v>
      </c>
      <c r="E176" s="120">
        <v>106</v>
      </c>
      <c r="F176" s="108"/>
      <c r="G176" s="157"/>
      <c r="H176" s="157"/>
      <c r="I176" s="106">
        <f t="shared" si="9"/>
        <v>0</v>
      </c>
      <c r="J176" s="49"/>
      <c r="K176" s="115">
        <f t="shared" si="10"/>
        <v>106</v>
      </c>
      <c r="L176" s="106">
        <f t="shared" si="8"/>
        <v>1</v>
      </c>
    </row>
    <row r="177" spans="1:12" x14ac:dyDescent="0.2">
      <c r="A177" s="120" t="s">
        <v>155</v>
      </c>
      <c r="B177" s="120" t="s">
        <v>210</v>
      </c>
      <c r="C177" s="120" t="s">
        <v>211</v>
      </c>
      <c r="D177" s="120">
        <v>2</v>
      </c>
      <c r="E177" s="111">
        <v>106</v>
      </c>
      <c r="F177" s="114"/>
      <c r="G177" s="165" t="s">
        <v>30</v>
      </c>
      <c r="H177" s="153">
        <v>2</v>
      </c>
      <c r="I177" s="106">
        <f t="shared" si="9"/>
        <v>1.8867924528301886E-2</v>
      </c>
      <c r="J177" s="49"/>
      <c r="K177" s="115">
        <f t="shared" si="10"/>
        <v>104</v>
      </c>
      <c r="L177" s="106">
        <f t="shared" si="8"/>
        <v>0.98113207547169812</v>
      </c>
    </row>
    <row r="178" spans="1:12" x14ac:dyDescent="0.2">
      <c r="A178" s="48" t="s">
        <v>155</v>
      </c>
      <c r="B178" s="48" t="s">
        <v>632</v>
      </c>
      <c r="C178" s="48" t="s">
        <v>633</v>
      </c>
      <c r="D178" s="48">
        <v>2</v>
      </c>
      <c r="E178" s="111">
        <v>106</v>
      </c>
      <c r="F178" s="114"/>
      <c r="G178" s="49"/>
      <c r="H178" s="115"/>
      <c r="I178" s="106">
        <f t="shared" si="9"/>
        <v>0</v>
      </c>
      <c r="J178" s="49"/>
      <c r="K178" s="115">
        <f t="shared" si="10"/>
        <v>106</v>
      </c>
      <c r="L178" s="106">
        <f t="shared" si="8"/>
        <v>1</v>
      </c>
    </row>
    <row r="179" spans="1:12" x14ac:dyDescent="0.2">
      <c r="A179" s="120" t="s">
        <v>155</v>
      </c>
      <c r="B179" s="120" t="s">
        <v>212</v>
      </c>
      <c r="C179" s="120" t="s">
        <v>213</v>
      </c>
      <c r="D179" s="120">
        <v>2</v>
      </c>
      <c r="E179" s="120">
        <v>106</v>
      </c>
      <c r="F179" s="108"/>
      <c r="G179" s="157"/>
      <c r="H179" s="157"/>
      <c r="I179" s="106">
        <f t="shared" si="9"/>
        <v>0</v>
      </c>
      <c r="J179" s="49"/>
      <c r="K179" s="115">
        <f t="shared" si="10"/>
        <v>106</v>
      </c>
      <c r="L179" s="106">
        <f t="shared" si="8"/>
        <v>1</v>
      </c>
    </row>
    <row r="180" spans="1:12" x14ac:dyDescent="0.2">
      <c r="A180" s="48" t="s">
        <v>155</v>
      </c>
      <c r="B180" s="48" t="s">
        <v>778</v>
      </c>
      <c r="C180" s="48" t="s">
        <v>779</v>
      </c>
      <c r="D180" s="48">
        <v>2</v>
      </c>
      <c r="E180" s="111">
        <v>106</v>
      </c>
      <c r="F180" s="114"/>
      <c r="G180" s="49"/>
      <c r="H180" s="115"/>
      <c r="I180" s="106">
        <f t="shared" si="9"/>
        <v>0</v>
      </c>
      <c r="J180" s="49"/>
      <c r="K180" s="115">
        <f t="shared" si="10"/>
        <v>106</v>
      </c>
      <c r="L180" s="106">
        <f t="shared" si="8"/>
        <v>1</v>
      </c>
    </row>
    <row r="181" spans="1:12" x14ac:dyDescent="0.2">
      <c r="A181" s="48" t="s">
        <v>155</v>
      </c>
      <c r="B181" s="48" t="s">
        <v>838</v>
      </c>
      <c r="C181" s="48" t="s">
        <v>839</v>
      </c>
      <c r="D181" s="48">
        <v>3</v>
      </c>
      <c r="E181" s="111">
        <v>106</v>
      </c>
      <c r="F181" s="114"/>
      <c r="G181" s="49"/>
      <c r="H181" s="115"/>
      <c r="I181" s="106">
        <f t="shared" si="9"/>
        <v>0</v>
      </c>
      <c r="J181" s="49"/>
      <c r="K181" s="115">
        <f t="shared" si="10"/>
        <v>106</v>
      </c>
      <c r="L181" s="106">
        <f t="shared" si="8"/>
        <v>1</v>
      </c>
    </row>
    <row r="182" spans="1:12" x14ac:dyDescent="0.2">
      <c r="A182" s="120" t="s">
        <v>155</v>
      </c>
      <c r="B182" s="120" t="s">
        <v>214</v>
      </c>
      <c r="C182" s="120" t="s">
        <v>215</v>
      </c>
      <c r="D182" s="120">
        <v>2</v>
      </c>
      <c r="E182" s="120">
        <v>106</v>
      </c>
      <c r="F182" s="108"/>
      <c r="G182" s="157"/>
      <c r="H182" s="157"/>
      <c r="I182" s="106">
        <f t="shared" si="9"/>
        <v>0</v>
      </c>
      <c r="J182" s="49"/>
      <c r="K182" s="115">
        <f t="shared" si="10"/>
        <v>106</v>
      </c>
      <c r="L182" s="106">
        <f t="shared" si="8"/>
        <v>1</v>
      </c>
    </row>
    <row r="183" spans="1:12" x14ac:dyDescent="0.2">
      <c r="A183" s="120" t="s">
        <v>155</v>
      </c>
      <c r="B183" s="120" t="s">
        <v>216</v>
      </c>
      <c r="C183" s="120" t="s">
        <v>217</v>
      </c>
      <c r="D183" s="120">
        <v>2</v>
      </c>
      <c r="E183" s="120">
        <v>106</v>
      </c>
      <c r="F183" s="108"/>
      <c r="G183" s="157"/>
      <c r="H183" s="157"/>
      <c r="I183" s="106">
        <f t="shared" si="9"/>
        <v>0</v>
      </c>
      <c r="J183" s="49"/>
      <c r="K183" s="115">
        <f t="shared" si="10"/>
        <v>106</v>
      </c>
      <c r="L183" s="106">
        <f t="shared" si="8"/>
        <v>1</v>
      </c>
    </row>
    <row r="184" spans="1:12" x14ac:dyDescent="0.2">
      <c r="A184" s="48" t="s">
        <v>155</v>
      </c>
      <c r="B184" s="48" t="s">
        <v>930</v>
      </c>
      <c r="C184" s="48" t="s">
        <v>931</v>
      </c>
      <c r="D184" s="48">
        <v>2</v>
      </c>
      <c r="E184" s="111">
        <v>106</v>
      </c>
      <c r="F184" s="114"/>
      <c r="G184" s="49"/>
      <c r="H184" s="115"/>
      <c r="I184" s="106">
        <f t="shared" si="9"/>
        <v>0</v>
      </c>
      <c r="J184" s="49"/>
      <c r="K184" s="115">
        <f t="shared" si="10"/>
        <v>106</v>
      </c>
      <c r="L184" s="106">
        <f t="shared" si="8"/>
        <v>1</v>
      </c>
    </row>
    <row r="185" spans="1:12" x14ac:dyDescent="0.2">
      <c r="A185" s="48" t="s">
        <v>155</v>
      </c>
      <c r="B185" s="111" t="s">
        <v>899</v>
      </c>
      <c r="C185" s="111" t="s">
        <v>900</v>
      </c>
      <c r="D185" s="48">
        <v>2</v>
      </c>
      <c r="E185" s="111">
        <v>106</v>
      </c>
      <c r="F185" s="114"/>
      <c r="G185" s="49"/>
      <c r="H185" s="115"/>
      <c r="I185" s="106">
        <f t="shared" si="9"/>
        <v>0</v>
      </c>
      <c r="J185" s="49"/>
      <c r="K185" s="115">
        <f t="shared" si="10"/>
        <v>106</v>
      </c>
      <c r="L185" s="106">
        <f t="shared" si="8"/>
        <v>1</v>
      </c>
    </row>
    <row r="186" spans="1:12" x14ac:dyDescent="0.2">
      <c r="A186" s="48" t="s">
        <v>155</v>
      </c>
      <c r="B186" s="48" t="s">
        <v>627</v>
      </c>
      <c r="C186" s="48" t="s">
        <v>628</v>
      </c>
      <c r="D186" s="48">
        <v>2</v>
      </c>
      <c r="E186" s="111">
        <v>106</v>
      </c>
      <c r="F186" s="114"/>
      <c r="G186" s="49"/>
      <c r="H186" s="115"/>
      <c r="I186" s="106">
        <f t="shared" si="9"/>
        <v>0</v>
      </c>
      <c r="J186" s="49"/>
      <c r="K186" s="115">
        <f t="shared" si="10"/>
        <v>106</v>
      </c>
      <c r="L186" s="106">
        <f t="shared" si="8"/>
        <v>1</v>
      </c>
    </row>
    <row r="187" spans="1:12" x14ac:dyDescent="0.2">
      <c r="A187" s="111" t="s">
        <v>155</v>
      </c>
      <c r="B187" s="111" t="s">
        <v>947</v>
      </c>
      <c r="C187" s="111" t="s">
        <v>948</v>
      </c>
      <c r="D187" s="111">
        <v>2</v>
      </c>
      <c r="E187" s="111">
        <v>106</v>
      </c>
      <c r="F187" s="114"/>
      <c r="G187" s="49"/>
      <c r="H187" s="115"/>
      <c r="I187" s="106">
        <f t="shared" si="9"/>
        <v>0</v>
      </c>
      <c r="J187" s="49"/>
      <c r="K187" s="115">
        <f t="shared" si="10"/>
        <v>106</v>
      </c>
      <c r="L187" s="106">
        <f t="shared" si="8"/>
        <v>1</v>
      </c>
    </row>
    <row r="188" spans="1:12" x14ac:dyDescent="0.2">
      <c r="A188" s="48" t="s">
        <v>155</v>
      </c>
      <c r="B188" s="48" t="s">
        <v>676</v>
      </c>
      <c r="C188" s="48" t="s">
        <v>677</v>
      </c>
      <c r="D188" s="48">
        <v>2</v>
      </c>
      <c r="E188" s="111">
        <v>106</v>
      </c>
      <c r="F188" s="114"/>
      <c r="G188" s="49"/>
      <c r="H188" s="115"/>
      <c r="I188" s="106">
        <f t="shared" si="9"/>
        <v>0</v>
      </c>
      <c r="J188" s="49"/>
      <c r="K188" s="115">
        <f t="shared" si="10"/>
        <v>106</v>
      </c>
      <c r="L188" s="106">
        <f t="shared" si="8"/>
        <v>1</v>
      </c>
    </row>
    <row r="189" spans="1:12" x14ac:dyDescent="0.2">
      <c r="A189" s="48" t="s">
        <v>155</v>
      </c>
      <c r="B189" s="48" t="s">
        <v>883</v>
      </c>
      <c r="C189" s="48" t="s">
        <v>884</v>
      </c>
      <c r="D189" s="48">
        <v>2</v>
      </c>
      <c r="E189" s="111">
        <v>106</v>
      </c>
      <c r="F189" s="114"/>
      <c r="G189" s="49"/>
      <c r="H189" s="115"/>
      <c r="I189" s="106">
        <f t="shared" si="9"/>
        <v>0</v>
      </c>
      <c r="J189" s="49"/>
      <c r="K189" s="115">
        <f t="shared" si="10"/>
        <v>106</v>
      </c>
      <c r="L189" s="106">
        <f t="shared" si="8"/>
        <v>1</v>
      </c>
    </row>
    <row r="190" spans="1:12" x14ac:dyDescent="0.2">
      <c r="A190" s="120" t="s">
        <v>155</v>
      </c>
      <c r="B190" s="120" t="s">
        <v>218</v>
      </c>
      <c r="C190" s="120" t="s">
        <v>219</v>
      </c>
      <c r="D190" s="120">
        <v>2</v>
      </c>
      <c r="E190" s="120">
        <v>106</v>
      </c>
      <c r="F190" s="108"/>
      <c r="G190" s="157"/>
      <c r="H190" s="157"/>
      <c r="I190" s="106">
        <f t="shared" si="9"/>
        <v>0</v>
      </c>
      <c r="J190" s="49"/>
      <c r="K190" s="115">
        <f t="shared" si="10"/>
        <v>106</v>
      </c>
      <c r="L190" s="106">
        <f t="shared" si="8"/>
        <v>1</v>
      </c>
    </row>
    <row r="191" spans="1:12" x14ac:dyDescent="0.2">
      <c r="A191" s="120" t="s">
        <v>155</v>
      </c>
      <c r="B191" s="120" t="s">
        <v>220</v>
      </c>
      <c r="C191" s="120" t="s">
        <v>219</v>
      </c>
      <c r="D191" s="120">
        <v>2</v>
      </c>
      <c r="E191" s="120">
        <v>106</v>
      </c>
      <c r="F191" s="108"/>
      <c r="G191" s="157"/>
      <c r="H191" s="157"/>
      <c r="I191" s="106">
        <f t="shared" si="9"/>
        <v>0</v>
      </c>
      <c r="J191" s="49"/>
      <c r="K191" s="115">
        <f t="shared" si="10"/>
        <v>106</v>
      </c>
      <c r="L191" s="106">
        <f t="shared" si="8"/>
        <v>1</v>
      </c>
    </row>
    <row r="192" spans="1:12" x14ac:dyDescent="0.2">
      <c r="A192" s="120" t="s">
        <v>155</v>
      </c>
      <c r="B192" s="120" t="s">
        <v>221</v>
      </c>
      <c r="C192" s="120" t="s">
        <v>219</v>
      </c>
      <c r="D192" s="120">
        <v>2</v>
      </c>
      <c r="E192" s="120">
        <v>106</v>
      </c>
      <c r="F192" s="108"/>
      <c r="G192" s="157"/>
      <c r="H192" s="157"/>
      <c r="I192" s="106">
        <f t="shared" si="9"/>
        <v>0</v>
      </c>
      <c r="J192" s="49"/>
      <c r="K192" s="115">
        <f t="shared" si="10"/>
        <v>106</v>
      </c>
      <c r="L192" s="106">
        <f t="shared" si="8"/>
        <v>1</v>
      </c>
    </row>
    <row r="193" spans="1:14" x14ac:dyDescent="0.2">
      <c r="A193" s="48" t="s">
        <v>155</v>
      </c>
      <c r="B193" s="48" t="s">
        <v>788</v>
      </c>
      <c r="C193" s="48" t="s">
        <v>789</v>
      </c>
      <c r="D193" s="48">
        <v>2</v>
      </c>
      <c r="E193" s="111">
        <v>106</v>
      </c>
      <c r="F193" s="114"/>
      <c r="G193" s="165" t="s">
        <v>30</v>
      </c>
      <c r="H193" s="153">
        <v>2</v>
      </c>
      <c r="I193" s="106">
        <f t="shared" si="9"/>
        <v>1.8867924528301886E-2</v>
      </c>
      <c r="J193" s="49"/>
      <c r="K193" s="115">
        <f t="shared" si="10"/>
        <v>104</v>
      </c>
      <c r="L193" s="106">
        <f t="shared" ref="L193:L253" si="11">K193/E193</f>
        <v>0.98113207547169812</v>
      </c>
    </row>
    <row r="194" spans="1:14" x14ac:dyDescent="0.2">
      <c r="A194" s="120" t="s">
        <v>155</v>
      </c>
      <c r="B194" s="120" t="s">
        <v>222</v>
      </c>
      <c r="C194" s="120" t="s">
        <v>223</v>
      </c>
      <c r="D194" s="120">
        <v>2</v>
      </c>
      <c r="E194" s="111">
        <v>106</v>
      </c>
      <c r="F194" s="114"/>
      <c r="G194" s="165" t="s">
        <v>30</v>
      </c>
      <c r="H194" s="153">
        <v>2</v>
      </c>
      <c r="I194" s="106">
        <f t="shared" si="9"/>
        <v>1.8867924528301886E-2</v>
      </c>
      <c r="J194" s="49"/>
      <c r="K194" s="115">
        <f t="shared" si="10"/>
        <v>104</v>
      </c>
      <c r="L194" s="106">
        <f t="shared" si="11"/>
        <v>0.98113207547169812</v>
      </c>
    </row>
    <row r="195" spans="1:14" x14ac:dyDescent="0.2">
      <c r="A195" s="48" t="s">
        <v>155</v>
      </c>
      <c r="B195" s="48" t="s">
        <v>873</v>
      </c>
      <c r="C195" s="48" t="s">
        <v>874</v>
      </c>
      <c r="D195" s="48">
        <v>3</v>
      </c>
      <c r="E195" s="111">
        <v>106</v>
      </c>
      <c r="F195" s="114"/>
      <c r="G195" s="49"/>
      <c r="H195" s="115"/>
      <c r="I195" s="106">
        <f t="shared" si="9"/>
        <v>0</v>
      </c>
      <c r="J195" s="49"/>
      <c r="K195" s="115">
        <f t="shared" si="10"/>
        <v>106</v>
      </c>
      <c r="L195" s="106">
        <f t="shared" si="11"/>
        <v>1</v>
      </c>
    </row>
    <row r="196" spans="1:14" x14ac:dyDescent="0.2">
      <c r="A196" s="120" t="s">
        <v>155</v>
      </c>
      <c r="B196" s="120" t="s">
        <v>224</v>
      </c>
      <c r="C196" s="120" t="s">
        <v>225</v>
      </c>
      <c r="D196" s="120">
        <v>2</v>
      </c>
      <c r="E196" s="111">
        <v>106</v>
      </c>
      <c r="F196" s="114"/>
      <c r="G196" s="165" t="s">
        <v>30</v>
      </c>
      <c r="H196" s="153">
        <v>2</v>
      </c>
      <c r="I196" s="106">
        <f t="shared" si="9"/>
        <v>1.8867924528301886E-2</v>
      </c>
      <c r="J196" s="49"/>
      <c r="K196" s="115">
        <f t="shared" si="10"/>
        <v>104</v>
      </c>
      <c r="L196" s="106">
        <f t="shared" si="11"/>
        <v>0.98113207547169812</v>
      </c>
    </row>
    <row r="197" spans="1:14" x14ac:dyDescent="0.2">
      <c r="A197" s="120" t="s">
        <v>155</v>
      </c>
      <c r="B197" s="120" t="s">
        <v>226</v>
      </c>
      <c r="C197" s="120" t="s">
        <v>225</v>
      </c>
      <c r="D197" s="120">
        <v>2</v>
      </c>
      <c r="E197" s="120">
        <v>106</v>
      </c>
      <c r="F197" s="108"/>
      <c r="G197" s="165" t="s">
        <v>30</v>
      </c>
      <c r="H197" s="153">
        <v>2</v>
      </c>
      <c r="I197" s="106">
        <f t="shared" si="9"/>
        <v>1.8867924528301886E-2</v>
      </c>
      <c r="J197" s="49"/>
      <c r="K197" s="115">
        <f t="shared" si="10"/>
        <v>104</v>
      </c>
      <c r="L197" s="106">
        <f t="shared" si="11"/>
        <v>0.98113207547169812</v>
      </c>
    </row>
    <row r="198" spans="1:14" x14ac:dyDescent="0.2">
      <c r="A198" s="120" t="s">
        <v>155</v>
      </c>
      <c r="B198" s="120" t="s">
        <v>227</v>
      </c>
      <c r="C198" s="120" t="s">
        <v>225</v>
      </c>
      <c r="D198" s="120">
        <v>2</v>
      </c>
      <c r="E198" s="120">
        <v>106</v>
      </c>
      <c r="F198" s="108"/>
      <c r="G198" s="165" t="s">
        <v>30</v>
      </c>
      <c r="H198" s="153">
        <v>41</v>
      </c>
      <c r="I198" s="106">
        <f t="shared" si="9"/>
        <v>0.3867924528301887</v>
      </c>
      <c r="J198" s="49"/>
      <c r="K198" s="115">
        <f t="shared" si="10"/>
        <v>65</v>
      </c>
      <c r="L198" s="106">
        <f t="shared" si="11"/>
        <v>0.6132075471698113</v>
      </c>
    </row>
    <row r="199" spans="1:14" x14ac:dyDescent="0.2">
      <c r="A199" s="48" t="s">
        <v>155</v>
      </c>
      <c r="B199" s="48" t="s">
        <v>579</v>
      </c>
      <c r="C199" s="48" t="s">
        <v>580</v>
      </c>
      <c r="D199" s="48">
        <v>2</v>
      </c>
      <c r="E199" s="120">
        <v>106</v>
      </c>
      <c r="F199" s="108"/>
      <c r="G199" s="157"/>
      <c r="H199" s="157"/>
      <c r="I199" s="106">
        <f t="shared" si="9"/>
        <v>0</v>
      </c>
      <c r="J199" s="49"/>
      <c r="K199" s="115">
        <f t="shared" si="10"/>
        <v>106</v>
      </c>
      <c r="L199" s="106">
        <f t="shared" si="11"/>
        <v>1</v>
      </c>
      <c r="N199" s="120"/>
    </row>
    <row r="200" spans="1:14" x14ac:dyDescent="0.2">
      <c r="A200" s="48" t="s">
        <v>155</v>
      </c>
      <c r="B200" s="48" t="s">
        <v>613</v>
      </c>
      <c r="C200" s="48" t="s">
        <v>614</v>
      </c>
      <c r="D200" s="48">
        <v>2</v>
      </c>
      <c r="E200" s="111">
        <v>106</v>
      </c>
      <c r="F200" s="114"/>
      <c r="G200" s="49"/>
      <c r="H200" s="115"/>
      <c r="I200" s="106">
        <f t="shared" si="9"/>
        <v>0</v>
      </c>
      <c r="J200" s="49"/>
      <c r="K200" s="115">
        <f t="shared" si="10"/>
        <v>106</v>
      </c>
      <c r="L200" s="106">
        <f t="shared" si="11"/>
        <v>1</v>
      </c>
    </row>
    <row r="201" spans="1:14" x14ac:dyDescent="0.2">
      <c r="A201" s="48" t="s">
        <v>155</v>
      </c>
      <c r="B201" s="48" t="s">
        <v>915</v>
      </c>
      <c r="C201" s="48" t="s">
        <v>916</v>
      </c>
      <c r="D201" s="48">
        <v>2</v>
      </c>
      <c r="E201" s="111">
        <v>106</v>
      </c>
      <c r="F201" s="114"/>
      <c r="G201" s="49"/>
      <c r="H201" s="115"/>
      <c r="I201" s="106">
        <f t="shared" si="9"/>
        <v>0</v>
      </c>
      <c r="J201" s="49"/>
      <c r="K201" s="115">
        <f t="shared" si="10"/>
        <v>106</v>
      </c>
      <c r="L201" s="106">
        <f t="shared" si="11"/>
        <v>1</v>
      </c>
    </row>
    <row r="202" spans="1:14" x14ac:dyDescent="0.2">
      <c r="A202" s="111" t="s">
        <v>155</v>
      </c>
      <c r="B202" s="111" t="s">
        <v>848</v>
      </c>
      <c r="C202" s="111" t="s">
        <v>1280</v>
      </c>
      <c r="D202" s="111">
        <v>2</v>
      </c>
      <c r="E202" s="111">
        <v>106</v>
      </c>
      <c r="F202" s="114"/>
      <c r="G202" s="49"/>
      <c r="H202" s="115"/>
      <c r="I202" s="106">
        <f t="shared" si="9"/>
        <v>0</v>
      </c>
      <c r="J202" s="49"/>
      <c r="K202" s="115">
        <f t="shared" si="10"/>
        <v>106</v>
      </c>
      <c r="L202" s="106">
        <f t="shared" si="11"/>
        <v>1</v>
      </c>
    </row>
    <row r="203" spans="1:14" x14ac:dyDescent="0.2">
      <c r="A203" s="48" t="s">
        <v>155</v>
      </c>
      <c r="B203" s="48" t="s">
        <v>1333</v>
      </c>
      <c r="C203" s="48" t="s">
        <v>1334</v>
      </c>
      <c r="D203" s="48">
        <v>2</v>
      </c>
      <c r="E203" s="111">
        <v>106</v>
      </c>
      <c r="F203" s="114"/>
      <c r="G203" s="49"/>
      <c r="H203" s="115"/>
      <c r="I203" s="106">
        <f t="shared" si="9"/>
        <v>0</v>
      </c>
      <c r="J203" s="49"/>
      <c r="K203" s="115">
        <f t="shared" si="10"/>
        <v>106</v>
      </c>
      <c r="L203" s="106">
        <f t="shared" si="11"/>
        <v>1</v>
      </c>
    </row>
    <row r="204" spans="1:14" x14ac:dyDescent="0.2">
      <c r="A204" s="111" t="s">
        <v>155</v>
      </c>
      <c r="B204" s="111" t="s">
        <v>560</v>
      </c>
      <c r="C204" s="111" t="s">
        <v>561</v>
      </c>
      <c r="D204" s="111">
        <v>2</v>
      </c>
      <c r="E204" s="120">
        <v>106</v>
      </c>
      <c r="F204" s="108"/>
      <c r="G204" s="157"/>
      <c r="H204" s="157"/>
      <c r="I204" s="106">
        <f t="shared" si="9"/>
        <v>0</v>
      </c>
      <c r="J204" s="49"/>
      <c r="K204" s="115">
        <f t="shared" si="10"/>
        <v>106</v>
      </c>
      <c r="L204" s="106">
        <f t="shared" si="11"/>
        <v>1</v>
      </c>
    </row>
    <row r="205" spans="1:14" x14ac:dyDescent="0.2">
      <c r="A205" s="48" t="s">
        <v>155</v>
      </c>
      <c r="B205" s="48" t="s">
        <v>748</v>
      </c>
      <c r="C205" s="48" t="s">
        <v>749</v>
      </c>
      <c r="D205" s="48">
        <v>2</v>
      </c>
      <c r="E205" s="111">
        <v>106</v>
      </c>
      <c r="F205" s="114"/>
      <c r="G205" s="49"/>
      <c r="H205" s="115"/>
      <c r="I205" s="106">
        <f t="shared" si="9"/>
        <v>0</v>
      </c>
      <c r="J205" s="49"/>
      <c r="K205" s="115">
        <f t="shared" si="10"/>
        <v>106</v>
      </c>
      <c r="L205" s="106">
        <f t="shared" si="11"/>
        <v>1</v>
      </c>
    </row>
    <row r="206" spans="1:14" x14ac:dyDescent="0.2">
      <c r="A206" s="120" t="s">
        <v>155</v>
      </c>
      <c r="B206" s="120" t="s">
        <v>228</v>
      </c>
      <c r="C206" s="120" t="s">
        <v>229</v>
      </c>
      <c r="D206" s="120">
        <v>2</v>
      </c>
      <c r="E206" s="111">
        <v>106</v>
      </c>
      <c r="F206" s="114"/>
      <c r="G206" s="165" t="s">
        <v>30</v>
      </c>
      <c r="H206" s="153">
        <v>11</v>
      </c>
      <c r="I206" s="106">
        <f t="shared" si="9"/>
        <v>0.10377358490566038</v>
      </c>
      <c r="J206" s="49"/>
      <c r="K206" s="115">
        <f t="shared" si="10"/>
        <v>95</v>
      </c>
      <c r="L206" s="106">
        <f t="shared" si="11"/>
        <v>0.89622641509433965</v>
      </c>
    </row>
    <row r="207" spans="1:14" x14ac:dyDescent="0.2">
      <c r="A207" s="48" t="s">
        <v>155</v>
      </c>
      <c r="B207" s="48" t="s">
        <v>706</v>
      </c>
      <c r="C207" s="48" t="s">
        <v>707</v>
      </c>
      <c r="D207" s="48">
        <v>2</v>
      </c>
      <c r="E207" s="120">
        <v>106</v>
      </c>
      <c r="F207" s="108"/>
      <c r="G207" s="157"/>
      <c r="H207" s="157"/>
      <c r="I207" s="106">
        <f t="shared" si="9"/>
        <v>0</v>
      </c>
      <c r="J207" s="49"/>
      <c r="K207" s="115">
        <f t="shared" si="10"/>
        <v>106</v>
      </c>
      <c r="L207" s="106">
        <f t="shared" si="11"/>
        <v>1</v>
      </c>
    </row>
    <row r="208" spans="1:14" x14ac:dyDescent="0.2">
      <c r="A208" s="48" t="s">
        <v>155</v>
      </c>
      <c r="B208" s="48" t="s">
        <v>905</v>
      </c>
      <c r="C208" s="48" t="s">
        <v>906</v>
      </c>
      <c r="D208" s="48">
        <v>3</v>
      </c>
      <c r="E208" s="111">
        <v>106</v>
      </c>
      <c r="F208" s="114"/>
      <c r="G208" s="49"/>
      <c r="H208" s="115"/>
      <c r="I208" s="106">
        <f t="shared" si="9"/>
        <v>0</v>
      </c>
      <c r="J208" s="49"/>
      <c r="K208" s="115">
        <f t="shared" si="10"/>
        <v>106</v>
      </c>
      <c r="L208" s="106">
        <f t="shared" si="11"/>
        <v>1</v>
      </c>
    </row>
    <row r="209" spans="1:12" x14ac:dyDescent="0.2">
      <c r="A209" s="111" t="s">
        <v>155</v>
      </c>
      <c r="B209" s="111" t="s">
        <v>774</v>
      </c>
      <c r="C209" s="111" t="s">
        <v>775</v>
      </c>
      <c r="D209" s="111">
        <v>2</v>
      </c>
      <c r="E209" s="111">
        <v>106</v>
      </c>
      <c r="F209" s="114"/>
      <c r="G209" s="49"/>
      <c r="H209" s="115"/>
      <c r="I209" s="106">
        <f t="shared" si="9"/>
        <v>0</v>
      </c>
      <c r="J209" s="49"/>
      <c r="K209" s="115">
        <f t="shared" si="10"/>
        <v>106</v>
      </c>
      <c r="L209" s="106">
        <f t="shared" si="11"/>
        <v>1</v>
      </c>
    </row>
    <row r="210" spans="1:12" x14ac:dyDescent="0.2">
      <c r="A210" s="48" t="s">
        <v>155</v>
      </c>
      <c r="B210" s="48" t="s">
        <v>907</v>
      </c>
      <c r="C210" s="48" t="s">
        <v>908</v>
      </c>
      <c r="D210" s="48">
        <v>3</v>
      </c>
      <c r="E210" s="111">
        <v>106</v>
      </c>
      <c r="F210" s="114"/>
      <c r="G210" s="49"/>
      <c r="H210" s="115"/>
      <c r="I210" s="106">
        <f t="shared" si="9"/>
        <v>0</v>
      </c>
      <c r="J210" s="49"/>
      <c r="K210" s="115">
        <f t="shared" si="10"/>
        <v>106</v>
      </c>
      <c r="L210" s="106">
        <f t="shared" si="11"/>
        <v>1</v>
      </c>
    </row>
    <row r="211" spans="1:12" x14ac:dyDescent="0.2">
      <c r="A211" s="48" t="s">
        <v>155</v>
      </c>
      <c r="B211" s="48" t="s">
        <v>640</v>
      </c>
      <c r="C211" s="48" t="s">
        <v>641</v>
      </c>
      <c r="D211" s="48">
        <v>2</v>
      </c>
      <c r="E211" s="111">
        <v>106</v>
      </c>
      <c r="F211" s="114"/>
      <c r="G211" s="165" t="s">
        <v>30</v>
      </c>
      <c r="H211" s="153">
        <v>1</v>
      </c>
      <c r="I211" s="106">
        <f t="shared" si="9"/>
        <v>9.433962264150943E-3</v>
      </c>
      <c r="J211" s="49"/>
      <c r="K211" s="115">
        <f t="shared" si="10"/>
        <v>105</v>
      </c>
      <c r="L211" s="106">
        <f t="shared" si="11"/>
        <v>0.99056603773584906</v>
      </c>
    </row>
    <row r="212" spans="1:12" x14ac:dyDescent="0.2">
      <c r="A212" s="48" t="s">
        <v>155</v>
      </c>
      <c r="B212" s="48" t="s">
        <v>629</v>
      </c>
      <c r="C212" s="48" t="s">
        <v>630</v>
      </c>
      <c r="D212" s="48">
        <v>2</v>
      </c>
      <c r="E212" s="111">
        <v>106</v>
      </c>
      <c r="F212" s="114"/>
      <c r="G212" s="157"/>
      <c r="H212" s="115"/>
      <c r="I212" s="106">
        <f t="shared" si="9"/>
        <v>0</v>
      </c>
      <c r="J212" s="49"/>
      <c r="K212" s="115">
        <f t="shared" si="10"/>
        <v>106</v>
      </c>
      <c r="L212" s="106">
        <f t="shared" si="11"/>
        <v>1</v>
      </c>
    </row>
    <row r="213" spans="1:12" x14ac:dyDescent="0.2">
      <c r="A213" s="48" t="s">
        <v>155</v>
      </c>
      <c r="B213" s="48" t="s">
        <v>762</v>
      </c>
      <c r="C213" s="48" t="s">
        <v>763</v>
      </c>
      <c r="D213" s="48">
        <v>2</v>
      </c>
      <c r="E213" s="111">
        <v>106</v>
      </c>
      <c r="F213" s="114"/>
      <c r="G213" s="165" t="s">
        <v>30</v>
      </c>
      <c r="H213" s="153">
        <v>1</v>
      </c>
      <c r="I213" s="106">
        <f t="shared" ref="I213:I267" si="12">H213/E213</f>
        <v>9.433962264150943E-3</v>
      </c>
      <c r="J213" s="49"/>
      <c r="K213" s="115">
        <f t="shared" ref="K213:K267" si="13">E213-H213</f>
        <v>105</v>
      </c>
      <c r="L213" s="106">
        <f t="shared" si="11"/>
        <v>0.99056603773584906</v>
      </c>
    </row>
    <row r="214" spans="1:12" x14ac:dyDescent="0.2">
      <c r="A214" s="48" t="s">
        <v>155</v>
      </c>
      <c r="B214" s="48" t="s">
        <v>928</v>
      </c>
      <c r="C214" s="48" t="s">
        <v>929</v>
      </c>
      <c r="D214" s="48">
        <v>2</v>
      </c>
      <c r="E214" s="111">
        <v>106</v>
      </c>
      <c r="F214" s="114"/>
      <c r="G214" s="165" t="s">
        <v>30</v>
      </c>
      <c r="H214" s="153">
        <v>1</v>
      </c>
      <c r="I214" s="106">
        <f t="shared" si="12"/>
        <v>9.433962264150943E-3</v>
      </c>
      <c r="J214" s="49"/>
      <c r="K214" s="115">
        <f t="shared" si="13"/>
        <v>105</v>
      </c>
      <c r="L214" s="106">
        <f t="shared" si="11"/>
        <v>0.99056603773584906</v>
      </c>
    </row>
    <row r="215" spans="1:12" x14ac:dyDescent="0.2">
      <c r="A215" s="111" t="s">
        <v>155</v>
      </c>
      <c r="B215" s="111" t="s">
        <v>832</v>
      </c>
      <c r="C215" s="111" t="s">
        <v>833</v>
      </c>
      <c r="D215" s="111">
        <v>2</v>
      </c>
      <c r="E215" s="111">
        <v>106</v>
      </c>
      <c r="F215" s="114"/>
      <c r="G215" s="157"/>
      <c r="H215" s="115"/>
      <c r="I215" s="106">
        <f t="shared" si="12"/>
        <v>0</v>
      </c>
      <c r="J215" s="49"/>
      <c r="K215" s="115">
        <f t="shared" si="13"/>
        <v>106</v>
      </c>
      <c r="L215" s="106">
        <f t="shared" si="11"/>
        <v>1</v>
      </c>
    </row>
    <row r="216" spans="1:12" x14ac:dyDescent="0.2">
      <c r="A216" s="48" t="s">
        <v>155</v>
      </c>
      <c r="B216" s="48" t="s">
        <v>684</v>
      </c>
      <c r="C216" s="48" t="s">
        <v>685</v>
      </c>
      <c r="D216" s="48">
        <v>2</v>
      </c>
      <c r="E216" s="111">
        <v>106</v>
      </c>
      <c r="F216" s="114"/>
      <c r="G216" s="49"/>
      <c r="H216" s="115"/>
      <c r="I216" s="106">
        <f t="shared" si="12"/>
        <v>0</v>
      </c>
      <c r="J216" s="49"/>
      <c r="K216" s="115">
        <f t="shared" si="13"/>
        <v>106</v>
      </c>
      <c r="L216" s="106">
        <f t="shared" si="11"/>
        <v>1</v>
      </c>
    </row>
    <row r="217" spans="1:12" x14ac:dyDescent="0.2">
      <c r="A217" s="48" t="s">
        <v>155</v>
      </c>
      <c r="B217" s="48" t="s">
        <v>764</v>
      </c>
      <c r="C217" s="48" t="s">
        <v>765</v>
      </c>
      <c r="D217" s="48">
        <v>2</v>
      </c>
      <c r="E217" s="111">
        <v>106</v>
      </c>
      <c r="F217" s="114"/>
      <c r="G217" s="49"/>
      <c r="H217" s="115"/>
      <c r="I217" s="106">
        <f t="shared" si="12"/>
        <v>0</v>
      </c>
      <c r="J217" s="49"/>
      <c r="K217" s="115">
        <f t="shared" si="13"/>
        <v>106</v>
      </c>
      <c r="L217" s="106">
        <f t="shared" si="11"/>
        <v>1</v>
      </c>
    </row>
    <row r="218" spans="1:12" x14ac:dyDescent="0.2">
      <c r="A218" s="48" t="s">
        <v>155</v>
      </c>
      <c r="B218" s="48" t="s">
        <v>772</v>
      </c>
      <c r="C218" s="48" t="s">
        <v>773</v>
      </c>
      <c r="D218" s="48">
        <v>2</v>
      </c>
      <c r="E218" s="120">
        <v>106</v>
      </c>
      <c r="F218" s="108"/>
      <c r="G218" s="157"/>
      <c r="H218" s="157"/>
      <c r="I218" s="106">
        <f t="shared" si="12"/>
        <v>0</v>
      </c>
      <c r="J218" s="49"/>
      <c r="K218" s="115">
        <f t="shared" si="13"/>
        <v>106</v>
      </c>
      <c r="L218" s="106">
        <f t="shared" si="11"/>
        <v>1</v>
      </c>
    </row>
    <row r="219" spans="1:12" x14ac:dyDescent="0.2">
      <c r="A219" s="111" t="s">
        <v>155</v>
      </c>
      <c r="B219" s="111" t="s">
        <v>790</v>
      </c>
      <c r="C219" s="111" t="s">
        <v>791</v>
      </c>
      <c r="D219" s="111">
        <v>2</v>
      </c>
      <c r="E219" s="111">
        <v>106</v>
      </c>
      <c r="F219" s="114"/>
      <c r="G219" s="49"/>
      <c r="H219" s="115"/>
      <c r="I219" s="106">
        <f t="shared" si="12"/>
        <v>0</v>
      </c>
      <c r="J219" s="49"/>
      <c r="K219" s="115">
        <f t="shared" si="13"/>
        <v>106</v>
      </c>
      <c r="L219" s="106">
        <f t="shared" si="11"/>
        <v>1</v>
      </c>
    </row>
    <row r="220" spans="1:12" x14ac:dyDescent="0.2">
      <c r="A220" s="48" t="s">
        <v>155</v>
      </c>
      <c r="B220" s="48" t="s">
        <v>615</v>
      </c>
      <c r="C220" s="48" t="s">
        <v>616</v>
      </c>
      <c r="D220" s="48">
        <v>3</v>
      </c>
      <c r="E220" s="111">
        <v>106</v>
      </c>
      <c r="F220" s="114"/>
      <c r="G220" s="165" t="s">
        <v>30</v>
      </c>
      <c r="H220" s="153">
        <v>1</v>
      </c>
      <c r="I220" s="106">
        <f t="shared" si="12"/>
        <v>9.433962264150943E-3</v>
      </c>
      <c r="J220" s="49"/>
      <c r="K220" s="115">
        <f t="shared" si="13"/>
        <v>105</v>
      </c>
      <c r="L220" s="106">
        <f t="shared" si="11"/>
        <v>0.99056603773584906</v>
      </c>
    </row>
    <row r="221" spans="1:12" x14ac:dyDescent="0.2">
      <c r="A221" s="48" t="s">
        <v>155</v>
      </c>
      <c r="B221" s="48" t="s">
        <v>601</v>
      </c>
      <c r="C221" s="48" t="s">
        <v>602</v>
      </c>
      <c r="D221" s="48">
        <v>2</v>
      </c>
      <c r="E221" s="111">
        <v>106</v>
      </c>
      <c r="F221" s="114"/>
      <c r="G221" s="165" t="s">
        <v>30</v>
      </c>
      <c r="H221" s="153">
        <v>1</v>
      </c>
      <c r="I221" s="106">
        <f t="shared" si="12"/>
        <v>9.433962264150943E-3</v>
      </c>
      <c r="J221" s="49"/>
      <c r="K221" s="115">
        <f t="shared" si="13"/>
        <v>105</v>
      </c>
      <c r="L221" s="106">
        <f t="shared" si="11"/>
        <v>0.99056603773584906</v>
      </c>
    </row>
    <row r="222" spans="1:12" x14ac:dyDescent="0.2">
      <c r="A222" s="48" t="s">
        <v>155</v>
      </c>
      <c r="B222" s="48" t="s">
        <v>796</v>
      </c>
      <c r="C222" s="48" t="s">
        <v>797</v>
      </c>
      <c r="D222" s="48">
        <v>2</v>
      </c>
      <c r="E222" s="111">
        <v>106</v>
      </c>
      <c r="F222" s="114"/>
      <c r="G222" s="165" t="s">
        <v>30</v>
      </c>
      <c r="H222" s="153">
        <v>4</v>
      </c>
      <c r="I222" s="106">
        <f t="shared" si="12"/>
        <v>3.7735849056603772E-2</v>
      </c>
      <c r="J222" s="49"/>
      <c r="K222" s="115">
        <f t="shared" si="13"/>
        <v>102</v>
      </c>
      <c r="L222" s="106">
        <f t="shared" si="11"/>
        <v>0.96226415094339623</v>
      </c>
    </row>
    <row r="223" spans="1:12" x14ac:dyDescent="0.2">
      <c r="A223" s="48" t="s">
        <v>155</v>
      </c>
      <c r="B223" s="48" t="s">
        <v>818</v>
      </c>
      <c r="C223" s="48" t="s">
        <v>819</v>
      </c>
      <c r="D223" s="48">
        <v>2</v>
      </c>
      <c r="E223" s="111">
        <v>106</v>
      </c>
      <c r="F223" s="114"/>
      <c r="G223" s="157"/>
      <c r="H223" s="115"/>
      <c r="I223" s="106">
        <f t="shared" si="12"/>
        <v>0</v>
      </c>
      <c r="J223" s="49"/>
      <c r="K223" s="115">
        <f t="shared" si="13"/>
        <v>106</v>
      </c>
      <c r="L223" s="106">
        <f t="shared" si="11"/>
        <v>1</v>
      </c>
    </row>
    <row r="224" spans="1:12" x14ac:dyDescent="0.2">
      <c r="A224" s="111" t="s">
        <v>155</v>
      </c>
      <c r="B224" s="111" t="s">
        <v>583</v>
      </c>
      <c r="C224" s="111" t="s">
        <v>584</v>
      </c>
      <c r="D224" s="111">
        <v>2</v>
      </c>
      <c r="E224" s="111">
        <v>106</v>
      </c>
      <c r="F224" s="114"/>
      <c r="G224" s="49"/>
      <c r="H224" s="115"/>
      <c r="I224" s="106">
        <f t="shared" si="12"/>
        <v>0</v>
      </c>
      <c r="J224" s="49"/>
      <c r="K224" s="115">
        <f t="shared" si="13"/>
        <v>106</v>
      </c>
      <c r="L224" s="106">
        <f t="shared" si="11"/>
        <v>1</v>
      </c>
    </row>
    <row r="225" spans="1:12" x14ac:dyDescent="0.2">
      <c r="A225" s="111" t="s">
        <v>155</v>
      </c>
      <c r="B225" s="111" t="s">
        <v>1335</v>
      </c>
      <c r="C225" s="111" t="s">
        <v>1336</v>
      </c>
      <c r="D225" s="111">
        <v>2</v>
      </c>
      <c r="E225" s="111">
        <v>106</v>
      </c>
      <c r="F225" s="114"/>
      <c r="G225" s="49"/>
      <c r="H225" s="115"/>
      <c r="I225" s="106">
        <f t="shared" si="12"/>
        <v>0</v>
      </c>
      <c r="J225" s="49"/>
      <c r="K225" s="115">
        <f t="shared" si="13"/>
        <v>106</v>
      </c>
      <c r="L225" s="106">
        <f t="shared" si="11"/>
        <v>1</v>
      </c>
    </row>
    <row r="226" spans="1:12" x14ac:dyDescent="0.2">
      <c r="A226" s="48" t="s">
        <v>155</v>
      </c>
      <c r="B226" s="48" t="s">
        <v>856</v>
      </c>
      <c r="C226" s="48" t="s">
        <v>857</v>
      </c>
      <c r="D226" s="48">
        <v>2</v>
      </c>
      <c r="E226" s="111">
        <v>106</v>
      </c>
      <c r="F226" s="114"/>
      <c r="G226" s="165" t="s">
        <v>30</v>
      </c>
      <c r="H226" s="153">
        <v>2</v>
      </c>
      <c r="I226" s="106">
        <f t="shared" si="12"/>
        <v>1.8867924528301886E-2</v>
      </c>
      <c r="J226" s="49"/>
      <c r="K226" s="115">
        <f t="shared" si="13"/>
        <v>104</v>
      </c>
      <c r="L226" s="106">
        <f t="shared" si="11"/>
        <v>0.98113207547169812</v>
      </c>
    </row>
    <row r="227" spans="1:12" x14ac:dyDescent="0.2">
      <c r="A227" s="48" t="s">
        <v>155</v>
      </c>
      <c r="B227" s="48" t="s">
        <v>738</v>
      </c>
      <c r="C227" s="48" t="s">
        <v>739</v>
      </c>
      <c r="D227" s="48">
        <v>2</v>
      </c>
      <c r="E227" s="111">
        <v>106</v>
      </c>
      <c r="F227" s="114"/>
      <c r="G227" s="49"/>
      <c r="H227" s="115"/>
      <c r="I227" s="106">
        <f t="shared" si="12"/>
        <v>0</v>
      </c>
      <c r="J227" s="49"/>
      <c r="K227" s="115">
        <f t="shared" si="13"/>
        <v>106</v>
      </c>
      <c r="L227" s="106">
        <f t="shared" si="11"/>
        <v>1</v>
      </c>
    </row>
    <row r="228" spans="1:12" x14ac:dyDescent="0.2">
      <c r="A228" s="48" t="s">
        <v>155</v>
      </c>
      <c r="B228" s="48" t="s">
        <v>939</v>
      </c>
      <c r="C228" s="48" t="s">
        <v>940</v>
      </c>
      <c r="D228" s="48">
        <v>2</v>
      </c>
      <c r="E228" s="111">
        <v>106</v>
      </c>
      <c r="F228" s="114"/>
      <c r="G228" s="49"/>
      <c r="H228" s="115"/>
      <c r="I228" s="106">
        <f t="shared" si="12"/>
        <v>0</v>
      </c>
      <c r="J228" s="49"/>
      <c r="K228" s="115">
        <f t="shared" si="13"/>
        <v>106</v>
      </c>
      <c r="L228" s="106">
        <f t="shared" si="11"/>
        <v>1</v>
      </c>
    </row>
    <row r="229" spans="1:12" x14ac:dyDescent="0.2">
      <c r="A229" s="120" t="s">
        <v>155</v>
      </c>
      <c r="B229" s="120" t="s">
        <v>230</v>
      </c>
      <c r="C229" s="120" t="s">
        <v>231</v>
      </c>
      <c r="D229" s="120">
        <v>2</v>
      </c>
      <c r="E229" s="120">
        <v>106</v>
      </c>
      <c r="F229" s="108"/>
      <c r="G229" s="157"/>
      <c r="H229" s="157"/>
      <c r="I229" s="106">
        <f t="shared" si="12"/>
        <v>0</v>
      </c>
      <c r="J229" s="49"/>
      <c r="K229" s="115">
        <f t="shared" si="13"/>
        <v>106</v>
      </c>
      <c r="L229" s="106">
        <f t="shared" si="11"/>
        <v>1</v>
      </c>
    </row>
    <row r="230" spans="1:12" x14ac:dyDescent="0.2">
      <c r="A230" s="48" t="s">
        <v>155</v>
      </c>
      <c r="B230" s="48" t="s">
        <v>587</v>
      </c>
      <c r="C230" s="48" t="s">
        <v>588</v>
      </c>
      <c r="D230" s="48">
        <v>2</v>
      </c>
      <c r="E230" s="111">
        <v>106</v>
      </c>
      <c r="F230" s="114"/>
      <c r="G230" s="49"/>
      <c r="H230" s="115"/>
      <c r="I230" s="106">
        <f t="shared" si="12"/>
        <v>0</v>
      </c>
      <c r="J230" s="49"/>
      <c r="K230" s="115">
        <f t="shared" si="13"/>
        <v>106</v>
      </c>
      <c r="L230" s="106">
        <f t="shared" si="11"/>
        <v>1</v>
      </c>
    </row>
    <row r="231" spans="1:12" x14ac:dyDescent="0.2">
      <c r="A231" s="48" t="s">
        <v>155</v>
      </c>
      <c r="B231" s="48" t="s">
        <v>780</v>
      </c>
      <c r="C231" s="48" t="s">
        <v>781</v>
      </c>
      <c r="D231" s="48">
        <v>2</v>
      </c>
      <c r="E231" s="111">
        <v>106</v>
      </c>
      <c r="F231" s="114"/>
      <c r="G231" s="49"/>
      <c r="H231" s="115"/>
      <c r="I231" s="106">
        <f t="shared" si="12"/>
        <v>0</v>
      </c>
      <c r="J231" s="49"/>
      <c r="K231" s="115">
        <f t="shared" si="13"/>
        <v>106</v>
      </c>
      <c r="L231" s="106">
        <f t="shared" si="11"/>
        <v>1</v>
      </c>
    </row>
    <row r="232" spans="1:12" x14ac:dyDescent="0.2">
      <c r="A232" s="48" t="s">
        <v>155</v>
      </c>
      <c r="B232" s="48" t="s">
        <v>710</v>
      </c>
      <c r="C232" s="48" t="s">
        <v>711</v>
      </c>
      <c r="D232" s="48">
        <v>2</v>
      </c>
      <c r="E232" s="111">
        <v>106</v>
      </c>
      <c r="F232" s="114"/>
      <c r="G232" s="49"/>
      <c r="H232" s="115"/>
      <c r="I232" s="106">
        <f t="shared" si="12"/>
        <v>0</v>
      </c>
      <c r="J232" s="49"/>
      <c r="K232" s="115">
        <f t="shared" si="13"/>
        <v>106</v>
      </c>
      <c r="L232" s="106">
        <f t="shared" si="11"/>
        <v>1</v>
      </c>
    </row>
    <row r="233" spans="1:12" x14ac:dyDescent="0.2">
      <c r="A233" s="48" t="s">
        <v>155</v>
      </c>
      <c r="B233" s="48" t="s">
        <v>895</v>
      </c>
      <c r="C233" s="48" t="s">
        <v>896</v>
      </c>
      <c r="D233" s="48">
        <v>2</v>
      </c>
      <c r="E233" s="111">
        <v>106</v>
      </c>
      <c r="F233" s="114"/>
      <c r="G233" s="49"/>
      <c r="H233" s="115"/>
      <c r="I233" s="106">
        <f t="shared" si="12"/>
        <v>0</v>
      </c>
      <c r="J233" s="49"/>
      <c r="K233" s="115">
        <f t="shared" si="13"/>
        <v>106</v>
      </c>
      <c r="L233" s="106">
        <f t="shared" si="11"/>
        <v>1</v>
      </c>
    </row>
    <row r="234" spans="1:12" x14ac:dyDescent="0.2">
      <c r="A234" s="48" t="s">
        <v>155</v>
      </c>
      <c r="B234" s="48" t="s">
        <v>901</v>
      </c>
      <c r="C234" s="48" t="s">
        <v>902</v>
      </c>
      <c r="D234" s="48">
        <v>2</v>
      </c>
      <c r="E234" s="111">
        <v>106</v>
      </c>
      <c r="F234" s="114"/>
      <c r="G234" s="49"/>
      <c r="H234" s="115"/>
      <c r="I234" s="106">
        <f t="shared" si="12"/>
        <v>0</v>
      </c>
      <c r="J234" s="49"/>
      <c r="K234" s="115">
        <f t="shared" si="13"/>
        <v>106</v>
      </c>
      <c r="L234" s="106">
        <f t="shared" si="11"/>
        <v>1</v>
      </c>
    </row>
    <row r="235" spans="1:12" x14ac:dyDescent="0.2">
      <c r="A235" s="48" t="s">
        <v>155</v>
      </c>
      <c r="B235" s="48" t="s">
        <v>714</v>
      </c>
      <c r="C235" s="48" t="s">
        <v>715</v>
      </c>
      <c r="D235" s="48">
        <v>2</v>
      </c>
      <c r="E235" s="111">
        <v>106</v>
      </c>
      <c r="F235" s="114"/>
      <c r="G235" s="49"/>
      <c r="H235" s="115"/>
      <c r="I235" s="106">
        <f t="shared" si="12"/>
        <v>0</v>
      </c>
      <c r="J235" s="49"/>
      <c r="K235" s="115">
        <f t="shared" si="13"/>
        <v>106</v>
      </c>
      <c r="L235" s="106">
        <f t="shared" si="11"/>
        <v>1</v>
      </c>
    </row>
    <row r="236" spans="1:12" x14ac:dyDescent="0.2">
      <c r="A236" s="48" t="s">
        <v>155</v>
      </c>
      <c r="B236" s="48" t="s">
        <v>1281</v>
      </c>
      <c r="C236" s="48" t="s">
        <v>1282</v>
      </c>
      <c r="D236" s="48">
        <v>2</v>
      </c>
      <c r="E236" s="111">
        <v>106</v>
      </c>
      <c r="F236" s="114"/>
      <c r="G236" s="49"/>
      <c r="H236" s="115"/>
      <c r="I236" s="106">
        <f t="shared" si="12"/>
        <v>0</v>
      </c>
      <c r="J236" s="49"/>
      <c r="K236" s="115">
        <f t="shared" si="13"/>
        <v>106</v>
      </c>
      <c r="L236" s="106">
        <f t="shared" si="11"/>
        <v>1</v>
      </c>
    </row>
    <row r="237" spans="1:12" x14ac:dyDescent="0.2">
      <c r="A237" s="120" t="s">
        <v>155</v>
      </c>
      <c r="B237" s="120" t="s">
        <v>232</v>
      </c>
      <c r="C237" s="120" t="s">
        <v>233</v>
      </c>
      <c r="D237" s="120">
        <v>2</v>
      </c>
      <c r="E237" s="120">
        <v>106</v>
      </c>
      <c r="F237" s="108"/>
      <c r="G237" s="157"/>
      <c r="H237" s="157"/>
      <c r="I237" s="106">
        <f t="shared" si="12"/>
        <v>0</v>
      </c>
      <c r="J237" s="49"/>
      <c r="K237" s="115">
        <f t="shared" si="13"/>
        <v>106</v>
      </c>
      <c r="L237" s="106">
        <f t="shared" si="11"/>
        <v>1</v>
      </c>
    </row>
    <row r="238" spans="1:12" x14ac:dyDescent="0.2">
      <c r="A238" s="48" t="s">
        <v>155</v>
      </c>
      <c r="B238" s="111" t="s">
        <v>1283</v>
      </c>
      <c r="C238" s="111" t="s">
        <v>1284</v>
      </c>
      <c r="D238" s="111">
        <v>2</v>
      </c>
      <c r="E238" s="111">
        <v>106</v>
      </c>
      <c r="F238" s="114"/>
      <c r="G238" s="49"/>
      <c r="H238" s="115"/>
      <c r="I238" s="106">
        <f t="shared" si="12"/>
        <v>0</v>
      </c>
      <c r="J238" s="49"/>
      <c r="K238" s="115">
        <f t="shared" si="13"/>
        <v>106</v>
      </c>
      <c r="L238" s="106">
        <f t="shared" si="11"/>
        <v>1</v>
      </c>
    </row>
    <row r="239" spans="1:12" x14ac:dyDescent="0.2">
      <c r="A239" s="120" t="s">
        <v>155</v>
      </c>
      <c r="B239" s="120" t="s">
        <v>234</v>
      </c>
      <c r="C239" s="120" t="s">
        <v>235</v>
      </c>
      <c r="D239" s="120">
        <v>2</v>
      </c>
      <c r="E239" s="111">
        <v>106</v>
      </c>
      <c r="F239" s="114"/>
      <c r="G239" s="165" t="s">
        <v>30</v>
      </c>
      <c r="H239" s="153">
        <v>5</v>
      </c>
      <c r="I239" s="106">
        <f t="shared" si="12"/>
        <v>4.716981132075472E-2</v>
      </c>
      <c r="J239" s="49"/>
      <c r="K239" s="115">
        <f t="shared" si="13"/>
        <v>101</v>
      </c>
      <c r="L239" s="106">
        <f t="shared" si="11"/>
        <v>0.95283018867924529</v>
      </c>
    </row>
    <row r="240" spans="1:12" x14ac:dyDescent="0.2">
      <c r="A240" s="48" t="s">
        <v>155</v>
      </c>
      <c r="B240" s="48" t="s">
        <v>631</v>
      </c>
      <c r="C240" s="48" t="s">
        <v>235</v>
      </c>
      <c r="D240" s="48">
        <v>2</v>
      </c>
      <c r="E240" s="120">
        <v>106</v>
      </c>
      <c r="F240" s="108"/>
      <c r="G240" s="165" t="s">
        <v>30</v>
      </c>
      <c r="H240" s="153">
        <v>3</v>
      </c>
      <c r="I240" s="106">
        <f t="shared" si="12"/>
        <v>2.8301886792452831E-2</v>
      </c>
      <c r="J240" s="49"/>
      <c r="K240" s="115">
        <f t="shared" si="13"/>
        <v>103</v>
      </c>
      <c r="L240" s="106">
        <f t="shared" si="11"/>
        <v>0.97169811320754718</v>
      </c>
    </row>
    <row r="241" spans="1:12" x14ac:dyDescent="0.2">
      <c r="A241" s="120" t="s">
        <v>155</v>
      </c>
      <c r="B241" s="120" t="s">
        <v>236</v>
      </c>
      <c r="C241" s="120" t="s">
        <v>237</v>
      </c>
      <c r="D241" s="120">
        <v>2</v>
      </c>
      <c r="E241" s="111">
        <v>106</v>
      </c>
      <c r="F241" s="114"/>
      <c r="G241" s="165" t="s">
        <v>30</v>
      </c>
      <c r="H241" s="153">
        <v>2</v>
      </c>
      <c r="I241" s="106">
        <f t="shared" si="12"/>
        <v>1.8867924528301886E-2</v>
      </c>
      <c r="J241" s="49"/>
      <c r="K241" s="115">
        <f t="shared" si="13"/>
        <v>104</v>
      </c>
      <c r="L241" s="106">
        <f t="shared" si="11"/>
        <v>0.98113207547169812</v>
      </c>
    </row>
    <row r="242" spans="1:12" x14ac:dyDescent="0.2">
      <c r="A242" s="120" t="s">
        <v>155</v>
      </c>
      <c r="B242" s="120" t="s">
        <v>238</v>
      </c>
      <c r="C242" s="120" t="s">
        <v>239</v>
      </c>
      <c r="D242" s="120">
        <v>2</v>
      </c>
      <c r="E242" s="120">
        <v>106</v>
      </c>
      <c r="F242" s="108"/>
      <c r="G242" s="165" t="s">
        <v>30</v>
      </c>
      <c r="H242" s="153">
        <v>2</v>
      </c>
      <c r="I242" s="106">
        <f t="shared" si="12"/>
        <v>1.8867924528301886E-2</v>
      </c>
      <c r="J242" s="49"/>
      <c r="K242" s="115">
        <f t="shared" si="13"/>
        <v>104</v>
      </c>
      <c r="L242" s="106">
        <f t="shared" si="11"/>
        <v>0.98113207547169812</v>
      </c>
    </row>
    <row r="243" spans="1:12" x14ac:dyDescent="0.2">
      <c r="A243" s="120" t="s">
        <v>155</v>
      </c>
      <c r="B243" s="120" t="s">
        <v>240</v>
      </c>
      <c r="C243" s="120" t="s">
        <v>241</v>
      </c>
      <c r="D243" s="120">
        <v>2</v>
      </c>
      <c r="E243" s="120">
        <v>106</v>
      </c>
      <c r="F243" s="108"/>
      <c r="G243" s="157"/>
      <c r="H243" s="157"/>
      <c r="I243" s="106">
        <f t="shared" si="12"/>
        <v>0</v>
      </c>
      <c r="J243" s="49"/>
      <c r="K243" s="115">
        <f t="shared" si="13"/>
        <v>106</v>
      </c>
      <c r="L243" s="106">
        <f t="shared" si="11"/>
        <v>1</v>
      </c>
    </row>
    <row r="244" spans="1:12" x14ac:dyDescent="0.2">
      <c r="A244" s="120" t="s">
        <v>155</v>
      </c>
      <c r="B244" s="120" t="s">
        <v>242</v>
      </c>
      <c r="C244" s="120" t="s">
        <v>243</v>
      </c>
      <c r="D244" s="120">
        <v>2</v>
      </c>
      <c r="E244" s="120">
        <v>106</v>
      </c>
      <c r="F244" s="108"/>
      <c r="G244" s="157"/>
      <c r="H244" s="115"/>
      <c r="I244" s="106">
        <f t="shared" si="12"/>
        <v>0</v>
      </c>
      <c r="J244" s="49"/>
      <c r="K244" s="115">
        <f t="shared" si="13"/>
        <v>106</v>
      </c>
      <c r="L244" s="106">
        <f t="shared" si="11"/>
        <v>1</v>
      </c>
    </row>
    <row r="245" spans="1:12" x14ac:dyDescent="0.2">
      <c r="A245" s="120" t="s">
        <v>155</v>
      </c>
      <c r="B245" s="120" t="s">
        <v>244</v>
      </c>
      <c r="C245" s="120" t="s">
        <v>245</v>
      </c>
      <c r="D245" s="120">
        <v>2</v>
      </c>
      <c r="E245" s="120">
        <v>106</v>
      </c>
      <c r="F245" s="108"/>
      <c r="G245" s="165" t="s">
        <v>30</v>
      </c>
      <c r="H245" s="153">
        <v>7</v>
      </c>
      <c r="I245" s="106">
        <f t="shared" si="12"/>
        <v>6.6037735849056603E-2</v>
      </c>
      <c r="J245" s="49"/>
      <c r="K245" s="115">
        <f t="shared" si="13"/>
        <v>99</v>
      </c>
      <c r="L245" s="106">
        <f t="shared" si="11"/>
        <v>0.93396226415094341</v>
      </c>
    </row>
    <row r="246" spans="1:12" x14ac:dyDescent="0.2">
      <c r="A246" s="111" t="s">
        <v>155</v>
      </c>
      <c r="B246" s="111" t="s">
        <v>860</v>
      </c>
      <c r="C246" s="111" t="s">
        <v>245</v>
      </c>
      <c r="D246" s="111">
        <v>2</v>
      </c>
      <c r="E246" s="120">
        <v>106</v>
      </c>
      <c r="F246" s="108"/>
      <c r="G246" s="165" t="s">
        <v>30</v>
      </c>
      <c r="H246" s="153">
        <v>3</v>
      </c>
      <c r="I246" s="106">
        <f t="shared" si="12"/>
        <v>2.8301886792452831E-2</v>
      </c>
      <c r="J246" s="49"/>
      <c r="K246" s="115">
        <f t="shared" si="13"/>
        <v>103</v>
      </c>
      <c r="L246" s="106">
        <f t="shared" si="11"/>
        <v>0.97169811320754718</v>
      </c>
    </row>
    <row r="247" spans="1:12" x14ac:dyDescent="0.2">
      <c r="A247" s="48" t="s">
        <v>155</v>
      </c>
      <c r="B247" s="48" t="s">
        <v>642</v>
      </c>
      <c r="C247" s="48" t="s">
        <v>643</v>
      </c>
      <c r="D247" s="48">
        <v>3</v>
      </c>
      <c r="E247" s="111">
        <v>106</v>
      </c>
      <c r="F247" s="114"/>
      <c r="G247" s="157"/>
      <c r="H247" s="115"/>
      <c r="I247" s="106">
        <f t="shared" si="12"/>
        <v>0</v>
      </c>
      <c r="J247" s="49"/>
      <c r="K247" s="115">
        <f t="shared" si="13"/>
        <v>106</v>
      </c>
      <c r="L247" s="106">
        <f t="shared" si="11"/>
        <v>1</v>
      </c>
    </row>
    <row r="248" spans="1:12" x14ac:dyDescent="0.2">
      <c r="A248" s="111" t="s">
        <v>155</v>
      </c>
      <c r="B248" s="111" t="s">
        <v>690</v>
      </c>
      <c r="C248" s="111" t="s">
        <v>691</v>
      </c>
      <c r="D248" s="111">
        <v>2</v>
      </c>
      <c r="E248" s="111">
        <v>106</v>
      </c>
      <c r="F248" s="114"/>
      <c r="G248" s="49"/>
      <c r="H248" s="115"/>
      <c r="I248" s="106">
        <f t="shared" si="12"/>
        <v>0</v>
      </c>
      <c r="J248" s="49"/>
      <c r="K248" s="115">
        <f t="shared" si="13"/>
        <v>106</v>
      </c>
      <c r="L248" s="106">
        <f t="shared" si="11"/>
        <v>1</v>
      </c>
    </row>
    <row r="249" spans="1:12" x14ac:dyDescent="0.2">
      <c r="A249" s="120" t="s">
        <v>155</v>
      </c>
      <c r="B249" s="120" t="s">
        <v>246</v>
      </c>
      <c r="C249" s="120" t="s">
        <v>247</v>
      </c>
      <c r="D249" s="120">
        <v>2</v>
      </c>
      <c r="E249" s="111">
        <v>106</v>
      </c>
      <c r="F249" s="114"/>
      <c r="G249" s="49"/>
      <c r="H249" s="115"/>
      <c r="I249" s="106">
        <f t="shared" si="12"/>
        <v>0</v>
      </c>
      <c r="J249" s="49"/>
      <c r="K249" s="115">
        <f t="shared" si="13"/>
        <v>106</v>
      </c>
      <c r="L249" s="106">
        <f t="shared" si="11"/>
        <v>1</v>
      </c>
    </row>
    <row r="250" spans="1:12" x14ac:dyDescent="0.2">
      <c r="A250" s="48" t="s">
        <v>155</v>
      </c>
      <c r="B250" s="48" t="s">
        <v>840</v>
      </c>
      <c r="C250" s="48" t="s">
        <v>841</v>
      </c>
      <c r="D250" s="48">
        <v>3</v>
      </c>
      <c r="E250" s="111">
        <v>106</v>
      </c>
      <c r="F250" s="114"/>
      <c r="G250" s="49"/>
      <c r="H250" s="115"/>
      <c r="I250" s="106">
        <f t="shared" si="12"/>
        <v>0</v>
      </c>
      <c r="J250" s="49"/>
      <c r="K250" s="115">
        <f t="shared" si="13"/>
        <v>106</v>
      </c>
      <c r="L250" s="106">
        <f t="shared" si="11"/>
        <v>1</v>
      </c>
    </row>
    <row r="251" spans="1:12" x14ac:dyDescent="0.2">
      <c r="A251" s="111" t="s">
        <v>155</v>
      </c>
      <c r="B251" s="111" t="s">
        <v>746</v>
      </c>
      <c r="C251" s="111" t="s">
        <v>747</v>
      </c>
      <c r="D251" s="111">
        <v>2</v>
      </c>
      <c r="E251" s="111">
        <v>106</v>
      </c>
      <c r="F251" s="114"/>
      <c r="G251" s="49"/>
      <c r="H251" s="115"/>
      <c r="I251" s="106">
        <f t="shared" si="12"/>
        <v>0</v>
      </c>
      <c r="J251" s="49"/>
      <c r="K251" s="115">
        <f t="shared" si="13"/>
        <v>106</v>
      </c>
      <c r="L251" s="106">
        <f t="shared" si="11"/>
        <v>1</v>
      </c>
    </row>
    <row r="252" spans="1:12" x14ac:dyDescent="0.2">
      <c r="A252" s="48" t="s">
        <v>155</v>
      </c>
      <c r="B252" s="48" t="s">
        <v>932</v>
      </c>
      <c r="C252" s="48" t="s">
        <v>933</v>
      </c>
      <c r="D252" s="48">
        <v>2</v>
      </c>
      <c r="E252" s="111">
        <v>106</v>
      </c>
      <c r="F252" s="114"/>
      <c r="G252" s="165" t="s">
        <v>30</v>
      </c>
      <c r="H252" s="153">
        <v>1</v>
      </c>
      <c r="I252" s="106">
        <f t="shared" si="12"/>
        <v>9.433962264150943E-3</v>
      </c>
      <c r="J252" s="49"/>
      <c r="K252" s="115">
        <f t="shared" si="13"/>
        <v>105</v>
      </c>
      <c r="L252" s="106">
        <f t="shared" si="11"/>
        <v>0.99056603773584906</v>
      </c>
    </row>
    <row r="253" spans="1:12" x14ac:dyDescent="0.2">
      <c r="A253" s="48" t="s">
        <v>155</v>
      </c>
      <c r="B253" s="48" t="s">
        <v>736</v>
      </c>
      <c r="C253" s="48" t="s">
        <v>737</v>
      </c>
      <c r="D253" s="48">
        <v>2</v>
      </c>
      <c r="E253" s="111">
        <v>106</v>
      </c>
      <c r="F253" s="114"/>
      <c r="G253" s="157"/>
      <c r="H253" s="115"/>
      <c r="I253" s="106">
        <f t="shared" si="12"/>
        <v>0</v>
      </c>
      <c r="J253" s="49"/>
      <c r="K253" s="115">
        <f t="shared" si="13"/>
        <v>106</v>
      </c>
      <c r="L253" s="106">
        <f t="shared" si="11"/>
        <v>1</v>
      </c>
    </row>
    <row r="254" spans="1:12" x14ac:dyDescent="0.2">
      <c r="A254" s="48" t="s">
        <v>155</v>
      </c>
      <c r="B254" s="48" t="s">
        <v>806</v>
      </c>
      <c r="C254" s="48" t="s">
        <v>807</v>
      </c>
      <c r="D254" s="48">
        <v>2</v>
      </c>
      <c r="E254" s="111">
        <v>106</v>
      </c>
      <c r="F254" s="114"/>
      <c r="G254" s="49"/>
      <c r="H254" s="115"/>
      <c r="I254" s="106">
        <f t="shared" si="12"/>
        <v>0</v>
      </c>
      <c r="J254" s="49"/>
      <c r="K254" s="115">
        <f t="shared" si="13"/>
        <v>106</v>
      </c>
      <c r="L254" s="106">
        <f t="shared" ref="L254:L267" si="14">K254/E254</f>
        <v>1</v>
      </c>
    </row>
    <row r="255" spans="1:12" x14ac:dyDescent="0.2">
      <c r="A255" s="120" t="s">
        <v>155</v>
      </c>
      <c r="B255" s="120" t="s">
        <v>248</v>
      </c>
      <c r="C255" s="120" t="s">
        <v>249</v>
      </c>
      <c r="D255" s="120">
        <v>2</v>
      </c>
      <c r="E255" s="111">
        <v>106</v>
      </c>
      <c r="F255" s="114"/>
      <c r="G255" s="165" t="s">
        <v>30</v>
      </c>
      <c r="H255" s="153">
        <v>31</v>
      </c>
      <c r="I255" s="106">
        <f t="shared" si="12"/>
        <v>0.29245283018867924</v>
      </c>
      <c r="J255" s="49"/>
      <c r="K255" s="115">
        <f t="shared" si="13"/>
        <v>75</v>
      </c>
      <c r="L255" s="106">
        <f t="shared" si="14"/>
        <v>0.70754716981132071</v>
      </c>
    </row>
    <row r="256" spans="1:12" x14ac:dyDescent="0.2">
      <c r="A256" s="48" t="s">
        <v>155</v>
      </c>
      <c r="B256" s="48" t="s">
        <v>698</v>
      </c>
      <c r="C256" s="48" t="s">
        <v>699</v>
      </c>
      <c r="D256" s="48">
        <v>3</v>
      </c>
      <c r="E256" s="120">
        <v>106</v>
      </c>
      <c r="F256" s="108"/>
      <c r="G256" s="157"/>
      <c r="H256" s="157"/>
      <c r="I256" s="106">
        <f t="shared" si="12"/>
        <v>0</v>
      </c>
      <c r="J256" s="49"/>
      <c r="K256" s="115">
        <f t="shared" si="13"/>
        <v>106</v>
      </c>
      <c r="L256" s="106">
        <f t="shared" si="14"/>
        <v>1</v>
      </c>
    </row>
    <row r="257" spans="1:12" x14ac:dyDescent="0.2">
      <c r="A257" s="120" t="s">
        <v>155</v>
      </c>
      <c r="B257" s="120" t="s">
        <v>250</v>
      </c>
      <c r="C257" s="120" t="s">
        <v>251</v>
      </c>
      <c r="D257" s="120">
        <v>2</v>
      </c>
      <c r="E257" s="111">
        <v>106</v>
      </c>
      <c r="F257" s="114"/>
      <c r="G257" s="49"/>
      <c r="H257" s="115"/>
      <c r="I257" s="106">
        <f t="shared" si="12"/>
        <v>0</v>
      </c>
      <c r="J257" s="49"/>
      <c r="K257" s="115">
        <f t="shared" si="13"/>
        <v>106</v>
      </c>
      <c r="L257" s="106">
        <f t="shared" si="14"/>
        <v>1</v>
      </c>
    </row>
    <row r="258" spans="1:12" x14ac:dyDescent="0.2">
      <c r="A258" s="48" t="s">
        <v>155</v>
      </c>
      <c r="B258" s="48" t="s">
        <v>752</v>
      </c>
      <c r="C258" s="48" t="s">
        <v>753</v>
      </c>
      <c r="D258" s="48">
        <v>2</v>
      </c>
      <c r="E258" s="120">
        <v>106</v>
      </c>
      <c r="F258" s="108"/>
      <c r="G258" s="157"/>
      <c r="H258" s="157"/>
      <c r="I258" s="106">
        <f t="shared" si="12"/>
        <v>0</v>
      </c>
      <c r="J258" s="49"/>
      <c r="K258" s="115">
        <f t="shared" si="13"/>
        <v>106</v>
      </c>
      <c r="L258" s="106">
        <f t="shared" si="14"/>
        <v>1</v>
      </c>
    </row>
    <row r="259" spans="1:12" x14ac:dyDescent="0.2">
      <c r="A259" s="48" t="s">
        <v>155</v>
      </c>
      <c r="B259" s="48" t="s">
        <v>644</v>
      </c>
      <c r="C259" s="48" t="s">
        <v>645</v>
      </c>
      <c r="D259" s="48">
        <v>2</v>
      </c>
      <c r="E259" s="111">
        <v>106</v>
      </c>
      <c r="F259" s="114"/>
      <c r="G259" s="49"/>
      <c r="H259" s="115"/>
      <c r="I259" s="106">
        <f t="shared" si="12"/>
        <v>0</v>
      </c>
      <c r="J259" s="49"/>
      <c r="K259" s="115">
        <f t="shared" si="13"/>
        <v>106</v>
      </c>
      <c r="L259" s="106">
        <f t="shared" si="14"/>
        <v>1</v>
      </c>
    </row>
    <row r="260" spans="1:12" x14ac:dyDescent="0.2">
      <c r="A260" s="48" t="s">
        <v>155</v>
      </c>
      <c r="B260" s="48" t="s">
        <v>617</v>
      </c>
      <c r="C260" s="48" t="s">
        <v>618</v>
      </c>
      <c r="D260" s="48">
        <v>2</v>
      </c>
      <c r="E260" s="111">
        <v>106</v>
      </c>
      <c r="F260" s="114"/>
      <c r="G260" s="49"/>
      <c r="H260" s="115"/>
      <c r="I260" s="106">
        <f t="shared" si="12"/>
        <v>0</v>
      </c>
      <c r="J260" s="49"/>
      <c r="K260" s="115">
        <f t="shared" si="13"/>
        <v>106</v>
      </c>
      <c r="L260" s="106">
        <f t="shared" si="14"/>
        <v>1</v>
      </c>
    </row>
    <row r="261" spans="1:12" x14ac:dyDescent="0.2">
      <c r="A261" s="48" t="s">
        <v>155</v>
      </c>
      <c r="B261" s="48" t="s">
        <v>812</v>
      </c>
      <c r="C261" s="48" t="s">
        <v>813</v>
      </c>
      <c r="D261" s="48">
        <v>2</v>
      </c>
      <c r="E261" s="111">
        <v>106</v>
      </c>
      <c r="F261" s="114"/>
      <c r="G261" s="49"/>
      <c r="H261" s="115"/>
      <c r="I261" s="106">
        <f t="shared" si="12"/>
        <v>0</v>
      </c>
      <c r="J261" s="49"/>
      <c r="K261" s="115">
        <f t="shared" si="13"/>
        <v>106</v>
      </c>
      <c r="L261" s="106">
        <f t="shared" si="14"/>
        <v>1</v>
      </c>
    </row>
    <row r="262" spans="1:12" x14ac:dyDescent="0.2">
      <c r="A262" s="120" t="s">
        <v>155</v>
      </c>
      <c r="B262" s="120" t="s">
        <v>252</v>
      </c>
      <c r="C262" s="120" t="s">
        <v>253</v>
      </c>
      <c r="D262" s="120">
        <v>2</v>
      </c>
      <c r="E262" s="111">
        <v>106</v>
      </c>
      <c r="F262" s="114"/>
      <c r="G262" s="49"/>
      <c r="H262" s="115"/>
      <c r="I262" s="106">
        <f t="shared" si="12"/>
        <v>0</v>
      </c>
      <c r="J262" s="49"/>
      <c r="K262" s="115">
        <f t="shared" si="13"/>
        <v>106</v>
      </c>
      <c r="L262" s="106">
        <f t="shared" si="14"/>
        <v>1</v>
      </c>
    </row>
    <row r="263" spans="1:12" x14ac:dyDescent="0.2">
      <c r="A263" s="48" t="s">
        <v>155</v>
      </c>
      <c r="B263" s="48" t="s">
        <v>887</v>
      </c>
      <c r="C263" s="48" t="s">
        <v>888</v>
      </c>
      <c r="D263" s="48">
        <v>2</v>
      </c>
      <c r="E263" s="120">
        <v>106</v>
      </c>
      <c r="F263" s="108"/>
      <c r="G263" s="157"/>
      <c r="H263" s="157"/>
      <c r="I263" s="106">
        <f t="shared" si="12"/>
        <v>0</v>
      </c>
      <c r="J263" s="49"/>
      <c r="K263" s="115">
        <f t="shared" si="13"/>
        <v>106</v>
      </c>
      <c r="L263" s="106">
        <f t="shared" si="14"/>
        <v>1</v>
      </c>
    </row>
    <row r="264" spans="1:12" x14ac:dyDescent="0.2">
      <c r="A264" s="120" t="s">
        <v>155</v>
      </c>
      <c r="B264" s="120" t="s">
        <v>254</v>
      </c>
      <c r="C264" s="120" t="s">
        <v>255</v>
      </c>
      <c r="D264" s="120">
        <v>2</v>
      </c>
      <c r="E264" s="111">
        <v>106</v>
      </c>
      <c r="F264" s="114"/>
      <c r="G264" s="165" t="s">
        <v>30</v>
      </c>
      <c r="H264" s="153">
        <v>31</v>
      </c>
      <c r="I264" s="106">
        <f t="shared" si="12"/>
        <v>0.29245283018867924</v>
      </c>
      <c r="J264" s="49"/>
      <c r="K264" s="115">
        <f t="shared" si="13"/>
        <v>75</v>
      </c>
      <c r="L264" s="106">
        <f t="shared" si="14"/>
        <v>0.70754716981132071</v>
      </c>
    </row>
    <row r="265" spans="1:12" x14ac:dyDescent="0.2">
      <c r="A265" s="48" t="s">
        <v>155</v>
      </c>
      <c r="B265" s="48" t="s">
        <v>648</v>
      </c>
      <c r="C265" s="48" t="s">
        <v>649</v>
      </c>
      <c r="D265" s="48">
        <v>2</v>
      </c>
      <c r="E265" s="120">
        <v>106</v>
      </c>
      <c r="F265" s="108"/>
      <c r="G265" s="157"/>
      <c r="H265" s="157"/>
      <c r="I265" s="106">
        <f t="shared" si="12"/>
        <v>0</v>
      </c>
      <c r="J265" s="49"/>
      <c r="K265" s="115">
        <f t="shared" si="13"/>
        <v>106</v>
      </c>
      <c r="L265" s="106">
        <f t="shared" si="14"/>
        <v>1</v>
      </c>
    </row>
    <row r="266" spans="1:12" x14ac:dyDescent="0.2">
      <c r="A266" s="120" t="s">
        <v>155</v>
      </c>
      <c r="B266" s="120" t="s">
        <v>256</v>
      </c>
      <c r="C266" s="120" t="s">
        <v>257</v>
      </c>
      <c r="D266" s="120">
        <v>2</v>
      </c>
      <c r="E266" s="111">
        <v>106</v>
      </c>
      <c r="F266" s="114"/>
      <c r="G266" s="49"/>
      <c r="H266" s="115"/>
      <c r="I266" s="106">
        <f t="shared" si="12"/>
        <v>0</v>
      </c>
      <c r="J266" s="49"/>
      <c r="K266" s="115">
        <f t="shared" si="13"/>
        <v>106</v>
      </c>
      <c r="L266" s="106">
        <f t="shared" si="14"/>
        <v>1</v>
      </c>
    </row>
    <row r="267" spans="1:12" x14ac:dyDescent="0.2">
      <c r="A267" s="110" t="s">
        <v>155</v>
      </c>
      <c r="B267" s="110" t="s">
        <v>865</v>
      </c>
      <c r="C267" s="110" t="s">
        <v>866</v>
      </c>
      <c r="D267" s="110">
        <v>3</v>
      </c>
      <c r="E267" s="122">
        <v>106</v>
      </c>
      <c r="F267" s="116"/>
      <c r="G267" s="56"/>
      <c r="H267" s="56"/>
      <c r="I267" s="107">
        <f t="shared" si="12"/>
        <v>0</v>
      </c>
      <c r="J267" s="56"/>
      <c r="K267" s="117">
        <f t="shared" si="13"/>
        <v>106</v>
      </c>
      <c r="L267" s="107">
        <f t="shared" si="14"/>
        <v>1</v>
      </c>
    </row>
    <row r="268" spans="1:12" x14ac:dyDescent="0.2">
      <c r="A268" s="48"/>
      <c r="B268" s="53">
        <f>COUNTA(B3:B267)</f>
        <v>265</v>
      </c>
      <c r="C268" s="48"/>
      <c r="D268" s="61"/>
      <c r="E268" s="142">
        <f>SUM(E3:E267)</f>
        <v>28090</v>
      </c>
      <c r="F268" s="38"/>
      <c r="G268" s="53">
        <f>COUNTA(G3:G267)</f>
        <v>63</v>
      </c>
      <c r="H268" s="156">
        <f>SUM(H3:H267)</f>
        <v>464</v>
      </c>
      <c r="I268" s="39">
        <f t="shared" ref="I268" si="15">H268/E268</f>
        <v>1.6518333926664294E-2</v>
      </c>
      <c r="J268" s="156"/>
      <c r="K268" s="142">
        <f>SUM(K3:K267)</f>
        <v>27521</v>
      </c>
      <c r="L268" s="39">
        <f t="shared" ref="L268" si="16">K268/E268</f>
        <v>0.97974368102527587</v>
      </c>
    </row>
    <row r="269" spans="1:12" ht="12.75" customHeight="1" x14ac:dyDescent="0.2">
      <c r="A269" s="48"/>
      <c r="B269" s="53"/>
      <c r="C269" s="48"/>
      <c r="D269" s="48"/>
      <c r="E269" s="142"/>
      <c r="F269" s="38"/>
      <c r="G269" s="53"/>
      <c r="H269" s="157"/>
      <c r="I269" s="39"/>
      <c r="J269" s="156"/>
      <c r="K269" s="142"/>
      <c r="L269" s="39"/>
    </row>
    <row r="270" spans="1:12" x14ac:dyDescent="0.2">
      <c r="A270" s="120" t="s">
        <v>258</v>
      </c>
      <c r="B270" s="120" t="s">
        <v>259</v>
      </c>
      <c r="C270" s="120" t="s">
        <v>260</v>
      </c>
      <c r="D270" s="48">
        <v>2</v>
      </c>
      <c r="E270" s="120">
        <v>106</v>
      </c>
      <c r="F270" s="108"/>
      <c r="G270" s="157" t="s">
        <v>30</v>
      </c>
      <c r="H270" s="153">
        <v>6</v>
      </c>
      <c r="I270" s="106">
        <f t="shared" ref="I270:I313" si="17">H270/E270</f>
        <v>5.6603773584905662E-2</v>
      </c>
      <c r="J270" s="49"/>
      <c r="K270" s="115">
        <f t="shared" ref="K270:K313" si="18">E270-H270</f>
        <v>100</v>
      </c>
      <c r="L270" s="106">
        <f t="shared" ref="L270:L313" si="19">K270/E270</f>
        <v>0.94339622641509435</v>
      </c>
    </row>
    <row r="271" spans="1:12" x14ac:dyDescent="0.2">
      <c r="A271" s="120" t="s">
        <v>258</v>
      </c>
      <c r="B271" s="120" t="s">
        <v>261</v>
      </c>
      <c r="C271" s="120" t="s">
        <v>262</v>
      </c>
      <c r="D271" s="111">
        <v>2</v>
      </c>
      <c r="E271" s="120">
        <v>106</v>
      </c>
      <c r="F271" s="108"/>
      <c r="G271" s="165" t="s">
        <v>30</v>
      </c>
      <c r="H271" s="153">
        <v>6</v>
      </c>
      <c r="I271" s="106">
        <f t="shared" si="17"/>
        <v>5.6603773584905662E-2</v>
      </c>
      <c r="J271" s="49"/>
      <c r="K271" s="115">
        <f t="shared" si="18"/>
        <v>100</v>
      </c>
      <c r="L271" s="106">
        <f t="shared" si="19"/>
        <v>0.94339622641509435</v>
      </c>
    </row>
    <row r="272" spans="1:12" x14ac:dyDescent="0.2">
      <c r="A272" s="111" t="s">
        <v>258</v>
      </c>
      <c r="B272" s="111" t="s">
        <v>979</v>
      </c>
      <c r="C272" s="111" t="s">
        <v>980</v>
      </c>
      <c r="D272" s="111">
        <v>2</v>
      </c>
      <c r="E272" s="111">
        <v>106</v>
      </c>
      <c r="F272" s="114"/>
      <c r="G272" s="49"/>
      <c r="H272" s="115"/>
      <c r="I272" s="106">
        <f t="shared" si="17"/>
        <v>0</v>
      </c>
      <c r="J272" s="49"/>
      <c r="K272" s="115">
        <f t="shared" si="18"/>
        <v>106</v>
      </c>
      <c r="L272" s="106">
        <f t="shared" si="19"/>
        <v>1</v>
      </c>
    </row>
    <row r="273" spans="1:12" x14ac:dyDescent="0.2">
      <c r="A273" s="48" t="s">
        <v>258</v>
      </c>
      <c r="B273" s="48" t="s">
        <v>985</v>
      </c>
      <c r="C273" s="48" t="s">
        <v>986</v>
      </c>
      <c r="D273" s="48">
        <v>3</v>
      </c>
      <c r="E273" s="111">
        <v>106</v>
      </c>
      <c r="F273" s="114"/>
      <c r="G273" s="49"/>
      <c r="H273" s="115"/>
      <c r="I273" s="106">
        <f t="shared" si="17"/>
        <v>0</v>
      </c>
      <c r="J273" s="49"/>
      <c r="K273" s="115">
        <f t="shared" si="18"/>
        <v>106</v>
      </c>
      <c r="L273" s="106">
        <f t="shared" si="19"/>
        <v>1</v>
      </c>
    </row>
    <row r="274" spans="1:12" x14ac:dyDescent="0.2">
      <c r="A274" s="48" t="s">
        <v>258</v>
      </c>
      <c r="B274" s="111" t="s">
        <v>957</v>
      </c>
      <c r="C274" s="111" t="s">
        <v>958</v>
      </c>
      <c r="D274" s="48">
        <v>3</v>
      </c>
      <c r="E274" s="111">
        <v>106</v>
      </c>
      <c r="F274" s="114"/>
      <c r="G274" s="49"/>
      <c r="H274" s="115"/>
      <c r="I274" s="106">
        <f t="shared" si="17"/>
        <v>0</v>
      </c>
      <c r="J274" s="49"/>
      <c r="K274" s="115">
        <f t="shared" si="18"/>
        <v>106</v>
      </c>
      <c r="L274" s="106">
        <f t="shared" si="19"/>
        <v>1</v>
      </c>
    </row>
    <row r="275" spans="1:12" x14ac:dyDescent="0.2">
      <c r="A275" s="48" t="s">
        <v>258</v>
      </c>
      <c r="B275" s="48" t="s">
        <v>976</v>
      </c>
      <c r="C275" s="48" t="s">
        <v>843</v>
      </c>
      <c r="D275" s="48">
        <v>2</v>
      </c>
      <c r="E275" s="111">
        <v>106</v>
      </c>
      <c r="F275" s="114"/>
      <c r="G275" s="49"/>
      <c r="H275" s="115"/>
      <c r="I275" s="106">
        <f t="shared" si="17"/>
        <v>0</v>
      </c>
      <c r="J275" s="49"/>
      <c r="K275" s="115">
        <f t="shared" si="18"/>
        <v>106</v>
      </c>
      <c r="L275" s="106">
        <f t="shared" si="19"/>
        <v>1</v>
      </c>
    </row>
    <row r="276" spans="1:12" x14ac:dyDescent="0.2">
      <c r="A276" s="48" t="s">
        <v>258</v>
      </c>
      <c r="B276" s="48" t="s">
        <v>966</v>
      </c>
      <c r="C276" s="48" t="s">
        <v>967</v>
      </c>
      <c r="D276" s="48">
        <v>3</v>
      </c>
      <c r="E276" s="111">
        <v>106</v>
      </c>
      <c r="F276" s="114"/>
      <c r="G276" s="49"/>
      <c r="H276" s="115"/>
      <c r="I276" s="106">
        <f t="shared" si="17"/>
        <v>0</v>
      </c>
      <c r="J276" s="49"/>
      <c r="K276" s="115">
        <f t="shared" si="18"/>
        <v>106</v>
      </c>
      <c r="L276" s="106">
        <f t="shared" si="19"/>
        <v>1</v>
      </c>
    </row>
    <row r="277" spans="1:12" x14ac:dyDescent="0.2">
      <c r="A277" s="120" t="s">
        <v>258</v>
      </c>
      <c r="B277" s="120" t="s">
        <v>263</v>
      </c>
      <c r="C277" s="120" t="s">
        <v>264</v>
      </c>
      <c r="D277" s="48">
        <v>3</v>
      </c>
      <c r="E277" s="120">
        <v>106</v>
      </c>
      <c r="F277" s="108"/>
      <c r="G277" s="157"/>
      <c r="H277" s="157"/>
      <c r="I277" s="106">
        <f t="shared" si="17"/>
        <v>0</v>
      </c>
      <c r="J277" s="49"/>
      <c r="K277" s="115">
        <f t="shared" si="18"/>
        <v>106</v>
      </c>
      <c r="L277" s="106">
        <f t="shared" si="19"/>
        <v>1</v>
      </c>
    </row>
    <row r="278" spans="1:12" x14ac:dyDescent="0.2">
      <c r="A278" s="48" t="s">
        <v>258</v>
      </c>
      <c r="B278" s="48" t="s">
        <v>977</v>
      </c>
      <c r="C278" s="48" t="s">
        <v>978</v>
      </c>
      <c r="D278" s="48">
        <v>2</v>
      </c>
      <c r="E278" s="111">
        <v>106</v>
      </c>
      <c r="F278" s="114"/>
      <c r="G278" s="49"/>
      <c r="H278" s="115"/>
      <c r="I278" s="106">
        <f t="shared" si="17"/>
        <v>0</v>
      </c>
      <c r="J278" s="49"/>
      <c r="K278" s="115">
        <f t="shared" si="18"/>
        <v>106</v>
      </c>
      <c r="L278" s="106">
        <f t="shared" si="19"/>
        <v>1</v>
      </c>
    </row>
    <row r="279" spans="1:12" x14ac:dyDescent="0.2">
      <c r="A279" s="111" t="s">
        <v>258</v>
      </c>
      <c r="B279" s="111" t="s">
        <v>974</v>
      </c>
      <c r="C279" s="111" t="s">
        <v>975</v>
      </c>
      <c r="D279" s="48">
        <v>2</v>
      </c>
      <c r="E279" s="111">
        <v>106</v>
      </c>
      <c r="F279" s="114"/>
      <c r="G279" s="49"/>
      <c r="H279" s="115"/>
      <c r="I279" s="106">
        <f t="shared" si="17"/>
        <v>0</v>
      </c>
      <c r="J279" s="49"/>
      <c r="K279" s="115">
        <f t="shared" si="18"/>
        <v>106</v>
      </c>
      <c r="L279" s="106">
        <f t="shared" si="19"/>
        <v>1</v>
      </c>
    </row>
    <row r="280" spans="1:12" x14ac:dyDescent="0.2">
      <c r="A280" s="120" t="s">
        <v>258</v>
      </c>
      <c r="B280" s="120" t="s">
        <v>265</v>
      </c>
      <c r="C280" s="120" t="s">
        <v>266</v>
      </c>
      <c r="D280" s="48">
        <v>3</v>
      </c>
      <c r="E280" s="120">
        <v>106</v>
      </c>
      <c r="F280" s="108"/>
      <c r="G280" s="165" t="s">
        <v>30</v>
      </c>
      <c r="H280" s="153">
        <v>4</v>
      </c>
      <c r="I280" s="106">
        <f t="shared" si="17"/>
        <v>3.7735849056603772E-2</v>
      </c>
      <c r="J280" s="49"/>
      <c r="K280" s="115">
        <f t="shared" si="18"/>
        <v>102</v>
      </c>
      <c r="L280" s="106">
        <f t="shared" si="19"/>
        <v>0.96226415094339623</v>
      </c>
    </row>
    <row r="281" spans="1:12" x14ac:dyDescent="0.2">
      <c r="A281" s="48" t="s">
        <v>258</v>
      </c>
      <c r="B281" s="48" t="s">
        <v>981</v>
      </c>
      <c r="C281" s="48" t="s">
        <v>982</v>
      </c>
      <c r="D281" s="111">
        <v>2</v>
      </c>
      <c r="E281" s="111">
        <v>106</v>
      </c>
      <c r="F281" s="114"/>
      <c r="G281" s="165" t="s">
        <v>30</v>
      </c>
      <c r="H281" s="153">
        <v>5</v>
      </c>
      <c r="I281" s="106">
        <f t="shared" si="17"/>
        <v>4.716981132075472E-2</v>
      </c>
      <c r="J281" s="49"/>
      <c r="K281" s="115">
        <f t="shared" si="18"/>
        <v>101</v>
      </c>
      <c r="L281" s="106">
        <f t="shared" si="19"/>
        <v>0.95283018867924529</v>
      </c>
    </row>
    <row r="282" spans="1:12" x14ac:dyDescent="0.2">
      <c r="A282" s="48" t="s">
        <v>258</v>
      </c>
      <c r="B282" s="48" t="s">
        <v>961</v>
      </c>
      <c r="C282" s="48" t="s">
        <v>962</v>
      </c>
      <c r="D282" s="120">
        <v>2</v>
      </c>
      <c r="E282" s="111">
        <v>106</v>
      </c>
      <c r="F282" s="114"/>
      <c r="G282" s="49"/>
      <c r="H282" s="115"/>
      <c r="I282" s="106">
        <f t="shared" si="17"/>
        <v>0</v>
      </c>
      <c r="J282" s="49"/>
      <c r="K282" s="115">
        <f t="shared" si="18"/>
        <v>106</v>
      </c>
      <c r="L282" s="106">
        <f t="shared" si="19"/>
        <v>1</v>
      </c>
    </row>
    <row r="283" spans="1:12" x14ac:dyDescent="0.2">
      <c r="A283" s="48" t="s">
        <v>258</v>
      </c>
      <c r="B283" s="48" t="s">
        <v>991</v>
      </c>
      <c r="C283" s="48" t="s">
        <v>992</v>
      </c>
      <c r="D283" s="120">
        <v>2</v>
      </c>
      <c r="E283" s="111">
        <v>106</v>
      </c>
      <c r="F283" s="114"/>
      <c r="G283" s="49"/>
      <c r="H283" s="115"/>
      <c r="I283" s="106">
        <f t="shared" si="17"/>
        <v>0</v>
      </c>
      <c r="J283" s="49"/>
      <c r="K283" s="115">
        <f t="shared" si="18"/>
        <v>106</v>
      </c>
      <c r="L283" s="106">
        <f t="shared" si="19"/>
        <v>1</v>
      </c>
    </row>
    <row r="284" spans="1:12" x14ac:dyDescent="0.2">
      <c r="A284" s="120" t="s">
        <v>258</v>
      </c>
      <c r="B284" s="120" t="s">
        <v>267</v>
      </c>
      <c r="C284" s="120" t="s">
        <v>268</v>
      </c>
      <c r="D284" s="120">
        <v>2</v>
      </c>
      <c r="E284" s="120">
        <v>106</v>
      </c>
      <c r="F284" s="108"/>
      <c r="G284" s="165" t="s">
        <v>30</v>
      </c>
      <c r="H284" s="153">
        <v>4</v>
      </c>
      <c r="I284" s="106">
        <f t="shared" si="17"/>
        <v>3.7735849056603772E-2</v>
      </c>
      <c r="J284" s="49"/>
      <c r="K284" s="115">
        <f t="shared" si="18"/>
        <v>102</v>
      </c>
      <c r="L284" s="106">
        <f t="shared" si="19"/>
        <v>0.96226415094339623</v>
      </c>
    </row>
    <row r="285" spans="1:12" x14ac:dyDescent="0.2">
      <c r="A285" s="111" t="s">
        <v>258</v>
      </c>
      <c r="B285" s="111" t="s">
        <v>1285</v>
      </c>
      <c r="C285" s="111" t="s">
        <v>1286</v>
      </c>
      <c r="D285" s="111">
        <v>2</v>
      </c>
      <c r="E285" s="111">
        <v>106</v>
      </c>
      <c r="F285" s="114"/>
      <c r="G285" s="49"/>
      <c r="H285" s="115"/>
      <c r="I285" s="106">
        <f t="shared" si="17"/>
        <v>0</v>
      </c>
      <c r="J285" s="49"/>
      <c r="K285" s="115">
        <f t="shared" si="18"/>
        <v>106</v>
      </c>
      <c r="L285" s="106">
        <f t="shared" si="19"/>
        <v>1</v>
      </c>
    </row>
    <row r="286" spans="1:12" x14ac:dyDescent="0.2">
      <c r="A286" s="111" t="s">
        <v>258</v>
      </c>
      <c r="B286" s="111" t="s">
        <v>970</v>
      </c>
      <c r="C286" s="111" t="s">
        <v>971</v>
      </c>
      <c r="D286" s="120">
        <v>2</v>
      </c>
      <c r="E286" s="111">
        <v>106</v>
      </c>
      <c r="F286" s="114"/>
      <c r="G286" s="49"/>
      <c r="H286" s="115"/>
      <c r="I286" s="106">
        <f t="shared" si="17"/>
        <v>0</v>
      </c>
      <c r="J286" s="49"/>
      <c r="K286" s="115">
        <f t="shared" si="18"/>
        <v>106</v>
      </c>
      <c r="L286" s="106">
        <f t="shared" si="19"/>
        <v>1</v>
      </c>
    </row>
    <row r="287" spans="1:12" x14ac:dyDescent="0.2">
      <c r="A287" s="120" t="s">
        <v>258</v>
      </c>
      <c r="B287" s="120" t="s">
        <v>269</v>
      </c>
      <c r="C287" s="120" t="s">
        <v>270</v>
      </c>
      <c r="D287" s="120">
        <v>2</v>
      </c>
      <c r="E287" s="120">
        <v>106</v>
      </c>
      <c r="F287" s="108"/>
      <c r="G287" s="165" t="s">
        <v>30</v>
      </c>
      <c r="H287" s="153">
        <v>4</v>
      </c>
      <c r="I287" s="106">
        <f t="shared" si="17"/>
        <v>3.7735849056603772E-2</v>
      </c>
      <c r="J287" s="49"/>
      <c r="K287" s="115">
        <f t="shared" si="18"/>
        <v>102</v>
      </c>
      <c r="L287" s="106">
        <f t="shared" si="19"/>
        <v>0.96226415094339623</v>
      </c>
    </row>
    <row r="288" spans="1:12" x14ac:dyDescent="0.2">
      <c r="A288" s="120" t="s">
        <v>258</v>
      </c>
      <c r="B288" s="120" t="s">
        <v>271</v>
      </c>
      <c r="C288" s="120" t="s">
        <v>272</v>
      </c>
      <c r="D288" s="111">
        <v>2</v>
      </c>
      <c r="E288" s="120">
        <v>106</v>
      </c>
      <c r="F288" s="108"/>
      <c r="G288" s="165" t="s">
        <v>30</v>
      </c>
      <c r="H288" s="153">
        <v>6</v>
      </c>
      <c r="I288" s="106">
        <f t="shared" si="17"/>
        <v>5.6603773584905662E-2</v>
      </c>
      <c r="J288" s="49"/>
      <c r="K288" s="115">
        <f t="shared" si="18"/>
        <v>100</v>
      </c>
      <c r="L288" s="106">
        <f t="shared" si="19"/>
        <v>0.94339622641509435</v>
      </c>
    </row>
    <row r="289" spans="1:12" x14ac:dyDescent="0.2">
      <c r="A289" s="48" t="s">
        <v>258</v>
      </c>
      <c r="B289" s="48" t="s">
        <v>987</v>
      </c>
      <c r="C289" s="48" t="s">
        <v>988</v>
      </c>
      <c r="D289" s="120">
        <v>2</v>
      </c>
      <c r="E289" s="111">
        <v>106</v>
      </c>
      <c r="F289" s="114"/>
      <c r="G289" s="49"/>
      <c r="H289" s="115"/>
      <c r="I289" s="106">
        <f t="shared" si="17"/>
        <v>0</v>
      </c>
      <c r="J289" s="49"/>
      <c r="K289" s="115">
        <f t="shared" si="18"/>
        <v>106</v>
      </c>
      <c r="L289" s="106">
        <f t="shared" si="19"/>
        <v>1</v>
      </c>
    </row>
    <row r="290" spans="1:12" x14ac:dyDescent="0.2">
      <c r="A290" s="120" t="s">
        <v>258</v>
      </c>
      <c r="B290" s="120" t="s">
        <v>273</v>
      </c>
      <c r="C290" s="120" t="s">
        <v>274</v>
      </c>
      <c r="D290" s="120">
        <v>2</v>
      </c>
      <c r="E290" s="120">
        <v>106</v>
      </c>
      <c r="F290" s="108"/>
      <c r="G290" s="165" t="s">
        <v>30</v>
      </c>
      <c r="H290" s="153">
        <v>6</v>
      </c>
      <c r="I290" s="106">
        <f t="shared" si="17"/>
        <v>5.6603773584905662E-2</v>
      </c>
      <c r="J290" s="49"/>
      <c r="K290" s="115">
        <f t="shared" si="18"/>
        <v>100</v>
      </c>
      <c r="L290" s="106">
        <f t="shared" si="19"/>
        <v>0.94339622641509435</v>
      </c>
    </row>
    <row r="291" spans="1:12" x14ac:dyDescent="0.2">
      <c r="A291" s="111" t="s">
        <v>258</v>
      </c>
      <c r="B291" s="111" t="s">
        <v>1287</v>
      </c>
      <c r="C291" s="111" t="s">
        <v>1288</v>
      </c>
      <c r="D291" s="120">
        <v>2</v>
      </c>
      <c r="E291" s="111">
        <v>106</v>
      </c>
      <c r="F291" s="114"/>
      <c r="G291" s="49"/>
      <c r="H291" s="115"/>
      <c r="I291" s="106">
        <f t="shared" si="17"/>
        <v>0</v>
      </c>
      <c r="J291" s="49"/>
      <c r="K291" s="115">
        <f t="shared" si="18"/>
        <v>106</v>
      </c>
      <c r="L291" s="106">
        <f t="shared" si="19"/>
        <v>1</v>
      </c>
    </row>
    <row r="292" spans="1:12" x14ac:dyDescent="0.2">
      <c r="A292" s="120" t="s">
        <v>258</v>
      </c>
      <c r="B292" s="120" t="s">
        <v>275</v>
      </c>
      <c r="C292" s="120" t="s">
        <v>276</v>
      </c>
      <c r="D292" s="48">
        <v>2</v>
      </c>
      <c r="E292" s="120">
        <v>106</v>
      </c>
      <c r="F292" s="108"/>
      <c r="G292" s="157"/>
      <c r="H292" s="157"/>
      <c r="I292" s="106">
        <f t="shared" si="17"/>
        <v>0</v>
      </c>
      <c r="J292" s="49"/>
      <c r="K292" s="115">
        <f t="shared" si="18"/>
        <v>106</v>
      </c>
      <c r="L292" s="106">
        <f t="shared" si="19"/>
        <v>1</v>
      </c>
    </row>
    <row r="293" spans="1:12" x14ac:dyDescent="0.2">
      <c r="A293" s="120" t="s">
        <v>258</v>
      </c>
      <c r="B293" s="120" t="s">
        <v>277</v>
      </c>
      <c r="C293" s="120" t="s">
        <v>278</v>
      </c>
      <c r="D293" s="120">
        <v>2</v>
      </c>
      <c r="E293" s="120">
        <v>106</v>
      </c>
      <c r="F293" s="108"/>
      <c r="G293" s="157"/>
      <c r="H293" s="157"/>
      <c r="I293" s="106">
        <f t="shared" si="17"/>
        <v>0</v>
      </c>
      <c r="J293" s="49"/>
      <c r="K293" s="115">
        <f t="shared" si="18"/>
        <v>106</v>
      </c>
      <c r="L293" s="106">
        <f t="shared" si="19"/>
        <v>1</v>
      </c>
    </row>
    <row r="294" spans="1:12" x14ac:dyDescent="0.2">
      <c r="A294" s="120" t="s">
        <v>258</v>
      </c>
      <c r="B294" s="120" t="s">
        <v>279</v>
      </c>
      <c r="C294" s="120" t="s">
        <v>280</v>
      </c>
      <c r="D294" s="111">
        <v>2</v>
      </c>
      <c r="E294" s="120">
        <v>106</v>
      </c>
      <c r="F294" s="108"/>
      <c r="G294" s="165" t="s">
        <v>30</v>
      </c>
      <c r="H294" s="153">
        <v>13</v>
      </c>
      <c r="I294" s="106">
        <f t="shared" si="17"/>
        <v>0.12264150943396226</v>
      </c>
      <c r="J294" s="49"/>
      <c r="K294" s="115">
        <f t="shared" si="18"/>
        <v>93</v>
      </c>
      <c r="L294" s="106">
        <f t="shared" si="19"/>
        <v>0.87735849056603776</v>
      </c>
    </row>
    <row r="295" spans="1:12" x14ac:dyDescent="0.2">
      <c r="A295" s="111" t="s">
        <v>258</v>
      </c>
      <c r="B295" s="111" t="s">
        <v>953</v>
      </c>
      <c r="C295" s="111" t="s">
        <v>954</v>
      </c>
      <c r="D295" s="120">
        <v>2</v>
      </c>
      <c r="E295" s="111">
        <v>106</v>
      </c>
      <c r="F295" s="114"/>
      <c r="G295" s="49"/>
      <c r="H295" s="115"/>
      <c r="I295" s="106">
        <f t="shared" si="17"/>
        <v>0</v>
      </c>
      <c r="J295" s="49"/>
      <c r="K295" s="115">
        <f t="shared" si="18"/>
        <v>106</v>
      </c>
      <c r="L295" s="106">
        <f t="shared" si="19"/>
        <v>1</v>
      </c>
    </row>
    <row r="296" spans="1:12" x14ac:dyDescent="0.2">
      <c r="A296" s="111" t="s">
        <v>258</v>
      </c>
      <c r="B296" s="111" t="s">
        <v>972</v>
      </c>
      <c r="C296" s="111" t="s">
        <v>973</v>
      </c>
      <c r="D296" s="120">
        <v>2</v>
      </c>
      <c r="E296" s="111">
        <v>106</v>
      </c>
      <c r="F296" s="114"/>
      <c r="G296" s="49"/>
      <c r="H296" s="115"/>
      <c r="I296" s="106">
        <f t="shared" si="17"/>
        <v>0</v>
      </c>
      <c r="J296" s="49"/>
      <c r="K296" s="115">
        <f t="shared" si="18"/>
        <v>106</v>
      </c>
      <c r="L296" s="106">
        <f t="shared" si="19"/>
        <v>1</v>
      </c>
    </row>
    <row r="297" spans="1:12" x14ac:dyDescent="0.2">
      <c r="A297" s="120" t="s">
        <v>258</v>
      </c>
      <c r="B297" s="120" t="s">
        <v>281</v>
      </c>
      <c r="C297" s="120" t="s">
        <v>282</v>
      </c>
      <c r="D297" s="120">
        <v>2</v>
      </c>
      <c r="E297" s="120">
        <v>106</v>
      </c>
      <c r="F297" s="108"/>
      <c r="G297" s="165" t="s">
        <v>30</v>
      </c>
      <c r="H297" s="153">
        <v>4</v>
      </c>
      <c r="I297" s="106">
        <f t="shared" si="17"/>
        <v>3.7735849056603772E-2</v>
      </c>
      <c r="J297" s="49"/>
      <c r="K297" s="115">
        <f t="shared" si="18"/>
        <v>102</v>
      </c>
      <c r="L297" s="106">
        <f t="shared" si="19"/>
        <v>0.96226415094339623</v>
      </c>
    </row>
    <row r="298" spans="1:12" x14ac:dyDescent="0.2">
      <c r="A298" s="120" t="s">
        <v>258</v>
      </c>
      <c r="B298" s="120" t="s">
        <v>283</v>
      </c>
      <c r="C298" s="59" t="s">
        <v>1358</v>
      </c>
      <c r="D298" s="48">
        <v>3</v>
      </c>
      <c r="E298" s="120">
        <v>106</v>
      </c>
      <c r="F298" s="108"/>
      <c r="G298" s="165" t="s">
        <v>30</v>
      </c>
      <c r="H298" s="153">
        <v>6</v>
      </c>
      <c r="I298" s="106">
        <f t="shared" si="17"/>
        <v>5.6603773584905662E-2</v>
      </c>
      <c r="J298" s="49"/>
      <c r="K298" s="115">
        <f t="shared" si="18"/>
        <v>100</v>
      </c>
      <c r="L298" s="106">
        <f t="shared" si="19"/>
        <v>0.94339622641509435</v>
      </c>
    </row>
    <row r="299" spans="1:12" x14ac:dyDescent="0.2">
      <c r="A299" s="111" t="s">
        <v>258</v>
      </c>
      <c r="B299" s="111" t="s">
        <v>989</v>
      </c>
      <c r="C299" s="111" t="s">
        <v>990</v>
      </c>
      <c r="D299" s="120">
        <v>2</v>
      </c>
      <c r="E299" s="111">
        <v>106</v>
      </c>
      <c r="F299" s="114"/>
      <c r="G299" s="49"/>
      <c r="H299" s="115"/>
      <c r="I299" s="106">
        <f t="shared" si="17"/>
        <v>0</v>
      </c>
      <c r="J299" s="49"/>
      <c r="K299" s="115">
        <f t="shared" si="18"/>
        <v>106</v>
      </c>
      <c r="L299" s="106">
        <f t="shared" si="19"/>
        <v>1</v>
      </c>
    </row>
    <row r="300" spans="1:12" x14ac:dyDescent="0.2">
      <c r="A300" s="48" t="s">
        <v>258</v>
      </c>
      <c r="B300" s="48" t="s">
        <v>963</v>
      </c>
      <c r="C300" s="48" t="s">
        <v>964</v>
      </c>
      <c r="D300" s="120">
        <v>2</v>
      </c>
      <c r="E300" s="111">
        <v>106</v>
      </c>
      <c r="F300" s="114"/>
      <c r="G300" s="165" t="s">
        <v>30</v>
      </c>
      <c r="H300" s="153">
        <v>1</v>
      </c>
      <c r="I300" s="106">
        <f t="shared" si="17"/>
        <v>9.433962264150943E-3</v>
      </c>
      <c r="J300" s="49"/>
      <c r="K300" s="115">
        <f t="shared" si="18"/>
        <v>105</v>
      </c>
      <c r="L300" s="106">
        <f t="shared" si="19"/>
        <v>0.99056603773584906</v>
      </c>
    </row>
    <row r="301" spans="1:12" x14ac:dyDescent="0.2">
      <c r="A301" s="48" t="s">
        <v>258</v>
      </c>
      <c r="B301" s="48" t="s">
        <v>949</v>
      </c>
      <c r="C301" s="48" t="s">
        <v>950</v>
      </c>
      <c r="D301" s="111">
        <v>2</v>
      </c>
      <c r="E301" s="111">
        <v>106</v>
      </c>
      <c r="F301" s="114"/>
      <c r="G301" s="49"/>
      <c r="H301" s="115"/>
      <c r="I301" s="106">
        <f t="shared" si="17"/>
        <v>0</v>
      </c>
      <c r="J301" s="49"/>
      <c r="K301" s="115">
        <f t="shared" si="18"/>
        <v>106</v>
      </c>
      <c r="L301" s="106">
        <f t="shared" si="19"/>
        <v>1</v>
      </c>
    </row>
    <row r="302" spans="1:12" x14ac:dyDescent="0.2">
      <c r="A302" s="111" t="s">
        <v>258</v>
      </c>
      <c r="B302" s="111" t="s">
        <v>951</v>
      </c>
      <c r="C302" s="111" t="s">
        <v>952</v>
      </c>
      <c r="D302" s="48">
        <v>2</v>
      </c>
      <c r="E302" s="111">
        <v>106</v>
      </c>
      <c r="F302" s="114"/>
      <c r="G302" s="165" t="s">
        <v>30</v>
      </c>
      <c r="H302" s="153">
        <v>1</v>
      </c>
      <c r="I302" s="106">
        <f t="shared" si="17"/>
        <v>9.433962264150943E-3</v>
      </c>
      <c r="J302" s="49"/>
      <c r="K302" s="115">
        <f t="shared" si="18"/>
        <v>105</v>
      </c>
      <c r="L302" s="106">
        <f t="shared" si="19"/>
        <v>0.99056603773584906</v>
      </c>
    </row>
    <row r="303" spans="1:12" x14ac:dyDescent="0.2">
      <c r="A303" s="120" t="s">
        <v>258</v>
      </c>
      <c r="B303" s="120" t="s">
        <v>285</v>
      </c>
      <c r="C303" s="120" t="s">
        <v>286</v>
      </c>
      <c r="D303" s="111">
        <v>2</v>
      </c>
      <c r="E303" s="120">
        <v>106</v>
      </c>
      <c r="F303" s="108"/>
      <c r="G303" s="165" t="s">
        <v>30</v>
      </c>
      <c r="H303" s="153">
        <v>37</v>
      </c>
      <c r="I303" s="106">
        <f t="shared" si="17"/>
        <v>0.34905660377358488</v>
      </c>
      <c r="J303" s="49"/>
      <c r="K303" s="115">
        <f t="shared" si="18"/>
        <v>69</v>
      </c>
      <c r="L303" s="106">
        <f t="shared" si="19"/>
        <v>0.65094339622641506</v>
      </c>
    </row>
    <row r="304" spans="1:12" x14ac:dyDescent="0.2">
      <c r="A304" s="111" t="s">
        <v>258</v>
      </c>
      <c r="B304" s="111" t="s">
        <v>983</v>
      </c>
      <c r="C304" s="111" t="s">
        <v>984</v>
      </c>
      <c r="D304" s="120">
        <v>2</v>
      </c>
      <c r="E304" s="111">
        <v>106</v>
      </c>
      <c r="F304" s="114"/>
      <c r="G304" s="49"/>
      <c r="H304" s="115"/>
      <c r="I304" s="106">
        <f t="shared" si="17"/>
        <v>0</v>
      </c>
      <c r="J304" s="49"/>
      <c r="K304" s="115">
        <f t="shared" si="18"/>
        <v>106</v>
      </c>
      <c r="L304" s="106">
        <f t="shared" si="19"/>
        <v>1</v>
      </c>
    </row>
    <row r="305" spans="1:12" x14ac:dyDescent="0.2">
      <c r="A305" s="48" t="s">
        <v>258</v>
      </c>
      <c r="B305" s="48" t="s">
        <v>959</v>
      </c>
      <c r="C305" s="48" t="s">
        <v>960</v>
      </c>
      <c r="D305" s="48">
        <v>2</v>
      </c>
      <c r="E305" s="111">
        <v>106</v>
      </c>
      <c r="F305" s="114"/>
      <c r="G305" s="49"/>
      <c r="H305" s="115"/>
      <c r="I305" s="106">
        <f t="shared" si="17"/>
        <v>0</v>
      </c>
      <c r="J305" s="49"/>
      <c r="K305" s="115">
        <f t="shared" si="18"/>
        <v>106</v>
      </c>
      <c r="L305" s="106">
        <f t="shared" si="19"/>
        <v>1</v>
      </c>
    </row>
    <row r="306" spans="1:12" x14ac:dyDescent="0.2">
      <c r="A306" s="120" t="s">
        <v>258</v>
      </c>
      <c r="B306" s="120" t="s">
        <v>287</v>
      </c>
      <c r="C306" s="120" t="s">
        <v>288</v>
      </c>
      <c r="D306" s="48">
        <v>2</v>
      </c>
      <c r="E306" s="120">
        <v>106</v>
      </c>
      <c r="F306" s="114"/>
      <c r="G306" s="165" t="s">
        <v>30</v>
      </c>
      <c r="H306" s="153">
        <v>6</v>
      </c>
      <c r="I306" s="106">
        <f t="shared" si="17"/>
        <v>5.6603773584905662E-2</v>
      </c>
      <c r="J306" s="49"/>
      <c r="K306" s="115">
        <f t="shared" si="18"/>
        <v>100</v>
      </c>
      <c r="L306" s="106">
        <f t="shared" si="19"/>
        <v>0.94339622641509435</v>
      </c>
    </row>
    <row r="307" spans="1:12" x14ac:dyDescent="0.2">
      <c r="A307" s="120" t="s">
        <v>258</v>
      </c>
      <c r="B307" s="120" t="s">
        <v>295</v>
      </c>
      <c r="C307" s="153" t="s">
        <v>1306</v>
      </c>
      <c r="D307" s="111">
        <v>2</v>
      </c>
      <c r="E307" s="120">
        <v>106</v>
      </c>
      <c r="F307" s="108"/>
      <c r="G307" s="165" t="s">
        <v>30</v>
      </c>
      <c r="H307" s="153">
        <v>3</v>
      </c>
      <c r="I307" s="106">
        <f t="shared" si="17"/>
        <v>2.8301886792452831E-2</v>
      </c>
      <c r="J307" s="49"/>
      <c r="K307" s="115">
        <f t="shared" si="18"/>
        <v>103</v>
      </c>
      <c r="L307" s="106">
        <f t="shared" si="19"/>
        <v>0.97169811320754718</v>
      </c>
    </row>
    <row r="308" spans="1:12" x14ac:dyDescent="0.2">
      <c r="A308" s="120" t="s">
        <v>258</v>
      </c>
      <c r="B308" s="120" t="s">
        <v>289</v>
      </c>
      <c r="C308" s="120" t="s">
        <v>290</v>
      </c>
      <c r="D308" s="111">
        <v>2</v>
      </c>
      <c r="E308" s="120">
        <v>106</v>
      </c>
      <c r="F308" s="108"/>
      <c r="G308" s="165" t="s">
        <v>30</v>
      </c>
      <c r="H308" s="153">
        <v>6</v>
      </c>
      <c r="I308" s="106">
        <f t="shared" si="17"/>
        <v>5.6603773584905662E-2</v>
      </c>
      <c r="J308" s="49"/>
      <c r="K308" s="115">
        <f t="shared" si="18"/>
        <v>100</v>
      </c>
      <c r="L308" s="106">
        <f t="shared" si="19"/>
        <v>0.94339622641509435</v>
      </c>
    </row>
    <row r="309" spans="1:12" x14ac:dyDescent="0.2">
      <c r="A309" s="120" t="s">
        <v>258</v>
      </c>
      <c r="B309" s="120" t="s">
        <v>291</v>
      </c>
      <c r="C309" s="120" t="s">
        <v>292</v>
      </c>
      <c r="D309" s="120">
        <v>2</v>
      </c>
      <c r="E309" s="120">
        <v>106</v>
      </c>
      <c r="F309" s="108"/>
      <c r="G309" s="165" t="s">
        <v>30</v>
      </c>
      <c r="H309" s="153">
        <v>4</v>
      </c>
      <c r="I309" s="106">
        <f t="shared" si="17"/>
        <v>3.7735849056603772E-2</v>
      </c>
      <c r="J309" s="49"/>
      <c r="K309" s="115">
        <f t="shared" si="18"/>
        <v>102</v>
      </c>
      <c r="L309" s="106">
        <f t="shared" si="19"/>
        <v>0.96226415094339623</v>
      </c>
    </row>
    <row r="310" spans="1:12" x14ac:dyDescent="0.2">
      <c r="A310" s="120" t="s">
        <v>258</v>
      </c>
      <c r="B310" s="120" t="s">
        <v>293</v>
      </c>
      <c r="C310" s="120" t="s">
        <v>294</v>
      </c>
      <c r="D310" s="48">
        <v>2</v>
      </c>
      <c r="E310" s="120">
        <v>106</v>
      </c>
      <c r="F310" s="108"/>
      <c r="G310" s="165" t="s">
        <v>30</v>
      </c>
      <c r="H310" s="153">
        <v>4</v>
      </c>
      <c r="I310" s="106">
        <f t="shared" si="17"/>
        <v>3.7735849056603772E-2</v>
      </c>
      <c r="J310" s="49"/>
      <c r="K310" s="115">
        <f t="shared" si="18"/>
        <v>102</v>
      </c>
      <c r="L310" s="106">
        <f t="shared" si="19"/>
        <v>0.96226415094339623</v>
      </c>
    </row>
    <row r="311" spans="1:12" x14ac:dyDescent="0.2">
      <c r="A311" s="48" t="s">
        <v>258</v>
      </c>
      <c r="B311" s="48" t="s">
        <v>965</v>
      </c>
      <c r="C311" s="48" t="s">
        <v>296</v>
      </c>
      <c r="D311" s="111">
        <v>2</v>
      </c>
      <c r="E311" s="111">
        <v>106</v>
      </c>
      <c r="F311" s="114"/>
      <c r="G311" s="49"/>
      <c r="H311" s="115"/>
      <c r="I311" s="106">
        <f t="shared" si="17"/>
        <v>0</v>
      </c>
      <c r="J311" s="49"/>
      <c r="K311" s="115">
        <f t="shared" si="18"/>
        <v>106</v>
      </c>
      <c r="L311" s="106">
        <f t="shared" si="19"/>
        <v>1</v>
      </c>
    </row>
    <row r="312" spans="1:12" x14ac:dyDescent="0.2">
      <c r="A312" s="48" t="s">
        <v>258</v>
      </c>
      <c r="B312" s="48" t="s">
        <v>968</v>
      </c>
      <c r="C312" s="48" t="s">
        <v>969</v>
      </c>
      <c r="D312" s="120">
        <v>2</v>
      </c>
      <c r="E312" s="111">
        <v>106</v>
      </c>
      <c r="F312" s="114"/>
      <c r="G312" s="49"/>
      <c r="H312" s="115"/>
      <c r="I312" s="106">
        <f t="shared" si="17"/>
        <v>0</v>
      </c>
      <c r="J312" s="49"/>
      <c r="K312" s="115">
        <f t="shared" si="18"/>
        <v>106</v>
      </c>
      <c r="L312" s="106">
        <f t="shared" si="19"/>
        <v>1</v>
      </c>
    </row>
    <row r="313" spans="1:12" x14ac:dyDescent="0.2">
      <c r="A313" s="110" t="s">
        <v>258</v>
      </c>
      <c r="B313" s="110" t="s">
        <v>955</v>
      </c>
      <c r="C313" s="110" t="s">
        <v>956</v>
      </c>
      <c r="D313" s="122">
        <v>2</v>
      </c>
      <c r="E313" s="112">
        <v>106</v>
      </c>
      <c r="F313" s="116"/>
      <c r="G313" s="56"/>
      <c r="H313" s="117"/>
      <c r="I313" s="107">
        <f t="shared" si="17"/>
        <v>0</v>
      </c>
      <c r="J313" s="56"/>
      <c r="K313" s="117">
        <f t="shared" si="18"/>
        <v>106</v>
      </c>
      <c r="L313" s="107">
        <f t="shared" si="19"/>
        <v>1</v>
      </c>
    </row>
    <row r="314" spans="1:12" x14ac:dyDescent="0.2">
      <c r="A314" s="48"/>
      <c r="B314" s="53">
        <f>COUNTA(B270:B313)</f>
        <v>44</v>
      </c>
      <c r="C314" s="48"/>
      <c r="D314" s="61"/>
      <c r="E314" s="142">
        <f>SUM(E270:E313)</f>
        <v>4664</v>
      </c>
      <c r="F314" s="38"/>
      <c r="G314" s="53">
        <f>COUNTA(G270:G313)</f>
        <v>19</v>
      </c>
      <c r="H314" s="53">
        <f>SUM(H270:H313)</f>
        <v>126</v>
      </c>
      <c r="I314" s="39">
        <f t="shared" ref="I314" si="20">H314/E314</f>
        <v>2.7015437392795882E-2</v>
      </c>
      <c r="J314" s="156"/>
      <c r="K314" s="128">
        <f t="shared" ref="K314" si="21">E314-H314</f>
        <v>4538</v>
      </c>
      <c r="L314" s="39">
        <f t="shared" ref="L314" si="22">K314/E314</f>
        <v>0.97298456260720412</v>
      </c>
    </row>
    <row r="315" spans="1:12" ht="12.75" customHeight="1" x14ac:dyDescent="0.2">
      <c r="A315" s="48"/>
      <c r="B315" s="48"/>
      <c r="C315" s="48"/>
      <c r="D315" s="49"/>
      <c r="F315" s="108"/>
      <c r="G315" s="108"/>
      <c r="H315" s="157"/>
      <c r="I315" s="33"/>
      <c r="J315" s="33"/>
      <c r="K315" s="33"/>
      <c r="L315" s="33"/>
    </row>
    <row r="316" spans="1:12" x14ac:dyDescent="0.2">
      <c r="A316" s="48" t="s">
        <v>297</v>
      </c>
      <c r="B316" s="48" t="s">
        <v>1003</v>
      </c>
      <c r="C316" s="48" t="s">
        <v>1004</v>
      </c>
      <c r="D316" s="48">
        <v>3</v>
      </c>
      <c r="E316" s="111">
        <v>106</v>
      </c>
      <c r="F316" s="114"/>
      <c r="G316" s="49"/>
      <c r="H316" s="115"/>
      <c r="I316" s="106">
        <f t="shared" ref="I316:I346" si="23">H316/E316</f>
        <v>0</v>
      </c>
      <c r="J316" s="49"/>
      <c r="K316" s="115">
        <f t="shared" ref="K316:K346" si="24">E316-H316</f>
        <v>106</v>
      </c>
      <c r="L316" s="106">
        <f t="shared" ref="L316:L346" si="25">K316/E316</f>
        <v>1</v>
      </c>
    </row>
    <row r="317" spans="1:12" x14ac:dyDescent="0.2">
      <c r="A317" s="48" t="s">
        <v>297</v>
      </c>
      <c r="B317" s="111" t="s">
        <v>1021</v>
      </c>
      <c r="C317" s="111" t="s">
        <v>1022</v>
      </c>
      <c r="D317" s="48">
        <v>2</v>
      </c>
      <c r="E317" s="111">
        <v>106</v>
      </c>
      <c r="F317" s="114"/>
      <c r="G317" s="49"/>
      <c r="H317" s="115"/>
      <c r="I317" s="106">
        <f t="shared" si="23"/>
        <v>0</v>
      </c>
      <c r="J317" s="49"/>
      <c r="K317" s="115">
        <f t="shared" si="24"/>
        <v>106</v>
      </c>
      <c r="L317" s="106">
        <f t="shared" si="25"/>
        <v>1</v>
      </c>
    </row>
    <row r="318" spans="1:12" x14ac:dyDescent="0.2">
      <c r="A318" s="48" t="s">
        <v>297</v>
      </c>
      <c r="B318" s="48" t="s">
        <v>1043</v>
      </c>
      <c r="C318" s="48" t="s">
        <v>1044</v>
      </c>
      <c r="D318" s="48">
        <v>3</v>
      </c>
      <c r="E318" s="111">
        <v>106</v>
      </c>
      <c r="F318" s="114"/>
      <c r="G318" s="49"/>
      <c r="H318" s="115"/>
      <c r="I318" s="106">
        <f t="shared" si="23"/>
        <v>0</v>
      </c>
      <c r="J318" s="49"/>
      <c r="K318" s="115">
        <f t="shared" si="24"/>
        <v>106</v>
      </c>
      <c r="L318" s="106">
        <f t="shared" si="25"/>
        <v>1</v>
      </c>
    </row>
    <row r="319" spans="1:12" x14ac:dyDescent="0.2">
      <c r="A319" s="48" t="s">
        <v>297</v>
      </c>
      <c r="B319" s="48" t="s">
        <v>1035</v>
      </c>
      <c r="C319" s="48" t="s">
        <v>1036</v>
      </c>
      <c r="D319" s="48">
        <v>3</v>
      </c>
      <c r="E319" s="111">
        <v>106</v>
      </c>
      <c r="F319" s="114"/>
      <c r="G319" s="49"/>
      <c r="H319" s="115"/>
      <c r="I319" s="106">
        <f t="shared" si="23"/>
        <v>0</v>
      </c>
      <c r="J319" s="49"/>
      <c r="K319" s="115">
        <f t="shared" si="24"/>
        <v>106</v>
      </c>
      <c r="L319" s="106">
        <f t="shared" si="25"/>
        <v>1</v>
      </c>
    </row>
    <row r="320" spans="1:12" x14ac:dyDescent="0.2">
      <c r="A320" s="120" t="s">
        <v>297</v>
      </c>
      <c r="B320" s="120" t="s">
        <v>298</v>
      </c>
      <c r="C320" s="120" t="s">
        <v>299</v>
      </c>
      <c r="D320" s="120">
        <v>2</v>
      </c>
      <c r="E320" s="120">
        <v>106</v>
      </c>
      <c r="F320" s="108"/>
      <c r="G320" s="157" t="s">
        <v>30</v>
      </c>
      <c r="H320" s="153">
        <v>5</v>
      </c>
      <c r="I320" s="106">
        <f t="shared" si="23"/>
        <v>4.716981132075472E-2</v>
      </c>
      <c r="J320" s="49"/>
      <c r="K320" s="115">
        <f t="shared" si="24"/>
        <v>101</v>
      </c>
      <c r="L320" s="106">
        <f t="shared" si="25"/>
        <v>0.95283018867924529</v>
      </c>
    </row>
    <row r="321" spans="1:12" x14ac:dyDescent="0.2">
      <c r="A321" s="48" t="s">
        <v>297</v>
      </c>
      <c r="B321" s="48" t="s">
        <v>1017</v>
      </c>
      <c r="C321" s="48" t="s">
        <v>1018</v>
      </c>
      <c r="D321" s="48">
        <v>2</v>
      </c>
      <c r="E321" s="111">
        <v>106</v>
      </c>
      <c r="F321" s="114"/>
      <c r="G321" s="49"/>
      <c r="H321" s="115"/>
      <c r="I321" s="106">
        <f t="shared" si="23"/>
        <v>0</v>
      </c>
      <c r="J321" s="49"/>
      <c r="K321" s="115">
        <f t="shared" si="24"/>
        <v>106</v>
      </c>
      <c r="L321" s="106">
        <f t="shared" si="25"/>
        <v>1</v>
      </c>
    </row>
    <row r="322" spans="1:12" x14ac:dyDescent="0.2">
      <c r="A322" s="48" t="s">
        <v>297</v>
      </c>
      <c r="B322" s="48" t="s">
        <v>995</v>
      </c>
      <c r="C322" s="48" t="s">
        <v>996</v>
      </c>
      <c r="D322" s="48">
        <v>2</v>
      </c>
      <c r="E322" s="111">
        <v>106</v>
      </c>
      <c r="F322" s="114"/>
      <c r="G322" s="49"/>
      <c r="H322" s="115"/>
      <c r="I322" s="106">
        <f t="shared" si="23"/>
        <v>0</v>
      </c>
      <c r="J322" s="49"/>
      <c r="K322" s="115">
        <f t="shared" si="24"/>
        <v>106</v>
      </c>
      <c r="L322" s="106">
        <f t="shared" si="25"/>
        <v>1</v>
      </c>
    </row>
    <row r="323" spans="1:12" x14ac:dyDescent="0.2">
      <c r="A323" s="120" t="s">
        <v>297</v>
      </c>
      <c r="B323" s="120" t="s">
        <v>300</v>
      </c>
      <c r="C323" s="120" t="s">
        <v>301</v>
      </c>
      <c r="D323" s="120">
        <v>2</v>
      </c>
      <c r="E323" s="120">
        <v>106</v>
      </c>
      <c r="F323" s="108"/>
      <c r="G323" s="157"/>
      <c r="H323" s="157"/>
      <c r="I323" s="106">
        <f t="shared" si="23"/>
        <v>0</v>
      </c>
      <c r="J323" s="49"/>
      <c r="K323" s="115">
        <f t="shared" si="24"/>
        <v>106</v>
      </c>
      <c r="L323" s="106">
        <f t="shared" si="25"/>
        <v>1</v>
      </c>
    </row>
    <row r="324" spans="1:12" x14ac:dyDescent="0.2">
      <c r="A324" s="48" t="s">
        <v>297</v>
      </c>
      <c r="B324" s="48" t="s">
        <v>1045</v>
      </c>
      <c r="C324" s="48" t="s">
        <v>1046</v>
      </c>
      <c r="D324" s="48">
        <v>3</v>
      </c>
      <c r="E324" s="111">
        <v>106</v>
      </c>
      <c r="F324" s="114"/>
      <c r="G324" s="49"/>
      <c r="H324" s="115"/>
      <c r="I324" s="106">
        <f t="shared" si="23"/>
        <v>0</v>
      </c>
      <c r="J324" s="49"/>
      <c r="K324" s="115">
        <f t="shared" si="24"/>
        <v>106</v>
      </c>
      <c r="L324" s="106">
        <f t="shared" si="25"/>
        <v>1</v>
      </c>
    </row>
    <row r="325" spans="1:12" x14ac:dyDescent="0.2">
      <c r="A325" s="48" t="s">
        <v>297</v>
      </c>
      <c r="B325" s="48" t="s">
        <v>1289</v>
      </c>
      <c r="C325" s="48" t="s">
        <v>1290</v>
      </c>
      <c r="D325" s="48">
        <v>3</v>
      </c>
      <c r="E325" s="111">
        <v>106</v>
      </c>
      <c r="F325" s="114"/>
      <c r="G325" s="49"/>
      <c r="H325" s="115"/>
      <c r="I325" s="106">
        <f t="shared" si="23"/>
        <v>0</v>
      </c>
      <c r="J325" s="49"/>
      <c r="K325" s="115">
        <f t="shared" si="24"/>
        <v>106</v>
      </c>
      <c r="L325" s="106">
        <f t="shared" si="25"/>
        <v>1</v>
      </c>
    </row>
    <row r="326" spans="1:12" x14ac:dyDescent="0.2">
      <c r="A326" s="48" t="s">
        <v>297</v>
      </c>
      <c r="B326" s="48" t="s">
        <v>999</v>
      </c>
      <c r="C326" s="48" t="s">
        <v>1000</v>
      </c>
      <c r="D326" s="48">
        <v>3</v>
      </c>
      <c r="E326" s="111">
        <v>106</v>
      </c>
      <c r="F326" s="114"/>
      <c r="G326" s="49"/>
      <c r="H326" s="115"/>
      <c r="I326" s="106">
        <f t="shared" si="23"/>
        <v>0</v>
      </c>
      <c r="J326" s="49"/>
      <c r="K326" s="115">
        <f t="shared" si="24"/>
        <v>106</v>
      </c>
      <c r="L326" s="106">
        <f t="shared" si="25"/>
        <v>1</v>
      </c>
    </row>
    <row r="327" spans="1:12" x14ac:dyDescent="0.2">
      <c r="A327" s="48" t="s">
        <v>297</v>
      </c>
      <c r="B327" s="48" t="s">
        <v>1031</v>
      </c>
      <c r="C327" s="48" t="s">
        <v>1032</v>
      </c>
      <c r="D327" s="48">
        <v>3</v>
      </c>
      <c r="E327" s="111">
        <v>106</v>
      </c>
      <c r="F327" s="114"/>
      <c r="G327" s="49"/>
      <c r="H327" s="115"/>
      <c r="I327" s="106">
        <f t="shared" si="23"/>
        <v>0</v>
      </c>
      <c r="J327" s="49"/>
      <c r="K327" s="115">
        <f t="shared" si="24"/>
        <v>106</v>
      </c>
      <c r="L327" s="106">
        <f t="shared" si="25"/>
        <v>1</v>
      </c>
    </row>
    <row r="328" spans="1:12" x14ac:dyDescent="0.2">
      <c r="A328" s="48" t="s">
        <v>297</v>
      </c>
      <c r="B328" s="48" t="s">
        <v>1007</v>
      </c>
      <c r="C328" s="48" t="s">
        <v>1008</v>
      </c>
      <c r="D328" s="48">
        <v>3</v>
      </c>
      <c r="E328" s="111">
        <v>106</v>
      </c>
      <c r="F328" s="114"/>
      <c r="G328" s="49"/>
      <c r="H328" s="115"/>
      <c r="I328" s="106">
        <f t="shared" si="23"/>
        <v>0</v>
      </c>
      <c r="J328" s="49"/>
      <c r="K328" s="115">
        <f t="shared" si="24"/>
        <v>106</v>
      </c>
      <c r="L328" s="106">
        <f t="shared" si="25"/>
        <v>1</v>
      </c>
    </row>
    <row r="329" spans="1:12" x14ac:dyDescent="0.2">
      <c r="A329" s="120" t="s">
        <v>297</v>
      </c>
      <c r="B329" s="120" t="s">
        <v>302</v>
      </c>
      <c r="C329" s="120" t="s">
        <v>303</v>
      </c>
      <c r="D329" s="120">
        <v>2</v>
      </c>
      <c r="E329" s="120">
        <v>106</v>
      </c>
      <c r="F329" s="108"/>
      <c r="G329" s="165" t="s">
        <v>30</v>
      </c>
      <c r="H329" s="153">
        <v>8</v>
      </c>
      <c r="I329" s="106">
        <f t="shared" si="23"/>
        <v>7.5471698113207544E-2</v>
      </c>
      <c r="J329" s="49"/>
      <c r="K329" s="115">
        <f t="shared" si="24"/>
        <v>98</v>
      </c>
      <c r="L329" s="106">
        <f t="shared" si="25"/>
        <v>0.92452830188679247</v>
      </c>
    </row>
    <row r="330" spans="1:12" x14ac:dyDescent="0.2">
      <c r="A330" s="120" t="s">
        <v>297</v>
      </c>
      <c r="B330" s="120" t="s">
        <v>304</v>
      </c>
      <c r="C330" s="120" t="s">
        <v>303</v>
      </c>
      <c r="D330" s="120">
        <v>2</v>
      </c>
      <c r="E330" s="120">
        <v>106</v>
      </c>
      <c r="F330" s="108"/>
      <c r="G330" s="165" t="s">
        <v>30</v>
      </c>
      <c r="H330" s="153">
        <v>4</v>
      </c>
      <c r="I330" s="106">
        <f t="shared" si="23"/>
        <v>3.7735849056603772E-2</v>
      </c>
      <c r="J330" s="49"/>
      <c r="K330" s="115">
        <f t="shared" si="24"/>
        <v>102</v>
      </c>
      <c r="L330" s="106">
        <f t="shared" si="25"/>
        <v>0.96226415094339623</v>
      </c>
    </row>
    <row r="331" spans="1:12" x14ac:dyDescent="0.2">
      <c r="A331" s="48" t="s">
        <v>297</v>
      </c>
      <c r="B331" s="48" t="s">
        <v>1001</v>
      </c>
      <c r="C331" s="48" t="s">
        <v>1002</v>
      </c>
      <c r="D331" s="48">
        <v>3</v>
      </c>
      <c r="E331" s="111">
        <v>106</v>
      </c>
      <c r="F331" s="114"/>
      <c r="G331" s="49"/>
      <c r="H331" s="115"/>
      <c r="I331" s="106">
        <f t="shared" si="23"/>
        <v>0</v>
      </c>
      <c r="J331" s="49"/>
      <c r="K331" s="115">
        <f t="shared" si="24"/>
        <v>106</v>
      </c>
      <c r="L331" s="106">
        <f t="shared" si="25"/>
        <v>1</v>
      </c>
    </row>
    <row r="332" spans="1:12" x14ac:dyDescent="0.2">
      <c r="A332" s="48" t="s">
        <v>297</v>
      </c>
      <c r="B332" s="48" t="s">
        <v>300</v>
      </c>
      <c r="C332" s="48" t="s">
        <v>1291</v>
      </c>
      <c r="D332" s="48">
        <v>2</v>
      </c>
      <c r="E332" s="111">
        <v>106</v>
      </c>
      <c r="F332" s="114"/>
      <c r="G332" s="165" t="s">
        <v>30</v>
      </c>
      <c r="H332" s="153">
        <v>1</v>
      </c>
      <c r="I332" s="106">
        <f t="shared" si="23"/>
        <v>9.433962264150943E-3</v>
      </c>
      <c r="J332" s="49"/>
      <c r="K332" s="115">
        <f t="shared" si="24"/>
        <v>105</v>
      </c>
      <c r="L332" s="106">
        <f t="shared" si="25"/>
        <v>0.99056603773584906</v>
      </c>
    </row>
    <row r="333" spans="1:12" x14ac:dyDescent="0.2">
      <c r="A333" s="120" t="s">
        <v>297</v>
      </c>
      <c r="B333" s="120" t="s">
        <v>305</v>
      </c>
      <c r="C333" s="120" t="s">
        <v>306</v>
      </c>
      <c r="D333" s="111">
        <v>2</v>
      </c>
      <c r="E333" s="111">
        <v>106</v>
      </c>
      <c r="F333" s="114"/>
      <c r="H333" s="115"/>
      <c r="I333" s="106">
        <f t="shared" si="23"/>
        <v>0</v>
      </c>
      <c r="J333" s="49"/>
      <c r="K333" s="115">
        <f t="shared" si="24"/>
        <v>106</v>
      </c>
      <c r="L333" s="106">
        <f t="shared" si="25"/>
        <v>1</v>
      </c>
    </row>
    <row r="334" spans="1:12" x14ac:dyDescent="0.2">
      <c r="A334" s="48" t="s">
        <v>297</v>
      </c>
      <c r="B334" s="48" t="s">
        <v>1005</v>
      </c>
      <c r="C334" s="48" t="s">
        <v>1006</v>
      </c>
      <c r="D334" s="48">
        <v>2</v>
      </c>
      <c r="E334" s="120">
        <v>106</v>
      </c>
      <c r="F334" s="108"/>
      <c r="G334" s="157"/>
      <c r="H334" s="157"/>
      <c r="I334" s="106">
        <f t="shared" si="23"/>
        <v>0</v>
      </c>
      <c r="J334" s="49"/>
      <c r="K334" s="115">
        <f t="shared" si="24"/>
        <v>106</v>
      </c>
      <c r="L334" s="106">
        <f t="shared" si="25"/>
        <v>1</v>
      </c>
    </row>
    <row r="335" spans="1:12" x14ac:dyDescent="0.2">
      <c r="A335" s="120" t="s">
        <v>297</v>
      </c>
      <c r="B335" s="120" t="s">
        <v>307</v>
      </c>
      <c r="C335" s="120" t="s">
        <v>308</v>
      </c>
      <c r="D335" s="120">
        <v>2</v>
      </c>
      <c r="E335" s="111">
        <v>106</v>
      </c>
      <c r="F335" s="114"/>
      <c r="G335" s="165" t="s">
        <v>30</v>
      </c>
      <c r="H335" s="153">
        <v>6</v>
      </c>
      <c r="I335" s="106">
        <f t="shared" si="23"/>
        <v>5.6603773584905662E-2</v>
      </c>
      <c r="J335" s="49"/>
      <c r="K335" s="115">
        <f t="shared" si="24"/>
        <v>100</v>
      </c>
      <c r="L335" s="106">
        <f t="shared" si="25"/>
        <v>0.94339622641509435</v>
      </c>
    </row>
    <row r="336" spans="1:12" x14ac:dyDescent="0.2">
      <c r="A336" s="48" t="s">
        <v>297</v>
      </c>
      <c r="B336" s="48" t="s">
        <v>1011</v>
      </c>
      <c r="C336" s="48" t="s">
        <v>1012</v>
      </c>
      <c r="D336" s="48">
        <v>3</v>
      </c>
      <c r="E336" s="120">
        <v>106</v>
      </c>
      <c r="F336" s="108"/>
      <c r="G336" s="157"/>
      <c r="H336" s="157"/>
      <c r="I336" s="106">
        <f t="shared" si="23"/>
        <v>0</v>
      </c>
      <c r="J336" s="49"/>
      <c r="K336" s="115">
        <f t="shared" si="24"/>
        <v>106</v>
      </c>
      <c r="L336" s="106">
        <f t="shared" si="25"/>
        <v>1</v>
      </c>
    </row>
    <row r="337" spans="1:12" x14ac:dyDescent="0.2">
      <c r="A337" s="120" t="s">
        <v>297</v>
      </c>
      <c r="B337" s="120" t="s">
        <v>309</v>
      </c>
      <c r="C337" s="120" t="s">
        <v>310</v>
      </c>
      <c r="D337" s="120">
        <v>2</v>
      </c>
      <c r="E337" s="111">
        <v>106</v>
      </c>
      <c r="F337" s="114"/>
      <c r="G337" s="49"/>
      <c r="H337" s="115"/>
      <c r="I337" s="106">
        <f t="shared" si="23"/>
        <v>0</v>
      </c>
      <c r="J337" s="49"/>
      <c r="K337" s="115">
        <f t="shared" si="24"/>
        <v>106</v>
      </c>
      <c r="L337" s="106">
        <f t="shared" si="25"/>
        <v>1</v>
      </c>
    </row>
    <row r="338" spans="1:12" x14ac:dyDescent="0.2">
      <c r="A338" s="48" t="s">
        <v>297</v>
      </c>
      <c r="B338" s="48" t="s">
        <v>1029</v>
      </c>
      <c r="C338" s="48" t="s">
        <v>1030</v>
      </c>
      <c r="D338" s="48">
        <v>3</v>
      </c>
      <c r="E338" s="120">
        <v>106</v>
      </c>
      <c r="F338" s="108"/>
      <c r="G338" s="157"/>
      <c r="H338" s="157"/>
      <c r="I338" s="106">
        <f t="shared" si="23"/>
        <v>0</v>
      </c>
      <c r="J338" s="49"/>
      <c r="K338" s="115">
        <f t="shared" si="24"/>
        <v>106</v>
      </c>
      <c r="L338" s="106">
        <f t="shared" si="25"/>
        <v>1</v>
      </c>
    </row>
    <row r="339" spans="1:12" x14ac:dyDescent="0.2">
      <c r="A339" s="48" t="s">
        <v>297</v>
      </c>
      <c r="B339" s="48" t="s">
        <v>1039</v>
      </c>
      <c r="C339" s="48" t="s">
        <v>1040</v>
      </c>
      <c r="D339" s="48">
        <v>2</v>
      </c>
      <c r="E339" s="111">
        <v>106</v>
      </c>
      <c r="F339" s="114"/>
      <c r="G339" s="49"/>
      <c r="H339" s="115"/>
      <c r="I339" s="106">
        <f t="shared" si="23"/>
        <v>0</v>
      </c>
      <c r="J339" s="49"/>
      <c r="K339" s="115">
        <f t="shared" si="24"/>
        <v>106</v>
      </c>
      <c r="L339" s="106">
        <f t="shared" si="25"/>
        <v>1</v>
      </c>
    </row>
    <row r="340" spans="1:12" x14ac:dyDescent="0.2">
      <c r="A340" s="48" t="s">
        <v>297</v>
      </c>
      <c r="B340" s="48" t="s">
        <v>993</v>
      </c>
      <c r="C340" s="48" t="s">
        <v>994</v>
      </c>
      <c r="D340" s="48">
        <v>2</v>
      </c>
      <c r="E340" s="111">
        <v>106</v>
      </c>
      <c r="F340" s="114"/>
      <c r="G340" s="165" t="s">
        <v>30</v>
      </c>
      <c r="H340" s="153">
        <v>1</v>
      </c>
      <c r="I340" s="106">
        <f t="shared" si="23"/>
        <v>9.433962264150943E-3</v>
      </c>
      <c r="J340" s="49"/>
      <c r="K340" s="115">
        <f t="shared" si="24"/>
        <v>105</v>
      </c>
      <c r="L340" s="106">
        <f t="shared" si="25"/>
        <v>0.99056603773584906</v>
      </c>
    </row>
    <row r="341" spans="1:12" x14ac:dyDescent="0.2">
      <c r="A341" s="48" t="s">
        <v>297</v>
      </c>
      <c r="B341" s="48" t="s">
        <v>1025</v>
      </c>
      <c r="C341" s="48" t="s">
        <v>1026</v>
      </c>
      <c r="D341" s="48">
        <v>3</v>
      </c>
      <c r="E341" s="111">
        <v>106</v>
      </c>
      <c r="F341" s="114"/>
      <c r="G341" s="157"/>
      <c r="H341" s="115"/>
      <c r="I341" s="106">
        <f t="shared" si="23"/>
        <v>0</v>
      </c>
      <c r="J341" s="49"/>
      <c r="K341" s="115">
        <f t="shared" si="24"/>
        <v>106</v>
      </c>
      <c r="L341" s="106">
        <f t="shared" si="25"/>
        <v>1</v>
      </c>
    </row>
    <row r="342" spans="1:12" x14ac:dyDescent="0.2">
      <c r="A342" s="120" t="s">
        <v>297</v>
      </c>
      <c r="B342" s="120" t="s">
        <v>311</v>
      </c>
      <c r="C342" s="120" t="s">
        <v>312</v>
      </c>
      <c r="D342" s="120">
        <v>2</v>
      </c>
      <c r="E342" s="111">
        <v>106</v>
      </c>
      <c r="F342" s="114"/>
      <c r="G342" s="157"/>
      <c r="H342" s="115"/>
      <c r="I342" s="106">
        <f t="shared" si="23"/>
        <v>0</v>
      </c>
      <c r="J342" s="49"/>
      <c r="K342" s="115">
        <f t="shared" si="24"/>
        <v>106</v>
      </c>
      <c r="L342" s="106">
        <f t="shared" si="25"/>
        <v>1</v>
      </c>
    </row>
    <row r="343" spans="1:12" x14ac:dyDescent="0.2">
      <c r="A343" s="48" t="s">
        <v>297</v>
      </c>
      <c r="B343" s="48" t="s">
        <v>1009</v>
      </c>
      <c r="C343" s="48" t="s">
        <v>1010</v>
      </c>
      <c r="D343" s="48">
        <v>2</v>
      </c>
      <c r="E343" s="120">
        <v>106</v>
      </c>
      <c r="F343" s="108"/>
      <c r="G343" s="157"/>
      <c r="H343" s="157"/>
      <c r="I343" s="106">
        <f t="shared" si="23"/>
        <v>0</v>
      </c>
      <c r="J343" s="49"/>
      <c r="K343" s="115">
        <f t="shared" si="24"/>
        <v>106</v>
      </c>
      <c r="L343" s="106">
        <f t="shared" si="25"/>
        <v>1</v>
      </c>
    </row>
    <row r="344" spans="1:12" x14ac:dyDescent="0.2">
      <c r="A344" s="120" t="s">
        <v>297</v>
      </c>
      <c r="B344" s="120" t="s">
        <v>313</v>
      </c>
      <c r="C344" s="120" t="s">
        <v>314</v>
      </c>
      <c r="D344" s="120">
        <v>2</v>
      </c>
      <c r="E344" s="111">
        <v>106</v>
      </c>
      <c r="F344" s="114"/>
      <c r="G344" s="49"/>
      <c r="H344" s="115"/>
      <c r="I344" s="106">
        <f t="shared" si="23"/>
        <v>0</v>
      </c>
      <c r="J344" s="49"/>
      <c r="K344" s="115">
        <f t="shared" si="24"/>
        <v>106</v>
      </c>
      <c r="L344" s="106">
        <f t="shared" si="25"/>
        <v>1</v>
      </c>
    </row>
    <row r="345" spans="1:12" x14ac:dyDescent="0.2">
      <c r="A345" s="48" t="s">
        <v>297</v>
      </c>
      <c r="B345" s="48" t="s">
        <v>1023</v>
      </c>
      <c r="C345" s="48" t="s">
        <v>1024</v>
      </c>
      <c r="D345" s="48">
        <v>2</v>
      </c>
      <c r="E345" s="120">
        <v>106</v>
      </c>
      <c r="F345" s="108"/>
      <c r="G345" s="165" t="s">
        <v>30</v>
      </c>
      <c r="H345" s="153">
        <v>2</v>
      </c>
      <c r="I345" s="106">
        <f t="shared" si="23"/>
        <v>1.8867924528301886E-2</v>
      </c>
      <c r="J345" s="49"/>
      <c r="K345" s="115">
        <f t="shared" si="24"/>
        <v>104</v>
      </c>
      <c r="L345" s="106">
        <f t="shared" si="25"/>
        <v>0.98113207547169812</v>
      </c>
    </row>
    <row r="346" spans="1:12" x14ac:dyDescent="0.2">
      <c r="A346" s="120" t="s">
        <v>297</v>
      </c>
      <c r="B346" s="120" t="s">
        <v>315</v>
      </c>
      <c r="C346" s="120" t="s">
        <v>316</v>
      </c>
      <c r="D346" s="120">
        <v>2</v>
      </c>
      <c r="E346" s="111">
        <v>106</v>
      </c>
      <c r="F346" s="114"/>
      <c r="G346" s="157"/>
      <c r="H346" s="115"/>
      <c r="I346" s="106">
        <f t="shared" si="23"/>
        <v>0</v>
      </c>
      <c r="J346" s="49"/>
      <c r="K346" s="115">
        <f t="shared" si="24"/>
        <v>106</v>
      </c>
      <c r="L346" s="106">
        <f t="shared" si="25"/>
        <v>1</v>
      </c>
    </row>
    <row r="347" spans="1:12" x14ac:dyDescent="0.2">
      <c r="A347" s="48" t="s">
        <v>297</v>
      </c>
      <c r="B347" s="48" t="s">
        <v>997</v>
      </c>
      <c r="C347" s="48" t="s">
        <v>998</v>
      </c>
      <c r="D347" s="48">
        <v>2</v>
      </c>
      <c r="E347" s="120">
        <v>106</v>
      </c>
      <c r="F347" s="108"/>
      <c r="G347" s="49"/>
      <c r="H347" s="157"/>
      <c r="I347" s="106">
        <f t="shared" ref="I347:I363" si="26">H347/E347</f>
        <v>0</v>
      </c>
      <c r="J347" s="49"/>
      <c r="K347" s="115">
        <f t="shared" ref="K347:K363" si="27">E347-H347</f>
        <v>106</v>
      </c>
      <c r="L347" s="106">
        <f t="shared" ref="L347:L363" si="28">K347/E347</f>
        <v>1</v>
      </c>
    </row>
    <row r="348" spans="1:12" x14ac:dyDescent="0.2">
      <c r="A348" s="120" t="s">
        <v>297</v>
      </c>
      <c r="B348" s="120" t="s">
        <v>317</v>
      </c>
      <c r="C348" s="120" t="s">
        <v>318</v>
      </c>
      <c r="D348" s="120">
        <v>2</v>
      </c>
      <c r="E348" s="111">
        <v>106</v>
      </c>
      <c r="F348" s="114"/>
      <c r="G348" s="165" t="s">
        <v>30</v>
      </c>
      <c r="H348" s="153">
        <v>5</v>
      </c>
      <c r="I348" s="106">
        <f t="shared" si="26"/>
        <v>4.716981132075472E-2</v>
      </c>
      <c r="J348" s="49"/>
      <c r="K348" s="115">
        <f t="shared" si="27"/>
        <v>101</v>
      </c>
      <c r="L348" s="106">
        <f t="shared" si="28"/>
        <v>0.95283018867924529</v>
      </c>
    </row>
    <row r="349" spans="1:12" x14ac:dyDescent="0.2">
      <c r="A349" s="120" t="s">
        <v>297</v>
      </c>
      <c r="B349" s="120" t="s">
        <v>319</v>
      </c>
      <c r="C349" s="120" t="s">
        <v>318</v>
      </c>
      <c r="D349" s="120">
        <v>2</v>
      </c>
      <c r="E349" s="120">
        <v>106</v>
      </c>
      <c r="F349" s="108"/>
      <c r="G349" s="165" t="s">
        <v>30</v>
      </c>
      <c r="H349" s="153">
        <v>5</v>
      </c>
      <c r="I349" s="106">
        <f t="shared" si="26"/>
        <v>4.716981132075472E-2</v>
      </c>
      <c r="J349" s="49"/>
      <c r="K349" s="115">
        <f t="shared" si="27"/>
        <v>101</v>
      </c>
      <c r="L349" s="106">
        <f t="shared" si="28"/>
        <v>0.95283018867924529</v>
      </c>
    </row>
    <row r="350" spans="1:12" x14ac:dyDescent="0.2">
      <c r="A350" s="48" t="s">
        <v>297</v>
      </c>
      <c r="B350" s="48" t="s">
        <v>1041</v>
      </c>
      <c r="C350" s="48" t="s">
        <v>1042</v>
      </c>
      <c r="D350" s="48">
        <v>2</v>
      </c>
      <c r="E350" s="120">
        <v>106</v>
      </c>
      <c r="F350" s="108"/>
      <c r="G350" s="157"/>
      <c r="H350" s="157"/>
      <c r="I350" s="106">
        <f t="shared" si="26"/>
        <v>0</v>
      </c>
      <c r="J350" s="49"/>
      <c r="K350" s="115">
        <f t="shared" si="27"/>
        <v>106</v>
      </c>
      <c r="L350" s="106">
        <f t="shared" si="28"/>
        <v>1</v>
      </c>
    </row>
    <row r="351" spans="1:12" x14ac:dyDescent="0.2">
      <c r="A351" s="120" t="s">
        <v>297</v>
      </c>
      <c r="B351" s="120" t="s">
        <v>320</v>
      </c>
      <c r="C351" s="120" t="s">
        <v>321</v>
      </c>
      <c r="D351" s="120">
        <v>2</v>
      </c>
      <c r="E351" s="120">
        <v>106</v>
      </c>
      <c r="F351" s="108"/>
      <c r="G351" s="165" t="s">
        <v>30</v>
      </c>
      <c r="H351" s="153">
        <v>32</v>
      </c>
      <c r="I351" s="106">
        <f t="shared" si="26"/>
        <v>0.30188679245283018</v>
      </c>
      <c r="J351" s="49"/>
      <c r="K351" s="115">
        <f t="shared" si="27"/>
        <v>74</v>
      </c>
      <c r="L351" s="106">
        <f t="shared" si="28"/>
        <v>0.69811320754716977</v>
      </c>
    </row>
    <row r="352" spans="1:12" x14ac:dyDescent="0.2">
      <c r="A352" s="48" t="s">
        <v>297</v>
      </c>
      <c r="B352" s="48" t="s">
        <v>1027</v>
      </c>
      <c r="C352" s="48" t="s">
        <v>1028</v>
      </c>
      <c r="D352" s="48">
        <v>3</v>
      </c>
      <c r="E352" s="111">
        <v>106</v>
      </c>
      <c r="F352" s="114"/>
      <c r="H352" s="115"/>
      <c r="I352" s="106">
        <f t="shared" si="26"/>
        <v>0</v>
      </c>
      <c r="J352" s="49"/>
      <c r="K352" s="115">
        <f t="shared" si="27"/>
        <v>106</v>
      </c>
      <c r="L352" s="106">
        <f t="shared" si="28"/>
        <v>1</v>
      </c>
    </row>
    <row r="353" spans="1:12" x14ac:dyDescent="0.2">
      <c r="A353" s="120" t="s">
        <v>297</v>
      </c>
      <c r="B353" s="120" t="s">
        <v>322</v>
      </c>
      <c r="C353" s="120" t="s">
        <v>323</v>
      </c>
      <c r="D353" s="120">
        <v>2</v>
      </c>
      <c r="E353" s="120">
        <v>106</v>
      </c>
      <c r="F353" s="108"/>
      <c r="G353" s="165" t="s">
        <v>30</v>
      </c>
      <c r="H353" s="153">
        <v>9</v>
      </c>
      <c r="I353" s="106">
        <f t="shared" si="26"/>
        <v>8.4905660377358486E-2</v>
      </c>
      <c r="J353" s="49"/>
      <c r="K353" s="115">
        <f t="shared" si="27"/>
        <v>97</v>
      </c>
      <c r="L353" s="106">
        <f t="shared" si="28"/>
        <v>0.91509433962264153</v>
      </c>
    </row>
    <row r="354" spans="1:12" x14ac:dyDescent="0.2">
      <c r="A354" s="120" t="s">
        <v>297</v>
      </c>
      <c r="B354" s="120" t="s">
        <v>324</v>
      </c>
      <c r="C354" s="120" t="s">
        <v>323</v>
      </c>
      <c r="D354" s="120">
        <v>2</v>
      </c>
      <c r="E354" s="120">
        <v>106</v>
      </c>
      <c r="F354" s="108"/>
      <c r="G354" s="157"/>
      <c r="H354" s="157"/>
      <c r="I354" s="106">
        <f t="shared" si="26"/>
        <v>0</v>
      </c>
      <c r="J354" s="49"/>
      <c r="K354" s="115">
        <f t="shared" si="27"/>
        <v>106</v>
      </c>
      <c r="L354" s="106">
        <f t="shared" si="28"/>
        <v>1</v>
      </c>
    </row>
    <row r="355" spans="1:12" x14ac:dyDescent="0.2">
      <c r="A355" s="48" t="s">
        <v>297</v>
      </c>
      <c r="B355" s="48" t="s">
        <v>1037</v>
      </c>
      <c r="C355" s="48" t="s">
        <v>1038</v>
      </c>
      <c r="D355" s="48">
        <v>2</v>
      </c>
      <c r="E355" s="111">
        <v>106</v>
      </c>
      <c r="F355" s="114"/>
      <c r="G355" s="49"/>
      <c r="H355" s="115"/>
      <c r="I355" s="106">
        <f t="shared" si="26"/>
        <v>0</v>
      </c>
      <c r="J355" s="49"/>
      <c r="K355" s="115">
        <f t="shared" si="27"/>
        <v>106</v>
      </c>
      <c r="L355" s="106">
        <f t="shared" si="28"/>
        <v>1</v>
      </c>
    </row>
    <row r="356" spans="1:12" x14ac:dyDescent="0.2">
      <c r="A356" s="111" t="s">
        <v>297</v>
      </c>
      <c r="B356" s="111" t="s">
        <v>1015</v>
      </c>
      <c r="C356" s="111" t="s">
        <v>1016</v>
      </c>
      <c r="D356" s="111">
        <v>3</v>
      </c>
      <c r="E356" s="111">
        <v>106</v>
      </c>
      <c r="F356" s="114"/>
      <c r="H356" s="115"/>
      <c r="I356" s="106">
        <f t="shared" si="26"/>
        <v>0</v>
      </c>
      <c r="J356" s="49"/>
      <c r="K356" s="115">
        <f t="shared" si="27"/>
        <v>106</v>
      </c>
      <c r="L356" s="106">
        <f t="shared" si="28"/>
        <v>1</v>
      </c>
    </row>
    <row r="357" spans="1:12" x14ac:dyDescent="0.2">
      <c r="A357" s="48" t="s">
        <v>297</v>
      </c>
      <c r="B357" s="48" t="s">
        <v>1013</v>
      </c>
      <c r="C357" s="48" t="s">
        <v>1014</v>
      </c>
      <c r="D357" s="48">
        <v>3</v>
      </c>
      <c r="E357" s="120">
        <v>106</v>
      </c>
      <c r="F357" s="108"/>
      <c r="G357" s="157"/>
      <c r="H357" s="157"/>
      <c r="I357" s="106">
        <f t="shared" si="26"/>
        <v>0</v>
      </c>
      <c r="J357" s="49"/>
      <c r="K357" s="115">
        <f t="shared" si="27"/>
        <v>106</v>
      </c>
      <c r="L357" s="106">
        <f t="shared" si="28"/>
        <v>1</v>
      </c>
    </row>
    <row r="358" spans="1:12" x14ac:dyDescent="0.2">
      <c r="A358" s="48" t="s">
        <v>297</v>
      </c>
      <c r="B358" s="48" t="s">
        <v>1019</v>
      </c>
      <c r="C358" s="48" t="s">
        <v>1020</v>
      </c>
      <c r="D358" s="48">
        <v>3</v>
      </c>
      <c r="E358" s="120">
        <v>106</v>
      </c>
      <c r="F358" s="108"/>
      <c r="G358" s="157"/>
      <c r="H358" s="157"/>
      <c r="I358" s="106">
        <f t="shared" si="26"/>
        <v>0</v>
      </c>
      <c r="J358" s="49"/>
      <c r="K358" s="115">
        <f t="shared" si="27"/>
        <v>106</v>
      </c>
      <c r="L358" s="106">
        <f t="shared" si="28"/>
        <v>1</v>
      </c>
    </row>
    <row r="359" spans="1:12" x14ac:dyDescent="0.2">
      <c r="A359" s="48" t="s">
        <v>297</v>
      </c>
      <c r="B359" s="48" t="s">
        <v>1047</v>
      </c>
      <c r="C359" s="48" t="s">
        <v>1048</v>
      </c>
      <c r="D359" s="48">
        <v>2</v>
      </c>
      <c r="E359" s="120">
        <v>106</v>
      </c>
      <c r="F359" s="108"/>
      <c r="G359" s="157"/>
      <c r="H359" s="157"/>
      <c r="I359" s="106">
        <f t="shared" si="26"/>
        <v>0</v>
      </c>
      <c r="J359" s="49"/>
      <c r="K359" s="115">
        <f t="shared" si="27"/>
        <v>106</v>
      </c>
      <c r="L359" s="106">
        <f t="shared" si="28"/>
        <v>1</v>
      </c>
    </row>
    <row r="360" spans="1:12" x14ac:dyDescent="0.2">
      <c r="A360" s="120" t="s">
        <v>297</v>
      </c>
      <c r="B360" s="120" t="s">
        <v>325</v>
      </c>
      <c r="C360" s="120" t="s">
        <v>326</v>
      </c>
      <c r="D360" s="120">
        <v>2</v>
      </c>
      <c r="E360" s="111">
        <v>106</v>
      </c>
      <c r="F360" s="114"/>
      <c r="G360" s="49"/>
      <c r="H360" s="115"/>
      <c r="I360" s="106">
        <f t="shared" si="26"/>
        <v>0</v>
      </c>
      <c r="J360" s="49"/>
      <c r="K360" s="115">
        <f t="shared" si="27"/>
        <v>106</v>
      </c>
      <c r="L360" s="106">
        <f t="shared" si="28"/>
        <v>1</v>
      </c>
    </row>
    <row r="361" spans="1:12" x14ac:dyDescent="0.2">
      <c r="A361" s="120" t="s">
        <v>297</v>
      </c>
      <c r="B361" s="120" t="s">
        <v>327</v>
      </c>
      <c r="C361" s="120" t="s">
        <v>328</v>
      </c>
      <c r="D361" s="120">
        <v>2</v>
      </c>
      <c r="E361" s="111">
        <v>106</v>
      </c>
      <c r="F361" s="114"/>
      <c r="G361" s="49"/>
      <c r="H361" s="115"/>
      <c r="I361" s="106">
        <f t="shared" si="26"/>
        <v>0</v>
      </c>
      <c r="J361" s="49"/>
      <c r="K361" s="115">
        <f t="shared" si="27"/>
        <v>106</v>
      </c>
      <c r="L361" s="106">
        <f t="shared" si="28"/>
        <v>1</v>
      </c>
    </row>
    <row r="362" spans="1:12" x14ac:dyDescent="0.2">
      <c r="A362" s="120" t="s">
        <v>297</v>
      </c>
      <c r="B362" s="120" t="s">
        <v>329</v>
      </c>
      <c r="C362" s="120" t="s">
        <v>330</v>
      </c>
      <c r="D362" s="120">
        <v>2</v>
      </c>
      <c r="E362" s="111">
        <v>106</v>
      </c>
      <c r="F362" s="114"/>
      <c r="G362" s="165" t="s">
        <v>30</v>
      </c>
      <c r="H362" s="153">
        <v>1</v>
      </c>
      <c r="I362" s="106">
        <f t="shared" si="26"/>
        <v>9.433962264150943E-3</v>
      </c>
      <c r="J362" s="49"/>
      <c r="K362" s="115">
        <f t="shared" si="27"/>
        <v>105</v>
      </c>
      <c r="L362" s="106">
        <f t="shared" si="28"/>
        <v>0.99056603773584906</v>
      </c>
    </row>
    <row r="363" spans="1:12" x14ac:dyDescent="0.2">
      <c r="A363" s="112" t="s">
        <v>297</v>
      </c>
      <c r="B363" s="112" t="s">
        <v>1033</v>
      </c>
      <c r="C363" s="112" t="s">
        <v>1034</v>
      </c>
      <c r="D363" s="112">
        <v>2</v>
      </c>
      <c r="E363" s="112">
        <v>106</v>
      </c>
      <c r="F363" s="116"/>
      <c r="G363" s="56"/>
      <c r="H363" s="117"/>
      <c r="I363" s="107">
        <f t="shared" si="26"/>
        <v>0</v>
      </c>
      <c r="J363" s="56"/>
      <c r="K363" s="117">
        <f t="shared" si="27"/>
        <v>106</v>
      </c>
      <c r="L363" s="107">
        <f t="shared" si="28"/>
        <v>1</v>
      </c>
    </row>
    <row r="364" spans="1:12" x14ac:dyDescent="0.2">
      <c r="A364" s="48"/>
      <c r="B364" s="53">
        <f>COUNTA(B316:B363)</f>
        <v>48</v>
      </c>
      <c r="C364" s="48"/>
      <c r="D364" s="61"/>
      <c r="E364" s="142">
        <f>SUM(E316:E363)</f>
        <v>5088</v>
      </c>
      <c r="F364" s="38"/>
      <c r="G364" s="53">
        <f>COUNTA(G316:G363)</f>
        <v>12</v>
      </c>
      <c r="H364" s="53">
        <f>SUM(H316:H363)</f>
        <v>79</v>
      </c>
      <c r="I364" s="39">
        <f t="shared" ref="I364" si="29">H364/E364</f>
        <v>1.5526729559748428E-2</v>
      </c>
      <c r="J364" s="156"/>
      <c r="K364" s="128">
        <f t="shared" ref="K364" si="30">E364-H364</f>
        <v>5009</v>
      </c>
      <c r="L364" s="39">
        <f t="shared" ref="L364" si="31">K364/E364</f>
        <v>0.98447327044025157</v>
      </c>
    </row>
    <row r="365" spans="1:12" x14ac:dyDescent="0.2">
      <c r="A365" s="48"/>
      <c r="B365" s="53"/>
      <c r="C365" s="48"/>
      <c r="D365" s="61"/>
      <c r="E365" s="142"/>
      <c r="F365" s="38"/>
      <c r="G365" s="53"/>
      <c r="H365" s="53"/>
      <c r="I365" s="39"/>
      <c r="J365" s="156"/>
      <c r="K365" s="128"/>
      <c r="L365" s="39"/>
    </row>
    <row r="366" spans="1:12" x14ac:dyDescent="0.2">
      <c r="A366" s="48" t="s">
        <v>331</v>
      </c>
      <c r="B366" s="48" t="s">
        <v>1126</v>
      </c>
      <c r="C366" s="48" t="s">
        <v>1127</v>
      </c>
      <c r="D366" s="48">
        <v>3</v>
      </c>
      <c r="E366" s="111">
        <v>106</v>
      </c>
      <c r="F366" s="114"/>
      <c r="G366" s="49" t="s">
        <v>30</v>
      </c>
      <c r="H366" s="153">
        <v>1</v>
      </c>
      <c r="I366" s="106">
        <f t="shared" ref="I366:I397" si="32">H366/E366</f>
        <v>9.433962264150943E-3</v>
      </c>
      <c r="J366" s="49"/>
      <c r="K366" s="115">
        <f t="shared" ref="K366:K397" si="33">E366-H366</f>
        <v>105</v>
      </c>
      <c r="L366" s="106">
        <f t="shared" ref="L366:L397" si="34">K366/E366</f>
        <v>0.99056603773584906</v>
      </c>
    </row>
    <row r="367" spans="1:12" x14ac:dyDescent="0.2">
      <c r="A367" s="120" t="s">
        <v>331</v>
      </c>
      <c r="B367" s="120" t="s">
        <v>332</v>
      </c>
      <c r="C367" s="120" t="s">
        <v>333</v>
      </c>
      <c r="D367" s="120">
        <v>2</v>
      </c>
      <c r="E367" s="120">
        <v>106</v>
      </c>
      <c r="F367" s="108"/>
      <c r="G367" s="49" t="s">
        <v>30</v>
      </c>
      <c r="H367" s="153">
        <v>2</v>
      </c>
      <c r="I367" s="106">
        <f t="shared" si="32"/>
        <v>1.8867924528301886E-2</v>
      </c>
      <c r="J367" s="49"/>
      <c r="K367" s="115">
        <f t="shared" si="33"/>
        <v>104</v>
      </c>
      <c r="L367" s="106">
        <f t="shared" si="34"/>
        <v>0.98113207547169812</v>
      </c>
    </row>
    <row r="368" spans="1:12" x14ac:dyDescent="0.2">
      <c r="A368" s="120" t="s">
        <v>331</v>
      </c>
      <c r="B368" s="120" t="s">
        <v>334</v>
      </c>
      <c r="C368" s="120" t="s">
        <v>335</v>
      </c>
      <c r="D368" s="120">
        <v>2</v>
      </c>
      <c r="E368" s="120">
        <v>106</v>
      </c>
      <c r="F368" s="108"/>
      <c r="G368" s="49" t="s">
        <v>30</v>
      </c>
      <c r="H368" s="153">
        <v>9</v>
      </c>
      <c r="I368" s="106">
        <f t="shared" si="32"/>
        <v>8.4905660377358486E-2</v>
      </c>
      <c r="J368" s="49"/>
      <c r="K368" s="115">
        <f t="shared" si="33"/>
        <v>97</v>
      </c>
      <c r="L368" s="106">
        <f t="shared" si="34"/>
        <v>0.91509433962264153</v>
      </c>
    </row>
    <row r="369" spans="1:12" x14ac:dyDescent="0.2">
      <c r="A369" s="120" t="s">
        <v>331</v>
      </c>
      <c r="B369" s="120" t="s">
        <v>336</v>
      </c>
      <c r="C369" s="120" t="s">
        <v>337</v>
      </c>
      <c r="D369" s="120">
        <v>2</v>
      </c>
      <c r="E369" s="120">
        <v>106</v>
      </c>
      <c r="F369" s="108"/>
      <c r="G369" s="49" t="s">
        <v>30</v>
      </c>
      <c r="H369" s="153">
        <v>4</v>
      </c>
      <c r="I369" s="106">
        <f t="shared" si="32"/>
        <v>3.7735849056603772E-2</v>
      </c>
      <c r="J369" s="49"/>
      <c r="K369" s="115">
        <f t="shared" si="33"/>
        <v>102</v>
      </c>
      <c r="L369" s="106">
        <f t="shared" si="34"/>
        <v>0.96226415094339623</v>
      </c>
    </row>
    <row r="370" spans="1:12" x14ac:dyDescent="0.2">
      <c r="A370" s="111" t="s">
        <v>331</v>
      </c>
      <c r="B370" s="111" t="s">
        <v>1309</v>
      </c>
      <c r="C370" s="111" t="s">
        <v>1337</v>
      </c>
      <c r="D370" s="111">
        <v>2</v>
      </c>
      <c r="E370" s="120">
        <v>106</v>
      </c>
      <c r="F370" s="108"/>
      <c r="G370" s="157"/>
      <c r="H370" s="157"/>
      <c r="I370" s="106">
        <f t="shared" si="32"/>
        <v>0</v>
      </c>
      <c r="J370" s="49"/>
      <c r="K370" s="115">
        <f t="shared" si="33"/>
        <v>106</v>
      </c>
      <c r="L370" s="106">
        <f t="shared" si="34"/>
        <v>1</v>
      </c>
    </row>
    <row r="371" spans="1:12" x14ac:dyDescent="0.2">
      <c r="A371" s="120" t="s">
        <v>331</v>
      </c>
      <c r="B371" s="120" t="s">
        <v>338</v>
      </c>
      <c r="C371" s="120" t="s">
        <v>339</v>
      </c>
      <c r="D371" s="120">
        <v>2</v>
      </c>
      <c r="E371" s="111">
        <v>106</v>
      </c>
      <c r="F371" s="114"/>
      <c r="G371" s="49"/>
      <c r="H371" s="115"/>
      <c r="I371" s="106">
        <f t="shared" si="32"/>
        <v>0</v>
      </c>
      <c r="J371" s="49"/>
      <c r="K371" s="115">
        <f t="shared" si="33"/>
        <v>106</v>
      </c>
      <c r="L371" s="106">
        <f t="shared" si="34"/>
        <v>1</v>
      </c>
    </row>
    <row r="372" spans="1:12" x14ac:dyDescent="0.2">
      <c r="A372" s="48" t="s">
        <v>331</v>
      </c>
      <c r="B372" s="48" t="s">
        <v>1118</v>
      </c>
      <c r="C372" s="48" t="s">
        <v>1119</v>
      </c>
      <c r="D372" s="48">
        <v>3</v>
      </c>
      <c r="E372" s="120">
        <v>106</v>
      </c>
      <c r="F372" s="108"/>
      <c r="G372" s="157"/>
      <c r="H372" s="157"/>
      <c r="I372" s="106">
        <f t="shared" si="32"/>
        <v>0</v>
      </c>
      <c r="J372" s="49"/>
      <c r="K372" s="115">
        <f t="shared" si="33"/>
        <v>106</v>
      </c>
      <c r="L372" s="106">
        <f t="shared" si="34"/>
        <v>1</v>
      </c>
    </row>
    <row r="373" spans="1:12" x14ac:dyDescent="0.2">
      <c r="A373" s="120" t="s">
        <v>331</v>
      </c>
      <c r="B373" s="120" t="s">
        <v>340</v>
      </c>
      <c r="C373" s="120" t="s">
        <v>341</v>
      </c>
      <c r="D373" s="120">
        <v>2</v>
      </c>
      <c r="E373" s="120">
        <v>106</v>
      </c>
      <c r="F373" s="108"/>
      <c r="G373" s="157"/>
      <c r="H373" s="157"/>
      <c r="I373" s="106">
        <f t="shared" si="32"/>
        <v>0</v>
      </c>
      <c r="J373" s="49"/>
      <c r="K373" s="115">
        <f t="shared" si="33"/>
        <v>106</v>
      </c>
      <c r="L373" s="106">
        <f t="shared" si="34"/>
        <v>1</v>
      </c>
    </row>
    <row r="374" spans="1:12" x14ac:dyDescent="0.2">
      <c r="A374" s="120" t="s">
        <v>331</v>
      </c>
      <c r="B374" s="120" t="s">
        <v>342</v>
      </c>
      <c r="C374" s="120" t="s">
        <v>343</v>
      </c>
      <c r="D374" s="120">
        <v>2</v>
      </c>
      <c r="E374" s="120">
        <v>106</v>
      </c>
      <c r="F374" s="108"/>
      <c r="G374" s="157"/>
      <c r="H374" s="157"/>
      <c r="I374" s="106">
        <f t="shared" si="32"/>
        <v>0</v>
      </c>
      <c r="J374" s="49"/>
      <c r="K374" s="115">
        <f t="shared" si="33"/>
        <v>106</v>
      </c>
      <c r="L374" s="106">
        <f t="shared" si="34"/>
        <v>1</v>
      </c>
    </row>
    <row r="375" spans="1:12" x14ac:dyDescent="0.2">
      <c r="A375" s="120" t="s">
        <v>331</v>
      </c>
      <c r="B375" s="120" t="s">
        <v>344</v>
      </c>
      <c r="C375" s="120" t="s">
        <v>345</v>
      </c>
      <c r="D375" s="120">
        <v>2</v>
      </c>
      <c r="E375" s="111">
        <v>106</v>
      </c>
      <c r="F375" s="114"/>
      <c r="G375" s="49"/>
      <c r="H375" s="115"/>
      <c r="I375" s="106">
        <f t="shared" si="32"/>
        <v>0</v>
      </c>
      <c r="J375" s="49"/>
      <c r="K375" s="115">
        <f t="shared" si="33"/>
        <v>106</v>
      </c>
      <c r="L375" s="106">
        <f t="shared" si="34"/>
        <v>1</v>
      </c>
    </row>
    <row r="376" spans="1:12" x14ac:dyDescent="0.2">
      <c r="A376" s="48" t="s">
        <v>331</v>
      </c>
      <c r="B376" s="48" t="s">
        <v>1074</v>
      </c>
      <c r="C376" s="48" t="s">
        <v>1075</v>
      </c>
      <c r="D376" s="48">
        <v>2</v>
      </c>
      <c r="E376" s="111">
        <v>106</v>
      </c>
      <c r="F376" s="114"/>
      <c r="H376" s="115"/>
      <c r="I376" s="106">
        <f t="shared" si="32"/>
        <v>0</v>
      </c>
      <c r="J376" s="49"/>
      <c r="K376" s="115">
        <f t="shared" si="33"/>
        <v>106</v>
      </c>
      <c r="L376" s="106">
        <f t="shared" si="34"/>
        <v>1</v>
      </c>
    </row>
    <row r="377" spans="1:12" x14ac:dyDescent="0.2">
      <c r="A377" s="48" t="s">
        <v>331</v>
      </c>
      <c r="B377" s="48" t="s">
        <v>1101</v>
      </c>
      <c r="C377" s="48" t="s">
        <v>1102</v>
      </c>
      <c r="D377" s="48">
        <v>2</v>
      </c>
      <c r="E377" s="120">
        <v>106</v>
      </c>
      <c r="F377" s="108"/>
      <c r="G377" s="49" t="s">
        <v>30</v>
      </c>
      <c r="H377" s="153">
        <v>2</v>
      </c>
      <c r="I377" s="106">
        <f t="shared" si="32"/>
        <v>1.8867924528301886E-2</v>
      </c>
      <c r="J377" s="49"/>
      <c r="K377" s="115">
        <f t="shared" si="33"/>
        <v>104</v>
      </c>
      <c r="L377" s="106">
        <f t="shared" si="34"/>
        <v>0.98113207547169812</v>
      </c>
    </row>
    <row r="378" spans="1:12" x14ac:dyDescent="0.2">
      <c r="A378" s="120" t="s">
        <v>331</v>
      </c>
      <c r="B378" s="120" t="s">
        <v>346</v>
      </c>
      <c r="C378" s="120" t="s">
        <v>347</v>
      </c>
      <c r="D378" s="120">
        <v>2</v>
      </c>
      <c r="E378" s="111">
        <v>106</v>
      </c>
      <c r="F378" s="114"/>
      <c r="G378" s="157"/>
      <c r="H378" s="115"/>
      <c r="I378" s="106">
        <f t="shared" si="32"/>
        <v>0</v>
      </c>
      <c r="J378" s="49"/>
      <c r="K378" s="115">
        <f t="shared" si="33"/>
        <v>106</v>
      </c>
      <c r="L378" s="106">
        <f t="shared" si="34"/>
        <v>1</v>
      </c>
    </row>
    <row r="379" spans="1:12" x14ac:dyDescent="0.2">
      <c r="A379" s="48" t="s">
        <v>331</v>
      </c>
      <c r="B379" s="48" t="s">
        <v>1084</v>
      </c>
      <c r="C379" s="48" t="s">
        <v>1085</v>
      </c>
      <c r="D379" s="48">
        <v>3</v>
      </c>
      <c r="E379" s="120">
        <v>106</v>
      </c>
      <c r="F379" s="108"/>
      <c r="G379" s="49"/>
      <c r="H379" s="157"/>
      <c r="I379" s="106">
        <f t="shared" si="32"/>
        <v>0</v>
      </c>
      <c r="J379" s="49"/>
      <c r="K379" s="115">
        <f t="shared" si="33"/>
        <v>106</v>
      </c>
      <c r="L379" s="106">
        <f t="shared" si="34"/>
        <v>1</v>
      </c>
    </row>
    <row r="380" spans="1:12" x14ac:dyDescent="0.2">
      <c r="A380" s="120" t="s">
        <v>331</v>
      </c>
      <c r="B380" s="120" t="s">
        <v>348</v>
      </c>
      <c r="C380" s="120" t="s">
        <v>349</v>
      </c>
      <c r="D380" s="120">
        <v>3</v>
      </c>
      <c r="E380" s="120">
        <v>106</v>
      </c>
      <c r="F380" s="108"/>
      <c r="G380" s="157"/>
      <c r="H380" s="157"/>
      <c r="I380" s="106">
        <f t="shared" si="32"/>
        <v>0</v>
      </c>
      <c r="J380" s="49"/>
      <c r="K380" s="115">
        <f t="shared" si="33"/>
        <v>106</v>
      </c>
      <c r="L380" s="106">
        <f t="shared" si="34"/>
        <v>1</v>
      </c>
    </row>
    <row r="381" spans="1:12" x14ac:dyDescent="0.2">
      <c r="A381" s="120" t="s">
        <v>331</v>
      </c>
      <c r="B381" s="120" t="s">
        <v>350</v>
      </c>
      <c r="C381" s="120" t="s">
        <v>351</v>
      </c>
      <c r="D381" s="120">
        <v>2</v>
      </c>
      <c r="E381" s="120">
        <v>106</v>
      </c>
      <c r="F381" s="108"/>
      <c r="G381" s="49" t="s">
        <v>30</v>
      </c>
      <c r="H381" s="153">
        <v>2</v>
      </c>
      <c r="I381" s="106">
        <f t="shared" si="32"/>
        <v>1.8867924528301886E-2</v>
      </c>
      <c r="J381" s="49"/>
      <c r="K381" s="115">
        <f t="shared" si="33"/>
        <v>104</v>
      </c>
      <c r="L381" s="106">
        <f t="shared" si="34"/>
        <v>0.98113207547169812</v>
      </c>
    </row>
    <row r="382" spans="1:12" x14ac:dyDescent="0.2">
      <c r="A382" s="120" t="s">
        <v>331</v>
      </c>
      <c r="B382" s="120" t="s">
        <v>353</v>
      </c>
      <c r="C382" s="120" t="s">
        <v>352</v>
      </c>
      <c r="D382" s="120">
        <v>2</v>
      </c>
      <c r="E382" s="111">
        <v>106</v>
      </c>
      <c r="F382" s="114"/>
      <c r="G382" s="157"/>
      <c r="H382" s="115"/>
      <c r="I382" s="106">
        <f t="shared" si="32"/>
        <v>0</v>
      </c>
      <c r="J382" s="49"/>
      <c r="K382" s="115">
        <f t="shared" si="33"/>
        <v>106</v>
      </c>
      <c r="L382" s="106">
        <f t="shared" si="34"/>
        <v>1</v>
      </c>
    </row>
    <row r="383" spans="1:12" x14ac:dyDescent="0.2">
      <c r="A383" s="48" t="s">
        <v>331</v>
      </c>
      <c r="B383" s="48" t="s">
        <v>1080</v>
      </c>
      <c r="C383" s="48" t="s">
        <v>1081</v>
      </c>
      <c r="D383" s="48">
        <v>2</v>
      </c>
      <c r="E383" s="111">
        <v>106</v>
      </c>
      <c r="F383" s="114"/>
      <c r="G383" s="49"/>
      <c r="H383" s="115"/>
      <c r="I383" s="106">
        <f t="shared" si="32"/>
        <v>0</v>
      </c>
      <c r="J383" s="49"/>
      <c r="K383" s="115">
        <f t="shared" si="33"/>
        <v>106</v>
      </c>
      <c r="L383" s="106">
        <f t="shared" si="34"/>
        <v>1</v>
      </c>
    </row>
    <row r="384" spans="1:12" x14ac:dyDescent="0.2">
      <c r="A384" s="111" t="s">
        <v>331</v>
      </c>
      <c r="B384" s="111" t="s">
        <v>1124</v>
      </c>
      <c r="C384" s="111" t="s">
        <v>1125</v>
      </c>
      <c r="D384" s="111">
        <v>2</v>
      </c>
      <c r="E384" s="120">
        <v>106</v>
      </c>
      <c r="F384" s="108"/>
      <c r="G384" s="49"/>
      <c r="H384" s="157"/>
      <c r="I384" s="106">
        <f t="shared" si="32"/>
        <v>0</v>
      </c>
      <c r="J384" s="49"/>
      <c r="K384" s="115">
        <f t="shared" si="33"/>
        <v>106</v>
      </c>
      <c r="L384" s="106">
        <f t="shared" si="34"/>
        <v>1</v>
      </c>
    </row>
    <row r="385" spans="1:12" x14ac:dyDescent="0.2">
      <c r="A385" s="120" t="s">
        <v>331</v>
      </c>
      <c r="B385" s="120" t="s">
        <v>354</v>
      </c>
      <c r="C385" s="120" t="s">
        <v>355</v>
      </c>
      <c r="D385" s="120">
        <v>2</v>
      </c>
      <c r="E385" s="120">
        <v>106</v>
      </c>
      <c r="F385" s="108"/>
      <c r="G385" s="49" t="s">
        <v>30</v>
      </c>
      <c r="H385" s="153">
        <v>1</v>
      </c>
      <c r="I385" s="106">
        <f t="shared" si="32"/>
        <v>9.433962264150943E-3</v>
      </c>
      <c r="J385" s="49"/>
      <c r="K385" s="115">
        <f t="shared" si="33"/>
        <v>105</v>
      </c>
      <c r="L385" s="106">
        <f t="shared" si="34"/>
        <v>0.99056603773584906</v>
      </c>
    </row>
    <row r="386" spans="1:12" x14ac:dyDescent="0.2">
      <c r="A386" s="120" t="s">
        <v>331</v>
      </c>
      <c r="B386" s="120" t="s">
        <v>356</v>
      </c>
      <c r="C386" s="120" t="s">
        <v>357</v>
      </c>
      <c r="D386" s="120">
        <v>2</v>
      </c>
      <c r="E386" s="111">
        <v>106</v>
      </c>
      <c r="F386" s="114"/>
      <c r="G386" s="49" t="s">
        <v>30</v>
      </c>
      <c r="H386" s="153">
        <v>1</v>
      </c>
      <c r="I386" s="106">
        <f t="shared" si="32"/>
        <v>9.433962264150943E-3</v>
      </c>
      <c r="J386" s="49"/>
      <c r="K386" s="115">
        <f t="shared" si="33"/>
        <v>105</v>
      </c>
      <c r="L386" s="106">
        <f t="shared" si="34"/>
        <v>0.99056603773584906</v>
      </c>
    </row>
    <row r="387" spans="1:12" x14ac:dyDescent="0.2">
      <c r="A387" s="48" t="s">
        <v>331</v>
      </c>
      <c r="B387" s="48" t="s">
        <v>1099</v>
      </c>
      <c r="C387" s="48" t="s">
        <v>1100</v>
      </c>
      <c r="D387" s="48">
        <v>2</v>
      </c>
      <c r="E387" s="111">
        <v>106</v>
      </c>
      <c r="F387" s="114"/>
      <c r="G387" s="49"/>
      <c r="H387" s="115"/>
      <c r="I387" s="106">
        <f t="shared" si="32"/>
        <v>0</v>
      </c>
      <c r="J387" s="49"/>
      <c r="K387" s="115">
        <f t="shared" si="33"/>
        <v>106</v>
      </c>
      <c r="L387" s="106">
        <f t="shared" si="34"/>
        <v>1</v>
      </c>
    </row>
    <row r="388" spans="1:12" x14ac:dyDescent="0.2">
      <c r="A388" s="48" t="s">
        <v>331</v>
      </c>
      <c r="B388" s="48" t="s">
        <v>1053</v>
      </c>
      <c r="C388" s="48" t="s">
        <v>1054</v>
      </c>
      <c r="D388" s="48">
        <v>3</v>
      </c>
      <c r="E388" s="111">
        <v>106</v>
      </c>
      <c r="F388" s="114"/>
      <c r="G388" s="49"/>
      <c r="H388" s="115"/>
      <c r="I388" s="106">
        <f t="shared" si="32"/>
        <v>0</v>
      </c>
      <c r="J388" s="49"/>
      <c r="K388" s="115">
        <f t="shared" si="33"/>
        <v>106</v>
      </c>
      <c r="L388" s="106">
        <f t="shared" si="34"/>
        <v>1</v>
      </c>
    </row>
    <row r="389" spans="1:12" x14ac:dyDescent="0.2">
      <c r="A389" s="48" t="s">
        <v>331</v>
      </c>
      <c r="B389" s="48" t="s">
        <v>1088</v>
      </c>
      <c r="C389" s="48" t="s">
        <v>1054</v>
      </c>
      <c r="D389" s="48">
        <v>2</v>
      </c>
      <c r="E389" s="120">
        <v>106</v>
      </c>
      <c r="F389" s="108"/>
      <c r="G389" s="49"/>
      <c r="H389" s="157"/>
      <c r="I389" s="106">
        <f t="shared" si="32"/>
        <v>0</v>
      </c>
      <c r="J389" s="49"/>
      <c r="K389" s="115">
        <f t="shared" si="33"/>
        <v>106</v>
      </c>
      <c r="L389" s="106">
        <f t="shared" si="34"/>
        <v>1</v>
      </c>
    </row>
    <row r="390" spans="1:12" x14ac:dyDescent="0.2">
      <c r="A390" s="120" t="s">
        <v>331</v>
      </c>
      <c r="B390" s="120" t="s">
        <v>358</v>
      </c>
      <c r="C390" s="120" t="s">
        <v>359</v>
      </c>
      <c r="D390" s="120">
        <v>2</v>
      </c>
      <c r="E390" s="111">
        <v>106</v>
      </c>
      <c r="F390" s="114"/>
      <c r="G390" s="49" t="s">
        <v>30</v>
      </c>
      <c r="H390" s="153">
        <v>2</v>
      </c>
      <c r="I390" s="106">
        <f t="shared" si="32"/>
        <v>1.8867924528301886E-2</v>
      </c>
      <c r="J390" s="49"/>
      <c r="K390" s="115">
        <f t="shared" si="33"/>
        <v>104</v>
      </c>
      <c r="L390" s="106">
        <f t="shared" si="34"/>
        <v>0.98113207547169812</v>
      </c>
    </row>
    <row r="391" spans="1:12" x14ac:dyDescent="0.2">
      <c r="A391" s="48" t="s">
        <v>331</v>
      </c>
      <c r="B391" s="48" t="s">
        <v>1103</v>
      </c>
      <c r="C391" s="48" t="s">
        <v>1104</v>
      </c>
      <c r="D391" s="48">
        <v>2</v>
      </c>
      <c r="E391" s="120">
        <v>106</v>
      </c>
      <c r="F391" s="108"/>
      <c r="G391" s="49"/>
      <c r="H391" s="157"/>
      <c r="I391" s="106">
        <f t="shared" si="32"/>
        <v>0</v>
      </c>
      <c r="J391" s="49"/>
      <c r="K391" s="115">
        <f t="shared" si="33"/>
        <v>106</v>
      </c>
      <c r="L391" s="106">
        <f t="shared" si="34"/>
        <v>1</v>
      </c>
    </row>
    <row r="392" spans="1:12" x14ac:dyDescent="0.2">
      <c r="A392" s="120" t="s">
        <v>331</v>
      </c>
      <c r="B392" s="120" t="s">
        <v>360</v>
      </c>
      <c r="C392" s="120" t="s">
        <v>361</v>
      </c>
      <c r="D392" s="120">
        <v>2</v>
      </c>
      <c r="E392" s="120">
        <v>106</v>
      </c>
      <c r="F392" s="108"/>
      <c r="G392" s="157"/>
      <c r="H392" s="157"/>
      <c r="I392" s="106">
        <f t="shared" si="32"/>
        <v>0</v>
      </c>
      <c r="J392" s="49"/>
      <c r="K392" s="115">
        <f t="shared" si="33"/>
        <v>106</v>
      </c>
      <c r="L392" s="106">
        <f t="shared" si="34"/>
        <v>1</v>
      </c>
    </row>
    <row r="393" spans="1:12" x14ac:dyDescent="0.2">
      <c r="A393" s="120" t="s">
        <v>331</v>
      </c>
      <c r="B393" s="120" t="s">
        <v>362</v>
      </c>
      <c r="C393" s="120" t="s">
        <v>363</v>
      </c>
      <c r="D393" s="120">
        <v>2</v>
      </c>
      <c r="E393" s="120">
        <v>106</v>
      </c>
      <c r="F393" s="108"/>
      <c r="G393" s="157"/>
      <c r="H393" s="157"/>
      <c r="I393" s="106">
        <f t="shared" si="32"/>
        <v>0</v>
      </c>
      <c r="J393" s="49"/>
      <c r="K393" s="115">
        <f t="shared" si="33"/>
        <v>106</v>
      </c>
      <c r="L393" s="106">
        <f t="shared" si="34"/>
        <v>1</v>
      </c>
    </row>
    <row r="394" spans="1:12" x14ac:dyDescent="0.2">
      <c r="A394" s="120" t="s">
        <v>331</v>
      </c>
      <c r="B394" s="120" t="s">
        <v>364</v>
      </c>
      <c r="C394" s="120" t="s">
        <v>365</v>
      </c>
      <c r="D394" s="120">
        <v>2</v>
      </c>
      <c r="E394" s="120">
        <v>106</v>
      </c>
      <c r="F394" s="108"/>
      <c r="G394" s="49" t="s">
        <v>30</v>
      </c>
      <c r="H394" s="153">
        <v>2</v>
      </c>
      <c r="I394" s="106">
        <f t="shared" si="32"/>
        <v>1.8867924528301886E-2</v>
      </c>
      <c r="J394" s="49"/>
      <c r="K394" s="115">
        <f t="shared" si="33"/>
        <v>104</v>
      </c>
      <c r="L394" s="106">
        <f t="shared" si="34"/>
        <v>0.98113207547169812</v>
      </c>
    </row>
    <row r="395" spans="1:12" x14ac:dyDescent="0.2">
      <c r="A395" s="120" t="s">
        <v>331</v>
      </c>
      <c r="B395" s="120" t="s">
        <v>366</v>
      </c>
      <c r="C395" s="120" t="s">
        <v>367</v>
      </c>
      <c r="D395" s="120">
        <v>3</v>
      </c>
      <c r="E395" s="120">
        <v>106</v>
      </c>
      <c r="F395" s="108"/>
      <c r="G395" s="157"/>
      <c r="H395" s="157"/>
      <c r="I395" s="106">
        <f t="shared" si="32"/>
        <v>0</v>
      </c>
      <c r="J395" s="49"/>
      <c r="K395" s="115">
        <f t="shared" si="33"/>
        <v>106</v>
      </c>
      <c r="L395" s="106">
        <f t="shared" si="34"/>
        <v>1</v>
      </c>
    </row>
    <row r="396" spans="1:12" x14ac:dyDescent="0.2">
      <c r="A396" s="120" t="s">
        <v>331</v>
      </c>
      <c r="B396" s="120" t="s">
        <v>368</v>
      </c>
      <c r="C396" s="120" t="s">
        <v>369</v>
      </c>
      <c r="D396" s="120">
        <v>2</v>
      </c>
      <c r="E396" s="120">
        <v>106</v>
      </c>
      <c r="F396" s="108"/>
      <c r="G396" s="49" t="s">
        <v>30</v>
      </c>
      <c r="H396" s="153">
        <v>2</v>
      </c>
      <c r="I396" s="106">
        <f t="shared" si="32"/>
        <v>1.8867924528301886E-2</v>
      </c>
      <c r="J396" s="49"/>
      <c r="K396" s="115">
        <f t="shared" si="33"/>
        <v>104</v>
      </c>
      <c r="L396" s="106">
        <f t="shared" si="34"/>
        <v>0.98113207547169812</v>
      </c>
    </row>
    <row r="397" spans="1:12" x14ac:dyDescent="0.2">
      <c r="A397" s="120" t="s">
        <v>331</v>
      </c>
      <c r="B397" s="120" t="s">
        <v>370</v>
      </c>
      <c r="C397" s="120" t="s">
        <v>371</v>
      </c>
      <c r="D397" s="120">
        <v>2</v>
      </c>
      <c r="E397" s="120">
        <v>106</v>
      </c>
      <c r="F397" s="114"/>
      <c r="G397" s="49" t="s">
        <v>30</v>
      </c>
      <c r="H397" s="153">
        <v>9</v>
      </c>
      <c r="I397" s="106">
        <f t="shared" si="32"/>
        <v>8.4905660377358486E-2</v>
      </c>
      <c r="J397" s="49"/>
      <c r="K397" s="115">
        <f t="shared" si="33"/>
        <v>97</v>
      </c>
      <c r="L397" s="106">
        <f t="shared" si="34"/>
        <v>0.91509433962264153</v>
      </c>
    </row>
    <row r="398" spans="1:12" x14ac:dyDescent="0.2">
      <c r="A398" s="120" t="s">
        <v>331</v>
      </c>
      <c r="B398" s="120" t="s">
        <v>372</v>
      </c>
      <c r="C398" s="120" t="s">
        <v>373</v>
      </c>
      <c r="D398" s="120">
        <v>2</v>
      </c>
      <c r="E398" s="120">
        <v>106</v>
      </c>
      <c r="F398" s="108"/>
      <c r="G398" s="49" t="s">
        <v>30</v>
      </c>
      <c r="H398" s="153">
        <v>45</v>
      </c>
      <c r="I398" s="106">
        <f t="shared" ref="I398:I428" si="35">H398/E398</f>
        <v>0.42452830188679247</v>
      </c>
      <c r="J398" s="49"/>
      <c r="K398" s="115">
        <f t="shared" ref="K398:K428" si="36">E398-H398</f>
        <v>61</v>
      </c>
      <c r="L398" s="106">
        <f t="shared" ref="L398:L428" si="37">K398/E398</f>
        <v>0.57547169811320753</v>
      </c>
    </row>
    <row r="399" spans="1:12" x14ac:dyDescent="0.2">
      <c r="A399" s="120" t="s">
        <v>331</v>
      </c>
      <c r="B399" s="120" t="s">
        <v>374</v>
      </c>
      <c r="C399" s="120" t="s">
        <v>373</v>
      </c>
      <c r="D399" s="120">
        <v>2</v>
      </c>
      <c r="E399" s="120">
        <v>106</v>
      </c>
      <c r="F399" s="108"/>
      <c r="G399" s="49" t="s">
        <v>30</v>
      </c>
      <c r="H399" s="153">
        <v>40</v>
      </c>
      <c r="I399" s="106">
        <f t="shared" si="35"/>
        <v>0.37735849056603776</v>
      </c>
      <c r="J399" s="49"/>
      <c r="K399" s="115">
        <f t="shared" si="36"/>
        <v>66</v>
      </c>
      <c r="L399" s="106">
        <f t="shared" si="37"/>
        <v>0.62264150943396224</v>
      </c>
    </row>
    <row r="400" spans="1:12" x14ac:dyDescent="0.2">
      <c r="A400" s="120" t="s">
        <v>331</v>
      </c>
      <c r="B400" s="120" t="s">
        <v>375</v>
      </c>
      <c r="C400" s="120" t="s">
        <v>373</v>
      </c>
      <c r="D400" s="120">
        <v>2</v>
      </c>
      <c r="E400" s="120">
        <v>106</v>
      </c>
      <c r="F400" s="108"/>
      <c r="G400" s="49" t="s">
        <v>30</v>
      </c>
      <c r="H400" s="153">
        <v>42</v>
      </c>
      <c r="I400" s="106">
        <f t="shared" si="35"/>
        <v>0.39622641509433965</v>
      </c>
      <c r="J400" s="49"/>
      <c r="K400" s="115">
        <f t="shared" si="36"/>
        <v>64</v>
      </c>
      <c r="L400" s="106">
        <f t="shared" si="37"/>
        <v>0.60377358490566035</v>
      </c>
    </row>
    <row r="401" spans="1:12" x14ac:dyDescent="0.2">
      <c r="A401" s="120" t="s">
        <v>331</v>
      </c>
      <c r="B401" s="120" t="s">
        <v>376</v>
      </c>
      <c r="C401" s="120" t="s">
        <v>373</v>
      </c>
      <c r="D401" s="120">
        <v>2</v>
      </c>
      <c r="E401" s="111">
        <v>106</v>
      </c>
      <c r="F401" s="114"/>
      <c r="G401" s="49" t="s">
        <v>30</v>
      </c>
      <c r="H401" s="153">
        <v>3</v>
      </c>
      <c r="I401" s="106">
        <f t="shared" si="35"/>
        <v>2.8301886792452831E-2</v>
      </c>
      <c r="J401" s="49"/>
      <c r="K401" s="115">
        <f t="shared" si="36"/>
        <v>103</v>
      </c>
      <c r="L401" s="106">
        <f t="shared" si="37"/>
        <v>0.97169811320754718</v>
      </c>
    </row>
    <row r="402" spans="1:12" x14ac:dyDescent="0.2">
      <c r="A402" s="111" t="s">
        <v>331</v>
      </c>
      <c r="B402" s="111" t="s">
        <v>1078</v>
      </c>
      <c r="C402" s="111" t="s">
        <v>1079</v>
      </c>
      <c r="D402" s="111">
        <v>2</v>
      </c>
      <c r="E402" s="111">
        <v>106</v>
      </c>
      <c r="F402" s="114"/>
      <c r="G402" s="49" t="s">
        <v>30</v>
      </c>
      <c r="H402" s="153">
        <v>2</v>
      </c>
      <c r="I402" s="106">
        <f t="shared" si="35"/>
        <v>1.8867924528301886E-2</v>
      </c>
      <c r="J402" s="49"/>
      <c r="K402" s="115">
        <f t="shared" si="36"/>
        <v>104</v>
      </c>
      <c r="L402" s="106">
        <f t="shared" si="37"/>
        <v>0.98113207547169812</v>
      </c>
    </row>
    <row r="403" spans="1:12" x14ac:dyDescent="0.2">
      <c r="A403" s="48" t="s">
        <v>331</v>
      </c>
      <c r="B403" s="48" t="s">
        <v>1086</v>
      </c>
      <c r="C403" s="48" t="s">
        <v>1087</v>
      </c>
      <c r="D403" s="48">
        <v>3</v>
      </c>
      <c r="E403" s="111">
        <v>106</v>
      </c>
      <c r="F403" s="114"/>
      <c r="G403" s="49"/>
      <c r="H403" s="115"/>
      <c r="I403" s="106">
        <f t="shared" si="35"/>
        <v>0</v>
      </c>
      <c r="J403" s="49"/>
      <c r="K403" s="115">
        <f t="shared" si="36"/>
        <v>106</v>
      </c>
      <c r="L403" s="106">
        <f t="shared" si="37"/>
        <v>1</v>
      </c>
    </row>
    <row r="404" spans="1:12" x14ac:dyDescent="0.2">
      <c r="A404" s="48" t="s">
        <v>331</v>
      </c>
      <c r="B404" s="48" t="s">
        <v>1128</v>
      </c>
      <c r="C404" s="48" t="s">
        <v>1129</v>
      </c>
      <c r="D404" s="48">
        <v>3</v>
      </c>
      <c r="E404" s="120">
        <v>106</v>
      </c>
      <c r="F404" s="108"/>
      <c r="G404" s="157"/>
      <c r="H404" s="157"/>
      <c r="I404" s="106">
        <f t="shared" si="35"/>
        <v>0</v>
      </c>
      <c r="J404" s="49"/>
      <c r="K404" s="115">
        <f t="shared" si="36"/>
        <v>106</v>
      </c>
      <c r="L404" s="106">
        <f t="shared" si="37"/>
        <v>1</v>
      </c>
    </row>
    <row r="405" spans="1:12" x14ac:dyDescent="0.2">
      <c r="A405" s="120" t="s">
        <v>331</v>
      </c>
      <c r="B405" s="120" t="s">
        <v>377</v>
      </c>
      <c r="C405" s="120" t="s">
        <v>378</v>
      </c>
      <c r="D405" s="120">
        <v>2</v>
      </c>
      <c r="E405" s="111">
        <v>106</v>
      </c>
      <c r="F405" s="114"/>
      <c r="G405" s="49"/>
      <c r="H405" s="115"/>
      <c r="I405" s="106">
        <f t="shared" si="35"/>
        <v>0</v>
      </c>
      <c r="J405" s="49"/>
      <c r="K405" s="115">
        <f t="shared" si="36"/>
        <v>106</v>
      </c>
      <c r="L405" s="106">
        <f t="shared" si="37"/>
        <v>1</v>
      </c>
    </row>
    <row r="406" spans="1:12" x14ac:dyDescent="0.2">
      <c r="A406" s="120" t="s">
        <v>331</v>
      </c>
      <c r="B406" s="120" t="s">
        <v>379</v>
      </c>
      <c r="C406" s="120" t="s">
        <v>380</v>
      </c>
      <c r="D406" s="120">
        <v>2</v>
      </c>
      <c r="E406" s="120">
        <v>106</v>
      </c>
      <c r="F406" s="108"/>
      <c r="G406" s="49" t="s">
        <v>30</v>
      </c>
      <c r="H406" s="153">
        <v>1</v>
      </c>
      <c r="I406" s="106">
        <f t="shared" si="35"/>
        <v>9.433962264150943E-3</v>
      </c>
      <c r="J406" s="49"/>
      <c r="K406" s="115">
        <f t="shared" si="36"/>
        <v>105</v>
      </c>
      <c r="L406" s="106">
        <f t="shared" si="37"/>
        <v>0.99056603773584906</v>
      </c>
    </row>
    <row r="407" spans="1:12" x14ac:dyDescent="0.2">
      <c r="A407" s="120" t="s">
        <v>331</v>
      </c>
      <c r="B407" s="120" t="s">
        <v>381</v>
      </c>
      <c r="C407" s="120" t="s">
        <v>380</v>
      </c>
      <c r="D407" s="120">
        <v>2</v>
      </c>
      <c r="E407" s="120">
        <v>106</v>
      </c>
      <c r="F407" s="108"/>
      <c r="G407" s="49" t="s">
        <v>30</v>
      </c>
      <c r="H407" s="153">
        <v>1</v>
      </c>
      <c r="I407" s="106">
        <f t="shared" si="35"/>
        <v>9.433962264150943E-3</v>
      </c>
      <c r="J407" s="49"/>
      <c r="K407" s="115">
        <f t="shared" si="36"/>
        <v>105</v>
      </c>
      <c r="L407" s="106">
        <f t="shared" si="37"/>
        <v>0.99056603773584906</v>
      </c>
    </row>
    <row r="408" spans="1:12" x14ac:dyDescent="0.2">
      <c r="A408" s="120" t="s">
        <v>331</v>
      </c>
      <c r="B408" s="120" t="s">
        <v>382</v>
      </c>
      <c r="C408" s="120" t="s">
        <v>383</v>
      </c>
      <c r="D408" s="120">
        <v>2</v>
      </c>
      <c r="E408" s="111">
        <v>106</v>
      </c>
      <c r="F408" s="114"/>
      <c r="G408" s="49" t="s">
        <v>30</v>
      </c>
      <c r="H408" s="153">
        <v>11</v>
      </c>
      <c r="I408" s="106">
        <f t="shared" si="35"/>
        <v>0.10377358490566038</v>
      </c>
      <c r="J408" s="49"/>
      <c r="K408" s="115">
        <f t="shared" si="36"/>
        <v>95</v>
      </c>
      <c r="L408" s="106">
        <f t="shared" si="37"/>
        <v>0.89622641509433965</v>
      </c>
    </row>
    <row r="409" spans="1:12" x14ac:dyDescent="0.2">
      <c r="A409" s="48" t="s">
        <v>331</v>
      </c>
      <c r="B409" s="48" t="s">
        <v>1089</v>
      </c>
      <c r="C409" s="48" t="s">
        <v>1090</v>
      </c>
      <c r="D409" s="48">
        <v>2</v>
      </c>
      <c r="E409" s="111">
        <v>106</v>
      </c>
      <c r="F409" s="114"/>
      <c r="G409" s="49" t="s">
        <v>30</v>
      </c>
      <c r="H409" s="153">
        <v>6</v>
      </c>
      <c r="I409" s="106">
        <f t="shared" si="35"/>
        <v>5.6603773584905662E-2</v>
      </c>
      <c r="J409" s="49"/>
      <c r="K409" s="115">
        <f t="shared" si="36"/>
        <v>100</v>
      </c>
      <c r="L409" s="106">
        <f t="shared" si="37"/>
        <v>0.94339622641509435</v>
      </c>
    </row>
    <row r="410" spans="1:12" x14ac:dyDescent="0.2">
      <c r="A410" s="48" t="s">
        <v>331</v>
      </c>
      <c r="B410" s="48" t="s">
        <v>1059</v>
      </c>
      <c r="C410" s="48" t="s">
        <v>1060</v>
      </c>
      <c r="D410" s="48">
        <v>2</v>
      </c>
      <c r="E410" s="111">
        <v>106</v>
      </c>
      <c r="F410" s="114"/>
      <c r="G410" s="49" t="s">
        <v>30</v>
      </c>
      <c r="H410" s="153">
        <v>6</v>
      </c>
      <c r="I410" s="106">
        <f t="shared" si="35"/>
        <v>5.6603773584905662E-2</v>
      </c>
      <c r="J410" s="49"/>
      <c r="K410" s="115">
        <f t="shared" si="36"/>
        <v>100</v>
      </c>
      <c r="L410" s="106">
        <f t="shared" si="37"/>
        <v>0.94339622641509435</v>
      </c>
    </row>
    <row r="411" spans="1:12" x14ac:dyDescent="0.2">
      <c r="A411" s="48" t="s">
        <v>331</v>
      </c>
      <c r="B411" s="48" t="s">
        <v>1061</v>
      </c>
      <c r="C411" s="48" t="s">
        <v>1060</v>
      </c>
      <c r="D411" s="48">
        <v>2</v>
      </c>
      <c r="E411" s="111">
        <v>106</v>
      </c>
      <c r="F411" s="114"/>
      <c r="G411" s="49" t="s">
        <v>30</v>
      </c>
      <c r="H411" s="153">
        <v>6</v>
      </c>
      <c r="I411" s="106">
        <f t="shared" si="35"/>
        <v>5.6603773584905662E-2</v>
      </c>
      <c r="J411" s="49"/>
      <c r="K411" s="115">
        <f t="shared" si="36"/>
        <v>100</v>
      </c>
      <c r="L411" s="106">
        <f t="shared" si="37"/>
        <v>0.94339622641509435</v>
      </c>
    </row>
    <row r="412" spans="1:12" x14ac:dyDescent="0.2">
      <c r="A412" s="48" t="s">
        <v>331</v>
      </c>
      <c r="B412" s="48" t="s">
        <v>1069</v>
      </c>
      <c r="C412" s="48" t="s">
        <v>1060</v>
      </c>
      <c r="D412" s="48">
        <v>2</v>
      </c>
      <c r="E412" s="111">
        <v>106</v>
      </c>
      <c r="F412" s="114"/>
      <c r="G412" s="49" t="s">
        <v>30</v>
      </c>
      <c r="H412" s="153">
        <v>6</v>
      </c>
      <c r="I412" s="106">
        <f t="shared" si="35"/>
        <v>5.6603773584905662E-2</v>
      </c>
      <c r="J412" s="49"/>
      <c r="K412" s="115">
        <f t="shared" si="36"/>
        <v>100</v>
      </c>
      <c r="L412" s="106">
        <f t="shared" si="37"/>
        <v>0.94339622641509435</v>
      </c>
    </row>
    <row r="413" spans="1:12" x14ac:dyDescent="0.2">
      <c r="A413" s="160" t="s">
        <v>331</v>
      </c>
      <c r="B413" s="160" t="s">
        <v>1309</v>
      </c>
      <c r="C413" s="160" t="s">
        <v>1310</v>
      </c>
      <c r="D413" s="160">
        <v>2</v>
      </c>
      <c r="E413" s="111">
        <v>106</v>
      </c>
      <c r="F413" s="114"/>
      <c r="G413" s="49" t="s">
        <v>30</v>
      </c>
      <c r="H413" s="153">
        <v>8</v>
      </c>
      <c r="I413" s="106">
        <f t="shared" si="35"/>
        <v>7.5471698113207544E-2</v>
      </c>
      <c r="J413" s="49"/>
      <c r="K413" s="115">
        <f t="shared" si="36"/>
        <v>98</v>
      </c>
      <c r="L413" s="106">
        <f t="shared" si="37"/>
        <v>0.92452830188679247</v>
      </c>
    </row>
    <row r="414" spans="1:12" x14ac:dyDescent="0.2">
      <c r="A414" s="120" t="s">
        <v>331</v>
      </c>
      <c r="B414" s="120" t="s">
        <v>384</v>
      </c>
      <c r="C414" s="120" t="s">
        <v>385</v>
      </c>
      <c r="D414" s="120">
        <v>3</v>
      </c>
      <c r="E414" s="120">
        <v>106</v>
      </c>
      <c r="F414" s="108"/>
      <c r="G414" s="157"/>
      <c r="H414" s="157"/>
      <c r="I414" s="106">
        <f t="shared" si="35"/>
        <v>0</v>
      </c>
      <c r="J414" s="49"/>
      <c r="K414" s="115">
        <f t="shared" si="36"/>
        <v>106</v>
      </c>
      <c r="L414" s="106">
        <f t="shared" si="37"/>
        <v>1</v>
      </c>
    </row>
    <row r="415" spans="1:12" x14ac:dyDescent="0.2">
      <c r="A415" s="48" t="s">
        <v>331</v>
      </c>
      <c r="B415" s="48" t="s">
        <v>1093</v>
      </c>
      <c r="C415" s="48" t="s">
        <v>1094</v>
      </c>
      <c r="D415" s="48">
        <v>2</v>
      </c>
      <c r="E415" s="111">
        <v>106</v>
      </c>
      <c r="F415" s="114"/>
      <c r="G415" s="49"/>
      <c r="H415" s="115"/>
      <c r="I415" s="106">
        <f t="shared" si="35"/>
        <v>0</v>
      </c>
      <c r="J415" s="49"/>
      <c r="K415" s="115">
        <f t="shared" si="36"/>
        <v>106</v>
      </c>
      <c r="L415" s="106">
        <f t="shared" si="37"/>
        <v>1</v>
      </c>
    </row>
    <row r="416" spans="1:12" x14ac:dyDescent="0.2">
      <c r="A416" s="120" t="s">
        <v>331</v>
      </c>
      <c r="B416" s="120" t="s">
        <v>386</v>
      </c>
      <c r="C416" s="120" t="s">
        <v>387</v>
      </c>
      <c r="D416" s="120">
        <v>2</v>
      </c>
      <c r="E416" s="120">
        <v>106</v>
      </c>
      <c r="F416" s="108"/>
      <c r="G416" s="49" t="s">
        <v>30</v>
      </c>
      <c r="H416" s="153">
        <v>16</v>
      </c>
      <c r="I416" s="106">
        <f t="shared" si="35"/>
        <v>0.15094339622641509</v>
      </c>
      <c r="J416" s="49"/>
      <c r="K416" s="115">
        <f t="shared" si="36"/>
        <v>90</v>
      </c>
      <c r="L416" s="106">
        <f t="shared" si="37"/>
        <v>0.84905660377358494</v>
      </c>
    </row>
    <row r="417" spans="1:12" x14ac:dyDescent="0.2">
      <c r="A417" s="48" t="s">
        <v>331</v>
      </c>
      <c r="B417" s="48" t="s">
        <v>1115</v>
      </c>
      <c r="C417" s="48" t="s">
        <v>1116</v>
      </c>
      <c r="D417" s="48">
        <v>2</v>
      </c>
      <c r="E417" s="111">
        <v>106</v>
      </c>
      <c r="F417" s="114"/>
      <c r="G417" s="49"/>
      <c r="H417" s="115"/>
      <c r="I417" s="106">
        <f t="shared" si="35"/>
        <v>0</v>
      </c>
      <c r="J417" s="49"/>
      <c r="K417" s="115">
        <f t="shared" si="36"/>
        <v>106</v>
      </c>
      <c r="L417" s="106">
        <f t="shared" si="37"/>
        <v>1</v>
      </c>
    </row>
    <row r="418" spans="1:12" x14ac:dyDescent="0.2">
      <c r="A418" s="111" t="s">
        <v>331</v>
      </c>
      <c r="B418" s="111" t="s">
        <v>1076</v>
      </c>
      <c r="C418" s="111" t="s">
        <v>1077</v>
      </c>
      <c r="D418" s="111">
        <v>2</v>
      </c>
      <c r="E418" s="111">
        <v>106</v>
      </c>
      <c r="F418" s="114"/>
      <c r="G418" s="49" t="s">
        <v>30</v>
      </c>
      <c r="H418" s="153">
        <v>6</v>
      </c>
      <c r="I418" s="106">
        <f t="shared" si="35"/>
        <v>5.6603773584905662E-2</v>
      </c>
      <c r="J418" s="49"/>
      <c r="K418" s="115">
        <f t="shared" si="36"/>
        <v>100</v>
      </c>
      <c r="L418" s="106">
        <f t="shared" si="37"/>
        <v>0.94339622641509435</v>
      </c>
    </row>
    <row r="419" spans="1:12" x14ac:dyDescent="0.2">
      <c r="A419" s="48" t="s">
        <v>331</v>
      </c>
      <c r="B419" s="48" t="s">
        <v>1057</v>
      </c>
      <c r="C419" s="48" t="s">
        <v>1058</v>
      </c>
      <c r="D419" s="48">
        <v>3</v>
      </c>
      <c r="E419" s="111">
        <v>106</v>
      </c>
      <c r="F419" s="114"/>
      <c r="G419" s="49"/>
      <c r="H419" s="115"/>
      <c r="I419" s="106">
        <f t="shared" si="35"/>
        <v>0</v>
      </c>
      <c r="J419" s="49"/>
      <c r="K419" s="115">
        <f t="shared" si="36"/>
        <v>106</v>
      </c>
      <c r="L419" s="106">
        <f t="shared" si="37"/>
        <v>1</v>
      </c>
    </row>
    <row r="420" spans="1:12" x14ac:dyDescent="0.2">
      <c r="A420" s="120" t="s">
        <v>331</v>
      </c>
      <c r="B420" s="120" t="s">
        <v>388</v>
      </c>
      <c r="C420" s="120" t="s">
        <v>389</v>
      </c>
      <c r="D420" s="120">
        <v>3</v>
      </c>
      <c r="E420" s="120">
        <v>106</v>
      </c>
      <c r="F420" s="108"/>
      <c r="G420" s="49" t="s">
        <v>30</v>
      </c>
      <c r="H420" s="153">
        <v>1</v>
      </c>
      <c r="I420" s="106">
        <f t="shared" si="35"/>
        <v>9.433962264150943E-3</v>
      </c>
      <c r="J420" s="49"/>
      <c r="K420" s="115">
        <f t="shared" si="36"/>
        <v>105</v>
      </c>
      <c r="L420" s="106">
        <f t="shared" si="37"/>
        <v>0.99056603773584906</v>
      </c>
    </row>
    <row r="421" spans="1:12" x14ac:dyDescent="0.2">
      <c r="A421" s="48" t="s">
        <v>331</v>
      </c>
      <c r="B421" s="48" t="s">
        <v>1095</v>
      </c>
      <c r="C421" s="48" t="s">
        <v>1096</v>
      </c>
      <c r="D421" s="48">
        <v>3</v>
      </c>
      <c r="E421" s="111">
        <v>106</v>
      </c>
      <c r="F421" s="114"/>
      <c r="G421" s="49"/>
      <c r="H421" s="115"/>
      <c r="I421" s="106">
        <f t="shared" si="35"/>
        <v>0</v>
      </c>
      <c r="J421" s="49"/>
      <c r="K421" s="115">
        <f t="shared" si="36"/>
        <v>106</v>
      </c>
      <c r="L421" s="106">
        <f t="shared" si="37"/>
        <v>1</v>
      </c>
    </row>
    <row r="422" spans="1:12" x14ac:dyDescent="0.2">
      <c r="A422" s="120" t="s">
        <v>331</v>
      </c>
      <c r="B422" s="120" t="s">
        <v>390</v>
      </c>
      <c r="C422" s="120" t="s">
        <v>391</v>
      </c>
      <c r="D422" s="120">
        <v>3</v>
      </c>
      <c r="E422" s="120">
        <v>106</v>
      </c>
      <c r="F422" s="108"/>
      <c r="G422" s="49" t="s">
        <v>30</v>
      </c>
      <c r="H422" s="153">
        <v>1</v>
      </c>
      <c r="I422" s="106">
        <f t="shared" si="35"/>
        <v>9.433962264150943E-3</v>
      </c>
      <c r="J422" s="49"/>
      <c r="K422" s="115">
        <f t="shared" si="36"/>
        <v>105</v>
      </c>
      <c r="L422" s="106">
        <f t="shared" si="37"/>
        <v>0.99056603773584906</v>
      </c>
    </row>
    <row r="423" spans="1:12" x14ac:dyDescent="0.2">
      <c r="A423" s="120" t="s">
        <v>331</v>
      </c>
      <c r="B423" s="120" t="s">
        <v>392</v>
      </c>
      <c r="C423" s="120" t="s">
        <v>393</v>
      </c>
      <c r="D423" s="120">
        <v>2</v>
      </c>
      <c r="E423" s="120">
        <v>106</v>
      </c>
      <c r="F423" s="108"/>
      <c r="G423" s="49" t="s">
        <v>30</v>
      </c>
      <c r="H423" s="153">
        <v>8</v>
      </c>
      <c r="I423" s="106">
        <f t="shared" si="35"/>
        <v>7.5471698113207544E-2</v>
      </c>
      <c r="J423" s="49"/>
      <c r="K423" s="115">
        <f t="shared" si="36"/>
        <v>98</v>
      </c>
      <c r="L423" s="106">
        <f t="shared" si="37"/>
        <v>0.92452830188679247</v>
      </c>
    </row>
    <row r="424" spans="1:12" x14ac:dyDescent="0.2">
      <c r="A424" s="120" t="s">
        <v>331</v>
      </c>
      <c r="B424" s="120" t="s">
        <v>394</v>
      </c>
      <c r="C424" s="120" t="s">
        <v>395</v>
      </c>
      <c r="D424" s="120">
        <v>2</v>
      </c>
      <c r="E424" s="120">
        <v>106</v>
      </c>
      <c r="F424" s="108"/>
      <c r="G424" s="49" t="s">
        <v>30</v>
      </c>
      <c r="H424" s="153">
        <v>2</v>
      </c>
      <c r="I424" s="106">
        <f t="shared" si="35"/>
        <v>1.8867924528301886E-2</v>
      </c>
      <c r="J424" s="49"/>
      <c r="K424" s="115">
        <f t="shared" si="36"/>
        <v>104</v>
      </c>
      <c r="L424" s="106">
        <f t="shared" si="37"/>
        <v>0.98113207547169812</v>
      </c>
    </row>
    <row r="425" spans="1:12" x14ac:dyDescent="0.2">
      <c r="A425" s="48" t="s">
        <v>331</v>
      </c>
      <c r="B425" s="48" t="s">
        <v>1062</v>
      </c>
      <c r="C425" s="48" t="s">
        <v>1063</v>
      </c>
      <c r="D425" s="48">
        <v>3</v>
      </c>
      <c r="E425" s="111">
        <v>106</v>
      </c>
      <c r="F425" s="114"/>
      <c r="G425" s="49"/>
      <c r="H425" s="115"/>
      <c r="I425" s="106">
        <f t="shared" si="35"/>
        <v>0</v>
      </c>
      <c r="J425" s="49"/>
      <c r="K425" s="115">
        <f t="shared" si="36"/>
        <v>106</v>
      </c>
      <c r="L425" s="106">
        <f t="shared" si="37"/>
        <v>1</v>
      </c>
    </row>
    <row r="426" spans="1:12" x14ac:dyDescent="0.2">
      <c r="A426" s="48" t="s">
        <v>331</v>
      </c>
      <c r="B426" s="48" t="s">
        <v>1109</v>
      </c>
      <c r="C426" s="48" t="s">
        <v>1110</v>
      </c>
      <c r="D426" s="48">
        <v>3</v>
      </c>
      <c r="E426" s="111">
        <v>106</v>
      </c>
      <c r="F426" s="114"/>
      <c r="G426" s="49" t="s">
        <v>30</v>
      </c>
      <c r="H426" s="153">
        <v>1</v>
      </c>
      <c r="I426" s="106">
        <f t="shared" si="35"/>
        <v>9.433962264150943E-3</v>
      </c>
      <c r="J426" s="49"/>
      <c r="K426" s="115">
        <f t="shared" si="36"/>
        <v>105</v>
      </c>
      <c r="L426" s="106">
        <f t="shared" si="37"/>
        <v>0.99056603773584906</v>
      </c>
    </row>
    <row r="427" spans="1:12" x14ac:dyDescent="0.2">
      <c r="A427" s="48" t="s">
        <v>331</v>
      </c>
      <c r="B427" s="48" t="s">
        <v>1072</v>
      </c>
      <c r="C427" s="48" t="s">
        <v>1073</v>
      </c>
      <c r="D427" s="48">
        <v>3</v>
      </c>
      <c r="E427" s="111">
        <v>106</v>
      </c>
      <c r="F427" s="114"/>
      <c r="G427" s="49" t="s">
        <v>30</v>
      </c>
      <c r="H427" s="153">
        <v>1</v>
      </c>
      <c r="I427" s="106">
        <f t="shared" si="35"/>
        <v>9.433962264150943E-3</v>
      </c>
      <c r="J427" s="49"/>
      <c r="K427" s="115">
        <f t="shared" si="36"/>
        <v>105</v>
      </c>
      <c r="L427" s="106">
        <f t="shared" si="37"/>
        <v>0.99056603773584906</v>
      </c>
    </row>
    <row r="428" spans="1:12" x14ac:dyDescent="0.2">
      <c r="A428" s="48" t="s">
        <v>331</v>
      </c>
      <c r="B428" s="48" t="s">
        <v>1111</v>
      </c>
      <c r="C428" s="48" t="s">
        <v>1112</v>
      </c>
      <c r="D428" s="48">
        <v>3</v>
      </c>
      <c r="E428" s="111">
        <v>106</v>
      </c>
      <c r="F428" s="114"/>
      <c r="G428" s="49" t="s">
        <v>30</v>
      </c>
      <c r="H428" s="153">
        <v>1</v>
      </c>
      <c r="I428" s="106">
        <f t="shared" si="35"/>
        <v>9.433962264150943E-3</v>
      </c>
      <c r="J428" s="49"/>
      <c r="K428" s="115">
        <f t="shared" si="36"/>
        <v>105</v>
      </c>
      <c r="L428" s="106">
        <f t="shared" si="37"/>
        <v>0.99056603773584906</v>
      </c>
    </row>
    <row r="429" spans="1:12" x14ac:dyDescent="0.2">
      <c r="A429" s="48" t="s">
        <v>331</v>
      </c>
      <c r="B429" s="48" t="s">
        <v>1067</v>
      </c>
      <c r="C429" s="48" t="s">
        <v>1068</v>
      </c>
      <c r="D429" s="48">
        <v>3</v>
      </c>
      <c r="E429" s="111">
        <v>106</v>
      </c>
      <c r="F429" s="114"/>
      <c r="G429" s="49" t="s">
        <v>30</v>
      </c>
      <c r="H429" s="153">
        <v>1</v>
      </c>
      <c r="I429" s="106">
        <f t="shared" ref="I429:I454" si="38">H429/E429</f>
        <v>9.433962264150943E-3</v>
      </c>
      <c r="J429" s="49"/>
      <c r="K429" s="115">
        <f t="shared" ref="K429:K454" si="39">E429-H429</f>
        <v>105</v>
      </c>
      <c r="L429" s="106">
        <f t="shared" ref="L429:L454" si="40">K429/E429</f>
        <v>0.99056603773584906</v>
      </c>
    </row>
    <row r="430" spans="1:12" x14ac:dyDescent="0.2">
      <c r="A430" s="120" t="s">
        <v>331</v>
      </c>
      <c r="B430" s="120" t="s">
        <v>396</v>
      </c>
      <c r="C430" s="120" t="s">
        <v>397</v>
      </c>
      <c r="D430" s="120">
        <v>2</v>
      </c>
      <c r="E430" s="120">
        <v>106</v>
      </c>
      <c r="F430" s="108"/>
      <c r="G430" s="49" t="s">
        <v>30</v>
      </c>
      <c r="H430" s="153">
        <v>2</v>
      </c>
      <c r="I430" s="106">
        <f t="shared" si="38"/>
        <v>1.8867924528301886E-2</v>
      </c>
      <c r="J430" s="49"/>
      <c r="K430" s="115">
        <f t="shared" si="39"/>
        <v>104</v>
      </c>
      <c r="L430" s="106">
        <f t="shared" si="40"/>
        <v>0.98113207547169812</v>
      </c>
    </row>
    <row r="431" spans="1:12" x14ac:dyDescent="0.2">
      <c r="A431" s="48" t="s">
        <v>331</v>
      </c>
      <c r="B431" s="48" t="s">
        <v>1064</v>
      </c>
      <c r="C431" s="48" t="s">
        <v>398</v>
      </c>
      <c r="D431" s="48">
        <v>2</v>
      </c>
      <c r="E431" s="111">
        <v>106</v>
      </c>
      <c r="F431" s="114"/>
      <c r="G431" s="157"/>
      <c r="H431" s="157"/>
      <c r="I431" s="106">
        <f t="shared" si="38"/>
        <v>0</v>
      </c>
      <c r="J431" s="49"/>
      <c r="K431" s="115">
        <f t="shared" si="39"/>
        <v>106</v>
      </c>
      <c r="L431" s="106">
        <f t="shared" si="40"/>
        <v>1</v>
      </c>
    </row>
    <row r="432" spans="1:12" x14ac:dyDescent="0.2">
      <c r="A432" s="48" t="s">
        <v>331</v>
      </c>
      <c r="B432" s="48" t="s">
        <v>1070</v>
      </c>
      <c r="C432" s="48" t="s">
        <v>1071</v>
      </c>
      <c r="D432" s="48">
        <v>2</v>
      </c>
      <c r="E432" s="111">
        <v>106</v>
      </c>
      <c r="F432" s="114"/>
      <c r="G432" s="49" t="s">
        <v>30</v>
      </c>
      <c r="H432" s="153">
        <v>3</v>
      </c>
      <c r="I432" s="106">
        <f t="shared" si="38"/>
        <v>2.8301886792452831E-2</v>
      </c>
      <c r="J432" s="49"/>
      <c r="K432" s="115">
        <f t="shared" si="39"/>
        <v>103</v>
      </c>
      <c r="L432" s="106">
        <f t="shared" si="40"/>
        <v>0.97169811320754718</v>
      </c>
    </row>
    <row r="433" spans="1:12" x14ac:dyDescent="0.2">
      <c r="A433" s="48" t="s">
        <v>331</v>
      </c>
      <c r="B433" s="48" t="s">
        <v>1120</v>
      </c>
      <c r="C433" s="48" t="s">
        <v>1121</v>
      </c>
      <c r="D433" s="48">
        <v>2</v>
      </c>
      <c r="E433" s="111">
        <v>106</v>
      </c>
      <c r="F433" s="114"/>
      <c r="G433" s="49" t="s">
        <v>30</v>
      </c>
      <c r="H433" s="153">
        <v>3</v>
      </c>
      <c r="I433" s="106">
        <f t="shared" si="38"/>
        <v>2.8301886792452831E-2</v>
      </c>
      <c r="J433" s="49"/>
      <c r="K433" s="115">
        <f t="shared" si="39"/>
        <v>103</v>
      </c>
      <c r="L433" s="106">
        <f t="shared" si="40"/>
        <v>0.97169811320754718</v>
      </c>
    </row>
    <row r="434" spans="1:12" x14ac:dyDescent="0.2">
      <c r="A434" s="111" t="s">
        <v>331</v>
      </c>
      <c r="B434" s="111" t="s">
        <v>1117</v>
      </c>
      <c r="C434" s="111" t="s">
        <v>286</v>
      </c>
      <c r="D434" s="111">
        <v>2</v>
      </c>
      <c r="E434" s="111">
        <v>106</v>
      </c>
      <c r="F434" s="114"/>
      <c r="G434" s="49" t="s">
        <v>30</v>
      </c>
      <c r="H434" s="153">
        <v>29</v>
      </c>
      <c r="I434" s="106">
        <f t="shared" si="38"/>
        <v>0.27358490566037735</v>
      </c>
      <c r="J434" s="49"/>
      <c r="K434" s="115">
        <f t="shared" si="39"/>
        <v>77</v>
      </c>
      <c r="L434" s="106">
        <f t="shared" si="40"/>
        <v>0.72641509433962259</v>
      </c>
    </row>
    <row r="435" spans="1:12" x14ac:dyDescent="0.2">
      <c r="A435" s="111" t="s">
        <v>331</v>
      </c>
      <c r="B435" s="111" t="s">
        <v>1055</v>
      </c>
      <c r="C435" s="111" t="s">
        <v>1056</v>
      </c>
      <c r="D435" s="111">
        <v>2</v>
      </c>
      <c r="E435" s="111">
        <v>106</v>
      </c>
      <c r="F435" s="114"/>
      <c r="G435" s="49"/>
      <c r="H435" s="115"/>
      <c r="I435" s="106">
        <f t="shared" si="38"/>
        <v>0</v>
      </c>
      <c r="J435" s="49"/>
      <c r="K435" s="115">
        <f t="shared" si="39"/>
        <v>106</v>
      </c>
      <c r="L435" s="106">
        <f t="shared" si="40"/>
        <v>1</v>
      </c>
    </row>
    <row r="436" spans="1:12" x14ac:dyDescent="0.2">
      <c r="A436" s="111" t="s">
        <v>331</v>
      </c>
      <c r="B436" s="111" t="s">
        <v>1051</v>
      </c>
      <c r="C436" s="111" t="s">
        <v>1052</v>
      </c>
      <c r="D436" s="111">
        <v>2</v>
      </c>
      <c r="E436" s="111">
        <v>106</v>
      </c>
      <c r="F436" s="114"/>
      <c r="G436" s="49" t="s">
        <v>30</v>
      </c>
      <c r="H436" s="153">
        <v>2</v>
      </c>
      <c r="I436" s="106">
        <f t="shared" si="38"/>
        <v>1.8867924528301886E-2</v>
      </c>
      <c r="J436" s="49"/>
      <c r="K436" s="115">
        <f t="shared" si="39"/>
        <v>104</v>
      </c>
      <c r="L436" s="106">
        <f t="shared" si="40"/>
        <v>0.98113207547169812</v>
      </c>
    </row>
    <row r="437" spans="1:12" x14ac:dyDescent="0.2">
      <c r="A437" s="48" t="s">
        <v>331</v>
      </c>
      <c r="B437" s="48" t="s">
        <v>1082</v>
      </c>
      <c r="C437" s="48" t="s">
        <v>1083</v>
      </c>
      <c r="D437" s="48">
        <v>2</v>
      </c>
      <c r="E437" s="111">
        <v>106</v>
      </c>
      <c r="F437" s="108"/>
      <c r="G437" s="157"/>
      <c r="H437" s="118"/>
      <c r="I437" s="106">
        <f t="shared" si="38"/>
        <v>0</v>
      </c>
      <c r="J437" s="49"/>
      <c r="K437" s="115">
        <f t="shared" si="39"/>
        <v>106</v>
      </c>
      <c r="L437" s="106">
        <f t="shared" si="40"/>
        <v>1</v>
      </c>
    </row>
    <row r="438" spans="1:12" x14ac:dyDescent="0.2">
      <c r="A438" s="48" t="s">
        <v>331</v>
      </c>
      <c r="B438" s="48" t="s">
        <v>1113</v>
      </c>
      <c r="C438" s="48" t="s">
        <v>1114</v>
      </c>
      <c r="D438" s="48">
        <v>2</v>
      </c>
      <c r="E438" s="111">
        <v>106</v>
      </c>
      <c r="F438" s="114"/>
      <c r="G438" s="49"/>
      <c r="H438" s="115"/>
      <c r="I438" s="106">
        <f t="shared" si="38"/>
        <v>0</v>
      </c>
      <c r="J438" s="49"/>
      <c r="K438" s="115">
        <f t="shared" si="39"/>
        <v>106</v>
      </c>
      <c r="L438" s="106">
        <f t="shared" si="40"/>
        <v>1</v>
      </c>
    </row>
    <row r="439" spans="1:12" x14ac:dyDescent="0.2">
      <c r="A439" s="48" t="s">
        <v>331</v>
      </c>
      <c r="B439" s="48" t="s">
        <v>1105</v>
      </c>
      <c r="C439" s="48" t="s">
        <v>1106</v>
      </c>
      <c r="D439" s="48">
        <v>2</v>
      </c>
      <c r="E439" s="111">
        <v>106</v>
      </c>
      <c r="F439" s="114"/>
      <c r="G439" s="49"/>
      <c r="H439" s="115"/>
      <c r="I439" s="106">
        <f t="shared" si="38"/>
        <v>0</v>
      </c>
      <c r="J439" s="49"/>
      <c r="K439" s="115">
        <f t="shared" si="39"/>
        <v>106</v>
      </c>
      <c r="L439" s="106">
        <f t="shared" si="40"/>
        <v>1</v>
      </c>
    </row>
    <row r="440" spans="1:12" x14ac:dyDescent="0.2">
      <c r="A440" s="48" t="s">
        <v>331</v>
      </c>
      <c r="B440" s="48" t="s">
        <v>1049</v>
      </c>
      <c r="C440" s="48" t="s">
        <v>1050</v>
      </c>
      <c r="D440" s="48">
        <v>2</v>
      </c>
      <c r="E440" s="111">
        <v>106</v>
      </c>
      <c r="F440" s="114"/>
      <c r="G440" s="49"/>
      <c r="H440" s="115"/>
      <c r="I440" s="106">
        <f t="shared" si="38"/>
        <v>0</v>
      </c>
      <c r="J440" s="49"/>
      <c r="K440" s="115">
        <f t="shared" si="39"/>
        <v>106</v>
      </c>
      <c r="L440" s="106">
        <f t="shared" si="40"/>
        <v>1</v>
      </c>
    </row>
    <row r="441" spans="1:12" x14ac:dyDescent="0.2">
      <c r="A441" s="120" t="s">
        <v>331</v>
      </c>
      <c r="B441" s="120" t="s">
        <v>399</v>
      </c>
      <c r="C441" s="120" t="s">
        <v>400</v>
      </c>
      <c r="D441" s="120">
        <v>2</v>
      </c>
      <c r="E441" s="120">
        <v>106</v>
      </c>
      <c r="F441" s="108"/>
      <c r="G441" s="49" t="s">
        <v>30</v>
      </c>
      <c r="H441" s="153">
        <v>16</v>
      </c>
      <c r="I441" s="106">
        <f t="shared" si="38"/>
        <v>0.15094339622641509</v>
      </c>
      <c r="J441" s="49"/>
      <c r="K441" s="115">
        <f t="shared" si="39"/>
        <v>90</v>
      </c>
      <c r="L441" s="106">
        <f t="shared" si="40"/>
        <v>0.84905660377358494</v>
      </c>
    </row>
    <row r="442" spans="1:12" x14ac:dyDescent="0.2">
      <c r="A442" s="120" t="s">
        <v>331</v>
      </c>
      <c r="B442" s="120" t="s">
        <v>401</v>
      </c>
      <c r="C442" s="120" t="s">
        <v>402</v>
      </c>
      <c r="D442" s="120">
        <v>2</v>
      </c>
      <c r="E442" s="120">
        <v>106</v>
      </c>
      <c r="F442" s="108"/>
      <c r="G442" s="49" t="s">
        <v>30</v>
      </c>
      <c r="H442" s="153">
        <v>2</v>
      </c>
      <c r="I442" s="106">
        <f t="shared" si="38"/>
        <v>1.8867924528301886E-2</v>
      </c>
      <c r="J442" s="49"/>
      <c r="K442" s="115">
        <f t="shared" si="39"/>
        <v>104</v>
      </c>
      <c r="L442" s="106">
        <f t="shared" si="40"/>
        <v>0.98113207547169812</v>
      </c>
    </row>
    <row r="443" spans="1:12" x14ac:dyDescent="0.2">
      <c r="A443" s="111" t="s">
        <v>331</v>
      </c>
      <c r="B443" s="111" t="s">
        <v>1122</v>
      </c>
      <c r="C443" s="111" t="s">
        <v>1123</v>
      </c>
      <c r="D443" s="111">
        <v>2</v>
      </c>
      <c r="E443" s="111">
        <v>106</v>
      </c>
      <c r="F443" s="114"/>
      <c r="G443" s="49" t="s">
        <v>30</v>
      </c>
      <c r="H443" s="153">
        <v>3</v>
      </c>
      <c r="I443" s="106">
        <f t="shared" si="38"/>
        <v>2.8301886792452831E-2</v>
      </c>
      <c r="J443" s="49"/>
      <c r="K443" s="115">
        <f t="shared" si="39"/>
        <v>103</v>
      </c>
      <c r="L443" s="106">
        <f t="shared" si="40"/>
        <v>0.97169811320754718</v>
      </c>
    </row>
    <row r="444" spans="1:12" x14ac:dyDescent="0.2">
      <c r="A444" s="120" t="s">
        <v>331</v>
      </c>
      <c r="B444" s="120" t="s">
        <v>403</v>
      </c>
      <c r="C444" s="120" t="s">
        <v>404</v>
      </c>
      <c r="D444" s="120">
        <v>2</v>
      </c>
      <c r="E444" s="120">
        <v>106</v>
      </c>
      <c r="F444" s="108"/>
      <c r="G444" s="157"/>
      <c r="H444" s="157"/>
      <c r="I444" s="106">
        <f t="shared" si="38"/>
        <v>0</v>
      </c>
      <c r="J444" s="49"/>
      <c r="K444" s="115">
        <f t="shared" si="39"/>
        <v>106</v>
      </c>
      <c r="L444" s="106">
        <f t="shared" si="40"/>
        <v>1</v>
      </c>
    </row>
    <row r="445" spans="1:12" x14ac:dyDescent="0.2">
      <c r="A445" s="120" t="s">
        <v>331</v>
      </c>
      <c r="B445" s="120" t="s">
        <v>405</v>
      </c>
      <c r="C445" s="120" t="s">
        <v>406</v>
      </c>
      <c r="D445" s="120">
        <v>2</v>
      </c>
      <c r="E445" s="120">
        <v>106</v>
      </c>
      <c r="F445" s="108"/>
      <c r="G445" s="49" t="s">
        <v>30</v>
      </c>
      <c r="H445" s="153">
        <v>2</v>
      </c>
      <c r="I445" s="106">
        <f t="shared" si="38"/>
        <v>1.8867924528301886E-2</v>
      </c>
      <c r="J445" s="49"/>
      <c r="K445" s="115">
        <f t="shared" si="39"/>
        <v>104</v>
      </c>
      <c r="L445" s="106">
        <f t="shared" si="40"/>
        <v>0.98113207547169812</v>
      </c>
    </row>
    <row r="446" spans="1:12" x14ac:dyDescent="0.2">
      <c r="A446" s="48" t="s">
        <v>331</v>
      </c>
      <c r="B446" s="48" t="s">
        <v>1107</v>
      </c>
      <c r="C446" s="48" t="s">
        <v>1108</v>
      </c>
      <c r="D446" s="48">
        <v>2</v>
      </c>
      <c r="E446" s="111">
        <v>106</v>
      </c>
      <c r="F446" s="114"/>
      <c r="G446" s="49"/>
      <c r="H446" s="115"/>
      <c r="I446" s="106">
        <f t="shared" si="38"/>
        <v>0</v>
      </c>
      <c r="J446" s="49"/>
      <c r="K446" s="115">
        <f t="shared" si="39"/>
        <v>106</v>
      </c>
      <c r="L446" s="106">
        <f t="shared" si="40"/>
        <v>1</v>
      </c>
    </row>
    <row r="447" spans="1:12" x14ac:dyDescent="0.2">
      <c r="A447" s="120" t="s">
        <v>331</v>
      </c>
      <c r="B447" s="120" t="s">
        <v>407</v>
      </c>
      <c r="C447" s="120" t="s">
        <v>408</v>
      </c>
      <c r="D447" s="120">
        <v>2</v>
      </c>
      <c r="E447" s="120">
        <v>106</v>
      </c>
      <c r="F447" s="108"/>
      <c r="G447" s="49" t="s">
        <v>30</v>
      </c>
      <c r="H447" s="153">
        <v>76</v>
      </c>
      <c r="I447" s="106">
        <f t="shared" si="38"/>
        <v>0.71698113207547165</v>
      </c>
      <c r="J447" s="49"/>
      <c r="K447" s="115">
        <f t="shared" si="39"/>
        <v>30</v>
      </c>
      <c r="L447" s="106">
        <f t="shared" si="40"/>
        <v>0.28301886792452829</v>
      </c>
    </row>
    <row r="448" spans="1:12" x14ac:dyDescent="0.2">
      <c r="A448" s="120" t="s">
        <v>331</v>
      </c>
      <c r="B448" s="120" t="s">
        <v>409</v>
      </c>
      <c r="C448" s="120" t="s">
        <v>410</v>
      </c>
      <c r="D448" s="120">
        <v>2</v>
      </c>
      <c r="E448" s="120">
        <v>106</v>
      </c>
      <c r="F448" s="108"/>
      <c r="G448" s="157"/>
      <c r="H448" s="157"/>
      <c r="I448" s="106">
        <f t="shared" si="38"/>
        <v>0</v>
      </c>
      <c r="J448" s="49"/>
      <c r="K448" s="115">
        <f t="shared" si="39"/>
        <v>106</v>
      </c>
      <c r="L448" s="106">
        <f t="shared" si="40"/>
        <v>1</v>
      </c>
    </row>
    <row r="449" spans="1:12" x14ac:dyDescent="0.2">
      <c r="A449" s="120" t="s">
        <v>331</v>
      </c>
      <c r="B449" s="120" t="s">
        <v>411</v>
      </c>
      <c r="C449" s="120" t="s">
        <v>412</v>
      </c>
      <c r="D449" s="120">
        <v>2</v>
      </c>
      <c r="E449" s="120">
        <v>106</v>
      </c>
      <c r="F449" s="108"/>
      <c r="G449" s="49" t="s">
        <v>30</v>
      </c>
      <c r="H449" s="153">
        <v>1</v>
      </c>
      <c r="I449" s="106">
        <f t="shared" si="38"/>
        <v>9.433962264150943E-3</v>
      </c>
      <c r="J449" s="49"/>
      <c r="K449" s="115">
        <f t="shared" si="39"/>
        <v>105</v>
      </c>
      <c r="L449" s="106">
        <f t="shared" si="40"/>
        <v>0.99056603773584906</v>
      </c>
    </row>
    <row r="450" spans="1:12" x14ac:dyDescent="0.2">
      <c r="A450" s="120" t="s">
        <v>331</v>
      </c>
      <c r="B450" s="120" t="s">
        <v>413</v>
      </c>
      <c r="C450" s="120" t="s">
        <v>414</v>
      </c>
      <c r="D450" s="120">
        <v>2</v>
      </c>
      <c r="E450" s="120">
        <v>106</v>
      </c>
      <c r="F450" s="108"/>
      <c r="G450" s="49" t="s">
        <v>30</v>
      </c>
      <c r="H450" s="153">
        <v>8</v>
      </c>
      <c r="I450" s="106">
        <f t="shared" si="38"/>
        <v>7.5471698113207544E-2</v>
      </c>
      <c r="J450" s="49"/>
      <c r="K450" s="115">
        <f t="shared" si="39"/>
        <v>98</v>
      </c>
      <c r="L450" s="106">
        <f t="shared" si="40"/>
        <v>0.92452830188679247</v>
      </c>
    </row>
    <row r="451" spans="1:12" x14ac:dyDescent="0.2">
      <c r="A451" s="111" t="s">
        <v>331</v>
      </c>
      <c r="B451" s="111" t="s">
        <v>1097</v>
      </c>
      <c r="C451" s="111" t="s">
        <v>1098</v>
      </c>
      <c r="D451" s="111">
        <v>2</v>
      </c>
      <c r="E451" s="111">
        <v>106</v>
      </c>
      <c r="F451" s="114"/>
      <c r="G451" s="49"/>
      <c r="H451" s="115"/>
      <c r="I451" s="106">
        <f t="shared" si="38"/>
        <v>0</v>
      </c>
      <c r="J451" s="49"/>
      <c r="K451" s="115">
        <f t="shared" si="39"/>
        <v>106</v>
      </c>
      <c r="L451" s="106">
        <f t="shared" si="40"/>
        <v>1</v>
      </c>
    </row>
    <row r="452" spans="1:12" x14ac:dyDescent="0.2">
      <c r="A452" s="120" t="s">
        <v>331</v>
      </c>
      <c r="B452" s="120" t="s">
        <v>415</v>
      </c>
      <c r="C452" s="120" t="s">
        <v>416</v>
      </c>
      <c r="D452" s="120">
        <v>2</v>
      </c>
      <c r="E452" s="120">
        <v>106</v>
      </c>
      <c r="F452" s="114"/>
      <c r="G452" s="49"/>
      <c r="H452" s="49"/>
      <c r="I452" s="106">
        <f t="shared" si="38"/>
        <v>0</v>
      </c>
      <c r="J452" s="49"/>
      <c r="K452" s="115">
        <f t="shared" si="39"/>
        <v>106</v>
      </c>
      <c r="L452" s="106">
        <f t="shared" si="40"/>
        <v>1</v>
      </c>
    </row>
    <row r="453" spans="1:12" x14ac:dyDescent="0.2">
      <c r="A453" s="48" t="s">
        <v>331</v>
      </c>
      <c r="B453" s="48" t="s">
        <v>1091</v>
      </c>
      <c r="C453" s="48" t="s">
        <v>1092</v>
      </c>
      <c r="D453" s="48">
        <v>2</v>
      </c>
      <c r="E453" s="111">
        <v>106</v>
      </c>
      <c r="F453" s="114"/>
      <c r="G453" s="49"/>
      <c r="H453" s="115"/>
      <c r="I453" s="106">
        <f t="shared" si="38"/>
        <v>0</v>
      </c>
      <c r="J453" s="49"/>
      <c r="K453" s="115">
        <f t="shared" si="39"/>
        <v>106</v>
      </c>
      <c r="L453" s="106">
        <f t="shared" si="40"/>
        <v>1</v>
      </c>
    </row>
    <row r="454" spans="1:12" x14ac:dyDescent="0.2">
      <c r="A454" s="112" t="s">
        <v>331</v>
      </c>
      <c r="B454" s="112" t="s">
        <v>1065</v>
      </c>
      <c r="C454" s="112" t="s">
        <v>1066</v>
      </c>
      <c r="D454" s="112">
        <v>2</v>
      </c>
      <c r="E454" s="112">
        <v>106</v>
      </c>
      <c r="F454" s="116"/>
      <c r="G454" s="56" t="s">
        <v>30</v>
      </c>
      <c r="H454" s="166">
        <v>16</v>
      </c>
      <c r="I454" s="107">
        <f t="shared" si="38"/>
        <v>0.15094339622641509</v>
      </c>
      <c r="J454" s="56"/>
      <c r="K454" s="117">
        <f t="shared" si="39"/>
        <v>90</v>
      </c>
      <c r="L454" s="107">
        <f t="shared" si="40"/>
        <v>0.84905660377358494</v>
      </c>
    </row>
    <row r="455" spans="1:12" x14ac:dyDescent="0.2">
      <c r="A455" s="48"/>
      <c r="B455" s="53">
        <f>COUNTA(B366:B454)</f>
        <v>89</v>
      </c>
      <c r="C455" s="48"/>
      <c r="D455" s="61"/>
      <c r="E455" s="142">
        <f>SUM(E366:E454)</f>
        <v>9434</v>
      </c>
      <c r="F455" s="38"/>
      <c r="G455" s="53">
        <f>COUNTA(G366:G454)</f>
        <v>48</v>
      </c>
      <c r="H455" s="53">
        <f>SUM(H366:H454)</f>
        <v>415</v>
      </c>
      <c r="I455" s="39">
        <f t="shared" ref="I455" si="41">H455/E455</f>
        <v>4.398982404070384E-2</v>
      </c>
      <c r="J455" s="156"/>
      <c r="K455" s="128">
        <f t="shared" ref="K455" si="42">E455-H455</f>
        <v>9019</v>
      </c>
      <c r="L455" s="39">
        <f t="shared" ref="L455" si="43">K455/E455</f>
        <v>0.95601017595929616</v>
      </c>
    </row>
    <row r="456" spans="1:12" x14ac:dyDescent="0.2">
      <c r="A456" s="48"/>
      <c r="B456" s="53"/>
      <c r="C456" s="48"/>
      <c r="D456" s="61"/>
      <c r="E456" s="142"/>
      <c r="F456" s="38"/>
      <c r="G456" s="53"/>
      <c r="H456" s="53"/>
      <c r="I456" s="39"/>
      <c r="J456" s="156"/>
      <c r="K456" s="128"/>
      <c r="L456" s="39"/>
    </row>
    <row r="457" spans="1:12" x14ac:dyDescent="0.2">
      <c r="A457" s="120" t="s">
        <v>417</v>
      </c>
      <c r="B457" s="120" t="s">
        <v>418</v>
      </c>
      <c r="C457" s="120" t="s">
        <v>419</v>
      </c>
      <c r="D457" s="120">
        <v>2</v>
      </c>
      <c r="E457" s="120">
        <v>106</v>
      </c>
      <c r="F457" s="108"/>
      <c r="G457" s="157"/>
      <c r="H457" s="157"/>
      <c r="I457" s="106">
        <f t="shared" ref="I457:I474" si="44">H457/E457</f>
        <v>0</v>
      </c>
      <c r="J457" s="49"/>
      <c r="K457" s="115">
        <f t="shared" ref="K457:K474" si="45">E457-H457</f>
        <v>106</v>
      </c>
      <c r="L457" s="106">
        <f t="shared" ref="L457:L474" si="46">K457/E457</f>
        <v>1</v>
      </c>
    </row>
    <row r="458" spans="1:12" x14ac:dyDescent="0.2">
      <c r="A458" s="120" t="s">
        <v>417</v>
      </c>
      <c r="B458" s="120" t="s">
        <v>420</v>
      </c>
      <c r="C458" s="120" t="s">
        <v>421</v>
      </c>
      <c r="D458" s="120">
        <v>2</v>
      </c>
      <c r="E458" s="120">
        <v>106</v>
      </c>
      <c r="F458" s="108"/>
      <c r="G458" s="157"/>
      <c r="H458" s="157"/>
      <c r="I458" s="106">
        <f t="shared" si="44"/>
        <v>0</v>
      </c>
      <c r="J458" s="49"/>
      <c r="K458" s="115">
        <f t="shared" si="45"/>
        <v>106</v>
      </c>
      <c r="L458" s="106">
        <f t="shared" si="46"/>
        <v>1</v>
      </c>
    </row>
    <row r="459" spans="1:12" x14ac:dyDescent="0.2">
      <c r="A459" s="111" t="s">
        <v>417</v>
      </c>
      <c r="B459" s="111" t="s">
        <v>1130</v>
      </c>
      <c r="C459" s="111" t="s">
        <v>1131</v>
      </c>
      <c r="D459" s="111">
        <v>3</v>
      </c>
      <c r="E459" s="111">
        <v>106</v>
      </c>
      <c r="F459" s="114"/>
      <c r="G459" s="49"/>
      <c r="H459" s="115"/>
      <c r="I459" s="106">
        <f t="shared" si="44"/>
        <v>0</v>
      </c>
      <c r="J459" s="49"/>
      <c r="K459" s="115">
        <f t="shared" si="45"/>
        <v>106</v>
      </c>
      <c r="L459" s="106">
        <f t="shared" si="46"/>
        <v>1</v>
      </c>
    </row>
    <row r="460" spans="1:12" x14ac:dyDescent="0.2">
      <c r="A460" s="48" t="s">
        <v>417</v>
      </c>
      <c r="B460" s="48" t="s">
        <v>1134</v>
      </c>
      <c r="C460" s="48" t="s">
        <v>1135</v>
      </c>
      <c r="D460" s="48">
        <v>3</v>
      </c>
      <c r="E460" s="111">
        <v>106</v>
      </c>
      <c r="F460" s="114"/>
      <c r="G460" s="49"/>
      <c r="H460" s="115"/>
      <c r="I460" s="106">
        <f t="shared" si="44"/>
        <v>0</v>
      </c>
      <c r="J460" s="49"/>
      <c r="K460" s="115">
        <f t="shared" si="45"/>
        <v>106</v>
      </c>
      <c r="L460" s="106">
        <f t="shared" si="46"/>
        <v>1</v>
      </c>
    </row>
    <row r="461" spans="1:12" x14ac:dyDescent="0.2">
      <c r="A461" s="48" t="s">
        <v>417</v>
      </c>
      <c r="B461" s="48" t="s">
        <v>1292</v>
      </c>
      <c r="C461" s="48" t="s">
        <v>1293</v>
      </c>
      <c r="D461" s="48">
        <v>2</v>
      </c>
      <c r="E461" s="111">
        <v>106</v>
      </c>
      <c r="F461" s="114"/>
      <c r="G461" s="49"/>
      <c r="H461" s="115"/>
      <c r="I461" s="106">
        <f t="shared" si="44"/>
        <v>0</v>
      </c>
      <c r="J461" s="49"/>
      <c r="K461" s="115">
        <f t="shared" si="45"/>
        <v>106</v>
      </c>
      <c r="L461" s="106">
        <f t="shared" si="46"/>
        <v>1</v>
      </c>
    </row>
    <row r="462" spans="1:12" x14ac:dyDescent="0.2">
      <c r="A462" s="120" t="s">
        <v>417</v>
      </c>
      <c r="B462" s="120" t="s">
        <v>422</v>
      </c>
      <c r="C462" s="120" t="s">
        <v>423</v>
      </c>
      <c r="D462" s="120">
        <v>2</v>
      </c>
      <c r="E462" s="120">
        <v>106</v>
      </c>
      <c r="F462" s="108"/>
      <c r="G462" s="157" t="s">
        <v>30</v>
      </c>
      <c r="H462" s="153">
        <v>5</v>
      </c>
      <c r="I462" s="106">
        <f t="shared" si="44"/>
        <v>4.716981132075472E-2</v>
      </c>
      <c r="J462" s="49"/>
      <c r="K462" s="115">
        <f t="shared" si="45"/>
        <v>101</v>
      </c>
      <c r="L462" s="106">
        <f t="shared" si="46"/>
        <v>0.95283018867924529</v>
      </c>
    </row>
    <row r="463" spans="1:12" x14ac:dyDescent="0.2">
      <c r="A463" s="120" t="s">
        <v>417</v>
      </c>
      <c r="B463" s="120" t="s">
        <v>424</v>
      </c>
      <c r="C463" s="120" t="s">
        <v>425</v>
      </c>
      <c r="D463" s="120">
        <v>2</v>
      </c>
      <c r="E463" s="120">
        <v>106</v>
      </c>
      <c r="F463" s="108"/>
      <c r="G463" s="157"/>
      <c r="H463" s="157"/>
      <c r="I463" s="106">
        <f t="shared" si="44"/>
        <v>0</v>
      </c>
      <c r="J463" s="49"/>
      <c r="K463" s="115">
        <f t="shared" si="45"/>
        <v>106</v>
      </c>
      <c r="L463" s="106">
        <f t="shared" si="46"/>
        <v>1</v>
      </c>
    </row>
    <row r="464" spans="1:12" x14ac:dyDescent="0.2">
      <c r="A464" s="111" t="s">
        <v>417</v>
      </c>
      <c r="B464" s="111" t="s">
        <v>1138</v>
      </c>
      <c r="C464" s="111" t="s">
        <v>1139</v>
      </c>
      <c r="D464" s="111">
        <v>3</v>
      </c>
      <c r="E464" s="111">
        <v>106</v>
      </c>
      <c r="F464" s="114"/>
      <c r="G464" s="49"/>
      <c r="H464" s="115"/>
      <c r="I464" s="106">
        <f t="shared" si="44"/>
        <v>0</v>
      </c>
      <c r="J464" s="49"/>
      <c r="K464" s="115">
        <f t="shared" si="45"/>
        <v>106</v>
      </c>
      <c r="L464" s="106">
        <f t="shared" si="46"/>
        <v>1</v>
      </c>
    </row>
    <row r="465" spans="1:12" x14ac:dyDescent="0.2">
      <c r="A465" s="120" t="s">
        <v>417</v>
      </c>
      <c r="B465" s="120" t="s">
        <v>426</v>
      </c>
      <c r="C465" s="120" t="s">
        <v>427</v>
      </c>
      <c r="D465" s="120">
        <v>3</v>
      </c>
      <c r="E465" s="120">
        <v>106</v>
      </c>
      <c r="F465" s="114"/>
      <c r="G465" s="165" t="s">
        <v>30</v>
      </c>
      <c r="H465" s="153">
        <v>1</v>
      </c>
      <c r="I465" s="106">
        <f t="shared" si="44"/>
        <v>9.433962264150943E-3</v>
      </c>
      <c r="J465" s="49"/>
      <c r="K465" s="115">
        <f t="shared" si="45"/>
        <v>105</v>
      </c>
      <c r="L465" s="106">
        <f t="shared" si="46"/>
        <v>0.99056603773584906</v>
      </c>
    </row>
    <row r="466" spans="1:12" x14ac:dyDescent="0.2">
      <c r="A466" s="111" t="s">
        <v>417</v>
      </c>
      <c r="B466" s="111" t="s">
        <v>1144</v>
      </c>
      <c r="C466" s="111" t="s">
        <v>1145</v>
      </c>
      <c r="D466" s="111">
        <v>2</v>
      </c>
      <c r="E466" s="111">
        <v>106</v>
      </c>
      <c r="F466" s="108"/>
      <c r="G466" s="157"/>
      <c r="H466" s="118"/>
      <c r="I466" s="106">
        <f t="shared" si="44"/>
        <v>0</v>
      </c>
      <c r="J466" s="49"/>
      <c r="K466" s="115">
        <f t="shared" si="45"/>
        <v>106</v>
      </c>
      <c r="L466" s="106">
        <f t="shared" si="46"/>
        <v>1</v>
      </c>
    </row>
    <row r="467" spans="1:12" x14ac:dyDescent="0.2">
      <c r="A467" s="111" t="s">
        <v>417</v>
      </c>
      <c r="B467" s="111" t="s">
        <v>1136</v>
      </c>
      <c r="C467" s="111" t="s">
        <v>1137</v>
      </c>
      <c r="D467" s="111">
        <v>3</v>
      </c>
      <c r="E467" s="111">
        <v>106</v>
      </c>
      <c r="F467" s="114"/>
      <c r="G467" s="49"/>
      <c r="H467" s="115"/>
      <c r="I467" s="106">
        <f t="shared" si="44"/>
        <v>0</v>
      </c>
      <c r="J467" s="49"/>
      <c r="K467" s="115">
        <f t="shared" si="45"/>
        <v>106</v>
      </c>
      <c r="L467" s="106">
        <f t="shared" si="46"/>
        <v>1</v>
      </c>
    </row>
    <row r="468" spans="1:12" x14ac:dyDescent="0.2">
      <c r="A468" s="111" t="s">
        <v>417</v>
      </c>
      <c r="B468" s="111" t="s">
        <v>1132</v>
      </c>
      <c r="C468" s="111" t="s">
        <v>1133</v>
      </c>
      <c r="D468" s="111">
        <v>3</v>
      </c>
      <c r="E468" s="111">
        <v>106</v>
      </c>
      <c r="F468" s="114"/>
      <c r="G468" s="49"/>
      <c r="H468" s="115"/>
      <c r="I468" s="106">
        <f t="shared" si="44"/>
        <v>0</v>
      </c>
      <c r="J468" s="49"/>
      <c r="K468" s="115">
        <f t="shared" si="45"/>
        <v>106</v>
      </c>
      <c r="L468" s="106">
        <f t="shared" si="46"/>
        <v>1</v>
      </c>
    </row>
    <row r="469" spans="1:12" x14ac:dyDescent="0.2">
      <c r="A469" s="111" t="s">
        <v>417</v>
      </c>
      <c r="B469" s="111" t="s">
        <v>1142</v>
      </c>
      <c r="C469" s="111" t="s">
        <v>1143</v>
      </c>
      <c r="D469" s="111">
        <v>3</v>
      </c>
      <c r="E469" s="111">
        <v>106</v>
      </c>
      <c r="F469" s="114"/>
      <c r="G469" s="49"/>
      <c r="H469" s="115"/>
      <c r="I469" s="106">
        <f t="shared" si="44"/>
        <v>0</v>
      </c>
      <c r="J469" s="49"/>
      <c r="K469" s="115">
        <f t="shared" si="45"/>
        <v>106</v>
      </c>
      <c r="L469" s="106">
        <f t="shared" si="46"/>
        <v>1</v>
      </c>
    </row>
    <row r="470" spans="1:12" x14ac:dyDescent="0.2">
      <c r="A470" s="111" t="s">
        <v>417</v>
      </c>
      <c r="B470" s="111" t="s">
        <v>1140</v>
      </c>
      <c r="C470" s="111" t="s">
        <v>1141</v>
      </c>
      <c r="D470" s="111">
        <v>3</v>
      </c>
      <c r="E470" s="111">
        <v>106</v>
      </c>
      <c r="F470" s="114"/>
      <c r="G470" s="165" t="s">
        <v>30</v>
      </c>
      <c r="H470" s="153">
        <v>18</v>
      </c>
      <c r="I470" s="106">
        <f t="shared" si="44"/>
        <v>0.16981132075471697</v>
      </c>
      <c r="J470" s="49"/>
      <c r="K470" s="115">
        <f t="shared" si="45"/>
        <v>88</v>
      </c>
      <c r="L470" s="106">
        <f t="shared" si="46"/>
        <v>0.83018867924528306</v>
      </c>
    </row>
    <row r="471" spans="1:12" x14ac:dyDescent="0.2">
      <c r="A471" s="120" t="s">
        <v>417</v>
      </c>
      <c r="B471" s="120" t="s">
        <v>428</v>
      </c>
      <c r="C471" s="120" t="s">
        <v>429</v>
      </c>
      <c r="D471" s="120">
        <v>2</v>
      </c>
      <c r="E471" s="120">
        <v>106</v>
      </c>
      <c r="F471" s="108"/>
      <c r="G471" s="157"/>
      <c r="H471" s="157"/>
      <c r="I471" s="106">
        <f t="shared" si="44"/>
        <v>0</v>
      </c>
      <c r="J471" s="49"/>
      <c r="K471" s="115">
        <f t="shared" si="45"/>
        <v>106</v>
      </c>
      <c r="L471" s="106">
        <f t="shared" si="46"/>
        <v>1</v>
      </c>
    </row>
    <row r="472" spans="1:12" x14ac:dyDescent="0.2">
      <c r="A472" s="120" t="s">
        <v>417</v>
      </c>
      <c r="B472" s="120" t="s">
        <v>430</v>
      </c>
      <c r="C472" s="120" t="s">
        <v>431</v>
      </c>
      <c r="D472" s="120">
        <v>2</v>
      </c>
      <c r="E472" s="120">
        <v>106</v>
      </c>
      <c r="F472" s="108"/>
      <c r="G472" s="157"/>
      <c r="H472" s="157"/>
      <c r="I472" s="106">
        <f t="shared" si="44"/>
        <v>0</v>
      </c>
      <c r="J472" s="49"/>
      <c r="K472" s="115">
        <f t="shared" si="45"/>
        <v>106</v>
      </c>
      <c r="L472" s="106">
        <f t="shared" si="46"/>
        <v>1</v>
      </c>
    </row>
    <row r="473" spans="1:12" x14ac:dyDescent="0.2">
      <c r="A473" s="120" t="s">
        <v>417</v>
      </c>
      <c r="B473" s="120" t="s">
        <v>432</v>
      </c>
      <c r="C473" s="120" t="s">
        <v>433</v>
      </c>
      <c r="D473" s="120">
        <v>2</v>
      </c>
      <c r="E473" s="120">
        <v>106</v>
      </c>
      <c r="F473" s="108"/>
      <c r="G473" s="157"/>
      <c r="H473" s="157"/>
      <c r="I473" s="106">
        <f t="shared" si="44"/>
        <v>0</v>
      </c>
      <c r="J473" s="49"/>
      <c r="K473" s="115">
        <f t="shared" si="45"/>
        <v>106</v>
      </c>
      <c r="L473" s="106">
        <f t="shared" si="46"/>
        <v>1</v>
      </c>
    </row>
    <row r="474" spans="1:12" x14ac:dyDescent="0.2">
      <c r="A474" s="122" t="s">
        <v>417</v>
      </c>
      <c r="B474" s="122" t="s">
        <v>434</v>
      </c>
      <c r="C474" s="122" t="s">
        <v>435</v>
      </c>
      <c r="D474" s="122">
        <v>2</v>
      </c>
      <c r="E474" s="122">
        <v>106</v>
      </c>
      <c r="F474" s="116"/>
      <c r="G474" s="56"/>
      <c r="H474" s="56"/>
      <c r="I474" s="107">
        <f t="shared" si="44"/>
        <v>0</v>
      </c>
      <c r="J474" s="56"/>
      <c r="K474" s="117">
        <f t="shared" si="45"/>
        <v>106</v>
      </c>
      <c r="L474" s="107">
        <f t="shared" si="46"/>
        <v>1</v>
      </c>
    </row>
    <row r="475" spans="1:12" x14ac:dyDescent="0.2">
      <c r="A475" s="48"/>
      <c r="B475" s="53">
        <f>COUNTA(B457:B474)</f>
        <v>18</v>
      </c>
      <c r="C475" s="48"/>
      <c r="D475" s="61"/>
      <c r="E475" s="142">
        <f>SUM(E457:E474)</f>
        <v>1908</v>
      </c>
      <c r="F475" s="38"/>
      <c r="G475" s="53">
        <f>COUNTA(G457:G474)</f>
        <v>3</v>
      </c>
      <c r="H475" s="53">
        <f>SUM(H457:H474)</f>
        <v>24</v>
      </c>
      <c r="I475" s="39">
        <f t="shared" ref="I475" si="47">H475/E475</f>
        <v>1.2578616352201259E-2</v>
      </c>
      <c r="J475" s="156"/>
      <c r="K475" s="128">
        <f t="shared" ref="K475" si="48">E475-H475</f>
        <v>1884</v>
      </c>
      <c r="L475" s="39">
        <f t="shared" ref="L475" si="49">K475/E475</f>
        <v>0.98742138364779874</v>
      </c>
    </row>
    <row r="476" spans="1:12" x14ac:dyDescent="0.2">
      <c r="A476" s="48"/>
      <c r="B476" s="53"/>
      <c r="C476" s="48"/>
      <c r="D476" s="61"/>
      <c r="E476" s="142"/>
      <c r="F476" s="38"/>
      <c r="G476" s="53"/>
      <c r="H476" s="53"/>
      <c r="I476" s="39"/>
      <c r="J476" s="156"/>
      <c r="K476" s="128"/>
      <c r="L476" s="39"/>
    </row>
    <row r="477" spans="1:12" x14ac:dyDescent="0.2">
      <c r="A477" s="120" t="s">
        <v>436</v>
      </c>
      <c r="B477" s="120" t="s">
        <v>437</v>
      </c>
      <c r="C477" s="120" t="s">
        <v>438</v>
      </c>
      <c r="D477" s="120">
        <v>2</v>
      </c>
      <c r="E477" s="120">
        <v>106</v>
      </c>
      <c r="F477" s="108"/>
      <c r="G477" s="157" t="s">
        <v>30</v>
      </c>
      <c r="H477" s="153">
        <v>3</v>
      </c>
      <c r="I477" s="106">
        <f t="shared" ref="I477:I500" si="50">H477/E477</f>
        <v>2.8301886792452831E-2</v>
      </c>
      <c r="J477" s="49"/>
      <c r="K477" s="115">
        <f t="shared" ref="K477:K500" si="51">E477-H477</f>
        <v>103</v>
      </c>
      <c r="L477" s="106">
        <f t="shared" ref="L477:L500" si="52">K477/E477</f>
        <v>0.97169811320754718</v>
      </c>
    </row>
    <row r="478" spans="1:12" x14ac:dyDescent="0.2">
      <c r="A478" s="120" t="s">
        <v>436</v>
      </c>
      <c r="B478" s="120" t="s">
        <v>439</v>
      </c>
      <c r="C478" s="120" t="s">
        <v>335</v>
      </c>
      <c r="D478" s="120">
        <v>2</v>
      </c>
      <c r="E478" s="120">
        <v>106</v>
      </c>
      <c r="F478" s="108"/>
      <c r="G478" s="165" t="s">
        <v>30</v>
      </c>
      <c r="H478" s="153">
        <v>4</v>
      </c>
      <c r="I478" s="106">
        <f t="shared" si="50"/>
        <v>3.7735849056603772E-2</v>
      </c>
      <c r="J478" s="49"/>
      <c r="K478" s="115">
        <f t="shared" si="51"/>
        <v>102</v>
      </c>
      <c r="L478" s="106">
        <f t="shared" si="52"/>
        <v>0.96226415094339623</v>
      </c>
    </row>
    <row r="479" spans="1:12" x14ac:dyDescent="0.2">
      <c r="A479" s="120" t="s">
        <v>436</v>
      </c>
      <c r="B479" s="120" t="s">
        <v>440</v>
      </c>
      <c r="C479" s="120" t="s">
        <v>441</v>
      </c>
      <c r="D479" s="120">
        <v>2</v>
      </c>
      <c r="E479" s="120">
        <v>106</v>
      </c>
      <c r="F479" s="108"/>
      <c r="G479" s="157"/>
      <c r="H479" s="157"/>
      <c r="I479" s="106">
        <f t="shared" si="50"/>
        <v>0</v>
      </c>
      <c r="J479" s="49"/>
      <c r="K479" s="115">
        <f t="shared" si="51"/>
        <v>106</v>
      </c>
      <c r="L479" s="106">
        <f t="shared" si="52"/>
        <v>1</v>
      </c>
    </row>
    <row r="480" spans="1:12" x14ac:dyDescent="0.2">
      <c r="A480" s="120" t="s">
        <v>436</v>
      </c>
      <c r="B480" s="120" t="s">
        <v>442</v>
      </c>
      <c r="C480" s="120" t="s">
        <v>443</v>
      </c>
      <c r="D480" s="120">
        <v>2</v>
      </c>
      <c r="E480" s="120">
        <v>106</v>
      </c>
      <c r="F480" s="108"/>
      <c r="G480" s="165" t="s">
        <v>30</v>
      </c>
      <c r="H480" s="153">
        <v>2</v>
      </c>
      <c r="I480" s="106">
        <f t="shared" si="50"/>
        <v>1.8867924528301886E-2</v>
      </c>
      <c r="J480" s="49"/>
      <c r="K480" s="115">
        <f t="shared" si="51"/>
        <v>104</v>
      </c>
      <c r="L480" s="106">
        <f t="shared" si="52"/>
        <v>0.98113207547169812</v>
      </c>
    </row>
    <row r="481" spans="1:12" x14ac:dyDescent="0.2">
      <c r="A481" s="120" t="s">
        <v>436</v>
      </c>
      <c r="B481" s="120" t="s">
        <v>444</v>
      </c>
      <c r="C481" s="120" t="s">
        <v>445</v>
      </c>
      <c r="D481" s="120">
        <v>2</v>
      </c>
      <c r="E481" s="120">
        <v>106</v>
      </c>
      <c r="F481" s="108"/>
      <c r="G481" s="165" t="s">
        <v>30</v>
      </c>
      <c r="H481" s="153">
        <v>1</v>
      </c>
      <c r="I481" s="106">
        <f t="shared" si="50"/>
        <v>9.433962264150943E-3</v>
      </c>
      <c r="J481" s="49"/>
      <c r="K481" s="115">
        <f t="shared" si="51"/>
        <v>105</v>
      </c>
      <c r="L481" s="106">
        <f t="shared" si="52"/>
        <v>0.99056603773584906</v>
      </c>
    </row>
    <row r="482" spans="1:12" x14ac:dyDescent="0.2">
      <c r="A482" s="120" t="s">
        <v>436</v>
      </c>
      <c r="B482" s="120" t="s">
        <v>446</v>
      </c>
      <c r="C482" s="120" t="s">
        <v>447</v>
      </c>
      <c r="D482" s="120">
        <v>2</v>
      </c>
      <c r="E482" s="120">
        <v>106</v>
      </c>
      <c r="F482" s="108"/>
      <c r="G482" s="165" t="s">
        <v>30</v>
      </c>
      <c r="H482" s="153">
        <v>12</v>
      </c>
      <c r="I482" s="106">
        <f t="shared" si="50"/>
        <v>0.11320754716981132</v>
      </c>
      <c r="J482" s="49"/>
      <c r="K482" s="115">
        <f t="shared" si="51"/>
        <v>94</v>
      </c>
      <c r="L482" s="106">
        <f t="shared" si="52"/>
        <v>0.8867924528301887</v>
      </c>
    </row>
    <row r="483" spans="1:12" x14ac:dyDescent="0.2">
      <c r="A483" s="120" t="s">
        <v>436</v>
      </c>
      <c r="B483" s="120" t="s">
        <v>448</v>
      </c>
      <c r="C483" s="120" t="s">
        <v>449</v>
      </c>
      <c r="D483" s="120">
        <v>2</v>
      </c>
      <c r="E483" s="120">
        <v>106</v>
      </c>
      <c r="F483" s="108"/>
      <c r="G483" s="157"/>
      <c r="H483" s="157"/>
      <c r="I483" s="106">
        <f t="shared" si="50"/>
        <v>0</v>
      </c>
      <c r="J483" s="49"/>
      <c r="K483" s="115">
        <f t="shared" si="51"/>
        <v>106</v>
      </c>
      <c r="L483" s="106">
        <f t="shared" si="52"/>
        <v>1</v>
      </c>
    </row>
    <row r="484" spans="1:12" x14ac:dyDescent="0.2">
      <c r="A484" s="120" t="s">
        <v>436</v>
      </c>
      <c r="B484" s="120" t="s">
        <v>450</v>
      </c>
      <c r="C484" s="120" t="s">
        <v>451</v>
      </c>
      <c r="D484" s="120">
        <v>2</v>
      </c>
      <c r="E484" s="120">
        <v>106</v>
      </c>
      <c r="F484" s="108"/>
      <c r="G484" s="157"/>
      <c r="H484" s="157"/>
      <c r="I484" s="106">
        <f t="shared" si="50"/>
        <v>0</v>
      </c>
      <c r="J484" s="49"/>
      <c r="K484" s="115">
        <f t="shared" si="51"/>
        <v>106</v>
      </c>
      <c r="L484" s="106">
        <f t="shared" si="52"/>
        <v>1</v>
      </c>
    </row>
    <row r="485" spans="1:12" x14ac:dyDescent="0.2">
      <c r="A485" s="120" t="s">
        <v>436</v>
      </c>
      <c r="B485" s="120" t="s">
        <v>452</v>
      </c>
      <c r="C485" s="120" t="s">
        <v>453</v>
      </c>
      <c r="D485" s="120">
        <v>2</v>
      </c>
      <c r="E485" s="120">
        <v>106</v>
      </c>
      <c r="F485" s="108"/>
      <c r="G485" s="165" t="s">
        <v>30</v>
      </c>
      <c r="H485" s="153">
        <v>1</v>
      </c>
      <c r="I485" s="106">
        <f t="shared" si="50"/>
        <v>9.433962264150943E-3</v>
      </c>
      <c r="J485" s="49"/>
      <c r="K485" s="115">
        <f t="shared" si="51"/>
        <v>105</v>
      </c>
      <c r="L485" s="106">
        <f t="shared" si="52"/>
        <v>0.99056603773584906</v>
      </c>
    </row>
    <row r="486" spans="1:12" x14ac:dyDescent="0.2">
      <c r="A486" s="120" t="s">
        <v>436</v>
      </c>
      <c r="B486" s="120" t="s">
        <v>454</v>
      </c>
      <c r="C486" s="120" t="s">
        <v>455</v>
      </c>
      <c r="D486" s="120">
        <v>2</v>
      </c>
      <c r="E486" s="120">
        <v>106</v>
      </c>
      <c r="F486" s="108"/>
      <c r="G486" s="165" t="s">
        <v>30</v>
      </c>
      <c r="H486" s="153">
        <v>1</v>
      </c>
      <c r="I486" s="106">
        <f t="shared" si="50"/>
        <v>9.433962264150943E-3</v>
      </c>
      <c r="J486" s="49"/>
      <c r="K486" s="115">
        <f t="shared" si="51"/>
        <v>105</v>
      </c>
      <c r="L486" s="106">
        <f t="shared" si="52"/>
        <v>0.99056603773584906</v>
      </c>
    </row>
    <row r="487" spans="1:12" x14ac:dyDescent="0.2">
      <c r="A487" s="120" t="s">
        <v>436</v>
      </c>
      <c r="B487" s="120" t="s">
        <v>456</v>
      </c>
      <c r="C487" s="120" t="s">
        <v>457</v>
      </c>
      <c r="D487" s="120">
        <v>2</v>
      </c>
      <c r="E487" s="120">
        <v>106</v>
      </c>
      <c r="F487" s="108"/>
      <c r="G487" s="165" t="s">
        <v>30</v>
      </c>
      <c r="H487" s="153">
        <v>1</v>
      </c>
      <c r="I487" s="106">
        <f t="shared" si="50"/>
        <v>9.433962264150943E-3</v>
      </c>
      <c r="J487" s="49"/>
      <c r="K487" s="115">
        <f t="shared" si="51"/>
        <v>105</v>
      </c>
      <c r="L487" s="106">
        <f t="shared" si="52"/>
        <v>0.99056603773584906</v>
      </c>
    </row>
    <row r="488" spans="1:12" x14ac:dyDescent="0.2">
      <c r="A488" s="120" t="s">
        <v>436</v>
      </c>
      <c r="B488" s="120" t="s">
        <v>458</v>
      </c>
      <c r="C488" s="120" t="s">
        <v>459</v>
      </c>
      <c r="D488" s="120">
        <v>2</v>
      </c>
      <c r="E488" s="120">
        <v>106</v>
      </c>
      <c r="F488" s="108"/>
      <c r="G488" s="165" t="s">
        <v>30</v>
      </c>
      <c r="H488" s="153">
        <v>2</v>
      </c>
      <c r="I488" s="106">
        <f t="shared" si="50"/>
        <v>1.8867924528301886E-2</v>
      </c>
      <c r="J488" s="49"/>
      <c r="K488" s="115">
        <f t="shared" si="51"/>
        <v>104</v>
      </c>
      <c r="L488" s="106">
        <f t="shared" si="52"/>
        <v>0.98113207547169812</v>
      </c>
    </row>
    <row r="489" spans="1:12" x14ac:dyDescent="0.2">
      <c r="A489" s="120" t="s">
        <v>436</v>
      </c>
      <c r="B489" s="120" t="s">
        <v>460</v>
      </c>
      <c r="C489" s="120" t="s">
        <v>461</v>
      </c>
      <c r="D489" s="120">
        <v>2</v>
      </c>
      <c r="E489" s="120">
        <v>106</v>
      </c>
      <c r="F489" s="108"/>
      <c r="G489" s="165" t="s">
        <v>30</v>
      </c>
      <c r="H489" s="153">
        <v>1</v>
      </c>
      <c r="I489" s="106">
        <f t="shared" si="50"/>
        <v>9.433962264150943E-3</v>
      </c>
      <c r="J489" s="49"/>
      <c r="K489" s="115">
        <f t="shared" si="51"/>
        <v>105</v>
      </c>
      <c r="L489" s="106">
        <f t="shared" si="52"/>
        <v>0.99056603773584906</v>
      </c>
    </row>
    <row r="490" spans="1:12" x14ac:dyDescent="0.2">
      <c r="A490" s="120" t="s">
        <v>436</v>
      </c>
      <c r="B490" s="120" t="s">
        <v>462</v>
      </c>
      <c r="C490" s="120" t="s">
        <v>463</v>
      </c>
      <c r="D490" s="120">
        <v>2</v>
      </c>
      <c r="E490" s="120">
        <v>106</v>
      </c>
      <c r="F490" s="108"/>
      <c r="G490" s="165" t="s">
        <v>30</v>
      </c>
      <c r="H490" s="153">
        <v>2</v>
      </c>
      <c r="I490" s="106">
        <f t="shared" si="50"/>
        <v>1.8867924528301886E-2</v>
      </c>
      <c r="J490" s="49"/>
      <c r="K490" s="115">
        <f t="shared" si="51"/>
        <v>104</v>
      </c>
      <c r="L490" s="106">
        <f t="shared" si="52"/>
        <v>0.98113207547169812</v>
      </c>
    </row>
    <row r="491" spans="1:12" x14ac:dyDescent="0.2">
      <c r="A491" s="120" t="s">
        <v>436</v>
      </c>
      <c r="B491" s="120" t="s">
        <v>464</v>
      </c>
      <c r="C491" s="120" t="s">
        <v>465</v>
      </c>
      <c r="D491" s="120">
        <v>2</v>
      </c>
      <c r="E491" s="120">
        <v>106</v>
      </c>
      <c r="F491" s="108"/>
      <c r="G491" s="165" t="s">
        <v>30</v>
      </c>
      <c r="H491" s="153">
        <v>3</v>
      </c>
      <c r="I491" s="106">
        <f t="shared" si="50"/>
        <v>2.8301886792452831E-2</v>
      </c>
      <c r="J491" s="49"/>
      <c r="K491" s="115">
        <f t="shared" si="51"/>
        <v>103</v>
      </c>
      <c r="L491" s="106">
        <f t="shared" si="52"/>
        <v>0.97169811320754718</v>
      </c>
    </row>
    <row r="492" spans="1:12" x14ac:dyDescent="0.2">
      <c r="A492" s="120" t="s">
        <v>436</v>
      </c>
      <c r="B492" s="120" t="s">
        <v>466</v>
      </c>
      <c r="C492" s="120" t="s">
        <v>467</v>
      </c>
      <c r="D492" s="120">
        <v>2</v>
      </c>
      <c r="E492" s="120">
        <v>106</v>
      </c>
      <c r="F492" s="108"/>
      <c r="G492" s="165" t="s">
        <v>30</v>
      </c>
      <c r="H492" s="153">
        <v>3</v>
      </c>
      <c r="I492" s="106">
        <f t="shared" si="50"/>
        <v>2.8301886792452831E-2</v>
      </c>
      <c r="J492" s="49"/>
      <c r="K492" s="115">
        <f t="shared" si="51"/>
        <v>103</v>
      </c>
      <c r="L492" s="106">
        <f t="shared" si="52"/>
        <v>0.97169811320754718</v>
      </c>
    </row>
    <row r="493" spans="1:12" x14ac:dyDescent="0.2">
      <c r="A493" s="120" t="s">
        <v>436</v>
      </c>
      <c r="B493" s="120" t="s">
        <v>468</v>
      </c>
      <c r="C493" s="120" t="s">
        <v>469</v>
      </c>
      <c r="D493" s="120">
        <v>2</v>
      </c>
      <c r="E493" s="120">
        <v>106</v>
      </c>
      <c r="F493" s="108"/>
      <c r="G493" s="157"/>
      <c r="H493" s="157"/>
      <c r="I493" s="106">
        <f t="shared" si="50"/>
        <v>0</v>
      </c>
      <c r="J493" s="49"/>
      <c r="K493" s="115">
        <f t="shared" si="51"/>
        <v>106</v>
      </c>
      <c r="L493" s="106">
        <f t="shared" si="52"/>
        <v>1</v>
      </c>
    </row>
    <row r="494" spans="1:12" x14ac:dyDescent="0.2">
      <c r="A494" s="120" t="s">
        <v>436</v>
      </c>
      <c r="B494" s="120" t="s">
        <v>470</v>
      </c>
      <c r="C494" s="120" t="s">
        <v>471</v>
      </c>
      <c r="D494" s="120">
        <v>2</v>
      </c>
      <c r="E494" s="120">
        <v>106</v>
      </c>
      <c r="F494" s="108"/>
      <c r="G494" s="165" t="s">
        <v>30</v>
      </c>
      <c r="H494" s="153">
        <v>6</v>
      </c>
      <c r="I494" s="106">
        <f t="shared" si="50"/>
        <v>5.6603773584905662E-2</v>
      </c>
      <c r="J494" s="49"/>
      <c r="K494" s="115">
        <f t="shared" si="51"/>
        <v>100</v>
      </c>
      <c r="L494" s="106">
        <f t="shared" si="52"/>
        <v>0.94339622641509435</v>
      </c>
    </row>
    <row r="495" spans="1:12" x14ac:dyDescent="0.2">
      <c r="A495" s="48" t="s">
        <v>436</v>
      </c>
      <c r="B495" s="48" t="s">
        <v>1146</v>
      </c>
      <c r="C495" s="48" t="s">
        <v>1147</v>
      </c>
      <c r="D495" s="48">
        <v>3</v>
      </c>
      <c r="E495" s="111">
        <v>106</v>
      </c>
      <c r="F495" s="114"/>
      <c r="G495" s="49"/>
      <c r="H495" s="115"/>
      <c r="I495" s="106">
        <f t="shared" si="50"/>
        <v>0</v>
      </c>
      <c r="J495" s="49"/>
      <c r="K495" s="115">
        <f t="shared" si="51"/>
        <v>106</v>
      </c>
      <c r="L495" s="106">
        <f t="shared" si="52"/>
        <v>1</v>
      </c>
    </row>
    <row r="496" spans="1:12" x14ac:dyDescent="0.2">
      <c r="A496" s="120" t="s">
        <v>436</v>
      </c>
      <c r="B496" s="120" t="s">
        <v>472</v>
      </c>
      <c r="C496" s="120" t="s">
        <v>473</v>
      </c>
      <c r="D496" s="120">
        <v>1</v>
      </c>
      <c r="E496" s="120">
        <v>106</v>
      </c>
      <c r="F496" s="108"/>
      <c r="G496" s="165" t="s">
        <v>30</v>
      </c>
      <c r="H496" s="153">
        <v>25</v>
      </c>
      <c r="I496" s="106">
        <f t="shared" si="50"/>
        <v>0.23584905660377359</v>
      </c>
      <c r="J496" s="49"/>
      <c r="K496" s="115">
        <f t="shared" si="51"/>
        <v>81</v>
      </c>
      <c r="L496" s="106">
        <f t="shared" si="52"/>
        <v>0.76415094339622647</v>
      </c>
    </row>
    <row r="497" spans="1:12" x14ac:dyDescent="0.2">
      <c r="A497" s="120" t="s">
        <v>436</v>
      </c>
      <c r="B497" s="120" t="s">
        <v>474</v>
      </c>
      <c r="C497" s="120" t="s">
        <v>473</v>
      </c>
      <c r="D497" s="120">
        <v>1</v>
      </c>
      <c r="E497" s="120">
        <v>106</v>
      </c>
      <c r="F497" s="108"/>
      <c r="G497" s="165" t="s">
        <v>30</v>
      </c>
      <c r="H497" s="153">
        <v>21</v>
      </c>
      <c r="I497" s="106">
        <f t="shared" si="50"/>
        <v>0.19811320754716982</v>
      </c>
      <c r="J497" s="49"/>
      <c r="K497" s="115">
        <f t="shared" si="51"/>
        <v>85</v>
      </c>
      <c r="L497" s="106">
        <f t="shared" si="52"/>
        <v>0.80188679245283023</v>
      </c>
    </row>
    <row r="498" spans="1:12" x14ac:dyDescent="0.2">
      <c r="A498" s="120" t="s">
        <v>436</v>
      </c>
      <c r="B498" s="120" t="s">
        <v>475</v>
      </c>
      <c r="C498" s="120" t="s">
        <v>473</v>
      </c>
      <c r="D498" s="120">
        <v>1</v>
      </c>
      <c r="E498" s="120">
        <v>106</v>
      </c>
      <c r="F498" s="108"/>
      <c r="G498" s="165" t="s">
        <v>30</v>
      </c>
      <c r="H498" s="153">
        <v>26</v>
      </c>
      <c r="I498" s="106">
        <f t="shared" si="50"/>
        <v>0.24528301886792453</v>
      </c>
      <c r="J498" s="49"/>
      <c r="K498" s="115">
        <f t="shared" si="51"/>
        <v>80</v>
      </c>
      <c r="L498" s="106">
        <f t="shared" si="52"/>
        <v>0.75471698113207553</v>
      </c>
    </row>
    <row r="499" spans="1:12" x14ac:dyDescent="0.2">
      <c r="A499" s="120" t="s">
        <v>436</v>
      </c>
      <c r="B499" s="120" t="s">
        <v>476</v>
      </c>
      <c r="C499" s="120" t="s">
        <v>473</v>
      </c>
      <c r="D499" s="120">
        <v>1</v>
      </c>
      <c r="E499" s="120">
        <v>106</v>
      </c>
      <c r="F499" s="108"/>
      <c r="G499" s="165" t="s">
        <v>30</v>
      </c>
      <c r="H499" s="153">
        <v>25</v>
      </c>
      <c r="I499" s="106">
        <f t="shared" si="50"/>
        <v>0.23584905660377359</v>
      </c>
      <c r="J499" s="49"/>
      <c r="K499" s="115">
        <f t="shared" si="51"/>
        <v>81</v>
      </c>
      <c r="L499" s="106">
        <f t="shared" si="52"/>
        <v>0.76415094339622647</v>
      </c>
    </row>
    <row r="500" spans="1:12" x14ac:dyDescent="0.2">
      <c r="A500" s="122" t="s">
        <v>436</v>
      </c>
      <c r="B500" s="122" t="s">
        <v>477</v>
      </c>
      <c r="C500" s="122" t="s">
        <v>478</v>
      </c>
      <c r="D500" s="122">
        <v>2</v>
      </c>
      <c r="E500" s="122">
        <v>106</v>
      </c>
      <c r="F500" s="116"/>
      <c r="G500" s="56"/>
      <c r="H500" s="56"/>
      <c r="I500" s="107">
        <f t="shared" si="50"/>
        <v>0</v>
      </c>
      <c r="J500" s="56"/>
      <c r="K500" s="117">
        <f t="shared" si="51"/>
        <v>106</v>
      </c>
      <c r="L500" s="107">
        <f t="shared" si="52"/>
        <v>1</v>
      </c>
    </row>
    <row r="501" spans="1:12" x14ac:dyDescent="0.2">
      <c r="A501" s="48"/>
      <c r="B501" s="53">
        <f>COUNTA(B477:B500)</f>
        <v>24</v>
      </c>
      <c r="C501" s="48"/>
      <c r="D501" s="61"/>
      <c r="E501" s="142">
        <f>SUM(E477:E500)</f>
        <v>2544</v>
      </c>
      <c r="F501" s="38"/>
      <c r="G501" s="53">
        <f>COUNTA(G477:G500)</f>
        <v>18</v>
      </c>
      <c r="H501" s="53">
        <f>SUM(H477:H500)</f>
        <v>139</v>
      </c>
      <c r="I501" s="39">
        <f t="shared" ref="I501" si="53">H501/E501</f>
        <v>5.4638364779874216E-2</v>
      </c>
      <c r="J501" s="156"/>
      <c r="K501" s="128">
        <f t="shared" ref="K501" si="54">E501-H501</f>
        <v>2405</v>
      </c>
      <c r="L501" s="39">
        <f t="shared" ref="L501" si="55">K501/E501</f>
        <v>0.94536163522012584</v>
      </c>
    </row>
    <row r="502" spans="1:12" x14ac:dyDescent="0.2">
      <c r="A502" s="48"/>
      <c r="B502" s="53"/>
      <c r="C502" s="48"/>
      <c r="D502" s="61"/>
      <c r="E502" s="142"/>
      <c r="F502" s="38"/>
      <c r="G502" s="53"/>
      <c r="H502" s="53"/>
      <c r="I502" s="39"/>
      <c r="J502" s="156"/>
      <c r="K502" s="128"/>
      <c r="L502" s="39"/>
    </row>
    <row r="503" spans="1:12" x14ac:dyDescent="0.2">
      <c r="A503" s="120" t="s">
        <v>479</v>
      </c>
      <c r="B503" s="120" t="s">
        <v>480</v>
      </c>
      <c r="C503" s="120" t="s">
        <v>481</v>
      </c>
      <c r="D503" s="120">
        <v>2</v>
      </c>
      <c r="E503" s="120">
        <v>106</v>
      </c>
      <c r="F503" s="108"/>
      <c r="G503" s="157" t="s">
        <v>30</v>
      </c>
      <c r="H503" s="153">
        <v>1</v>
      </c>
      <c r="I503" s="106">
        <f t="shared" ref="I503:I534" si="56">H503/E503</f>
        <v>9.433962264150943E-3</v>
      </c>
      <c r="J503" s="49"/>
      <c r="K503" s="115">
        <f t="shared" ref="K503:K534" si="57">E503-H503</f>
        <v>105</v>
      </c>
      <c r="L503" s="106">
        <f t="shared" ref="L503:L534" si="58">K503/E503</f>
        <v>0.99056603773584906</v>
      </c>
    </row>
    <row r="504" spans="1:12" x14ac:dyDescent="0.2">
      <c r="A504" s="111" t="s">
        <v>479</v>
      </c>
      <c r="B504" s="111" t="s">
        <v>1203</v>
      </c>
      <c r="C504" s="111" t="s">
        <v>1204</v>
      </c>
      <c r="D504" s="111">
        <v>2</v>
      </c>
      <c r="E504" s="111">
        <v>106</v>
      </c>
      <c r="F504" s="114"/>
      <c r="G504" s="49"/>
      <c r="H504" s="115"/>
      <c r="I504" s="106">
        <f t="shared" si="56"/>
        <v>0</v>
      </c>
      <c r="J504" s="49"/>
      <c r="K504" s="115">
        <f t="shared" si="57"/>
        <v>106</v>
      </c>
      <c r="L504" s="106">
        <f t="shared" si="58"/>
        <v>1</v>
      </c>
    </row>
    <row r="505" spans="1:12" x14ac:dyDescent="0.2">
      <c r="A505" s="120" t="s">
        <v>479</v>
      </c>
      <c r="B505" s="120" t="s">
        <v>482</v>
      </c>
      <c r="C505" s="120" t="s">
        <v>483</v>
      </c>
      <c r="D505" s="120">
        <v>2</v>
      </c>
      <c r="E505" s="120">
        <v>106</v>
      </c>
      <c r="F505" s="108"/>
      <c r="G505" s="157"/>
      <c r="H505" s="157"/>
      <c r="I505" s="106">
        <f t="shared" si="56"/>
        <v>0</v>
      </c>
      <c r="J505" s="49"/>
      <c r="K505" s="115">
        <f t="shared" si="57"/>
        <v>106</v>
      </c>
      <c r="L505" s="106">
        <f t="shared" si="58"/>
        <v>1</v>
      </c>
    </row>
    <row r="506" spans="1:12" x14ac:dyDescent="0.2">
      <c r="A506" s="48" t="s">
        <v>479</v>
      </c>
      <c r="B506" s="48" t="s">
        <v>1150</v>
      </c>
      <c r="C506" s="48" t="s">
        <v>1151</v>
      </c>
      <c r="D506" s="48">
        <v>2</v>
      </c>
      <c r="E506" s="111">
        <v>106</v>
      </c>
      <c r="F506" s="114"/>
      <c r="G506" s="49"/>
      <c r="H506" s="115"/>
      <c r="I506" s="106">
        <f t="shared" si="56"/>
        <v>0</v>
      </c>
      <c r="J506" s="49"/>
      <c r="K506" s="115">
        <f t="shared" si="57"/>
        <v>106</v>
      </c>
      <c r="L506" s="106">
        <f t="shared" si="58"/>
        <v>1</v>
      </c>
    </row>
    <row r="507" spans="1:12" x14ac:dyDescent="0.2">
      <c r="A507" s="120" t="s">
        <v>479</v>
      </c>
      <c r="B507" s="120" t="s">
        <v>484</v>
      </c>
      <c r="C507" s="120" t="s">
        <v>485</v>
      </c>
      <c r="D507" s="120">
        <v>2</v>
      </c>
      <c r="E507" s="120">
        <v>106</v>
      </c>
      <c r="F507" s="108"/>
      <c r="G507" s="165" t="s">
        <v>30</v>
      </c>
      <c r="H507" s="153">
        <v>1</v>
      </c>
      <c r="I507" s="106">
        <f t="shared" si="56"/>
        <v>9.433962264150943E-3</v>
      </c>
      <c r="J507" s="49"/>
      <c r="K507" s="115">
        <f t="shared" si="57"/>
        <v>105</v>
      </c>
      <c r="L507" s="106">
        <f t="shared" si="58"/>
        <v>0.99056603773584906</v>
      </c>
    </row>
    <row r="508" spans="1:12" x14ac:dyDescent="0.2">
      <c r="A508" s="120" t="s">
        <v>479</v>
      </c>
      <c r="B508" s="120" t="s">
        <v>486</v>
      </c>
      <c r="C508" s="120" t="s">
        <v>487</v>
      </c>
      <c r="D508" s="120">
        <v>2</v>
      </c>
      <c r="E508" s="120">
        <v>106</v>
      </c>
      <c r="F508" s="108"/>
      <c r="G508" s="165" t="s">
        <v>30</v>
      </c>
      <c r="H508" s="153">
        <v>9</v>
      </c>
      <c r="I508" s="106">
        <f t="shared" si="56"/>
        <v>8.4905660377358486E-2</v>
      </c>
      <c r="J508" s="49"/>
      <c r="K508" s="115">
        <f t="shared" si="57"/>
        <v>97</v>
      </c>
      <c r="L508" s="106">
        <f t="shared" si="58"/>
        <v>0.91509433962264153</v>
      </c>
    </row>
    <row r="509" spans="1:12" x14ac:dyDescent="0.2">
      <c r="A509" s="111" t="s">
        <v>479</v>
      </c>
      <c r="B509" s="111" t="s">
        <v>1159</v>
      </c>
      <c r="C509" s="111" t="s">
        <v>1160</v>
      </c>
      <c r="D509" s="111">
        <v>2</v>
      </c>
      <c r="E509" s="111">
        <v>106</v>
      </c>
      <c r="F509" s="114"/>
      <c r="G509" s="165" t="s">
        <v>30</v>
      </c>
      <c r="H509" s="153">
        <v>2</v>
      </c>
      <c r="I509" s="106">
        <f t="shared" si="56"/>
        <v>1.8867924528301886E-2</v>
      </c>
      <c r="J509" s="49"/>
      <c r="K509" s="115">
        <f t="shared" si="57"/>
        <v>104</v>
      </c>
      <c r="L509" s="106">
        <f t="shared" si="58"/>
        <v>0.98113207547169812</v>
      </c>
    </row>
    <row r="510" spans="1:12" x14ac:dyDescent="0.2">
      <c r="A510" s="48" t="s">
        <v>479</v>
      </c>
      <c r="B510" s="48" t="s">
        <v>1198</v>
      </c>
      <c r="C510" s="48" t="s">
        <v>1199</v>
      </c>
      <c r="D510" s="48">
        <v>2</v>
      </c>
      <c r="E510" s="111">
        <v>106</v>
      </c>
      <c r="F510" s="114"/>
      <c r="G510" s="49"/>
      <c r="H510" s="115"/>
      <c r="I510" s="106">
        <f t="shared" si="56"/>
        <v>0</v>
      </c>
      <c r="J510" s="49"/>
      <c r="K510" s="115">
        <f t="shared" si="57"/>
        <v>106</v>
      </c>
      <c r="L510" s="106">
        <f t="shared" si="58"/>
        <v>1</v>
      </c>
    </row>
    <row r="511" spans="1:12" x14ac:dyDescent="0.2">
      <c r="A511" s="48" t="s">
        <v>479</v>
      </c>
      <c r="B511" s="48" t="s">
        <v>1229</v>
      </c>
      <c r="C511" s="48" t="s">
        <v>1230</v>
      </c>
      <c r="D511" s="48">
        <v>2</v>
      </c>
      <c r="E511" s="111">
        <v>106</v>
      </c>
      <c r="F511" s="114"/>
      <c r="G511" s="49"/>
      <c r="H511" s="115"/>
      <c r="I511" s="106">
        <f t="shared" si="56"/>
        <v>0</v>
      </c>
      <c r="J511" s="49"/>
      <c r="K511" s="115">
        <f t="shared" si="57"/>
        <v>106</v>
      </c>
      <c r="L511" s="106">
        <f t="shared" si="58"/>
        <v>1</v>
      </c>
    </row>
    <row r="512" spans="1:12" x14ac:dyDescent="0.2">
      <c r="A512" s="111" t="s">
        <v>479</v>
      </c>
      <c r="B512" s="111" t="s">
        <v>1184</v>
      </c>
      <c r="C512" s="111" t="s">
        <v>1185</v>
      </c>
      <c r="D512" s="111">
        <v>2</v>
      </c>
      <c r="E512" s="111">
        <v>106</v>
      </c>
      <c r="F512" s="114"/>
      <c r="G512" s="165" t="s">
        <v>30</v>
      </c>
      <c r="H512" s="153">
        <v>2</v>
      </c>
      <c r="I512" s="106">
        <f t="shared" si="56"/>
        <v>1.8867924528301886E-2</v>
      </c>
      <c r="J512" s="49"/>
      <c r="K512" s="115">
        <f t="shared" si="57"/>
        <v>104</v>
      </c>
      <c r="L512" s="106">
        <f t="shared" si="58"/>
        <v>0.98113207547169812</v>
      </c>
    </row>
    <row r="513" spans="1:12" x14ac:dyDescent="0.2">
      <c r="A513" s="111" t="s">
        <v>479</v>
      </c>
      <c r="B513" s="111" t="s">
        <v>1201</v>
      </c>
      <c r="C513" s="111" t="s">
        <v>1202</v>
      </c>
      <c r="D513" s="111">
        <v>2</v>
      </c>
      <c r="E513" s="111">
        <v>106</v>
      </c>
      <c r="F513" s="114"/>
      <c r="G513" s="49"/>
      <c r="H513" s="115"/>
      <c r="I513" s="106">
        <f t="shared" si="56"/>
        <v>0</v>
      </c>
      <c r="J513" s="49"/>
      <c r="K513" s="115">
        <f t="shared" si="57"/>
        <v>106</v>
      </c>
      <c r="L513" s="106">
        <f t="shared" si="58"/>
        <v>1</v>
      </c>
    </row>
    <row r="514" spans="1:12" x14ac:dyDescent="0.2">
      <c r="A514" s="48" t="s">
        <v>479</v>
      </c>
      <c r="B514" s="48" t="s">
        <v>1188</v>
      </c>
      <c r="C514" s="48" t="s">
        <v>1189</v>
      </c>
      <c r="D514" s="48">
        <v>2</v>
      </c>
      <c r="E514" s="111">
        <v>106</v>
      </c>
      <c r="F514" s="114"/>
      <c r="G514" s="49"/>
      <c r="H514" s="115"/>
      <c r="I514" s="106">
        <f t="shared" si="56"/>
        <v>0</v>
      </c>
      <c r="J514" s="49"/>
      <c r="K514" s="115">
        <f t="shared" si="57"/>
        <v>106</v>
      </c>
      <c r="L514" s="106">
        <f t="shared" si="58"/>
        <v>1</v>
      </c>
    </row>
    <row r="515" spans="1:12" x14ac:dyDescent="0.2">
      <c r="A515" s="48" t="s">
        <v>479</v>
      </c>
      <c r="B515" s="48" t="s">
        <v>1161</v>
      </c>
      <c r="C515" s="48" t="s">
        <v>1162</v>
      </c>
      <c r="D515" s="48">
        <v>2</v>
      </c>
      <c r="E515" s="111">
        <v>106</v>
      </c>
      <c r="F515" s="114"/>
      <c r="G515" s="165" t="s">
        <v>30</v>
      </c>
      <c r="H515" s="153">
        <v>1</v>
      </c>
      <c r="I515" s="106">
        <f t="shared" si="56"/>
        <v>9.433962264150943E-3</v>
      </c>
      <c r="J515" s="49"/>
      <c r="K515" s="115">
        <f t="shared" si="57"/>
        <v>105</v>
      </c>
      <c r="L515" s="106">
        <f t="shared" si="58"/>
        <v>0.99056603773584906</v>
      </c>
    </row>
    <row r="516" spans="1:12" x14ac:dyDescent="0.2">
      <c r="A516" s="111" t="s">
        <v>479</v>
      </c>
      <c r="B516" s="111" t="s">
        <v>1209</v>
      </c>
      <c r="C516" s="111" t="s">
        <v>1210</v>
      </c>
      <c r="D516" s="111">
        <v>2</v>
      </c>
      <c r="E516" s="111">
        <v>106</v>
      </c>
      <c r="F516" s="114"/>
      <c r="G516" s="49"/>
      <c r="H516" s="115"/>
      <c r="I516" s="106">
        <f t="shared" si="56"/>
        <v>0</v>
      </c>
      <c r="J516" s="49"/>
      <c r="K516" s="115">
        <f t="shared" si="57"/>
        <v>106</v>
      </c>
      <c r="L516" s="106">
        <f t="shared" si="58"/>
        <v>1</v>
      </c>
    </row>
    <row r="517" spans="1:12" x14ac:dyDescent="0.2">
      <c r="A517" s="111" t="s">
        <v>479</v>
      </c>
      <c r="B517" s="111" t="s">
        <v>1186</v>
      </c>
      <c r="C517" s="111" t="s">
        <v>1187</v>
      </c>
      <c r="D517" s="111">
        <v>2</v>
      </c>
      <c r="E517" s="111">
        <v>106</v>
      </c>
      <c r="F517" s="114"/>
      <c r="G517" s="49"/>
      <c r="H517" s="115"/>
      <c r="I517" s="106">
        <f t="shared" si="56"/>
        <v>0</v>
      </c>
      <c r="J517" s="49"/>
      <c r="K517" s="115">
        <f t="shared" si="57"/>
        <v>106</v>
      </c>
      <c r="L517" s="106">
        <f t="shared" si="58"/>
        <v>1</v>
      </c>
    </row>
    <row r="518" spans="1:12" x14ac:dyDescent="0.2">
      <c r="A518" s="111" t="s">
        <v>479</v>
      </c>
      <c r="B518" s="111" t="s">
        <v>1221</v>
      </c>
      <c r="C518" s="111" t="s">
        <v>1222</v>
      </c>
      <c r="D518" s="111">
        <v>2</v>
      </c>
      <c r="E518" s="111">
        <v>106</v>
      </c>
      <c r="F518" s="114"/>
      <c r="G518" s="49"/>
      <c r="H518" s="115"/>
      <c r="I518" s="106">
        <f t="shared" si="56"/>
        <v>0</v>
      </c>
      <c r="J518" s="49"/>
      <c r="K518" s="115">
        <f t="shared" si="57"/>
        <v>106</v>
      </c>
      <c r="L518" s="106">
        <f t="shared" si="58"/>
        <v>1</v>
      </c>
    </row>
    <row r="519" spans="1:12" x14ac:dyDescent="0.2">
      <c r="A519" s="120" t="s">
        <v>479</v>
      </c>
      <c r="B519" s="120" t="s">
        <v>488</v>
      </c>
      <c r="C519" s="120" t="s">
        <v>489</v>
      </c>
      <c r="D519" s="120">
        <v>2</v>
      </c>
      <c r="E519" s="120">
        <v>106</v>
      </c>
      <c r="F519" s="108"/>
      <c r="G519" s="157"/>
      <c r="H519" s="157"/>
      <c r="I519" s="106">
        <f t="shared" si="56"/>
        <v>0</v>
      </c>
      <c r="J519" s="49"/>
      <c r="K519" s="115">
        <f t="shared" si="57"/>
        <v>106</v>
      </c>
      <c r="L519" s="106">
        <f t="shared" si="58"/>
        <v>1</v>
      </c>
    </row>
    <row r="520" spans="1:12" x14ac:dyDescent="0.2">
      <c r="A520" s="111" t="s">
        <v>479</v>
      </c>
      <c r="B520" s="111" t="s">
        <v>1181</v>
      </c>
      <c r="C520" s="111" t="s">
        <v>447</v>
      </c>
      <c r="D520" s="111">
        <v>2</v>
      </c>
      <c r="E520" s="111">
        <v>106</v>
      </c>
      <c r="F520" s="114"/>
      <c r="G520" s="49"/>
      <c r="H520" s="115"/>
      <c r="I520" s="106">
        <f t="shared" si="56"/>
        <v>0</v>
      </c>
      <c r="J520" s="49"/>
      <c r="K520" s="115">
        <f t="shared" si="57"/>
        <v>106</v>
      </c>
      <c r="L520" s="106">
        <f t="shared" si="58"/>
        <v>1</v>
      </c>
    </row>
    <row r="521" spans="1:12" x14ac:dyDescent="0.2">
      <c r="A521" s="111" t="s">
        <v>479</v>
      </c>
      <c r="B521" s="111" t="s">
        <v>1215</v>
      </c>
      <c r="C521" s="111" t="s">
        <v>1216</v>
      </c>
      <c r="D521" s="111">
        <v>2</v>
      </c>
      <c r="E521" s="111">
        <v>106</v>
      </c>
      <c r="F521" s="114"/>
      <c r="G521" s="165" t="s">
        <v>30</v>
      </c>
      <c r="H521" s="153">
        <v>1</v>
      </c>
      <c r="I521" s="106">
        <f t="shared" si="56"/>
        <v>9.433962264150943E-3</v>
      </c>
      <c r="J521" s="49"/>
      <c r="K521" s="115">
        <f t="shared" si="57"/>
        <v>105</v>
      </c>
      <c r="L521" s="106">
        <f t="shared" si="58"/>
        <v>0.99056603773584906</v>
      </c>
    </row>
    <row r="522" spans="1:12" x14ac:dyDescent="0.2">
      <c r="A522" s="120" t="s">
        <v>479</v>
      </c>
      <c r="B522" s="120" t="s">
        <v>490</v>
      </c>
      <c r="C522" s="120" t="s">
        <v>491</v>
      </c>
      <c r="D522" s="120">
        <v>2</v>
      </c>
      <c r="E522" s="120">
        <v>106</v>
      </c>
      <c r="F522" s="108"/>
      <c r="G522" s="157"/>
      <c r="H522" s="157"/>
      <c r="I522" s="106">
        <f t="shared" si="56"/>
        <v>0</v>
      </c>
      <c r="J522" s="49"/>
      <c r="K522" s="115">
        <f t="shared" si="57"/>
        <v>106</v>
      </c>
      <c r="L522" s="106">
        <f t="shared" si="58"/>
        <v>1</v>
      </c>
    </row>
    <row r="523" spans="1:12" x14ac:dyDescent="0.2">
      <c r="A523" s="120" t="s">
        <v>479</v>
      </c>
      <c r="B523" s="120" t="s">
        <v>492</v>
      </c>
      <c r="C523" s="120" t="s">
        <v>491</v>
      </c>
      <c r="D523" s="120">
        <v>2</v>
      </c>
      <c r="E523" s="120">
        <v>106</v>
      </c>
      <c r="F523" s="108"/>
      <c r="G523" s="157"/>
      <c r="H523" s="157"/>
      <c r="I523" s="106">
        <f t="shared" si="56"/>
        <v>0</v>
      </c>
      <c r="J523" s="49"/>
      <c r="K523" s="115">
        <f t="shared" si="57"/>
        <v>106</v>
      </c>
      <c r="L523" s="106">
        <f t="shared" si="58"/>
        <v>1</v>
      </c>
    </row>
    <row r="524" spans="1:12" x14ac:dyDescent="0.2">
      <c r="A524" s="120" t="s">
        <v>479</v>
      </c>
      <c r="B524" s="120" t="s">
        <v>493</v>
      </c>
      <c r="C524" s="120" t="s">
        <v>494</v>
      </c>
      <c r="D524" s="120">
        <v>2</v>
      </c>
      <c r="E524" s="120">
        <v>106</v>
      </c>
      <c r="F524" s="108"/>
      <c r="G524" s="165" t="s">
        <v>30</v>
      </c>
      <c r="H524" s="153">
        <v>7</v>
      </c>
      <c r="I524" s="106">
        <f t="shared" si="56"/>
        <v>6.6037735849056603E-2</v>
      </c>
      <c r="J524" s="49"/>
      <c r="K524" s="115">
        <f t="shared" si="57"/>
        <v>99</v>
      </c>
      <c r="L524" s="106">
        <f t="shared" si="58"/>
        <v>0.93396226415094341</v>
      </c>
    </row>
    <row r="525" spans="1:12" x14ac:dyDescent="0.2">
      <c r="A525" s="120" t="s">
        <v>479</v>
      </c>
      <c r="B525" s="120" t="s">
        <v>495</v>
      </c>
      <c r="C525" s="120" t="s">
        <v>496</v>
      </c>
      <c r="D525" s="120">
        <v>2</v>
      </c>
      <c r="E525" s="120">
        <v>106</v>
      </c>
      <c r="F525" s="108"/>
      <c r="G525" s="157"/>
      <c r="H525" s="157"/>
      <c r="I525" s="106">
        <f t="shared" si="56"/>
        <v>0</v>
      </c>
      <c r="J525" s="49"/>
      <c r="K525" s="115">
        <f t="shared" si="57"/>
        <v>106</v>
      </c>
      <c r="L525" s="106">
        <f t="shared" si="58"/>
        <v>1</v>
      </c>
    </row>
    <row r="526" spans="1:12" x14ac:dyDescent="0.2">
      <c r="A526" s="120" t="s">
        <v>479</v>
      </c>
      <c r="B526" s="120" t="s">
        <v>497</v>
      </c>
      <c r="C526" s="120" t="s">
        <v>498</v>
      </c>
      <c r="D526" s="120">
        <v>2</v>
      </c>
      <c r="E526" s="120">
        <v>106</v>
      </c>
      <c r="F526" s="108"/>
      <c r="G526" s="157"/>
      <c r="H526" s="157"/>
      <c r="I526" s="106">
        <f t="shared" si="56"/>
        <v>0</v>
      </c>
      <c r="J526" s="49"/>
      <c r="K526" s="115">
        <f t="shared" si="57"/>
        <v>106</v>
      </c>
      <c r="L526" s="106">
        <f t="shared" si="58"/>
        <v>1</v>
      </c>
    </row>
    <row r="527" spans="1:12" x14ac:dyDescent="0.2">
      <c r="A527" s="111" t="s">
        <v>479</v>
      </c>
      <c r="B527" s="111" t="s">
        <v>1177</v>
      </c>
      <c r="C527" s="111" t="s">
        <v>1178</v>
      </c>
      <c r="D527" s="111">
        <v>2</v>
      </c>
      <c r="E527" s="111">
        <v>106</v>
      </c>
      <c r="F527" s="114"/>
      <c r="G527" s="49"/>
      <c r="H527" s="111"/>
      <c r="I527" s="106">
        <f t="shared" si="56"/>
        <v>0</v>
      </c>
      <c r="J527" s="49"/>
      <c r="K527" s="115">
        <f t="shared" si="57"/>
        <v>106</v>
      </c>
      <c r="L527" s="106">
        <f t="shared" si="58"/>
        <v>1</v>
      </c>
    </row>
    <row r="528" spans="1:12" x14ac:dyDescent="0.2">
      <c r="A528" s="111" t="s">
        <v>479</v>
      </c>
      <c r="B528" s="111" t="s">
        <v>1179</v>
      </c>
      <c r="C528" s="111" t="s">
        <v>1180</v>
      </c>
      <c r="D528" s="111">
        <v>2</v>
      </c>
      <c r="E528" s="111">
        <v>106</v>
      </c>
      <c r="F528" s="114"/>
      <c r="G528" s="49"/>
      <c r="H528" s="111"/>
      <c r="I528" s="106">
        <f t="shared" si="56"/>
        <v>0</v>
      </c>
      <c r="J528" s="49"/>
      <c r="K528" s="115">
        <f t="shared" si="57"/>
        <v>106</v>
      </c>
      <c r="L528" s="106">
        <f t="shared" si="58"/>
        <v>1</v>
      </c>
    </row>
    <row r="529" spans="1:12" x14ac:dyDescent="0.2">
      <c r="A529" s="48" t="s">
        <v>479</v>
      </c>
      <c r="B529" s="48" t="s">
        <v>1244</v>
      </c>
      <c r="C529" s="48" t="s">
        <v>1245</v>
      </c>
      <c r="D529" s="48">
        <v>2</v>
      </c>
      <c r="E529" s="111">
        <v>106</v>
      </c>
      <c r="F529" s="114"/>
      <c r="G529" s="49"/>
      <c r="H529" s="115"/>
      <c r="I529" s="106">
        <f t="shared" si="56"/>
        <v>0</v>
      </c>
      <c r="J529" s="49"/>
      <c r="K529" s="115">
        <f t="shared" si="57"/>
        <v>106</v>
      </c>
      <c r="L529" s="106">
        <f t="shared" si="58"/>
        <v>1</v>
      </c>
    </row>
    <row r="530" spans="1:12" x14ac:dyDescent="0.2">
      <c r="A530" s="120" t="s">
        <v>479</v>
      </c>
      <c r="B530" s="120" t="s">
        <v>499</v>
      </c>
      <c r="C530" s="120" t="s">
        <v>500</v>
      </c>
      <c r="D530" s="120">
        <v>2</v>
      </c>
      <c r="E530" s="120">
        <v>106</v>
      </c>
      <c r="F530" s="108"/>
      <c r="G530" s="157"/>
      <c r="H530" s="157"/>
      <c r="I530" s="106">
        <f t="shared" si="56"/>
        <v>0</v>
      </c>
      <c r="J530" s="49"/>
      <c r="K530" s="115">
        <f t="shared" si="57"/>
        <v>106</v>
      </c>
      <c r="L530" s="106">
        <f t="shared" si="58"/>
        <v>1</v>
      </c>
    </row>
    <row r="531" spans="1:12" x14ac:dyDescent="0.2">
      <c r="A531" s="120" t="s">
        <v>479</v>
      </c>
      <c r="B531" s="120" t="s">
        <v>501</v>
      </c>
      <c r="C531" s="120" t="s">
        <v>502</v>
      </c>
      <c r="D531" s="120">
        <v>2</v>
      </c>
      <c r="E531" s="120">
        <v>106</v>
      </c>
      <c r="F531" s="108"/>
      <c r="G531" s="157"/>
      <c r="H531" s="157"/>
      <c r="I531" s="106">
        <f t="shared" si="56"/>
        <v>0</v>
      </c>
      <c r="J531" s="49"/>
      <c r="K531" s="115">
        <f t="shared" si="57"/>
        <v>106</v>
      </c>
      <c r="L531" s="106">
        <f t="shared" si="58"/>
        <v>1</v>
      </c>
    </row>
    <row r="532" spans="1:12" x14ac:dyDescent="0.2">
      <c r="A532" s="48" t="s">
        <v>479</v>
      </c>
      <c r="B532" s="48" t="s">
        <v>1167</v>
      </c>
      <c r="C532" s="48" t="s">
        <v>1168</v>
      </c>
      <c r="D532" s="48">
        <v>2</v>
      </c>
      <c r="E532" s="111">
        <v>106</v>
      </c>
      <c r="F532" s="114"/>
      <c r="G532" s="49"/>
      <c r="H532" s="115"/>
      <c r="I532" s="106">
        <f t="shared" si="56"/>
        <v>0</v>
      </c>
      <c r="J532" s="49"/>
      <c r="K532" s="115">
        <f t="shared" si="57"/>
        <v>106</v>
      </c>
      <c r="L532" s="106">
        <f t="shared" si="58"/>
        <v>1</v>
      </c>
    </row>
    <row r="533" spans="1:12" x14ac:dyDescent="0.2">
      <c r="A533" s="111" t="s">
        <v>479</v>
      </c>
      <c r="B533" s="111" t="s">
        <v>1205</v>
      </c>
      <c r="C533" s="111" t="s">
        <v>1206</v>
      </c>
      <c r="D533" s="111">
        <v>2</v>
      </c>
      <c r="E533" s="111">
        <v>106</v>
      </c>
      <c r="F533" s="114"/>
      <c r="G533" s="49"/>
      <c r="H533" s="111"/>
      <c r="I533" s="106">
        <f t="shared" si="56"/>
        <v>0</v>
      </c>
      <c r="J533" s="49"/>
      <c r="K533" s="115">
        <f t="shared" si="57"/>
        <v>106</v>
      </c>
      <c r="L533" s="106">
        <f t="shared" si="58"/>
        <v>1</v>
      </c>
    </row>
    <row r="534" spans="1:12" x14ac:dyDescent="0.2">
      <c r="A534" s="120" t="s">
        <v>479</v>
      </c>
      <c r="B534" s="120" t="s">
        <v>503</v>
      </c>
      <c r="C534" s="120" t="s">
        <v>504</v>
      </c>
      <c r="D534" s="120">
        <v>2</v>
      </c>
      <c r="E534" s="120">
        <v>106</v>
      </c>
      <c r="F534" s="108"/>
      <c r="G534" s="157"/>
      <c r="H534" s="157"/>
      <c r="I534" s="106">
        <f t="shared" si="56"/>
        <v>0</v>
      </c>
      <c r="J534" s="49"/>
      <c r="K534" s="115">
        <f t="shared" si="57"/>
        <v>106</v>
      </c>
      <c r="L534" s="106">
        <f t="shared" si="58"/>
        <v>1</v>
      </c>
    </row>
    <row r="535" spans="1:12" x14ac:dyDescent="0.2">
      <c r="A535" s="48" t="s">
        <v>479</v>
      </c>
      <c r="B535" s="48" t="s">
        <v>1207</v>
      </c>
      <c r="C535" s="48" t="s">
        <v>1208</v>
      </c>
      <c r="D535" s="48">
        <v>2</v>
      </c>
      <c r="E535" s="111">
        <v>106</v>
      </c>
      <c r="F535" s="114"/>
      <c r="G535" s="49"/>
      <c r="H535" s="115"/>
      <c r="I535" s="106">
        <f t="shared" ref="I535:I565" si="59">H535/E535</f>
        <v>0</v>
      </c>
      <c r="J535" s="49"/>
      <c r="K535" s="115">
        <f t="shared" ref="K535:K565" si="60">E535-H535</f>
        <v>106</v>
      </c>
      <c r="L535" s="106">
        <f t="shared" ref="L535:L565" si="61">K535/E535</f>
        <v>1</v>
      </c>
    </row>
    <row r="536" spans="1:12" x14ac:dyDescent="0.2">
      <c r="A536" s="120" t="s">
        <v>479</v>
      </c>
      <c r="B536" s="120" t="s">
        <v>505</v>
      </c>
      <c r="C536" s="120" t="s">
        <v>506</v>
      </c>
      <c r="D536" s="120">
        <v>2</v>
      </c>
      <c r="E536" s="120">
        <v>106</v>
      </c>
      <c r="F536" s="108"/>
      <c r="G536" s="157"/>
      <c r="H536" s="157"/>
      <c r="I536" s="106">
        <f t="shared" si="59"/>
        <v>0</v>
      </c>
      <c r="J536" s="49"/>
      <c r="K536" s="115">
        <f t="shared" si="60"/>
        <v>106</v>
      </c>
      <c r="L536" s="106">
        <f t="shared" si="61"/>
        <v>1</v>
      </c>
    </row>
    <row r="537" spans="1:12" x14ac:dyDescent="0.2">
      <c r="A537" s="48" t="s">
        <v>479</v>
      </c>
      <c r="B537" s="48" t="s">
        <v>1169</v>
      </c>
      <c r="C537" s="48" t="s">
        <v>1170</v>
      </c>
      <c r="D537" s="48">
        <v>2</v>
      </c>
      <c r="E537" s="111">
        <v>106</v>
      </c>
      <c r="F537" s="114"/>
      <c r="G537" s="49"/>
      <c r="H537" s="115"/>
      <c r="I537" s="106">
        <f t="shared" si="59"/>
        <v>0</v>
      </c>
      <c r="J537" s="49"/>
      <c r="K537" s="115">
        <f t="shared" si="60"/>
        <v>106</v>
      </c>
      <c r="L537" s="106">
        <f t="shared" si="61"/>
        <v>1</v>
      </c>
    </row>
    <row r="538" spans="1:12" x14ac:dyDescent="0.2">
      <c r="A538" s="120" t="s">
        <v>479</v>
      </c>
      <c r="B538" s="120" t="s">
        <v>507</v>
      </c>
      <c r="C538" s="120" t="s">
        <v>508</v>
      </c>
      <c r="D538" s="120">
        <v>2</v>
      </c>
      <c r="E538" s="120">
        <v>106</v>
      </c>
      <c r="F538" s="108"/>
      <c r="G538" s="165" t="s">
        <v>30</v>
      </c>
      <c r="H538" s="153">
        <v>5</v>
      </c>
      <c r="I538" s="106">
        <f t="shared" si="59"/>
        <v>4.716981132075472E-2</v>
      </c>
      <c r="J538" s="49"/>
      <c r="K538" s="115">
        <f t="shared" si="60"/>
        <v>101</v>
      </c>
      <c r="L538" s="106">
        <f t="shared" si="61"/>
        <v>0.95283018867924529</v>
      </c>
    </row>
    <row r="539" spans="1:12" x14ac:dyDescent="0.2">
      <c r="A539" s="120" t="s">
        <v>479</v>
      </c>
      <c r="B539" s="120" t="s">
        <v>509</v>
      </c>
      <c r="C539" s="120" t="s">
        <v>510</v>
      </c>
      <c r="D539" s="120">
        <v>2</v>
      </c>
      <c r="E539" s="120">
        <v>106</v>
      </c>
      <c r="F539" s="108"/>
      <c r="G539" s="157"/>
      <c r="H539" s="157"/>
      <c r="I539" s="106">
        <f t="shared" si="59"/>
        <v>0</v>
      </c>
      <c r="J539" s="49"/>
      <c r="K539" s="115">
        <f t="shared" si="60"/>
        <v>106</v>
      </c>
      <c r="L539" s="106">
        <f t="shared" si="61"/>
        <v>1</v>
      </c>
    </row>
    <row r="540" spans="1:12" x14ac:dyDescent="0.2">
      <c r="A540" s="160" t="s">
        <v>479</v>
      </c>
      <c r="B540" s="160" t="s">
        <v>1313</v>
      </c>
      <c r="C540" s="160" t="s">
        <v>1314</v>
      </c>
      <c r="D540" s="49">
        <v>2</v>
      </c>
      <c r="E540" s="120">
        <v>106</v>
      </c>
      <c r="F540" s="108"/>
      <c r="G540" s="165" t="s">
        <v>30</v>
      </c>
      <c r="H540" s="153">
        <v>1</v>
      </c>
      <c r="I540" s="106">
        <f t="shared" si="59"/>
        <v>9.433962264150943E-3</v>
      </c>
      <c r="J540" s="49"/>
      <c r="K540" s="115">
        <f t="shared" si="60"/>
        <v>105</v>
      </c>
      <c r="L540" s="106">
        <f t="shared" si="61"/>
        <v>0.99056603773584906</v>
      </c>
    </row>
    <row r="541" spans="1:12" x14ac:dyDescent="0.2">
      <c r="A541" s="111" t="s">
        <v>479</v>
      </c>
      <c r="B541" s="111" t="s">
        <v>1192</v>
      </c>
      <c r="C541" s="111" t="s">
        <v>1193</v>
      </c>
      <c r="D541" s="111">
        <v>2</v>
      </c>
      <c r="E541" s="120">
        <v>106</v>
      </c>
      <c r="F541" s="108"/>
      <c r="G541" s="165" t="s">
        <v>30</v>
      </c>
      <c r="H541" s="153">
        <v>6</v>
      </c>
      <c r="I541" s="106">
        <f t="shared" si="59"/>
        <v>5.6603773584905662E-2</v>
      </c>
      <c r="J541" s="49"/>
      <c r="K541" s="115">
        <f t="shared" si="60"/>
        <v>100</v>
      </c>
      <c r="L541" s="106">
        <f t="shared" si="61"/>
        <v>0.94339622641509435</v>
      </c>
    </row>
    <row r="542" spans="1:12" x14ac:dyDescent="0.2">
      <c r="A542" s="160" t="s">
        <v>479</v>
      </c>
      <c r="B542" s="160" t="s">
        <v>1315</v>
      </c>
      <c r="C542" s="160" t="s">
        <v>1316</v>
      </c>
      <c r="D542" s="111">
        <v>2</v>
      </c>
      <c r="E542" s="120">
        <v>106</v>
      </c>
      <c r="F542" s="108"/>
      <c r="G542" s="157"/>
      <c r="H542" s="157"/>
      <c r="I542" s="106">
        <f t="shared" si="59"/>
        <v>0</v>
      </c>
      <c r="J542" s="49"/>
      <c r="K542" s="115">
        <f t="shared" si="60"/>
        <v>106</v>
      </c>
      <c r="L542" s="106">
        <f t="shared" si="61"/>
        <v>1</v>
      </c>
    </row>
    <row r="543" spans="1:12" x14ac:dyDescent="0.2">
      <c r="A543" s="120" t="s">
        <v>479</v>
      </c>
      <c r="B543" s="120" t="s">
        <v>511</v>
      </c>
      <c r="C543" s="120" t="s">
        <v>512</v>
      </c>
      <c r="D543" s="120">
        <v>2</v>
      </c>
      <c r="E543" s="111">
        <v>106</v>
      </c>
      <c r="F543" s="114"/>
      <c r="G543" s="49"/>
      <c r="H543" s="111"/>
      <c r="I543" s="106">
        <f t="shared" si="59"/>
        <v>0</v>
      </c>
      <c r="J543" s="49"/>
      <c r="K543" s="115">
        <f t="shared" si="60"/>
        <v>106</v>
      </c>
      <c r="L543" s="106">
        <f t="shared" si="61"/>
        <v>1</v>
      </c>
    </row>
    <row r="544" spans="1:12" x14ac:dyDescent="0.2">
      <c r="A544" s="111" t="s">
        <v>479</v>
      </c>
      <c r="B544" s="111" t="s">
        <v>1153</v>
      </c>
      <c r="C544" s="111" t="s">
        <v>1154</v>
      </c>
      <c r="D544" s="111">
        <v>2</v>
      </c>
      <c r="E544" s="120">
        <v>106</v>
      </c>
      <c r="F544" s="108"/>
      <c r="G544" s="165" t="s">
        <v>30</v>
      </c>
      <c r="H544" s="153">
        <v>1</v>
      </c>
      <c r="I544" s="106">
        <f t="shared" si="59"/>
        <v>9.433962264150943E-3</v>
      </c>
      <c r="J544" s="49"/>
      <c r="K544" s="115">
        <f t="shared" si="60"/>
        <v>105</v>
      </c>
      <c r="L544" s="106">
        <f t="shared" si="61"/>
        <v>0.99056603773584906</v>
      </c>
    </row>
    <row r="545" spans="1:12" x14ac:dyDescent="0.2">
      <c r="A545" s="48" t="s">
        <v>479</v>
      </c>
      <c r="B545" s="48" t="s">
        <v>1148</v>
      </c>
      <c r="C545" s="48" t="s">
        <v>1149</v>
      </c>
      <c r="D545" s="48">
        <v>2</v>
      </c>
      <c r="E545" s="120">
        <v>106</v>
      </c>
      <c r="F545" s="108"/>
      <c r="G545" s="165" t="s">
        <v>30</v>
      </c>
      <c r="H545" s="153">
        <v>3</v>
      </c>
      <c r="I545" s="106">
        <f t="shared" si="59"/>
        <v>2.8301886792452831E-2</v>
      </c>
      <c r="J545" s="49"/>
      <c r="K545" s="115">
        <f t="shared" si="60"/>
        <v>103</v>
      </c>
      <c r="L545" s="106">
        <f t="shared" si="61"/>
        <v>0.97169811320754718</v>
      </c>
    </row>
    <row r="546" spans="1:12" x14ac:dyDescent="0.2">
      <c r="A546" s="48" t="s">
        <v>479</v>
      </c>
      <c r="B546" s="48" t="s">
        <v>1152</v>
      </c>
      <c r="C546" s="48" t="s">
        <v>1149</v>
      </c>
      <c r="D546" s="48">
        <v>2</v>
      </c>
      <c r="E546" s="111">
        <v>106</v>
      </c>
      <c r="F546" s="114"/>
      <c r="G546" s="165" t="s">
        <v>30</v>
      </c>
      <c r="H546" s="153">
        <v>3</v>
      </c>
      <c r="I546" s="106">
        <f t="shared" si="59"/>
        <v>2.8301886792452831E-2</v>
      </c>
      <c r="J546" s="49"/>
      <c r="K546" s="115">
        <f t="shared" si="60"/>
        <v>103</v>
      </c>
      <c r="L546" s="106">
        <f t="shared" si="61"/>
        <v>0.97169811320754718</v>
      </c>
    </row>
    <row r="547" spans="1:12" x14ac:dyDescent="0.2">
      <c r="A547" s="48" t="s">
        <v>479</v>
      </c>
      <c r="B547" s="48" t="s">
        <v>1237</v>
      </c>
      <c r="C547" s="48" t="s">
        <v>1238</v>
      </c>
      <c r="D547" s="48">
        <v>2</v>
      </c>
      <c r="E547" s="111">
        <v>106</v>
      </c>
      <c r="F547" s="114"/>
      <c r="G547" s="165" t="s">
        <v>30</v>
      </c>
      <c r="H547" s="153">
        <v>3</v>
      </c>
      <c r="I547" s="106">
        <f t="shared" si="59"/>
        <v>2.8301886792452831E-2</v>
      </c>
      <c r="J547" s="49"/>
      <c r="K547" s="115">
        <f t="shared" si="60"/>
        <v>103</v>
      </c>
      <c r="L547" s="106">
        <f t="shared" si="61"/>
        <v>0.97169811320754718</v>
      </c>
    </row>
    <row r="548" spans="1:12" x14ac:dyDescent="0.2">
      <c r="A548" s="48" t="s">
        <v>479</v>
      </c>
      <c r="B548" s="48" t="s">
        <v>1190</v>
      </c>
      <c r="C548" s="48" t="s">
        <v>1191</v>
      </c>
      <c r="D548" s="48">
        <v>2</v>
      </c>
      <c r="E548" s="111">
        <v>106</v>
      </c>
      <c r="F548" s="114"/>
      <c r="G548" s="165" t="s">
        <v>30</v>
      </c>
      <c r="H548" s="153">
        <v>3</v>
      </c>
      <c r="I548" s="106">
        <f t="shared" si="59"/>
        <v>2.8301886792452831E-2</v>
      </c>
      <c r="J548" s="49"/>
      <c r="K548" s="115">
        <f t="shared" si="60"/>
        <v>103</v>
      </c>
      <c r="L548" s="106">
        <f t="shared" si="61"/>
        <v>0.97169811320754718</v>
      </c>
    </row>
    <row r="549" spans="1:12" x14ac:dyDescent="0.2">
      <c r="A549" s="48" t="s">
        <v>479</v>
      </c>
      <c r="B549" s="48" t="s">
        <v>1165</v>
      </c>
      <c r="C549" s="48" t="s">
        <v>1166</v>
      </c>
      <c r="D549" s="48">
        <v>2</v>
      </c>
      <c r="E549" s="111">
        <v>106</v>
      </c>
      <c r="F549" s="114"/>
      <c r="H549" s="115"/>
      <c r="I549" s="106">
        <f t="shared" si="59"/>
        <v>0</v>
      </c>
      <c r="J549" s="49"/>
      <c r="K549" s="115">
        <f t="shared" si="60"/>
        <v>106</v>
      </c>
      <c r="L549" s="106">
        <f t="shared" si="61"/>
        <v>1</v>
      </c>
    </row>
    <row r="550" spans="1:12" x14ac:dyDescent="0.2">
      <c r="A550" s="111" t="s">
        <v>479</v>
      </c>
      <c r="B550" s="111" t="s">
        <v>1211</v>
      </c>
      <c r="C550" s="111" t="s">
        <v>1212</v>
      </c>
      <c r="D550" s="111">
        <v>2</v>
      </c>
      <c r="E550" s="111">
        <v>106</v>
      </c>
      <c r="F550" s="114"/>
      <c r="H550" s="115"/>
      <c r="I550" s="106">
        <f t="shared" si="59"/>
        <v>0</v>
      </c>
      <c r="J550" s="49"/>
      <c r="K550" s="115">
        <f t="shared" si="60"/>
        <v>106</v>
      </c>
      <c r="L550" s="106">
        <f t="shared" si="61"/>
        <v>1</v>
      </c>
    </row>
    <row r="551" spans="1:12" x14ac:dyDescent="0.2">
      <c r="A551" s="111" t="s">
        <v>479</v>
      </c>
      <c r="B551" s="111" t="s">
        <v>1155</v>
      </c>
      <c r="C551" s="111" t="s">
        <v>1156</v>
      </c>
      <c r="D551" s="111">
        <v>2</v>
      </c>
      <c r="E551" s="111">
        <v>106</v>
      </c>
      <c r="F551" s="114"/>
      <c r="G551" s="165" t="s">
        <v>30</v>
      </c>
      <c r="H551" s="153">
        <v>2</v>
      </c>
      <c r="I551" s="106">
        <f t="shared" si="59"/>
        <v>1.8867924528301886E-2</v>
      </c>
      <c r="J551" s="49"/>
      <c r="K551" s="115">
        <f t="shared" si="60"/>
        <v>104</v>
      </c>
      <c r="L551" s="106">
        <f t="shared" si="61"/>
        <v>0.98113207547169812</v>
      </c>
    </row>
    <row r="552" spans="1:12" x14ac:dyDescent="0.2">
      <c r="A552" s="120" t="s">
        <v>479</v>
      </c>
      <c r="B552" s="120" t="s">
        <v>513</v>
      </c>
      <c r="C552" s="120" t="s">
        <v>514</v>
      </c>
      <c r="D552" s="120">
        <v>2</v>
      </c>
      <c r="E552" s="111">
        <v>106</v>
      </c>
      <c r="F552" s="114"/>
      <c r="G552" s="108"/>
      <c r="H552" s="108"/>
      <c r="I552" s="106">
        <f t="shared" si="59"/>
        <v>0</v>
      </c>
      <c r="J552" s="49"/>
      <c r="K552" s="115">
        <f t="shared" si="60"/>
        <v>106</v>
      </c>
      <c r="L552" s="106">
        <f t="shared" si="61"/>
        <v>1</v>
      </c>
    </row>
    <row r="553" spans="1:12" x14ac:dyDescent="0.2">
      <c r="A553" s="120" t="s">
        <v>479</v>
      </c>
      <c r="B553" s="120" t="s">
        <v>515</v>
      </c>
      <c r="C553" s="120" t="s">
        <v>516</v>
      </c>
      <c r="D553" s="120">
        <v>2</v>
      </c>
      <c r="E553" s="111">
        <v>106</v>
      </c>
      <c r="F553" s="114"/>
      <c r="G553" s="157"/>
      <c r="H553" s="111"/>
      <c r="I553" s="106">
        <f t="shared" si="59"/>
        <v>0</v>
      </c>
      <c r="J553" s="49"/>
      <c r="K553" s="115">
        <f t="shared" si="60"/>
        <v>106</v>
      </c>
      <c r="L553" s="106">
        <f t="shared" si="61"/>
        <v>1</v>
      </c>
    </row>
    <row r="554" spans="1:12" x14ac:dyDescent="0.2">
      <c r="A554" s="111" t="s">
        <v>479</v>
      </c>
      <c r="B554" s="111" t="s">
        <v>1223</v>
      </c>
      <c r="C554" s="111" t="s">
        <v>1224</v>
      </c>
      <c r="D554" s="111">
        <v>2</v>
      </c>
      <c r="E554" s="120">
        <v>106</v>
      </c>
      <c r="F554" s="108"/>
      <c r="G554" s="157"/>
      <c r="H554" s="157"/>
      <c r="I554" s="106">
        <f t="shared" si="59"/>
        <v>0</v>
      </c>
      <c r="J554" s="49"/>
      <c r="K554" s="115">
        <f t="shared" si="60"/>
        <v>106</v>
      </c>
      <c r="L554" s="106">
        <f t="shared" si="61"/>
        <v>1</v>
      </c>
    </row>
    <row r="555" spans="1:12" x14ac:dyDescent="0.2">
      <c r="A555" s="111" t="s">
        <v>479</v>
      </c>
      <c r="B555" s="111" t="s">
        <v>1219</v>
      </c>
      <c r="C555" s="111" t="s">
        <v>1220</v>
      </c>
      <c r="D555" s="111">
        <v>2</v>
      </c>
      <c r="E555" s="120">
        <v>106</v>
      </c>
      <c r="F555" s="108"/>
      <c r="G555" s="157"/>
      <c r="H555" s="157"/>
      <c r="I555" s="106">
        <f t="shared" si="59"/>
        <v>0</v>
      </c>
      <c r="J555" s="49"/>
      <c r="K555" s="115">
        <f t="shared" si="60"/>
        <v>106</v>
      </c>
      <c r="L555" s="106">
        <f t="shared" si="61"/>
        <v>1</v>
      </c>
    </row>
    <row r="556" spans="1:12" x14ac:dyDescent="0.2">
      <c r="A556" s="48" t="s">
        <v>479</v>
      </c>
      <c r="B556" s="48" t="s">
        <v>1182</v>
      </c>
      <c r="C556" s="48" t="s">
        <v>1183</v>
      </c>
      <c r="D556" s="48">
        <v>2</v>
      </c>
      <c r="E556" s="111">
        <v>106</v>
      </c>
      <c r="F556" s="114"/>
      <c r="G556" s="49"/>
      <c r="H556" s="111"/>
      <c r="I556" s="106">
        <f t="shared" si="59"/>
        <v>0</v>
      </c>
      <c r="J556" s="49"/>
      <c r="K556" s="115">
        <f t="shared" si="60"/>
        <v>106</v>
      </c>
      <c r="L556" s="106">
        <f t="shared" si="61"/>
        <v>1</v>
      </c>
    </row>
    <row r="557" spans="1:12" x14ac:dyDescent="0.2">
      <c r="A557" s="48" t="s">
        <v>479</v>
      </c>
      <c r="B557" s="48" t="s">
        <v>1294</v>
      </c>
      <c r="C557" s="48" t="s">
        <v>1295</v>
      </c>
      <c r="D557" s="48">
        <v>2</v>
      </c>
      <c r="E557" s="111">
        <v>106</v>
      </c>
      <c r="F557" s="114"/>
      <c r="G557" s="49"/>
      <c r="H557" s="111"/>
      <c r="I557" s="106">
        <f t="shared" si="59"/>
        <v>0</v>
      </c>
      <c r="J557" s="49"/>
      <c r="K557" s="115">
        <f t="shared" si="60"/>
        <v>106</v>
      </c>
      <c r="L557" s="106">
        <f t="shared" si="61"/>
        <v>1</v>
      </c>
    </row>
    <row r="558" spans="1:12" x14ac:dyDescent="0.2">
      <c r="A558" s="120" t="s">
        <v>479</v>
      </c>
      <c r="B558" s="120" t="s">
        <v>517</v>
      </c>
      <c r="C558" s="120" t="s">
        <v>518</v>
      </c>
      <c r="D558" s="120">
        <v>2</v>
      </c>
      <c r="E558" s="111">
        <v>106</v>
      </c>
      <c r="F558" s="114"/>
      <c r="G558" s="49"/>
      <c r="H558" s="115"/>
      <c r="I558" s="106">
        <f t="shared" si="59"/>
        <v>0</v>
      </c>
      <c r="J558" s="49"/>
      <c r="K558" s="115">
        <f t="shared" si="60"/>
        <v>106</v>
      </c>
      <c r="L558" s="106">
        <f t="shared" si="61"/>
        <v>1</v>
      </c>
    </row>
    <row r="559" spans="1:12" x14ac:dyDescent="0.2">
      <c r="A559" s="120" t="s">
        <v>479</v>
      </c>
      <c r="B559" s="120" t="s">
        <v>519</v>
      </c>
      <c r="C559" s="120" t="s">
        <v>520</v>
      </c>
      <c r="D559" s="120">
        <v>2</v>
      </c>
      <c r="E559" s="111">
        <v>106</v>
      </c>
      <c r="F559" s="114"/>
      <c r="G559" s="49"/>
      <c r="H559" s="115"/>
      <c r="I559" s="106">
        <f t="shared" si="59"/>
        <v>0</v>
      </c>
      <c r="J559" s="49"/>
      <c r="K559" s="115">
        <f t="shared" si="60"/>
        <v>106</v>
      </c>
      <c r="L559" s="106">
        <f t="shared" si="61"/>
        <v>1</v>
      </c>
    </row>
    <row r="560" spans="1:12" x14ac:dyDescent="0.2">
      <c r="A560" s="48" t="s">
        <v>479</v>
      </c>
      <c r="B560" s="48" t="s">
        <v>1242</v>
      </c>
      <c r="C560" s="48" t="s">
        <v>1243</v>
      </c>
      <c r="D560" s="48">
        <v>2</v>
      </c>
      <c r="E560" s="120">
        <v>106</v>
      </c>
      <c r="F560" s="108"/>
      <c r="G560" s="157"/>
      <c r="H560" s="157"/>
      <c r="I560" s="106">
        <f t="shared" si="59"/>
        <v>0</v>
      </c>
      <c r="J560" s="49"/>
      <c r="K560" s="115">
        <f t="shared" si="60"/>
        <v>106</v>
      </c>
      <c r="L560" s="106">
        <f t="shared" si="61"/>
        <v>1</v>
      </c>
    </row>
    <row r="561" spans="1:12" x14ac:dyDescent="0.2">
      <c r="A561" s="48" t="s">
        <v>479</v>
      </c>
      <c r="B561" s="48" t="s">
        <v>1157</v>
      </c>
      <c r="C561" s="48" t="s">
        <v>1158</v>
      </c>
      <c r="D561" s="48">
        <v>2</v>
      </c>
      <c r="E561" s="120">
        <v>106</v>
      </c>
      <c r="F561" s="108"/>
      <c r="G561" s="157"/>
      <c r="H561" s="157"/>
      <c r="I561" s="106">
        <f t="shared" si="59"/>
        <v>0</v>
      </c>
      <c r="J561" s="49"/>
      <c r="K561" s="115">
        <f t="shared" si="60"/>
        <v>106</v>
      </c>
      <c r="L561" s="106">
        <f t="shared" si="61"/>
        <v>1</v>
      </c>
    </row>
    <row r="562" spans="1:12" x14ac:dyDescent="0.2">
      <c r="A562" s="120" t="s">
        <v>479</v>
      </c>
      <c r="B562" s="120" t="s">
        <v>521</v>
      </c>
      <c r="C562" s="120" t="s">
        <v>522</v>
      </c>
      <c r="D562" s="120">
        <v>2</v>
      </c>
      <c r="E562" s="111">
        <v>106</v>
      </c>
      <c r="F562" s="114"/>
      <c r="G562" s="49"/>
      <c r="H562" s="115"/>
      <c r="I562" s="106">
        <f t="shared" si="59"/>
        <v>0</v>
      </c>
      <c r="J562" s="49"/>
      <c r="K562" s="115">
        <f t="shared" si="60"/>
        <v>106</v>
      </c>
      <c r="L562" s="106">
        <f t="shared" si="61"/>
        <v>1</v>
      </c>
    </row>
    <row r="563" spans="1:12" x14ac:dyDescent="0.2">
      <c r="A563" s="111" t="s">
        <v>479</v>
      </c>
      <c r="B563" s="111" t="s">
        <v>1232</v>
      </c>
      <c r="C563" s="111" t="s">
        <v>522</v>
      </c>
      <c r="D563" s="111">
        <v>2</v>
      </c>
      <c r="E563" s="111">
        <v>106</v>
      </c>
      <c r="F563" s="114"/>
      <c r="G563" s="165" t="s">
        <v>30</v>
      </c>
      <c r="H563" s="153">
        <v>1</v>
      </c>
      <c r="I563" s="106">
        <f t="shared" si="59"/>
        <v>9.433962264150943E-3</v>
      </c>
      <c r="J563" s="49"/>
      <c r="K563" s="115">
        <f t="shared" si="60"/>
        <v>105</v>
      </c>
      <c r="L563" s="106">
        <f t="shared" si="61"/>
        <v>0.99056603773584906</v>
      </c>
    </row>
    <row r="564" spans="1:12" x14ac:dyDescent="0.2">
      <c r="A564" s="120" t="s">
        <v>479</v>
      </c>
      <c r="B564" s="120" t="s">
        <v>523</v>
      </c>
      <c r="C564" s="120" t="s">
        <v>522</v>
      </c>
      <c r="D564" s="120">
        <v>2</v>
      </c>
      <c r="E564" s="120">
        <v>106</v>
      </c>
      <c r="F564" s="108"/>
      <c r="G564" s="157"/>
      <c r="H564" s="157"/>
      <c r="I564" s="106">
        <f t="shared" si="59"/>
        <v>0</v>
      </c>
      <c r="J564" s="49"/>
      <c r="K564" s="115">
        <f t="shared" si="60"/>
        <v>106</v>
      </c>
      <c r="L564" s="106">
        <f t="shared" si="61"/>
        <v>1</v>
      </c>
    </row>
    <row r="565" spans="1:12" x14ac:dyDescent="0.2">
      <c r="A565" s="120" t="s">
        <v>479</v>
      </c>
      <c r="B565" s="120" t="s">
        <v>524</v>
      </c>
      <c r="C565" s="120" t="s">
        <v>525</v>
      </c>
      <c r="D565" s="120">
        <v>2</v>
      </c>
      <c r="E565" s="111">
        <v>106</v>
      </c>
      <c r="F565" s="114"/>
      <c r="G565" s="49"/>
      <c r="H565" s="111"/>
      <c r="I565" s="106">
        <f t="shared" si="59"/>
        <v>0</v>
      </c>
      <c r="J565" s="49"/>
      <c r="K565" s="115">
        <f t="shared" si="60"/>
        <v>106</v>
      </c>
      <c r="L565" s="106">
        <f t="shared" si="61"/>
        <v>1</v>
      </c>
    </row>
    <row r="566" spans="1:12" x14ac:dyDescent="0.2">
      <c r="A566" s="48" t="s">
        <v>479</v>
      </c>
      <c r="B566" s="48" t="s">
        <v>1194</v>
      </c>
      <c r="C566" s="48" t="s">
        <v>1195</v>
      </c>
      <c r="D566" s="48">
        <v>2</v>
      </c>
      <c r="E566" s="120">
        <v>106</v>
      </c>
      <c r="F566" s="108"/>
      <c r="G566" s="157"/>
      <c r="H566" s="157"/>
      <c r="I566" s="106">
        <f t="shared" ref="I566:I589" si="62">H566/E566</f>
        <v>0</v>
      </c>
      <c r="J566" s="49"/>
      <c r="K566" s="115">
        <f t="shared" ref="K566:K589" si="63">E566-H566</f>
        <v>106</v>
      </c>
      <c r="L566" s="106">
        <f t="shared" ref="L566:L589" si="64">K566/E566</f>
        <v>1</v>
      </c>
    </row>
    <row r="567" spans="1:12" x14ac:dyDescent="0.2">
      <c r="A567" s="111" t="s">
        <v>479</v>
      </c>
      <c r="B567" s="111" t="s">
        <v>1217</v>
      </c>
      <c r="C567" s="111" t="s">
        <v>1218</v>
      </c>
      <c r="D567" s="111">
        <v>2</v>
      </c>
      <c r="E567" s="120">
        <v>106</v>
      </c>
      <c r="F567" s="108"/>
      <c r="G567" s="157"/>
      <c r="H567" s="157"/>
      <c r="I567" s="106">
        <f t="shared" si="62"/>
        <v>0</v>
      </c>
      <c r="J567" s="49"/>
      <c r="K567" s="115">
        <f t="shared" si="63"/>
        <v>106</v>
      </c>
      <c r="L567" s="106">
        <f t="shared" si="64"/>
        <v>1</v>
      </c>
    </row>
    <row r="568" spans="1:12" x14ac:dyDescent="0.2">
      <c r="A568" s="48" t="s">
        <v>479</v>
      </c>
      <c r="B568" s="48" t="s">
        <v>1175</v>
      </c>
      <c r="C568" s="48" t="s">
        <v>1176</v>
      </c>
      <c r="D568" s="48">
        <v>2</v>
      </c>
      <c r="E568" s="111">
        <v>106</v>
      </c>
      <c r="F568" s="114"/>
      <c r="G568" s="49"/>
      <c r="H568" s="115"/>
      <c r="I568" s="106">
        <f t="shared" si="62"/>
        <v>0</v>
      </c>
      <c r="J568" s="49"/>
      <c r="K568" s="115">
        <f t="shared" si="63"/>
        <v>106</v>
      </c>
      <c r="L568" s="106">
        <f t="shared" si="64"/>
        <v>1</v>
      </c>
    </row>
    <row r="569" spans="1:12" x14ac:dyDescent="0.2">
      <c r="A569" s="48" t="s">
        <v>479</v>
      </c>
      <c r="B569" s="48" t="s">
        <v>1171</v>
      </c>
      <c r="C569" s="48" t="s">
        <v>1172</v>
      </c>
      <c r="D569" s="48">
        <v>3</v>
      </c>
      <c r="E569" s="111">
        <v>106</v>
      </c>
      <c r="F569" s="114"/>
      <c r="G569" s="49"/>
      <c r="H569" s="111"/>
      <c r="I569" s="106">
        <f t="shared" si="62"/>
        <v>0</v>
      </c>
      <c r="J569" s="49"/>
      <c r="K569" s="115">
        <f t="shared" si="63"/>
        <v>106</v>
      </c>
      <c r="L569" s="106">
        <f t="shared" si="64"/>
        <v>1</v>
      </c>
    </row>
    <row r="570" spans="1:12" x14ac:dyDescent="0.2">
      <c r="A570" s="120" t="s">
        <v>479</v>
      </c>
      <c r="B570" s="120" t="s">
        <v>526</v>
      </c>
      <c r="C570" s="120" t="s">
        <v>527</v>
      </c>
      <c r="D570" s="120">
        <v>2</v>
      </c>
      <c r="E570" s="111">
        <v>106</v>
      </c>
      <c r="F570" s="114"/>
      <c r="G570" s="49"/>
      <c r="H570" s="115"/>
      <c r="I570" s="106">
        <f t="shared" si="62"/>
        <v>0</v>
      </c>
      <c r="J570" s="49"/>
      <c r="K570" s="115">
        <f t="shared" si="63"/>
        <v>106</v>
      </c>
      <c r="L570" s="106">
        <f t="shared" si="64"/>
        <v>1</v>
      </c>
    </row>
    <row r="571" spans="1:12" x14ac:dyDescent="0.2">
      <c r="A571" s="111" t="s">
        <v>479</v>
      </c>
      <c r="B571" s="111" t="s">
        <v>1239</v>
      </c>
      <c r="C571" s="111" t="s">
        <v>1240</v>
      </c>
      <c r="D571" s="111">
        <v>2</v>
      </c>
      <c r="E571" s="111">
        <v>106</v>
      </c>
      <c r="F571" s="114"/>
      <c r="G571" s="165" t="s">
        <v>30</v>
      </c>
      <c r="H571" s="153">
        <v>18</v>
      </c>
      <c r="I571" s="106">
        <f t="shared" si="62"/>
        <v>0.16981132075471697</v>
      </c>
      <c r="J571" s="49"/>
      <c r="K571" s="115">
        <f t="shared" si="63"/>
        <v>88</v>
      </c>
      <c r="L571" s="106">
        <f t="shared" si="64"/>
        <v>0.83018867924528306</v>
      </c>
    </row>
    <row r="572" spans="1:12" x14ac:dyDescent="0.2">
      <c r="A572" s="111" t="s">
        <v>479</v>
      </c>
      <c r="B572" s="111" t="s">
        <v>1246</v>
      </c>
      <c r="C572" s="111" t="s">
        <v>1247</v>
      </c>
      <c r="D572" s="111">
        <v>2</v>
      </c>
      <c r="E572" s="120">
        <v>106</v>
      </c>
      <c r="F572" s="108"/>
      <c r="G572" s="165" t="s">
        <v>30</v>
      </c>
      <c r="H572" s="153">
        <v>1</v>
      </c>
      <c r="I572" s="106">
        <f t="shared" si="62"/>
        <v>9.433962264150943E-3</v>
      </c>
      <c r="J572" s="49"/>
      <c r="K572" s="115">
        <f t="shared" si="63"/>
        <v>105</v>
      </c>
      <c r="L572" s="106">
        <f t="shared" si="64"/>
        <v>0.99056603773584906</v>
      </c>
    </row>
    <row r="573" spans="1:12" x14ac:dyDescent="0.2">
      <c r="A573" s="120" t="s">
        <v>479</v>
      </c>
      <c r="B573" s="169" t="s">
        <v>1231</v>
      </c>
      <c r="C573" s="169" t="s">
        <v>1362</v>
      </c>
      <c r="D573" s="120">
        <v>2</v>
      </c>
      <c r="E573" s="111">
        <v>106</v>
      </c>
      <c r="F573" s="114"/>
      <c r="G573" s="168" t="s">
        <v>30</v>
      </c>
      <c r="H573" s="111">
        <v>2</v>
      </c>
      <c r="I573" s="106">
        <f t="shared" si="62"/>
        <v>1.8867924528301886E-2</v>
      </c>
      <c r="J573" s="49"/>
      <c r="K573" s="115">
        <f t="shared" si="63"/>
        <v>104</v>
      </c>
      <c r="L573" s="106">
        <f t="shared" si="64"/>
        <v>0.98113207547169812</v>
      </c>
    </row>
    <row r="574" spans="1:12" x14ac:dyDescent="0.2">
      <c r="A574" s="48" t="s">
        <v>479</v>
      </c>
      <c r="B574" s="48" t="s">
        <v>1235</v>
      </c>
      <c r="C574" s="48" t="s">
        <v>1236</v>
      </c>
      <c r="D574" s="48">
        <v>3</v>
      </c>
      <c r="E574" s="111">
        <v>106</v>
      </c>
      <c r="F574" s="114"/>
      <c r="H574" s="111"/>
      <c r="I574" s="106">
        <f t="shared" si="62"/>
        <v>0</v>
      </c>
      <c r="J574" s="49"/>
      <c r="K574" s="115">
        <f t="shared" si="63"/>
        <v>106</v>
      </c>
      <c r="L574" s="106">
        <f t="shared" si="64"/>
        <v>1</v>
      </c>
    </row>
    <row r="575" spans="1:12" x14ac:dyDescent="0.2">
      <c r="A575" s="120" t="s">
        <v>479</v>
      </c>
      <c r="B575" s="120" t="s">
        <v>530</v>
      </c>
      <c r="C575" s="120" t="s">
        <v>531</v>
      </c>
      <c r="D575" s="120">
        <v>2</v>
      </c>
      <c r="E575" s="120">
        <v>106</v>
      </c>
      <c r="F575" s="108"/>
      <c r="G575" s="165" t="s">
        <v>30</v>
      </c>
      <c r="H575" s="153">
        <v>16</v>
      </c>
      <c r="I575" s="106">
        <f t="shared" si="62"/>
        <v>0.15094339622641509</v>
      </c>
      <c r="J575" s="49"/>
      <c r="K575" s="115">
        <f t="shared" si="63"/>
        <v>90</v>
      </c>
      <c r="L575" s="106">
        <f t="shared" si="64"/>
        <v>0.84905660377358494</v>
      </c>
    </row>
    <row r="576" spans="1:12" x14ac:dyDescent="0.2">
      <c r="A576" s="48" t="s">
        <v>479</v>
      </c>
      <c r="B576" s="48" t="s">
        <v>1163</v>
      </c>
      <c r="C576" s="48" t="s">
        <v>1164</v>
      </c>
      <c r="D576" s="48">
        <v>2</v>
      </c>
      <c r="E576" s="111">
        <v>106</v>
      </c>
      <c r="F576" s="114"/>
      <c r="G576" s="49"/>
      <c r="H576" s="115"/>
      <c r="I576" s="106">
        <f t="shared" si="62"/>
        <v>0</v>
      </c>
      <c r="J576" s="49"/>
      <c r="K576" s="115">
        <f t="shared" si="63"/>
        <v>106</v>
      </c>
      <c r="L576" s="106">
        <f t="shared" si="64"/>
        <v>1</v>
      </c>
    </row>
    <row r="577" spans="1:12" x14ac:dyDescent="0.2">
      <c r="A577" s="48" t="s">
        <v>479</v>
      </c>
      <c r="B577" s="48" t="s">
        <v>1173</v>
      </c>
      <c r="C577" s="48" t="s">
        <v>1174</v>
      </c>
      <c r="D577" s="48">
        <v>2</v>
      </c>
      <c r="E577" s="111">
        <v>106</v>
      </c>
      <c r="F577" s="114"/>
      <c r="G577" s="157"/>
      <c r="H577" s="111"/>
      <c r="I577" s="106">
        <f t="shared" si="62"/>
        <v>0</v>
      </c>
      <c r="J577" s="49"/>
      <c r="K577" s="115">
        <f t="shared" si="63"/>
        <v>106</v>
      </c>
      <c r="L577" s="106">
        <f t="shared" si="64"/>
        <v>1</v>
      </c>
    </row>
    <row r="578" spans="1:12" x14ac:dyDescent="0.2">
      <c r="A578" s="111" t="s">
        <v>479</v>
      </c>
      <c r="B578" s="111" t="s">
        <v>1196</v>
      </c>
      <c r="C578" s="111" t="s">
        <v>1197</v>
      </c>
      <c r="D578" s="111">
        <v>2</v>
      </c>
      <c r="E578" s="120">
        <v>106</v>
      </c>
      <c r="F578" s="108"/>
      <c r="G578" s="157"/>
      <c r="H578" s="157"/>
      <c r="I578" s="106">
        <f t="shared" si="62"/>
        <v>0</v>
      </c>
      <c r="J578" s="49"/>
      <c r="K578" s="115">
        <f t="shared" si="63"/>
        <v>106</v>
      </c>
      <c r="L578" s="106">
        <f t="shared" si="64"/>
        <v>1</v>
      </c>
    </row>
    <row r="579" spans="1:12" x14ac:dyDescent="0.2">
      <c r="A579" s="111" t="s">
        <v>479</v>
      </c>
      <c r="B579" s="111" t="s">
        <v>1248</v>
      </c>
      <c r="C579" s="111" t="s">
        <v>1249</v>
      </c>
      <c r="D579" s="111">
        <v>2</v>
      </c>
      <c r="E579" s="111">
        <v>106</v>
      </c>
      <c r="F579" s="114"/>
      <c r="G579" s="49"/>
      <c r="H579" s="115"/>
      <c r="I579" s="106">
        <f t="shared" si="62"/>
        <v>0</v>
      </c>
      <c r="J579" s="49"/>
      <c r="K579" s="115">
        <f t="shared" si="63"/>
        <v>106</v>
      </c>
      <c r="L579" s="106">
        <f t="shared" si="64"/>
        <v>1</v>
      </c>
    </row>
    <row r="580" spans="1:12" x14ac:dyDescent="0.2">
      <c r="A580" s="111" t="s">
        <v>479</v>
      </c>
      <c r="B580" s="111" t="s">
        <v>1213</v>
      </c>
      <c r="C580" s="111" t="s">
        <v>1214</v>
      </c>
      <c r="D580" s="111">
        <v>2</v>
      </c>
      <c r="E580" s="111">
        <v>106</v>
      </c>
      <c r="F580" s="114"/>
      <c r="G580" s="165" t="s">
        <v>30</v>
      </c>
      <c r="H580" s="153">
        <v>13</v>
      </c>
      <c r="I580" s="106">
        <f t="shared" si="62"/>
        <v>0.12264150943396226</v>
      </c>
      <c r="J580" s="49"/>
      <c r="K580" s="115">
        <f t="shared" si="63"/>
        <v>93</v>
      </c>
      <c r="L580" s="106">
        <f t="shared" si="64"/>
        <v>0.87735849056603776</v>
      </c>
    </row>
    <row r="581" spans="1:12" x14ac:dyDescent="0.2">
      <c r="A581" s="48" t="s">
        <v>479</v>
      </c>
      <c r="B581" s="48" t="s">
        <v>1225</v>
      </c>
      <c r="C581" s="48" t="s">
        <v>1226</v>
      </c>
      <c r="D581" s="48">
        <v>2</v>
      </c>
      <c r="E581" s="111">
        <v>106</v>
      </c>
      <c r="F581" s="114"/>
      <c r="G581" s="49"/>
      <c r="H581" s="111"/>
      <c r="I581" s="106">
        <f t="shared" si="62"/>
        <v>0</v>
      </c>
      <c r="J581" s="49"/>
      <c r="K581" s="115">
        <f t="shared" si="63"/>
        <v>106</v>
      </c>
      <c r="L581" s="106">
        <f t="shared" si="64"/>
        <v>1</v>
      </c>
    </row>
    <row r="582" spans="1:12" x14ac:dyDescent="0.2">
      <c r="A582" s="120" t="s">
        <v>479</v>
      </c>
      <c r="B582" s="120" t="s">
        <v>532</v>
      </c>
      <c r="C582" s="120" t="s">
        <v>296</v>
      </c>
      <c r="D582" s="120">
        <v>2</v>
      </c>
      <c r="E582" s="111">
        <v>106</v>
      </c>
      <c r="F582" s="114"/>
      <c r="G582" s="165" t="s">
        <v>30</v>
      </c>
      <c r="H582" s="153">
        <v>2</v>
      </c>
      <c r="I582" s="106">
        <f t="shared" si="62"/>
        <v>1.8867924528301886E-2</v>
      </c>
      <c r="J582" s="49"/>
      <c r="K582" s="115">
        <f t="shared" si="63"/>
        <v>104</v>
      </c>
      <c r="L582" s="106">
        <f t="shared" si="64"/>
        <v>0.98113207547169812</v>
      </c>
    </row>
    <row r="583" spans="1:12" x14ac:dyDescent="0.2">
      <c r="A583" s="111" t="s">
        <v>479</v>
      </c>
      <c r="B583" s="111" t="s">
        <v>1200</v>
      </c>
      <c r="C583" s="111" t="s">
        <v>296</v>
      </c>
      <c r="D583" s="111">
        <v>2</v>
      </c>
      <c r="E583" s="111">
        <v>106</v>
      </c>
      <c r="F583" s="114"/>
      <c r="G583" s="49"/>
      <c r="H583" s="111"/>
      <c r="I583" s="106">
        <f t="shared" si="62"/>
        <v>0</v>
      </c>
      <c r="J583" s="49"/>
      <c r="K583" s="115">
        <f t="shared" si="63"/>
        <v>106</v>
      </c>
      <c r="L583" s="106">
        <f t="shared" si="64"/>
        <v>1</v>
      </c>
    </row>
    <row r="584" spans="1:12" x14ac:dyDescent="0.2">
      <c r="A584" s="120" t="s">
        <v>479</v>
      </c>
      <c r="B584" s="120" t="s">
        <v>533</v>
      </c>
      <c r="C584" s="120" t="s">
        <v>534</v>
      </c>
      <c r="D584" s="120">
        <v>2</v>
      </c>
      <c r="E584" s="111">
        <v>106</v>
      </c>
      <c r="F584" s="114"/>
      <c r="G584" s="165" t="s">
        <v>30</v>
      </c>
      <c r="H584" s="153">
        <v>2</v>
      </c>
      <c r="I584" s="106">
        <f t="shared" si="62"/>
        <v>1.8867924528301886E-2</v>
      </c>
      <c r="J584" s="49"/>
      <c r="K584" s="115">
        <f t="shared" si="63"/>
        <v>104</v>
      </c>
      <c r="L584" s="106">
        <f t="shared" si="64"/>
        <v>0.98113207547169812</v>
      </c>
    </row>
    <row r="585" spans="1:12" x14ac:dyDescent="0.2">
      <c r="A585" s="48" t="s">
        <v>479</v>
      </c>
      <c r="B585" s="48" t="s">
        <v>1227</v>
      </c>
      <c r="C585" s="48" t="s">
        <v>1228</v>
      </c>
      <c r="D585" s="48">
        <v>2</v>
      </c>
      <c r="E585" s="120">
        <v>106</v>
      </c>
      <c r="F585" s="108"/>
      <c r="G585" s="157"/>
      <c r="H585" s="157"/>
      <c r="I585" s="106">
        <f t="shared" si="62"/>
        <v>0</v>
      </c>
      <c r="J585" s="49"/>
      <c r="K585" s="115">
        <f t="shared" si="63"/>
        <v>106</v>
      </c>
      <c r="L585" s="106">
        <f t="shared" si="64"/>
        <v>1</v>
      </c>
    </row>
    <row r="586" spans="1:12" x14ac:dyDescent="0.2">
      <c r="A586" s="120" t="s">
        <v>479</v>
      </c>
      <c r="B586" s="120" t="s">
        <v>535</v>
      </c>
      <c r="C586" s="120" t="s">
        <v>536</v>
      </c>
      <c r="D586" s="120">
        <v>2</v>
      </c>
      <c r="E586" s="111">
        <v>106</v>
      </c>
      <c r="F586" s="114"/>
      <c r="G586" s="49"/>
      <c r="H586" s="111"/>
      <c r="I586" s="106">
        <f t="shared" si="62"/>
        <v>0</v>
      </c>
      <c r="J586" s="49"/>
      <c r="K586" s="115">
        <f t="shared" si="63"/>
        <v>106</v>
      </c>
      <c r="L586" s="106">
        <f t="shared" si="64"/>
        <v>1</v>
      </c>
    </row>
    <row r="587" spans="1:12" x14ac:dyDescent="0.2">
      <c r="A587" s="120" t="s">
        <v>479</v>
      </c>
      <c r="B587" s="120" t="s">
        <v>537</v>
      </c>
      <c r="C587" s="120" t="s">
        <v>536</v>
      </c>
      <c r="D587" s="120">
        <v>2</v>
      </c>
      <c r="E587" s="120">
        <v>106</v>
      </c>
      <c r="F587" s="108"/>
      <c r="H587" s="157"/>
      <c r="I587" s="106">
        <f t="shared" si="62"/>
        <v>0</v>
      </c>
      <c r="J587" s="49"/>
      <c r="K587" s="115">
        <f t="shared" si="63"/>
        <v>106</v>
      </c>
      <c r="L587" s="106">
        <f t="shared" si="64"/>
        <v>1</v>
      </c>
    </row>
    <row r="588" spans="1:12" x14ac:dyDescent="0.2">
      <c r="A588" s="111" t="s">
        <v>479</v>
      </c>
      <c r="B588" s="111" t="s">
        <v>1233</v>
      </c>
      <c r="C588" s="111" t="s">
        <v>1234</v>
      </c>
      <c r="D588" s="111">
        <v>2</v>
      </c>
      <c r="E588" s="111">
        <v>106</v>
      </c>
      <c r="F588" s="114"/>
      <c r="G588" s="49"/>
      <c r="H588" s="115"/>
      <c r="I588" s="106">
        <f t="shared" si="62"/>
        <v>0</v>
      </c>
      <c r="J588" s="49"/>
      <c r="K588" s="115">
        <f t="shared" si="63"/>
        <v>106</v>
      </c>
      <c r="L588" s="106">
        <f t="shared" si="64"/>
        <v>1</v>
      </c>
    </row>
    <row r="589" spans="1:12" x14ac:dyDescent="0.2">
      <c r="A589" s="110" t="s">
        <v>479</v>
      </c>
      <c r="B589" s="110" t="s">
        <v>1241</v>
      </c>
      <c r="C589" s="110" t="s">
        <v>478</v>
      </c>
      <c r="D589" s="110">
        <v>2</v>
      </c>
      <c r="E589" s="122">
        <v>106</v>
      </c>
      <c r="F589" s="116"/>
      <c r="G589" s="56"/>
      <c r="H589" s="56"/>
      <c r="I589" s="107">
        <f t="shared" si="62"/>
        <v>0</v>
      </c>
      <c r="J589" s="56"/>
      <c r="K589" s="117">
        <f t="shared" si="63"/>
        <v>106</v>
      </c>
      <c r="L589" s="107">
        <f t="shared" si="64"/>
        <v>1</v>
      </c>
    </row>
    <row r="590" spans="1:12" x14ac:dyDescent="0.2">
      <c r="A590" s="48"/>
      <c r="B590" s="53">
        <f>COUNTA(B503:B589)</f>
        <v>87</v>
      </c>
      <c r="C590" s="48"/>
      <c r="D590" s="61"/>
      <c r="E590" s="142">
        <f>SUM(E503:E589)</f>
        <v>9222</v>
      </c>
      <c r="F590" s="38"/>
      <c r="G590" s="53">
        <f>COUNTA(G503:G589)</f>
        <v>25</v>
      </c>
      <c r="H590" s="53">
        <f>SUM(H503:H589)</f>
        <v>106</v>
      </c>
      <c r="I590" s="39">
        <f t="shared" ref="I590" si="65">H590/E590</f>
        <v>1.1494252873563218E-2</v>
      </c>
      <c r="J590" s="156"/>
      <c r="K590" s="128">
        <f t="shared" ref="K590" si="66">E590-H590</f>
        <v>9116</v>
      </c>
      <c r="L590" s="39">
        <f t="shared" ref="L590" si="67">K590/E590</f>
        <v>0.9885057471264368</v>
      </c>
    </row>
    <row r="591" spans="1:12" x14ac:dyDescent="0.2">
      <c r="A591" s="48"/>
      <c r="B591" s="53"/>
      <c r="C591" s="48"/>
      <c r="D591" s="61"/>
      <c r="E591" s="142"/>
      <c r="F591" s="38"/>
      <c r="G591" s="53"/>
      <c r="H591" s="53"/>
      <c r="I591" s="39"/>
      <c r="J591" s="156"/>
      <c r="K591" s="128"/>
      <c r="L591" s="39"/>
    </row>
    <row r="592" spans="1:12" x14ac:dyDescent="0.2">
      <c r="A592" s="120" t="s">
        <v>150</v>
      </c>
      <c r="B592" s="120" t="s">
        <v>538</v>
      </c>
      <c r="C592" s="120" t="s">
        <v>539</v>
      </c>
      <c r="D592" s="120">
        <v>1</v>
      </c>
      <c r="E592" s="120">
        <v>106</v>
      </c>
      <c r="F592" s="108"/>
      <c r="G592" s="157" t="s">
        <v>30</v>
      </c>
      <c r="H592" s="153">
        <v>6</v>
      </c>
      <c r="I592" s="106">
        <f t="shared" ref="I592:I615" si="68">H592/E592</f>
        <v>5.6603773584905662E-2</v>
      </c>
      <c r="J592" s="49"/>
      <c r="K592" s="115">
        <f t="shared" ref="K592:K615" si="69">E592-H592</f>
        <v>100</v>
      </c>
      <c r="L592" s="106">
        <f t="shared" ref="L592:L615" si="70">K592/E592</f>
        <v>0.94339622641509435</v>
      </c>
    </row>
    <row r="593" spans="1:12" x14ac:dyDescent="0.2">
      <c r="A593" s="120" t="s">
        <v>150</v>
      </c>
      <c r="B593" s="120" t="s">
        <v>540</v>
      </c>
      <c r="C593" s="120" t="s">
        <v>539</v>
      </c>
      <c r="D593" s="120">
        <v>1</v>
      </c>
      <c r="E593" s="120">
        <v>106</v>
      </c>
      <c r="F593" s="108"/>
      <c r="G593" s="165" t="s">
        <v>30</v>
      </c>
      <c r="H593" s="153">
        <v>6</v>
      </c>
      <c r="I593" s="106">
        <f t="shared" si="68"/>
        <v>5.6603773584905662E-2</v>
      </c>
      <c r="J593" s="49"/>
      <c r="K593" s="115">
        <f t="shared" si="69"/>
        <v>100</v>
      </c>
      <c r="L593" s="106">
        <f t="shared" si="70"/>
        <v>0.94339622641509435</v>
      </c>
    </row>
    <row r="594" spans="1:12" x14ac:dyDescent="0.2">
      <c r="A594" s="120" t="s">
        <v>150</v>
      </c>
      <c r="B594" s="120" t="s">
        <v>541</v>
      </c>
      <c r="C594" s="120" t="s">
        <v>542</v>
      </c>
      <c r="D594" s="120">
        <v>1</v>
      </c>
      <c r="E594" s="120">
        <v>106</v>
      </c>
      <c r="F594" s="108"/>
      <c r="G594" s="165" t="s">
        <v>30</v>
      </c>
      <c r="H594" s="153">
        <v>4</v>
      </c>
      <c r="I594" s="106">
        <f t="shared" si="68"/>
        <v>3.7735849056603772E-2</v>
      </c>
      <c r="J594" s="49"/>
      <c r="K594" s="115">
        <f t="shared" si="69"/>
        <v>102</v>
      </c>
      <c r="L594" s="106">
        <f t="shared" si="70"/>
        <v>0.96226415094339623</v>
      </c>
    </row>
    <row r="595" spans="1:12" x14ac:dyDescent="0.2">
      <c r="A595" s="120" t="s">
        <v>150</v>
      </c>
      <c r="B595" s="120" t="s">
        <v>543</v>
      </c>
      <c r="C595" s="120" t="s">
        <v>544</v>
      </c>
      <c r="D595" s="120">
        <v>1</v>
      </c>
      <c r="E595" s="120">
        <v>106</v>
      </c>
      <c r="F595" s="108"/>
      <c r="G595" s="165" t="s">
        <v>30</v>
      </c>
      <c r="H595" s="153">
        <v>13</v>
      </c>
      <c r="I595" s="106">
        <f t="shared" si="68"/>
        <v>0.12264150943396226</v>
      </c>
      <c r="J595" s="49"/>
      <c r="K595" s="115">
        <f t="shared" si="69"/>
        <v>93</v>
      </c>
      <c r="L595" s="106">
        <f t="shared" si="70"/>
        <v>0.87735849056603776</v>
      </c>
    </row>
    <row r="596" spans="1:12" x14ac:dyDescent="0.2">
      <c r="A596" s="120" t="s">
        <v>150</v>
      </c>
      <c r="B596" s="120" t="s">
        <v>545</v>
      </c>
      <c r="C596" s="120" t="s">
        <v>544</v>
      </c>
      <c r="D596" s="120">
        <v>1</v>
      </c>
      <c r="E596" s="120">
        <v>106</v>
      </c>
      <c r="F596" s="108"/>
      <c r="G596" s="165" t="s">
        <v>30</v>
      </c>
      <c r="H596" s="153">
        <v>13</v>
      </c>
      <c r="I596" s="106">
        <f t="shared" si="68"/>
        <v>0.12264150943396226</v>
      </c>
      <c r="J596" s="49"/>
      <c r="K596" s="115">
        <f t="shared" si="69"/>
        <v>93</v>
      </c>
      <c r="L596" s="106">
        <f t="shared" si="70"/>
        <v>0.87735849056603776</v>
      </c>
    </row>
    <row r="597" spans="1:12" x14ac:dyDescent="0.2">
      <c r="A597" s="120" t="s">
        <v>150</v>
      </c>
      <c r="B597" s="120" t="s">
        <v>546</v>
      </c>
      <c r="C597" s="120" t="s">
        <v>544</v>
      </c>
      <c r="D597" s="120">
        <v>1</v>
      </c>
      <c r="E597" s="120">
        <v>106</v>
      </c>
      <c r="F597" s="108"/>
      <c r="G597" s="165" t="s">
        <v>30</v>
      </c>
      <c r="H597" s="153">
        <v>13</v>
      </c>
      <c r="I597" s="106">
        <f t="shared" si="68"/>
        <v>0.12264150943396226</v>
      </c>
      <c r="J597" s="49"/>
      <c r="K597" s="115">
        <f t="shared" si="69"/>
        <v>93</v>
      </c>
      <c r="L597" s="106">
        <f t="shared" si="70"/>
        <v>0.87735849056603776</v>
      </c>
    </row>
    <row r="598" spans="1:12" x14ac:dyDescent="0.2">
      <c r="A598" s="111" t="s">
        <v>150</v>
      </c>
      <c r="B598" s="111" t="s">
        <v>1250</v>
      </c>
      <c r="C598" s="111" t="s">
        <v>1251</v>
      </c>
      <c r="D598" s="111">
        <v>2</v>
      </c>
      <c r="E598" s="111">
        <v>106</v>
      </c>
      <c r="F598" s="114"/>
      <c r="G598" s="165" t="s">
        <v>30</v>
      </c>
      <c r="H598" s="153">
        <v>35</v>
      </c>
      <c r="I598" s="106">
        <f t="shared" si="68"/>
        <v>0.330188679245283</v>
      </c>
      <c r="J598" s="49"/>
      <c r="K598" s="115">
        <f t="shared" si="69"/>
        <v>71</v>
      </c>
      <c r="L598" s="106">
        <f t="shared" si="70"/>
        <v>0.66981132075471694</v>
      </c>
    </row>
    <row r="599" spans="1:12" x14ac:dyDescent="0.2">
      <c r="A599" s="111" t="s">
        <v>150</v>
      </c>
      <c r="B599" s="111" t="s">
        <v>1260</v>
      </c>
      <c r="C599" s="111" t="s">
        <v>1261</v>
      </c>
      <c r="D599" s="111">
        <v>2</v>
      </c>
      <c r="E599" s="111">
        <v>106</v>
      </c>
      <c r="F599" s="114"/>
      <c r="G599" s="165" t="s">
        <v>30</v>
      </c>
      <c r="H599" s="153">
        <v>7</v>
      </c>
      <c r="I599" s="106">
        <f t="shared" si="68"/>
        <v>6.6037735849056603E-2</v>
      </c>
      <c r="J599" s="49"/>
      <c r="K599" s="115">
        <f t="shared" si="69"/>
        <v>99</v>
      </c>
      <c r="L599" s="106">
        <f t="shared" si="70"/>
        <v>0.93396226415094341</v>
      </c>
    </row>
    <row r="600" spans="1:12" x14ac:dyDescent="0.2">
      <c r="A600" s="111" t="s">
        <v>150</v>
      </c>
      <c r="B600" s="111" t="s">
        <v>1264</v>
      </c>
      <c r="C600" s="111" t="s">
        <v>1265</v>
      </c>
      <c r="D600" s="111">
        <v>2</v>
      </c>
      <c r="E600" s="111">
        <v>106</v>
      </c>
      <c r="F600" s="114"/>
      <c r="G600" s="165" t="s">
        <v>30</v>
      </c>
      <c r="H600" s="153">
        <v>7</v>
      </c>
      <c r="I600" s="106">
        <f t="shared" si="68"/>
        <v>6.6037735849056603E-2</v>
      </c>
      <c r="J600" s="49"/>
      <c r="K600" s="115">
        <f t="shared" si="69"/>
        <v>99</v>
      </c>
      <c r="L600" s="106">
        <f t="shared" si="70"/>
        <v>0.93396226415094341</v>
      </c>
    </row>
    <row r="601" spans="1:12" x14ac:dyDescent="0.2">
      <c r="A601" s="48" t="s">
        <v>150</v>
      </c>
      <c r="B601" s="48" t="s">
        <v>1252</v>
      </c>
      <c r="C601" s="48" t="s">
        <v>1253</v>
      </c>
      <c r="D601" s="48">
        <v>2</v>
      </c>
      <c r="E601" s="111">
        <v>106</v>
      </c>
      <c r="F601" s="114"/>
      <c r="G601" s="165" t="s">
        <v>30</v>
      </c>
      <c r="H601" s="153">
        <v>3</v>
      </c>
      <c r="I601" s="106">
        <f t="shared" si="68"/>
        <v>2.8301886792452831E-2</v>
      </c>
      <c r="J601" s="49"/>
      <c r="K601" s="115">
        <f t="shared" si="69"/>
        <v>103</v>
      </c>
      <c r="L601" s="106">
        <f t="shared" si="70"/>
        <v>0.97169811320754718</v>
      </c>
    </row>
    <row r="602" spans="1:12" x14ac:dyDescent="0.2">
      <c r="A602" s="120" t="s">
        <v>150</v>
      </c>
      <c r="B602" s="120" t="s">
        <v>547</v>
      </c>
      <c r="C602" s="120" t="s">
        <v>548</v>
      </c>
      <c r="D602" s="120">
        <v>1</v>
      </c>
      <c r="E602" s="120">
        <v>106</v>
      </c>
      <c r="F602" s="108"/>
      <c r="G602" s="165" t="s">
        <v>30</v>
      </c>
      <c r="H602" s="153">
        <v>4</v>
      </c>
      <c r="I602" s="106">
        <f t="shared" si="68"/>
        <v>3.7735849056603772E-2</v>
      </c>
      <c r="J602" s="49"/>
      <c r="K602" s="115">
        <f t="shared" si="69"/>
        <v>102</v>
      </c>
      <c r="L602" s="106">
        <f t="shared" si="70"/>
        <v>0.96226415094339623</v>
      </c>
    </row>
    <row r="603" spans="1:12" x14ac:dyDescent="0.2">
      <c r="A603" s="120" t="s">
        <v>150</v>
      </c>
      <c r="B603" s="120" t="s">
        <v>549</v>
      </c>
      <c r="C603" s="120" t="s">
        <v>550</v>
      </c>
      <c r="D603" s="120">
        <v>2</v>
      </c>
      <c r="E603" s="120">
        <v>106</v>
      </c>
      <c r="F603" s="108"/>
      <c r="G603" s="165" t="s">
        <v>30</v>
      </c>
      <c r="H603" s="153">
        <v>5</v>
      </c>
      <c r="I603" s="106">
        <f t="shared" si="68"/>
        <v>4.716981132075472E-2</v>
      </c>
      <c r="J603" s="49"/>
      <c r="K603" s="115">
        <f t="shared" si="69"/>
        <v>101</v>
      </c>
      <c r="L603" s="106">
        <f t="shared" si="70"/>
        <v>0.95283018867924529</v>
      </c>
    </row>
    <row r="604" spans="1:12" x14ac:dyDescent="0.2">
      <c r="A604" s="111" t="s">
        <v>150</v>
      </c>
      <c r="B604" s="111" t="s">
        <v>1272</v>
      </c>
      <c r="C604" s="111" t="s">
        <v>1273</v>
      </c>
      <c r="D604" s="111">
        <v>2</v>
      </c>
      <c r="E604" s="111">
        <v>106</v>
      </c>
      <c r="F604" s="114"/>
      <c r="G604" s="165" t="s">
        <v>30</v>
      </c>
      <c r="H604" s="153">
        <v>7</v>
      </c>
      <c r="I604" s="106">
        <f t="shared" si="68"/>
        <v>6.6037735849056603E-2</v>
      </c>
      <c r="J604" s="49"/>
      <c r="K604" s="115">
        <f t="shared" si="69"/>
        <v>99</v>
      </c>
      <c r="L604" s="106">
        <f t="shared" si="70"/>
        <v>0.93396226415094341</v>
      </c>
    </row>
    <row r="605" spans="1:12" x14ac:dyDescent="0.2">
      <c r="A605" s="111" t="s">
        <v>150</v>
      </c>
      <c r="B605" s="111" t="s">
        <v>1254</v>
      </c>
      <c r="C605" s="111" t="s">
        <v>1255</v>
      </c>
      <c r="D605" s="111">
        <v>2</v>
      </c>
      <c r="E605" s="111">
        <v>106</v>
      </c>
      <c r="F605" s="114"/>
      <c r="G605" s="165" t="s">
        <v>30</v>
      </c>
      <c r="H605" s="153">
        <v>7</v>
      </c>
      <c r="I605" s="106">
        <f t="shared" si="68"/>
        <v>6.6037735849056603E-2</v>
      </c>
      <c r="J605" s="49"/>
      <c r="K605" s="115">
        <f t="shared" si="69"/>
        <v>99</v>
      </c>
      <c r="L605" s="106">
        <f t="shared" si="70"/>
        <v>0.93396226415094341</v>
      </c>
    </row>
    <row r="606" spans="1:12" x14ac:dyDescent="0.2">
      <c r="A606" s="111" t="s">
        <v>150</v>
      </c>
      <c r="B606" s="111" t="s">
        <v>1256</v>
      </c>
      <c r="C606" s="111" t="s">
        <v>1257</v>
      </c>
      <c r="D606" s="111">
        <v>2</v>
      </c>
      <c r="E606" s="111">
        <v>106</v>
      </c>
      <c r="F606" s="114"/>
      <c r="G606" s="165" t="s">
        <v>30</v>
      </c>
      <c r="H606" s="153">
        <v>4</v>
      </c>
      <c r="I606" s="106">
        <f t="shared" si="68"/>
        <v>3.7735849056603772E-2</v>
      </c>
      <c r="J606" s="49"/>
      <c r="K606" s="115">
        <f t="shared" si="69"/>
        <v>102</v>
      </c>
      <c r="L606" s="106">
        <f t="shared" si="70"/>
        <v>0.96226415094339623</v>
      </c>
    </row>
    <row r="607" spans="1:12" x14ac:dyDescent="0.2">
      <c r="A607" s="111" t="s">
        <v>150</v>
      </c>
      <c r="B607" s="111" t="s">
        <v>1258</v>
      </c>
      <c r="C607" s="111" t="s">
        <v>1257</v>
      </c>
      <c r="D607" s="111">
        <v>2</v>
      </c>
      <c r="E607" s="111">
        <v>106</v>
      </c>
      <c r="F607" s="114"/>
      <c r="G607" s="165" t="s">
        <v>30</v>
      </c>
      <c r="H607" s="153">
        <v>4</v>
      </c>
      <c r="I607" s="106">
        <f t="shared" si="68"/>
        <v>3.7735849056603772E-2</v>
      </c>
      <c r="J607" s="49"/>
      <c r="K607" s="115">
        <f t="shared" si="69"/>
        <v>102</v>
      </c>
      <c r="L607" s="106">
        <f t="shared" si="70"/>
        <v>0.96226415094339623</v>
      </c>
    </row>
    <row r="608" spans="1:12" x14ac:dyDescent="0.2">
      <c r="A608" s="111" t="s">
        <v>150</v>
      </c>
      <c r="B608" s="111" t="s">
        <v>1259</v>
      </c>
      <c r="C608" s="111" t="s">
        <v>1257</v>
      </c>
      <c r="D608" s="111">
        <v>2</v>
      </c>
      <c r="E608" s="111">
        <v>106</v>
      </c>
      <c r="F608" s="114"/>
      <c r="G608" s="165" t="s">
        <v>30</v>
      </c>
      <c r="H608" s="153">
        <v>4</v>
      </c>
      <c r="I608" s="106">
        <f t="shared" si="68"/>
        <v>3.7735849056603772E-2</v>
      </c>
      <c r="J608" s="49"/>
      <c r="K608" s="115">
        <f t="shared" si="69"/>
        <v>102</v>
      </c>
      <c r="L608" s="106">
        <f t="shared" si="70"/>
        <v>0.96226415094339623</v>
      </c>
    </row>
    <row r="609" spans="1:12" x14ac:dyDescent="0.2">
      <c r="A609" s="111" t="s">
        <v>150</v>
      </c>
      <c r="B609" s="111" t="s">
        <v>1274</v>
      </c>
      <c r="C609" s="111" t="s">
        <v>1257</v>
      </c>
      <c r="D609" s="111">
        <v>2</v>
      </c>
      <c r="E609" s="111">
        <v>106</v>
      </c>
      <c r="F609" s="114"/>
      <c r="G609" s="165" t="s">
        <v>30</v>
      </c>
      <c r="H609" s="153">
        <v>4</v>
      </c>
      <c r="I609" s="106">
        <f t="shared" si="68"/>
        <v>3.7735849056603772E-2</v>
      </c>
      <c r="J609" s="49"/>
      <c r="K609" s="115">
        <f t="shared" si="69"/>
        <v>102</v>
      </c>
      <c r="L609" s="106">
        <f t="shared" si="70"/>
        <v>0.96226415094339623</v>
      </c>
    </row>
    <row r="610" spans="1:12" x14ac:dyDescent="0.2">
      <c r="A610" s="120" t="s">
        <v>150</v>
      </c>
      <c r="B610" s="120" t="s">
        <v>551</v>
      </c>
      <c r="C610" s="120" t="s">
        <v>552</v>
      </c>
      <c r="D610" s="120">
        <v>2</v>
      </c>
      <c r="E610" s="120">
        <v>106</v>
      </c>
      <c r="F610" s="108"/>
      <c r="G610" s="165" t="s">
        <v>30</v>
      </c>
      <c r="H610" s="153">
        <v>5</v>
      </c>
      <c r="I610" s="106">
        <f t="shared" si="68"/>
        <v>4.716981132075472E-2</v>
      </c>
      <c r="J610" s="49"/>
      <c r="K610" s="115">
        <f t="shared" si="69"/>
        <v>101</v>
      </c>
      <c r="L610" s="106">
        <f t="shared" si="70"/>
        <v>0.95283018867924529</v>
      </c>
    </row>
    <row r="611" spans="1:12" x14ac:dyDescent="0.2">
      <c r="A611" s="111" t="s">
        <v>150</v>
      </c>
      <c r="B611" s="111" t="s">
        <v>1268</v>
      </c>
      <c r="C611" s="111" t="s">
        <v>1269</v>
      </c>
      <c r="D611" s="111">
        <v>2</v>
      </c>
      <c r="E611" s="111">
        <v>106</v>
      </c>
      <c r="F611" s="114"/>
      <c r="G611" s="165" t="s">
        <v>30</v>
      </c>
      <c r="H611" s="153">
        <v>9</v>
      </c>
      <c r="I611" s="106">
        <f t="shared" si="68"/>
        <v>8.4905660377358486E-2</v>
      </c>
      <c r="J611" s="49"/>
      <c r="K611" s="115">
        <f t="shared" si="69"/>
        <v>97</v>
      </c>
      <c r="L611" s="106">
        <f t="shared" si="70"/>
        <v>0.91509433962264153</v>
      </c>
    </row>
    <row r="612" spans="1:12" x14ac:dyDescent="0.2">
      <c r="A612" s="48" t="s">
        <v>150</v>
      </c>
      <c r="B612" s="48" t="s">
        <v>1270</v>
      </c>
      <c r="C612" s="48" t="s">
        <v>1271</v>
      </c>
      <c r="D612" s="48">
        <v>2</v>
      </c>
      <c r="E612" s="111">
        <v>106</v>
      </c>
      <c r="F612" s="114"/>
      <c r="G612" s="165" t="s">
        <v>30</v>
      </c>
      <c r="H612" s="153">
        <v>3</v>
      </c>
      <c r="I612" s="106">
        <f t="shared" si="68"/>
        <v>2.8301886792452831E-2</v>
      </c>
      <c r="J612" s="49"/>
      <c r="K612" s="115">
        <f t="shared" si="69"/>
        <v>103</v>
      </c>
      <c r="L612" s="106">
        <f t="shared" si="70"/>
        <v>0.97169811320754718</v>
      </c>
    </row>
    <row r="613" spans="1:12" x14ac:dyDescent="0.2">
      <c r="A613" s="120" t="s">
        <v>150</v>
      </c>
      <c r="B613" s="120" t="s">
        <v>553</v>
      </c>
      <c r="C613" s="120" t="s">
        <v>554</v>
      </c>
      <c r="D613" s="120">
        <v>1</v>
      </c>
      <c r="E613" s="120">
        <v>106</v>
      </c>
      <c r="F613" s="114"/>
      <c r="G613" s="165" t="s">
        <v>30</v>
      </c>
      <c r="H613" s="153">
        <v>28</v>
      </c>
      <c r="I613" s="106">
        <f t="shared" si="68"/>
        <v>0.26415094339622641</v>
      </c>
      <c r="J613" s="49"/>
      <c r="K613" s="115">
        <f t="shared" si="69"/>
        <v>78</v>
      </c>
      <c r="L613" s="106">
        <f t="shared" si="70"/>
        <v>0.73584905660377353</v>
      </c>
    </row>
    <row r="614" spans="1:12" x14ac:dyDescent="0.2">
      <c r="A614" s="111" t="s">
        <v>150</v>
      </c>
      <c r="B614" s="111" t="s">
        <v>1266</v>
      </c>
      <c r="C614" s="111" t="s">
        <v>1267</v>
      </c>
      <c r="D614" s="111">
        <v>2</v>
      </c>
      <c r="E614" s="111">
        <v>106</v>
      </c>
      <c r="F614" s="114"/>
      <c r="G614" s="165" t="s">
        <v>30</v>
      </c>
      <c r="H614" s="153">
        <v>5</v>
      </c>
      <c r="I614" s="106">
        <f t="shared" si="68"/>
        <v>4.716981132075472E-2</v>
      </c>
      <c r="J614" s="49"/>
      <c r="K614" s="115">
        <f t="shared" si="69"/>
        <v>101</v>
      </c>
      <c r="L614" s="106">
        <f t="shared" si="70"/>
        <v>0.95283018867924529</v>
      </c>
    </row>
    <row r="615" spans="1:12" x14ac:dyDescent="0.2">
      <c r="A615" s="112" t="s">
        <v>150</v>
      </c>
      <c r="B615" s="112" t="s">
        <v>1262</v>
      </c>
      <c r="C615" s="112" t="s">
        <v>1263</v>
      </c>
      <c r="D615" s="112">
        <v>2</v>
      </c>
      <c r="E615" s="112">
        <v>106</v>
      </c>
      <c r="F615" s="116"/>
      <c r="G615" s="56"/>
      <c r="H615" s="117"/>
      <c r="I615" s="107">
        <f t="shared" si="68"/>
        <v>0</v>
      </c>
      <c r="J615" s="56"/>
      <c r="K615" s="117">
        <f t="shared" si="69"/>
        <v>106</v>
      </c>
      <c r="L615" s="107">
        <f t="shared" si="70"/>
        <v>1</v>
      </c>
    </row>
    <row r="616" spans="1:12" x14ac:dyDescent="0.2">
      <c r="A616" s="48"/>
      <c r="B616" s="53">
        <f>COUNTA(B592:B615)</f>
        <v>24</v>
      </c>
      <c r="C616" s="48"/>
      <c r="D616" s="108"/>
      <c r="E616" s="142">
        <f>SUM(E592:E615)</f>
        <v>2544</v>
      </c>
      <c r="F616" s="38"/>
      <c r="G616" s="53">
        <f>COUNTA(G592:G615)</f>
        <v>23</v>
      </c>
      <c r="H616" s="53">
        <f>SUM(H592:H615)</f>
        <v>196</v>
      </c>
      <c r="I616" s="39">
        <f t="shared" ref="I616" si="71">H616/E616</f>
        <v>7.7044025157232701E-2</v>
      </c>
      <c r="J616" s="156"/>
      <c r="K616" s="128">
        <f t="shared" ref="K616" si="72">E616-H616</f>
        <v>2348</v>
      </c>
      <c r="L616" s="39">
        <f t="shared" ref="L616" si="73">K616/E616</f>
        <v>0.92295597484276726</v>
      </c>
    </row>
    <row r="617" spans="1:12" x14ac:dyDescent="0.2">
      <c r="A617" s="48"/>
      <c r="B617" s="53"/>
      <c r="C617" s="48"/>
      <c r="D617" s="108"/>
      <c r="E617" s="142"/>
      <c r="F617" s="38"/>
      <c r="G617" s="53"/>
      <c r="H617" s="142"/>
      <c r="I617" s="39"/>
      <c r="J617" s="156"/>
      <c r="K617" s="128"/>
      <c r="L617" s="39"/>
    </row>
    <row r="618" spans="1:12" x14ac:dyDescent="0.2">
      <c r="A618" s="108"/>
      <c r="C618" s="159" t="s">
        <v>1339</v>
      </c>
      <c r="D618" s="143"/>
      <c r="F618" s="108"/>
      <c r="G618" s="33"/>
      <c r="H618" s="33"/>
      <c r="I618" s="108"/>
      <c r="J618" s="108"/>
      <c r="K618" s="108"/>
      <c r="L618" s="108"/>
    </row>
    <row r="619" spans="1:12" x14ac:dyDescent="0.2">
      <c r="A619" s="108"/>
      <c r="B619" s="131"/>
      <c r="C619" s="95" t="s">
        <v>104</v>
      </c>
      <c r="D619" s="77">
        <f>SUM(B268+B314+B364+B455+B475+B501+B590+B616)</f>
        <v>599</v>
      </c>
      <c r="F619" s="108"/>
      <c r="G619" s="33"/>
      <c r="H619" s="33"/>
      <c r="I619" s="108"/>
      <c r="J619" s="108"/>
      <c r="K619" s="108"/>
      <c r="L619" s="108"/>
    </row>
    <row r="620" spans="1:12" x14ac:dyDescent="0.2">
      <c r="A620" s="108"/>
      <c r="B620" s="131"/>
      <c r="C620" s="95" t="s">
        <v>142</v>
      </c>
      <c r="D620" s="144">
        <f>SUM(E268+E314+E364+E455+E475+E501+E590+E616)</f>
        <v>63494</v>
      </c>
      <c r="F620" s="108"/>
      <c r="G620" s="33"/>
      <c r="H620" s="33"/>
      <c r="I620" s="108"/>
      <c r="J620" s="108"/>
      <c r="K620" s="108"/>
      <c r="L620" s="108"/>
    </row>
    <row r="621" spans="1:12" x14ac:dyDescent="0.2">
      <c r="A621" s="108"/>
      <c r="B621" s="158"/>
      <c r="C621" s="95" t="s">
        <v>133</v>
      </c>
      <c r="D621" s="77">
        <f>SUM(G268+G314+G364+G455+G475+G501+G590+G616)</f>
        <v>211</v>
      </c>
      <c r="F621" s="108"/>
      <c r="G621" s="33"/>
      <c r="H621" s="33"/>
      <c r="I621" s="108"/>
      <c r="J621" s="108"/>
      <c r="K621" s="108"/>
      <c r="L621" s="108"/>
    </row>
    <row r="622" spans="1:12" x14ac:dyDescent="0.2">
      <c r="A622" s="108"/>
      <c r="B622" s="158"/>
      <c r="C622" s="95" t="s">
        <v>143</v>
      </c>
      <c r="D622" s="144">
        <f>SUM(H268+H314+H364+H455+H475+H501+H590+H616)</f>
        <v>1549</v>
      </c>
      <c r="F622" s="108"/>
      <c r="G622" s="33"/>
      <c r="H622" s="33"/>
      <c r="I622" s="108"/>
      <c r="J622" s="108"/>
      <c r="K622" s="108"/>
      <c r="L622" s="108"/>
    </row>
    <row r="623" spans="1:12" x14ac:dyDescent="0.2">
      <c r="A623" s="108"/>
      <c r="B623" s="158"/>
      <c r="C623" s="95" t="s">
        <v>144</v>
      </c>
      <c r="D623" s="130">
        <f>D622/D620</f>
        <v>2.4396005921819383E-2</v>
      </c>
      <c r="F623" s="108"/>
      <c r="G623" s="33"/>
      <c r="H623" s="33"/>
      <c r="I623" s="108"/>
      <c r="J623" s="108"/>
      <c r="K623" s="108"/>
      <c r="L623" s="108"/>
    </row>
    <row r="624" spans="1:12" x14ac:dyDescent="0.2">
      <c r="A624" s="108"/>
      <c r="B624" s="108"/>
      <c r="C624" s="95" t="s">
        <v>145</v>
      </c>
      <c r="D624" s="144">
        <f>SUM(K268+K314+K364+K455+K475+K501+K590+K616)</f>
        <v>61840</v>
      </c>
      <c r="F624" s="108"/>
      <c r="G624" s="33"/>
      <c r="H624" s="33"/>
      <c r="I624" s="108"/>
      <c r="J624" s="108"/>
      <c r="K624" s="108"/>
      <c r="L624" s="108"/>
    </row>
    <row r="625" spans="1:12" x14ac:dyDescent="0.2">
      <c r="A625" s="108"/>
      <c r="B625" s="108"/>
      <c r="C625" s="95" t="s">
        <v>146</v>
      </c>
      <c r="D625" s="130">
        <f>D624/D620</f>
        <v>0.97395029451601722</v>
      </c>
      <c r="F625" s="108"/>
      <c r="G625" s="33"/>
      <c r="H625" s="33"/>
      <c r="I625" s="108"/>
      <c r="J625" s="108"/>
      <c r="K625" s="108"/>
      <c r="L625" s="108"/>
    </row>
    <row r="626" spans="1:12" x14ac:dyDescent="0.2">
      <c r="G626" s="34"/>
      <c r="H626" s="34"/>
    </row>
    <row r="627" spans="1:12" x14ac:dyDescent="0.2">
      <c r="G627" s="34"/>
      <c r="H627" s="34"/>
    </row>
    <row r="628" spans="1:12" x14ac:dyDescent="0.2">
      <c r="G628" s="34"/>
      <c r="H628" s="34"/>
    </row>
    <row r="629" spans="1:12" x14ac:dyDescent="0.2">
      <c r="G629" s="34"/>
      <c r="H629" s="34"/>
    </row>
    <row r="630" spans="1:12" x14ac:dyDescent="0.2">
      <c r="G630" s="34"/>
      <c r="H630" s="34"/>
    </row>
  </sheetData>
  <sortState ref="A600:L623">
    <sortCondition ref="C600:C623"/>
    <sortCondition ref="B600:B623"/>
  </sortState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Massachusetts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2011 Actions</vt:lpstr>
      <vt:lpstr>Action Durations</vt:lpstr>
      <vt:lpstr>Beach Days</vt:lpstr>
      <vt:lpstr>'2011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'2011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2012-09-05T19:50:32Z</cp:lastPrinted>
  <dcterms:created xsi:type="dcterms:W3CDTF">2006-12-12T20:37:17Z</dcterms:created>
  <dcterms:modified xsi:type="dcterms:W3CDTF">2012-09-05T19:50:41Z</dcterms:modified>
</cp:coreProperties>
</file>