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00" yWindow="90" windowWidth="18690" windowHeight="577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Actions'!$A$1:$J$62</definedName>
    <definedName name="_xlnm.Print_Area" localSheetId="5">'Action Durations'!$A$1:$K$38</definedName>
    <definedName name="_xlnm.Print_Area" localSheetId="1">Attributes!$A$1:$J$56</definedName>
    <definedName name="_xlnm.Print_Area" localSheetId="6">'Beach Days'!$A$1:$L$51</definedName>
    <definedName name="_xlnm.Print_Area" localSheetId="2">Monitoring!$A$1:$J$60</definedName>
    <definedName name="_xlnm.Print_Area" localSheetId="3">'Pollution Sources'!$A$1:$R$56</definedName>
    <definedName name="_xlnm.Print_Area" localSheetId="0">Summary!$A$1:$W$22</definedName>
    <definedName name="_xlnm.Print_Area" localSheetId="7">'Tier 1 Stats'!$A$1:$L$32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S5" i="8"/>
  <c r="R5"/>
  <c r="Q5"/>
  <c r="P5"/>
  <c r="O5"/>
  <c r="N5"/>
  <c r="S4"/>
  <c r="R4"/>
  <c r="Q4"/>
  <c r="P4"/>
  <c r="O4"/>
  <c r="N4"/>
  <c r="G5"/>
  <c r="H5"/>
  <c r="H4"/>
  <c r="G4"/>
  <c r="E31" i="12"/>
  <c r="E30"/>
  <c r="E29"/>
  <c r="E27"/>
  <c r="E26"/>
  <c r="E25"/>
  <c r="L15"/>
  <c r="L14"/>
  <c r="L13"/>
  <c r="L12"/>
  <c r="L11"/>
  <c r="L10"/>
  <c r="K26" i="7" l="1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I32" l="1"/>
  <c r="K32"/>
  <c r="L32" s="1"/>
  <c r="I33"/>
  <c r="K33"/>
  <c r="L33" s="1"/>
  <c r="B34"/>
  <c r="E34"/>
  <c r="U7" i="8" s="1"/>
  <c r="G34" i="7"/>
  <c r="H34"/>
  <c r="V7" i="8" s="1"/>
  <c r="G37" i="9"/>
  <c r="G36"/>
  <c r="G34"/>
  <c r="G33"/>
  <c r="D30"/>
  <c r="D29"/>
  <c r="D28"/>
  <c r="G10" i="4"/>
  <c r="G55" i="11"/>
  <c r="G54"/>
  <c r="G53"/>
  <c r="G52"/>
  <c r="G51"/>
  <c r="G50"/>
  <c r="G49"/>
  <c r="G48"/>
  <c r="G47"/>
  <c r="G46"/>
  <c r="G45"/>
  <c r="G44"/>
  <c r="G43"/>
  <c r="G40"/>
  <c r="G39"/>
  <c r="G38"/>
  <c r="D58" i="10"/>
  <c r="D57"/>
  <c r="J51"/>
  <c r="J43"/>
  <c r="J40"/>
  <c r="J19"/>
  <c r="J4"/>
  <c r="D55" i="2"/>
  <c r="I34" i="7" l="1"/>
  <c r="K34"/>
  <c r="L34" s="1"/>
  <c r="D60" i="10"/>
  <c r="L18" i="12"/>
  <c r="L17"/>
  <c r="L16"/>
  <c r="K11" i="7"/>
  <c r="L11" s="1"/>
  <c r="I11"/>
  <c r="K10"/>
  <c r="L10" s="1"/>
  <c r="I10"/>
  <c r="K9"/>
  <c r="L9" s="1"/>
  <c r="I9"/>
  <c r="K8"/>
  <c r="L8" s="1"/>
  <c r="I8"/>
  <c r="K7"/>
  <c r="L7" s="1"/>
  <c r="I7"/>
  <c r="K6"/>
  <c r="L6" s="1"/>
  <c r="I6"/>
  <c r="K5"/>
  <c r="L5" s="1"/>
  <c r="I5"/>
  <c r="D55" i="4"/>
  <c r="B12" i="11"/>
  <c r="D12"/>
  <c r="E12"/>
  <c r="F12"/>
  <c r="G12"/>
  <c r="H12"/>
  <c r="I12"/>
  <c r="J12"/>
  <c r="K12"/>
  <c r="L12"/>
  <c r="M12"/>
  <c r="N12"/>
  <c r="O12"/>
  <c r="P12"/>
  <c r="Q12"/>
  <c r="R12"/>
  <c r="F4" i="2"/>
  <c r="K29" i="7" l="1"/>
  <c r="L29" s="1"/>
  <c r="I29"/>
  <c r="K28"/>
  <c r="L28" s="1"/>
  <c r="I28"/>
  <c r="K27"/>
  <c r="L27" s="1"/>
  <c r="I27"/>
  <c r="K14"/>
  <c r="L14" s="1"/>
  <c r="I14"/>
  <c r="K3"/>
  <c r="L3" s="1"/>
  <c r="I3"/>
  <c r="W7" i="8" l="1"/>
  <c r="D61" i="4"/>
  <c r="D58"/>
  <c r="F7" i="8" l="1"/>
  <c r="F5"/>
  <c r="F4"/>
  <c r="F51" i="10"/>
  <c r="D7" i="8" s="1"/>
  <c r="B51" i="10"/>
  <c r="C7" i="8" s="1"/>
  <c r="F43" i="10"/>
  <c r="D6" i="8" s="1"/>
  <c r="B43" i="10"/>
  <c r="C6" i="8" s="1"/>
  <c r="F51" i="2"/>
  <c r="B51"/>
  <c r="F43"/>
  <c r="B43"/>
  <c r="D48" i="7"/>
  <c r="E7" i="8" l="1"/>
  <c r="D59" i="4"/>
  <c r="D56"/>
  <c r="D62"/>
  <c r="E21" i="12"/>
  <c r="E7"/>
  <c r="G7"/>
  <c r="L20"/>
  <c r="L19"/>
  <c r="L9"/>
  <c r="L6"/>
  <c r="L5"/>
  <c r="L4"/>
  <c r="L3"/>
  <c r="L2"/>
  <c r="K21"/>
  <c r="J21"/>
  <c r="K7"/>
  <c r="J7"/>
  <c r="I21"/>
  <c r="I7"/>
  <c r="G21"/>
  <c r="D21"/>
  <c r="B21"/>
  <c r="D7"/>
  <c r="B7"/>
  <c r="F40" i="2"/>
  <c r="F19"/>
  <c r="G39" i="4"/>
  <c r="D50" s="1"/>
  <c r="D39"/>
  <c r="B39"/>
  <c r="J5" i="8" s="1"/>
  <c r="B34" i="11"/>
  <c r="D34"/>
  <c r="E34"/>
  <c r="F34"/>
  <c r="G34"/>
  <c r="H34"/>
  <c r="I34"/>
  <c r="J34"/>
  <c r="K34"/>
  <c r="L34"/>
  <c r="M34"/>
  <c r="N34"/>
  <c r="O34"/>
  <c r="P34"/>
  <c r="Q34"/>
  <c r="R34"/>
  <c r="F19" i="10"/>
  <c r="D4" i="8" s="1"/>
  <c r="F4" i="10"/>
  <c r="F40"/>
  <c r="D5" i="8" s="1"/>
  <c r="E12" i="7"/>
  <c r="E30"/>
  <c r="U5" i="8" s="1"/>
  <c r="E30" i="11"/>
  <c r="B10" i="4"/>
  <c r="D10"/>
  <c r="D49" s="1"/>
  <c r="R30" i="11"/>
  <c r="Q30"/>
  <c r="D30"/>
  <c r="P30"/>
  <c r="O30"/>
  <c r="N30"/>
  <c r="M30"/>
  <c r="L30"/>
  <c r="K30"/>
  <c r="J30"/>
  <c r="I30"/>
  <c r="H30"/>
  <c r="G30"/>
  <c r="F30"/>
  <c r="B30"/>
  <c r="H12" i="7"/>
  <c r="H30"/>
  <c r="V5" i="8" s="1"/>
  <c r="G12" i="7"/>
  <c r="G30"/>
  <c r="B12"/>
  <c r="B30"/>
  <c r="G5" i="9"/>
  <c r="E5"/>
  <c r="D5"/>
  <c r="B18"/>
  <c r="B5"/>
  <c r="B40" i="10"/>
  <c r="C5" i="8" s="1"/>
  <c r="B19" i="10"/>
  <c r="C4" i="8" s="1"/>
  <c r="K18" i="9"/>
  <c r="J18"/>
  <c r="I18"/>
  <c r="H18"/>
  <c r="G18"/>
  <c r="D18"/>
  <c r="H5"/>
  <c r="I5"/>
  <c r="G35" s="1"/>
  <c r="J5"/>
  <c r="K5"/>
  <c r="B4" i="10"/>
  <c r="E18" i="9"/>
  <c r="B4" i="2"/>
  <c r="B19"/>
  <c r="B40"/>
  <c r="V4" i="8" l="1"/>
  <c r="E48" i="7"/>
  <c r="U4" i="8"/>
  <c r="E46" i="7"/>
  <c r="E45"/>
  <c r="E47"/>
  <c r="J4" i="8"/>
  <c r="D48" i="4"/>
  <c r="K7" i="8"/>
  <c r="D56" i="2"/>
  <c r="G8" i="8"/>
  <c r="D49" i="7"/>
  <c r="W5" i="8"/>
  <c r="I12" i="7"/>
  <c r="V8" i="8"/>
  <c r="L7"/>
  <c r="E58" i="4"/>
  <c r="E55"/>
  <c r="L5" i="8"/>
  <c r="K5"/>
  <c r="E5"/>
  <c r="E4"/>
  <c r="L4"/>
  <c r="K4"/>
  <c r="C3"/>
  <c r="D59" i="10"/>
  <c r="I30" i="7"/>
  <c r="F21" i="12"/>
  <c r="F7"/>
  <c r="S8" i="8"/>
  <c r="O8"/>
  <c r="P8"/>
  <c r="E61" i="4"/>
  <c r="L21" i="12"/>
  <c r="L7"/>
  <c r="F8" i="8"/>
  <c r="Q8"/>
  <c r="K12" i="7"/>
  <c r="D3" i="8"/>
  <c r="R8"/>
  <c r="K30" i="7"/>
  <c r="L30" s="1"/>
  <c r="W4" i="8" l="1"/>
  <c r="U8"/>
  <c r="W8" s="1"/>
  <c r="E50" i="7"/>
  <c r="E51" s="1"/>
  <c r="E59" i="4"/>
  <c r="E56"/>
  <c r="E32" i="12"/>
  <c r="E28"/>
  <c r="H8" i="8" s="1"/>
  <c r="N8"/>
  <c r="E62" i="4"/>
  <c r="C8" i="8"/>
  <c r="E49" i="7"/>
  <c r="L12"/>
  <c r="G56" i="11"/>
  <c r="G38" i="9"/>
  <c r="H37" s="1"/>
  <c r="D8" i="8"/>
  <c r="J8"/>
  <c r="E8" l="1"/>
  <c r="H48" i="11"/>
  <c r="H49"/>
  <c r="H43"/>
  <c r="H44"/>
  <c r="H45"/>
  <c r="H55"/>
  <c r="H52"/>
  <c r="H53"/>
  <c r="H47"/>
  <c r="H50"/>
  <c r="H51"/>
  <c r="H54"/>
  <c r="H46"/>
  <c r="H34" i="9"/>
  <c r="H36"/>
  <c r="H35"/>
  <c r="H33"/>
  <c r="L8" i="8"/>
  <c r="K8"/>
  <c r="H56" i="11" l="1"/>
  <c r="H38" i="9"/>
</calcChain>
</file>

<file path=xl/sharedStrings.xml><?xml version="1.0" encoding="utf-8"?>
<sst xmlns="http://schemas.openxmlformats.org/spreadsheetml/2006/main" count="1469" uniqueCount="269">
  <si>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</si>
  <si>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</si>
  <si>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</si>
  <si>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</si>
  <si>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</si>
  <si>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</si>
  <si>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</si>
  <si>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</si>
  <si>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</si>
  <si>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</si>
  <si>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</si>
  <si>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</si>
  <si>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</si>
  <si>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</si>
  <si>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</si>
  <si>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</si>
  <si>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</si>
  <si>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</si>
  <si>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</si>
  <si>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</si>
  <si>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</si>
  <si>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</si>
  <si>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</si>
  <si>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</si>
  <si>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</si>
  <si>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</si>
  <si>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</si>
  <si>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</si>
  <si>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</si>
  <si>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</si>
  <si>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</si>
  <si>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</si>
  <si>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</si>
  <si>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</si>
  <si>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</si>
  <si>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</si>
  <si>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</si>
  <si>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</si>
  <si>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</si>
  <si>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</si>
  <si>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</si>
  <si>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</si>
  <si>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</si>
  <si>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</si>
  <si>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</si>
  <si>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</si>
  <si>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</si>
  <si>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</si>
  <si>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</si>
  <si>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</si>
  <si>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</si>
  <si>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</si>
  <si>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</si>
  <si>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</si>
  <si>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</si>
  <si>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</si>
  <si>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</si>
  <si>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</si>
  <si>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</si>
  <si>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</si>
  <si>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</si>
  <si>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</si>
  <si>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</si>
  <si>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</si>
  <si>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</si>
  <si>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</si>
  <si>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</si>
  <si>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</si>
  <si>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</si>
  <si>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</si>
  <si>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</si>
  <si>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</si>
  <si>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</si>
  <si>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</si>
  <si>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</si>
  <si>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</si>
  <si>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</si>
  <si>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</si>
  <si>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</si>
  <si>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</si>
  <si>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</si>
  <si>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</si>
  <si>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</si>
  <si>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</si>
  <si>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</si>
  <si>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</si>
  <si>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</si>
  <si>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</si>
  <si>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</si>
  <si>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</si>
  <si>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</si>
  <si>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</si>
  <si>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</si>
  <si>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</si>
  <si>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</si>
  <si>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</si>
  <si>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</si>
  <si>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</si>
  <si>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</si>
  <si>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</si>
  <si>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</si>
  <si>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</si>
  <si>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</si>
  <si>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</si>
  <si>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</si>
  <si>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</si>
  <si>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</si>
  <si>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</si>
  <si>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</si>
  <si>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</si>
  <si>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</si>
  <si>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</si>
  <si>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</si>
  <si>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</si>
  <si>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</si>
  <si>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</si>
  <si>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</si>
  <si>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</si>
  <si>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</si>
  <si>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</si>
  <si>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</si>
  <si>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</si>
  <si>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</si>
  <si>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</si>
  <si>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</si>
  <si>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</si>
  <si>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</si>
  <si>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</si>
  <si>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</si>
  <si>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</si>
  <si>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</si>
  <si>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</si>
  <si>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</si>
  <si>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</si>
  <si>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</si>
  <si>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</si>
  <si>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</si>
  <si>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</si>
  <si>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</si>
  <si>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</si>
  <si>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</si>
  <si>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</si>
  <si>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</si>
  <si>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</si>
  <si>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</si>
  <si>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</si>
  <si>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</si>
  <si>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</si>
  <si>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</si>
  <si>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</si>
  <si>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</si>
  <si>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</si>
  <si>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</si>
  <si>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</si>
  <si>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</si>
  <si>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</si>
  <si>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</si>
  <si>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</si>
  <si>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</si>
  <si>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</si>
  <si>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</si>
  <si>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</si>
  <si>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</si>
  <si>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</si>
  <si>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</si>
  <si>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</si>
  <si>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</si>
  <si>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</si>
  <si>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</si>
  <si>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CAMDEN</t>
  </si>
  <si>
    <t>GA543512</t>
  </si>
  <si>
    <t>CUMBERLAND</t>
  </si>
  <si>
    <t>GA781891</t>
  </si>
  <si>
    <t>LITTLE CUMBERLAND</t>
  </si>
  <si>
    <t>CHATHAM</t>
  </si>
  <si>
    <t>GA649062</t>
  </si>
  <si>
    <t>BRADLEY (OSSABAW)</t>
  </si>
  <si>
    <t>GA583441</t>
  </si>
  <si>
    <t>KINGS FERRY</t>
  </si>
  <si>
    <t>GA708259</t>
  </si>
  <si>
    <t>LITTLE TYBEE ISLAND</t>
  </si>
  <si>
    <t>GA713371</t>
  </si>
  <si>
    <t>MIDDLE OSSABAW</t>
  </si>
  <si>
    <t>GA994539</t>
  </si>
  <si>
    <t>SKIDAWAY NARROWS</t>
  </si>
  <si>
    <t>GA405484</t>
  </si>
  <si>
    <t>SOUTH OSSABAW</t>
  </si>
  <si>
    <t>GA736216</t>
  </si>
  <si>
    <t>TYBEE ISLAND MIDDLE</t>
  </si>
  <si>
    <t>GA378874</t>
  </si>
  <si>
    <t>TYBEE ISLAND NORTH</t>
  </si>
  <si>
    <t>GA136053</t>
  </si>
  <si>
    <t>TYBEE ISLAND POLK ST.</t>
  </si>
  <si>
    <t>GA881548</t>
  </si>
  <si>
    <t>TYBEE ISLAND SOUTH</t>
  </si>
  <si>
    <t>GA319508</t>
  </si>
  <si>
    <t>TYBEE ISLAND STRAND</t>
  </si>
  <si>
    <t>GA182760</t>
  </si>
  <si>
    <t>WASSAW ISLAND</t>
  </si>
  <si>
    <t>GA365682</t>
  </si>
  <si>
    <t>WILLIAMSON ISLAND</t>
  </si>
  <si>
    <t>GLYNN</t>
  </si>
  <si>
    <t>GA154978</t>
  </si>
  <si>
    <t>12 ST. GOULDS INLET (SSI)</t>
  </si>
  <si>
    <t>GA895834</t>
  </si>
  <si>
    <t>4H CAMP (JEKYLL)</t>
  </si>
  <si>
    <t>GA375764</t>
  </si>
  <si>
    <t>5TH ST. CROSSOVER (SSI)</t>
  </si>
  <si>
    <t>GA958433</t>
  </si>
  <si>
    <t>BLYTHE ISLAND REGIONAL PARK SANDBAR</t>
  </si>
  <si>
    <t>GA129645</t>
  </si>
  <si>
    <t>CAPT. WYLLY (JEKYLL) NEAR BEACHVIEW</t>
  </si>
  <si>
    <t>GA339359</t>
  </si>
  <si>
    <t>CONVENTION CENTER (JEKYLL)</t>
  </si>
  <si>
    <t>GA431870</t>
  </si>
  <si>
    <t>EAST BEACH OLD COAST GUARD (SSI)</t>
  </si>
  <si>
    <t>GA688687</t>
  </si>
  <si>
    <t>JEKYLL CLAM CREEK</t>
  </si>
  <si>
    <t>GA521101</t>
  </si>
  <si>
    <t>JEKYLL NORTH AT DEXTER LANE</t>
  </si>
  <si>
    <t>GA479593</t>
  </si>
  <si>
    <t>LITTLE ST. SIMONS</t>
  </si>
  <si>
    <t>GA613921</t>
  </si>
  <si>
    <t>MASSENGALE (SSI)</t>
  </si>
  <si>
    <t>GA740854</t>
  </si>
  <si>
    <t>PELICAN SPIT (OFF SEA ISLAND)</t>
  </si>
  <si>
    <t>GA922112</t>
  </si>
  <si>
    <t>RAINBOW BAR (LITTLE SSI)</t>
  </si>
  <si>
    <t>GA997306</t>
  </si>
  <si>
    <t>REIMOLDS PASTURE (LITTLE SSI)</t>
  </si>
  <si>
    <t>GA954033</t>
  </si>
  <si>
    <t>SEA ISLAND NORTH</t>
  </si>
  <si>
    <t>GA910170</t>
  </si>
  <si>
    <t>SEA ISLAND SOUTH</t>
  </si>
  <si>
    <t>GA202139</t>
  </si>
  <si>
    <t>SOUTH DUNES (JEKYLL)</t>
  </si>
  <si>
    <t>GA216208</t>
  </si>
  <si>
    <t>ST. ANDREWS PICNIC AREA (JEKYLL)</t>
  </si>
  <si>
    <t>GA776618</t>
  </si>
  <si>
    <t>ST. SIMONS ISLAND LIGHTHOUSE</t>
  </si>
  <si>
    <t>LIBERTY</t>
  </si>
  <si>
    <t>GA541863</t>
  </si>
  <si>
    <t>ST. CATHERINES ISLAND</t>
  </si>
  <si>
    <t>MCINTOSH</t>
  </si>
  <si>
    <t>GA642495</t>
  </si>
  <si>
    <t>BLACKBEARD ISLAND</t>
  </si>
  <si>
    <t>GA364044</t>
  </si>
  <si>
    <t>CABRETTA (SAPELO)</t>
  </si>
  <si>
    <t>GA109786</t>
  </si>
  <si>
    <t>CONTENTMENT BLUFF SANDBAR</t>
  </si>
  <si>
    <t>GA551809</t>
  </si>
  <si>
    <t>DALLAS BLUFF SANDBAR</t>
  </si>
  <si>
    <t>GA221111</t>
  </si>
  <si>
    <t>NANNY GOAT (SAPELO)</t>
  </si>
  <si>
    <t>GA381139</t>
  </si>
  <si>
    <t>WOLF ISLAND</t>
  </si>
  <si>
    <t>Beach length (MI)</t>
  </si>
  <si>
    <t>Miles</t>
  </si>
  <si>
    <t>MONTHS</t>
  </si>
  <si>
    <t>PER_YEAR</t>
  </si>
  <si>
    <t>PER_WEEK</t>
  </si>
  <si>
    <t xml:space="preserve"> = Action is in place throughout the duration of the swimming season. Per EPA policy,</t>
  </si>
  <si>
    <t xml:space="preserve">    this action is included in EPA's beach action totals but the beach days associated</t>
  </si>
  <si>
    <t xml:space="preserve">   with this action are not included in the beach day totals.</t>
  </si>
  <si>
    <t>Beach Length (MI)</t>
  </si>
  <si>
    <t>Total length of monitored beaches (MI)</t>
  </si>
  <si>
    <t xml:space="preserve"> = Beach is not monitored. It is not included in EPA's monitored beach summary statistics.</t>
  </si>
  <si>
    <t>Action start date</t>
  </si>
  <si>
    <t>Action end date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</si>
</sst>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09]m/d/yy\ h:mm\ AM/PM;@"/>
    <numFmt numFmtId="166" formatCode="#,##0.0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/>
    <xf numFmtId="166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5" borderId="7" xfId="0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/>
    <xf numFmtId="165" fontId="1" fillId="4" borderId="8" xfId="0" applyNumberFormat="1" applyFont="1" applyFill="1" applyBorder="1"/>
    <xf numFmtId="0" fontId="5" fillId="4" borderId="7" xfId="0" applyFont="1" applyFill="1" applyBorder="1"/>
    <xf numFmtId="0" fontId="5" fillId="4" borderId="0" xfId="0" applyFont="1" applyFill="1" applyBorder="1"/>
    <xf numFmtId="0" fontId="5" fillId="4" borderId="9" xfId="0" applyFont="1" applyFill="1" applyBorder="1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/>
    <xf numFmtId="165" fontId="5" fillId="4" borderId="10" xfId="0" applyNumberFormat="1" applyFont="1" applyFill="1" applyBorder="1"/>
    <xf numFmtId="0" fontId="21" fillId="6" borderId="0" xfId="0" applyFont="1" applyFill="1" applyAlignment="1">
      <alignment horizontal="center" vertical="center" wrapText="1"/>
    </xf>
    <xf numFmtId="14" fontId="21" fillId="6" borderId="0" xfId="0" applyNumberFormat="1" applyFont="1" applyFill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1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5" fontId="5" fillId="4" borderId="0" xfId="0" applyNumberFormat="1" applyFont="1" applyFill="1" applyBorder="1"/>
    <xf numFmtId="165" fontId="5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wrapText="1"/>
    </xf>
    <xf numFmtId="166" fontId="4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 applyAlignment="1">
      <alignment horizontal="left"/>
    </xf>
    <xf numFmtId="0" fontId="5" fillId="4" borderId="5" xfId="0" applyFont="1" applyFill="1" applyBorder="1"/>
    <xf numFmtId="0" fontId="1" fillId="4" borderId="2" xfId="0" applyFont="1" applyFill="1" applyBorder="1" applyAlignment="1">
      <alignment horizontal="left"/>
    </xf>
    <xf numFmtId="0" fontId="5" fillId="4" borderId="2" xfId="0" applyFont="1" applyFill="1" applyBorder="1"/>
    <xf numFmtId="165" fontId="5" fillId="4" borderId="6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2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204" t="s">
        <v>40</v>
      </c>
      <c r="D1" s="206"/>
      <c r="E1" s="206"/>
      <c r="F1" s="205"/>
      <c r="G1" s="205"/>
      <c r="H1" s="58"/>
      <c r="I1" s="71"/>
      <c r="J1" s="204" t="s">
        <v>43</v>
      </c>
      <c r="K1" s="204"/>
      <c r="L1" s="204"/>
      <c r="M1" s="58"/>
      <c r="N1" s="204" t="s">
        <v>48</v>
      </c>
      <c r="O1" s="205"/>
      <c r="P1" s="205"/>
      <c r="Q1" s="205"/>
      <c r="R1" s="205"/>
      <c r="S1" s="205"/>
      <c r="T1" s="58"/>
      <c r="U1" s="204" t="s">
        <v>47</v>
      </c>
      <c r="V1" s="205"/>
      <c r="W1" s="205"/>
    </row>
    <row r="2" spans="1:23" ht="88.5" customHeight="1">
      <c r="A2" s="4" t="s">
        <v>15</v>
      </c>
      <c r="B2" s="4"/>
      <c r="C2" s="3" t="s">
        <v>45</v>
      </c>
      <c r="D2" s="3" t="s">
        <v>50</v>
      </c>
      <c r="E2" s="3" t="s">
        <v>51</v>
      </c>
      <c r="F2" s="3" t="s">
        <v>265</v>
      </c>
      <c r="G2" s="3" t="s">
        <v>46</v>
      </c>
      <c r="H2" s="3" t="s">
        <v>60</v>
      </c>
      <c r="I2" s="3"/>
      <c r="J2" s="3" t="s">
        <v>0</v>
      </c>
      <c r="K2" s="3" t="s">
        <v>1</v>
      </c>
      <c r="L2" s="3" t="s">
        <v>2</v>
      </c>
      <c r="M2" s="3"/>
      <c r="N2" s="14" t="s">
        <v>49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32" t="s">
        <v>169</v>
      </c>
      <c r="B3" s="16"/>
      <c r="C3" s="32">
        <f>Monitoring!$B$4</f>
        <v>2</v>
      </c>
      <c r="D3" s="30">
        <f>Monitoring!$F$4</f>
        <v>0</v>
      </c>
      <c r="E3" s="172" t="s">
        <v>44</v>
      </c>
      <c r="F3" s="172" t="s">
        <v>44</v>
      </c>
      <c r="G3" s="172" t="s">
        <v>44</v>
      </c>
      <c r="H3" s="172" t="s">
        <v>44</v>
      </c>
      <c r="I3" s="13"/>
      <c r="J3" s="172" t="s">
        <v>44</v>
      </c>
      <c r="K3" s="172" t="s">
        <v>44</v>
      </c>
      <c r="L3" s="172" t="s">
        <v>44</v>
      </c>
      <c r="M3" s="13"/>
      <c r="N3" s="172" t="s">
        <v>44</v>
      </c>
      <c r="O3" s="172" t="s">
        <v>44</v>
      </c>
      <c r="P3" s="172" t="s">
        <v>44</v>
      </c>
      <c r="Q3" s="172" t="s">
        <v>44</v>
      </c>
      <c r="R3" s="172" t="s">
        <v>44</v>
      </c>
      <c r="S3" s="172" t="s">
        <v>44</v>
      </c>
      <c r="T3" s="13"/>
      <c r="U3" s="172" t="s">
        <v>44</v>
      </c>
      <c r="V3" s="172" t="s">
        <v>44</v>
      </c>
      <c r="W3" s="172" t="s">
        <v>44</v>
      </c>
    </row>
    <row r="4" spans="1:23">
      <c r="A4" s="32" t="s">
        <v>174</v>
      </c>
      <c r="B4" s="16"/>
      <c r="C4" s="54">
        <f>Monitoring!$B$19</f>
        <v>13</v>
      </c>
      <c r="D4" s="30">
        <f>Monitoring!$F$19</f>
        <v>9</v>
      </c>
      <c r="E4" s="48">
        <f>D4/C4</f>
        <v>0.69230769230769229</v>
      </c>
      <c r="F4" s="190">
        <f>Monitoring!$J$19</f>
        <v>12.3</v>
      </c>
      <c r="G4" s="13">
        <f>'Tier 1 Stats'!B7</f>
        <v>5</v>
      </c>
      <c r="H4" s="48">
        <f>'Tier 1 Stats'!F7</f>
        <v>1</v>
      </c>
      <c r="I4" s="13"/>
      <c r="J4" s="47">
        <f>'2010 Actions'!$B$10</f>
        <v>2</v>
      </c>
      <c r="K4" s="47">
        <f>D4-J4</f>
        <v>7</v>
      </c>
      <c r="L4" s="48">
        <f>J4/D4</f>
        <v>0.22222222222222221</v>
      </c>
      <c r="M4" s="13"/>
      <c r="N4" s="133">
        <f>'Action Durations'!D5</f>
        <v>8</v>
      </c>
      <c r="O4" s="47">
        <f>'Action Durations'!G5</f>
        <v>0</v>
      </c>
      <c r="P4" s="47">
        <f>'Action Durations'!H5</f>
        <v>2</v>
      </c>
      <c r="Q4" s="47">
        <f>'Action Durations'!I5</f>
        <v>3</v>
      </c>
      <c r="R4" s="47">
        <f>'Action Durations'!J5</f>
        <v>2</v>
      </c>
      <c r="S4" s="47">
        <f>'Action Durations'!K5</f>
        <v>1</v>
      </c>
      <c r="T4" s="13"/>
      <c r="U4" s="49">
        <f>'Beach Days'!E12</f>
        <v>2739</v>
      </c>
      <c r="V4" s="49">
        <f>'Beach Days'!H12</f>
        <v>29</v>
      </c>
      <c r="W4" s="38">
        <f>V4/U4</f>
        <v>1.058780576852866E-2</v>
      </c>
    </row>
    <row r="5" spans="1:23">
      <c r="A5" s="32" t="s">
        <v>201</v>
      </c>
      <c r="B5" s="16"/>
      <c r="C5" s="54">
        <f>Monitoring!$B$40</f>
        <v>19</v>
      </c>
      <c r="D5" s="30">
        <f>Monitoring!$F$40</f>
        <v>16</v>
      </c>
      <c r="E5" s="48">
        <f>D5/C5</f>
        <v>0.84210526315789469</v>
      </c>
      <c r="F5" s="190">
        <f>Monitoring!$J$40</f>
        <v>22.25</v>
      </c>
      <c r="G5" s="13">
        <f>'Tier 1 Stats'!B21</f>
        <v>12</v>
      </c>
      <c r="H5" s="48">
        <f>'Tier 1 Stats'!F21</f>
        <v>1</v>
      </c>
      <c r="I5" s="13"/>
      <c r="J5" s="47">
        <f>'2010 Actions'!$B$39</f>
        <v>11</v>
      </c>
      <c r="K5" s="47">
        <f>D5-J5</f>
        <v>5</v>
      </c>
      <c r="L5" s="48">
        <f>J5/D5</f>
        <v>0.6875</v>
      </c>
      <c r="M5" s="13"/>
      <c r="N5" s="184">
        <f>'Action Durations'!D18</f>
        <v>27</v>
      </c>
      <c r="O5" s="47">
        <f>'Action Durations'!G18</f>
        <v>0</v>
      </c>
      <c r="P5" s="47">
        <f>'Action Durations'!H18</f>
        <v>8</v>
      </c>
      <c r="Q5" s="47">
        <f>'Action Durations'!I18</f>
        <v>6</v>
      </c>
      <c r="R5" s="47">
        <f>'Action Durations'!J18</f>
        <v>10</v>
      </c>
      <c r="S5" s="47">
        <f>'Action Durations'!K18</f>
        <v>3</v>
      </c>
      <c r="T5" s="13"/>
      <c r="U5" s="49">
        <f>'Beach Days'!E30</f>
        <v>5478</v>
      </c>
      <c r="V5" s="49">
        <f>'Beach Days'!H30</f>
        <v>311</v>
      </c>
      <c r="W5" s="38">
        <f>V5/U5</f>
        <v>5.6772544724351955E-2</v>
      </c>
    </row>
    <row r="6" spans="1:23">
      <c r="A6" s="129" t="s">
        <v>240</v>
      </c>
      <c r="B6" s="16"/>
      <c r="C6" s="54">
        <f>Monitoring!$B$43</f>
        <v>1</v>
      </c>
      <c r="D6" s="30">
        <f>Monitoring!$F$43</f>
        <v>0</v>
      </c>
      <c r="E6" s="172" t="s">
        <v>44</v>
      </c>
      <c r="F6" s="172" t="s">
        <v>44</v>
      </c>
      <c r="G6" s="172" t="s">
        <v>44</v>
      </c>
      <c r="H6" s="172" t="s">
        <v>44</v>
      </c>
      <c r="I6" s="13"/>
      <c r="J6" s="172" t="s">
        <v>44</v>
      </c>
      <c r="K6" s="172" t="s">
        <v>44</v>
      </c>
      <c r="L6" s="172" t="s">
        <v>44</v>
      </c>
      <c r="M6" s="13"/>
      <c r="N6" s="172" t="s">
        <v>44</v>
      </c>
      <c r="O6" s="172" t="s">
        <v>44</v>
      </c>
      <c r="P6" s="172" t="s">
        <v>44</v>
      </c>
      <c r="Q6" s="172" t="s">
        <v>44</v>
      </c>
      <c r="R6" s="172" t="s">
        <v>44</v>
      </c>
      <c r="S6" s="172" t="s">
        <v>44</v>
      </c>
      <c r="T6" s="13"/>
      <c r="U6" s="172" t="s">
        <v>44</v>
      </c>
      <c r="V6" s="172" t="s">
        <v>44</v>
      </c>
      <c r="W6" s="172" t="s">
        <v>44</v>
      </c>
    </row>
    <row r="7" spans="1:23">
      <c r="A7" s="32" t="s">
        <v>243</v>
      </c>
      <c r="B7" s="16"/>
      <c r="C7" s="139">
        <f>Monitoring!$B$51</f>
        <v>6</v>
      </c>
      <c r="D7" s="192">
        <f>Monitoring!$F$51</f>
        <v>2</v>
      </c>
      <c r="E7" s="40">
        <f t="shared" ref="E7" si="0">D7/C7</f>
        <v>0.33333333333333331</v>
      </c>
      <c r="F7" s="193">
        <f>Monitoring!$J$51</f>
        <v>0.9</v>
      </c>
      <c r="G7" s="194">
        <v>0</v>
      </c>
      <c r="H7" s="195" t="s">
        <v>44</v>
      </c>
      <c r="I7" s="194"/>
      <c r="J7" s="196">
        <v>0</v>
      </c>
      <c r="K7" s="196">
        <f t="shared" ref="K7" si="1">D7-J7</f>
        <v>2</v>
      </c>
      <c r="L7" s="40">
        <f t="shared" ref="L7" si="2">J7/D7</f>
        <v>0</v>
      </c>
      <c r="M7" s="194"/>
      <c r="N7" s="65">
        <v>0</v>
      </c>
      <c r="O7" s="197" t="s">
        <v>44</v>
      </c>
      <c r="P7" s="197" t="s">
        <v>44</v>
      </c>
      <c r="Q7" s="197" t="s">
        <v>44</v>
      </c>
      <c r="R7" s="197" t="s">
        <v>44</v>
      </c>
      <c r="S7" s="197" t="s">
        <v>44</v>
      </c>
      <c r="T7" s="194"/>
      <c r="U7" s="41">
        <f>'Beach Days'!E34</f>
        <v>368</v>
      </c>
      <c r="V7" s="41">
        <f>'Beach Days'!H34</f>
        <v>0</v>
      </c>
      <c r="W7" s="40">
        <f t="shared" ref="W7" si="3">V7/U7</f>
        <v>0</v>
      </c>
    </row>
    <row r="8" spans="1:23">
      <c r="C8" s="12">
        <f>SUM(C3:C7)</f>
        <v>41</v>
      </c>
      <c r="D8" s="12">
        <f>SUM(D3:D7)</f>
        <v>27</v>
      </c>
      <c r="E8" s="18">
        <f>D8/C8</f>
        <v>0.65853658536585369</v>
      </c>
      <c r="F8" s="191">
        <f>SUM(F3:F7)</f>
        <v>35.449999999999996</v>
      </c>
      <c r="G8" s="10">
        <f>SUM(G3:G7)</f>
        <v>17</v>
      </c>
      <c r="H8" s="18">
        <f>'Tier 1 Stats'!E28</f>
        <v>1</v>
      </c>
      <c r="I8" s="12"/>
      <c r="J8" s="12">
        <f>SUM(J3:J7)</f>
        <v>13</v>
      </c>
      <c r="K8" s="17">
        <f>D8-J8</f>
        <v>14</v>
      </c>
      <c r="L8" s="18">
        <f>J8/D8</f>
        <v>0.48148148148148145</v>
      </c>
      <c r="M8" s="12"/>
      <c r="N8" s="12">
        <f t="shared" ref="N8:S8" si="4">SUM(N3:N7)</f>
        <v>35</v>
      </c>
      <c r="O8" s="12">
        <f t="shared" si="4"/>
        <v>0</v>
      </c>
      <c r="P8" s="12">
        <f t="shared" si="4"/>
        <v>10</v>
      </c>
      <c r="Q8" s="12">
        <f t="shared" si="4"/>
        <v>9</v>
      </c>
      <c r="R8" s="12">
        <f t="shared" si="4"/>
        <v>12</v>
      </c>
      <c r="S8" s="12">
        <f t="shared" si="4"/>
        <v>4</v>
      </c>
      <c r="T8" s="12"/>
      <c r="U8" s="10">
        <f>SUM(U3:U7)</f>
        <v>8585</v>
      </c>
      <c r="V8" s="10">
        <f>SUM(V3:V7)</f>
        <v>340</v>
      </c>
      <c r="W8" s="51">
        <f>V8/U8</f>
        <v>3.9603960396039604E-2</v>
      </c>
    </row>
    <row r="9" spans="1:23">
      <c r="C9" s="12"/>
      <c r="D9" s="12"/>
      <c r="E9" s="18"/>
      <c r="F9" s="10"/>
      <c r="G9" s="10"/>
      <c r="H9" s="79"/>
      <c r="I9" s="12"/>
      <c r="J9" s="12"/>
      <c r="K9" s="17"/>
      <c r="L9" s="18"/>
      <c r="M9" s="12"/>
      <c r="N9" s="12"/>
      <c r="O9" s="12"/>
      <c r="P9" s="12"/>
      <c r="Q9" s="12"/>
      <c r="R9" s="12"/>
      <c r="S9" s="12"/>
      <c r="T9" s="12"/>
      <c r="U9" s="10"/>
      <c r="V9" s="10"/>
      <c r="W9" s="51"/>
    </row>
    <row r="10" spans="1:23">
      <c r="V10" s="19"/>
    </row>
    <row r="11" spans="1:23">
      <c r="A11" s="77" t="s">
        <v>55</v>
      </c>
      <c r="V11" s="19"/>
    </row>
    <row r="12" spans="1:23">
      <c r="C12" s="85" t="s">
        <v>52</v>
      </c>
      <c r="D12" s="76" t="s">
        <v>64</v>
      </c>
    </row>
    <row r="13" spans="1:23">
      <c r="C13" s="85"/>
      <c r="D13" s="76" t="s">
        <v>65</v>
      </c>
    </row>
    <row r="14" spans="1:23">
      <c r="C14" s="85" t="s">
        <v>56</v>
      </c>
      <c r="D14" s="75" t="s">
        <v>63</v>
      </c>
    </row>
    <row r="15" spans="1:23">
      <c r="C15" s="85" t="s">
        <v>53</v>
      </c>
      <c r="D15" s="76" t="s">
        <v>66</v>
      </c>
    </row>
    <row r="16" spans="1:23">
      <c r="C16" s="85"/>
      <c r="D16" s="76" t="s">
        <v>67</v>
      </c>
    </row>
    <row r="17" spans="3:4">
      <c r="C17" s="85" t="s">
        <v>54</v>
      </c>
      <c r="D17" s="75" t="s">
        <v>68</v>
      </c>
    </row>
    <row r="18" spans="3:4">
      <c r="C18" s="85"/>
      <c r="D18" s="75" t="s">
        <v>69</v>
      </c>
    </row>
    <row r="19" spans="3:4">
      <c r="C19" s="85" t="s">
        <v>58</v>
      </c>
      <c r="D19" s="75" t="s">
        <v>70</v>
      </c>
    </row>
    <row r="20" spans="3:4">
      <c r="C20" s="86"/>
      <c r="D20" s="75" t="s">
        <v>71</v>
      </c>
    </row>
    <row r="21" spans="3:4">
      <c r="C21" s="85" t="s">
        <v>57</v>
      </c>
      <c r="D21" s="75" t="s">
        <v>61</v>
      </c>
    </row>
    <row r="22" spans="3:4">
      <c r="C22" s="85" t="s">
        <v>59</v>
      </c>
      <c r="D22" s="75" t="s">
        <v>62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Georgia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56"/>
  <sheetViews>
    <sheetView zoomScaleNormal="100" workbookViewId="0">
      <selection activeCell="F1" sqref="F1"/>
    </sheetView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3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86</v>
      </c>
      <c r="D1" s="25" t="s">
        <v>87</v>
      </c>
      <c r="E1" s="3" t="s">
        <v>88</v>
      </c>
      <c r="F1" s="74" t="s">
        <v>256</v>
      </c>
      <c r="G1" s="25" t="s">
        <v>89</v>
      </c>
      <c r="H1" s="25" t="s">
        <v>90</v>
      </c>
      <c r="I1" s="25" t="s">
        <v>91</v>
      </c>
      <c r="J1" s="25" t="s">
        <v>92</v>
      </c>
    </row>
    <row r="2" spans="1:10" ht="12.75" customHeight="1">
      <c r="A2" s="32" t="s">
        <v>169</v>
      </c>
      <c r="B2" s="32" t="s">
        <v>170</v>
      </c>
      <c r="C2" s="32" t="s">
        <v>171</v>
      </c>
      <c r="D2" s="32" t="s">
        <v>33</v>
      </c>
      <c r="E2" s="32">
        <v>3</v>
      </c>
      <c r="F2" s="148">
        <v>19.2</v>
      </c>
      <c r="G2" s="32" t="s">
        <v>32</v>
      </c>
      <c r="H2" s="32" t="s">
        <v>32</v>
      </c>
      <c r="I2" s="32" t="s">
        <v>32</v>
      </c>
      <c r="J2" s="32" t="s">
        <v>32</v>
      </c>
    </row>
    <row r="3" spans="1:10" ht="12.75" customHeight="1">
      <c r="A3" s="144" t="s">
        <v>169</v>
      </c>
      <c r="B3" s="144" t="s">
        <v>172</v>
      </c>
      <c r="C3" s="144" t="s">
        <v>173</v>
      </c>
      <c r="D3" s="144" t="s">
        <v>33</v>
      </c>
      <c r="E3" s="144">
        <v>3</v>
      </c>
      <c r="F3" s="149">
        <v>5.5</v>
      </c>
      <c r="G3" s="144" t="s">
        <v>32</v>
      </c>
      <c r="H3" s="144" t="s">
        <v>32</v>
      </c>
      <c r="I3" s="144" t="s">
        <v>32</v>
      </c>
      <c r="J3" s="144" t="s">
        <v>32</v>
      </c>
    </row>
    <row r="4" spans="1:10" ht="12.75" customHeight="1">
      <c r="A4" s="32"/>
      <c r="B4" s="33">
        <f>COUNTA(B2:B3)</f>
        <v>2</v>
      </c>
      <c r="C4" s="32"/>
      <c r="D4" s="32"/>
      <c r="E4" s="73"/>
      <c r="F4" s="140">
        <f>SUM(F2:F3)</f>
        <v>24.7</v>
      </c>
      <c r="G4" s="32"/>
      <c r="H4" s="32"/>
      <c r="I4" s="32"/>
      <c r="J4" s="32"/>
    </row>
    <row r="5" spans="1:10" ht="9" customHeight="1">
      <c r="A5" s="32"/>
      <c r="B5" s="32"/>
      <c r="C5" s="32"/>
      <c r="D5" s="32"/>
      <c r="E5" s="54"/>
      <c r="F5" s="141"/>
      <c r="G5" s="32"/>
      <c r="H5" s="32"/>
      <c r="I5" s="32"/>
      <c r="J5" s="32"/>
    </row>
    <row r="6" spans="1:10" ht="12.75" customHeight="1">
      <c r="A6" s="32" t="s">
        <v>174</v>
      </c>
      <c r="B6" s="32" t="s">
        <v>175</v>
      </c>
      <c r="C6" s="32" t="s">
        <v>176</v>
      </c>
      <c r="D6" s="32" t="s">
        <v>33</v>
      </c>
      <c r="E6" s="32">
        <v>2</v>
      </c>
      <c r="F6" s="148">
        <v>4.2</v>
      </c>
      <c r="G6" s="32" t="s">
        <v>32</v>
      </c>
      <c r="H6" s="32" t="s">
        <v>32</v>
      </c>
      <c r="I6" s="32" t="s">
        <v>32</v>
      </c>
      <c r="J6" s="32" t="s">
        <v>32</v>
      </c>
    </row>
    <row r="7" spans="1:10" ht="12.75" customHeight="1">
      <c r="A7" s="32" t="s">
        <v>174</v>
      </c>
      <c r="B7" s="32" t="s">
        <v>177</v>
      </c>
      <c r="C7" s="32" t="s">
        <v>178</v>
      </c>
      <c r="D7" s="32" t="s">
        <v>33</v>
      </c>
      <c r="E7" s="32">
        <v>2</v>
      </c>
      <c r="F7" s="148">
        <v>0.1</v>
      </c>
      <c r="G7" s="32" t="s">
        <v>39</v>
      </c>
      <c r="H7" s="32" t="s">
        <v>39</v>
      </c>
      <c r="I7" s="32" t="s">
        <v>39</v>
      </c>
      <c r="J7" s="32" t="s">
        <v>39</v>
      </c>
    </row>
    <row r="8" spans="1:10" ht="12.75" customHeight="1">
      <c r="A8" s="32" t="s">
        <v>174</v>
      </c>
      <c r="B8" s="32" t="s">
        <v>179</v>
      </c>
      <c r="C8" s="32" t="s">
        <v>180</v>
      </c>
      <c r="D8" s="32" t="s">
        <v>33</v>
      </c>
      <c r="E8" s="32">
        <v>3</v>
      </c>
      <c r="F8" s="148">
        <v>4</v>
      </c>
      <c r="G8" s="32" t="s">
        <v>32</v>
      </c>
      <c r="H8" s="32" t="s">
        <v>32</v>
      </c>
      <c r="I8" s="32" t="s">
        <v>32</v>
      </c>
      <c r="J8" s="32" t="s">
        <v>32</v>
      </c>
    </row>
    <row r="9" spans="1:10" ht="12.75" customHeight="1">
      <c r="A9" s="32" t="s">
        <v>174</v>
      </c>
      <c r="B9" s="32" t="s">
        <v>181</v>
      </c>
      <c r="C9" s="32" t="s">
        <v>182</v>
      </c>
      <c r="D9" s="32" t="s">
        <v>33</v>
      </c>
      <c r="E9" s="32">
        <v>3</v>
      </c>
      <c r="F9" s="148">
        <v>4.9000000000000004</v>
      </c>
      <c r="G9" s="32" t="s">
        <v>32</v>
      </c>
      <c r="H9" s="32" t="s">
        <v>32</v>
      </c>
      <c r="I9" s="32" t="s">
        <v>32</v>
      </c>
      <c r="J9" s="32" t="s">
        <v>32</v>
      </c>
    </row>
    <row r="10" spans="1:10" ht="12.75" customHeight="1">
      <c r="A10" s="32" t="s">
        <v>174</v>
      </c>
      <c r="B10" s="32" t="s">
        <v>183</v>
      </c>
      <c r="C10" s="32" t="s">
        <v>184</v>
      </c>
      <c r="D10" s="32" t="s">
        <v>33</v>
      </c>
      <c r="E10" s="32">
        <v>2</v>
      </c>
      <c r="F10" s="148">
        <v>0.1</v>
      </c>
      <c r="G10" s="32" t="s">
        <v>39</v>
      </c>
      <c r="H10" s="32" t="s">
        <v>39</v>
      </c>
      <c r="I10" s="32" t="s">
        <v>39</v>
      </c>
      <c r="J10" s="32" t="s">
        <v>39</v>
      </c>
    </row>
    <row r="11" spans="1:10" ht="12.75" customHeight="1">
      <c r="A11" s="32" t="s">
        <v>174</v>
      </c>
      <c r="B11" s="32" t="s">
        <v>185</v>
      </c>
      <c r="C11" s="32" t="s">
        <v>186</v>
      </c>
      <c r="D11" s="32" t="s">
        <v>33</v>
      </c>
      <c r="E11" s="32">
        <v>2</v>
      </c>
      <c r="F11" s="148">
        <v>2.2000000000000002</v>
      </c>
      <c r="G11" s="32" t="s">
        <v>32</v>
      </c>
      <c r="H11" s="32" t="s">
        <v>32</v>
      </c>
      <c r="I11" s="32" t="s">
        <v>32</v>
      </c>
      <c r="J11" s="32" t="s">
        <v>32</v>
      </c>
    </row>
    <row r="12" spans="1:10" ht="12.75" customHeight="1">
      <c r="A12" s="32" t="s">
        <v>174</v>
      </c>
      <c r="B12" s="32" t="s">
        <v>187</v>
      </c>
      <c r="C12" s="32" t="s">
        <v>188</v>
      </c>
      <c r="D12" s="32" t="s">
        <v>33</v>
      </c>
      <c r="E12" s="32">
        <v>1</v>
      </c>
      <c r="F12" s="148">
        <v>1</v>
      </c>
      <c r="G12" s="32" t="s">
        <v>32</v>
      </c>
      <c r="H12" s="32" t="s">
        <v>32</v>
      </c>
      <c r="I12" s="32" t="s">
        <v>32</v>
      </c>
      <c r="J12" s="32" t="s">
        <v>32</v>
      </c>
    </row>
    <row r="13" spans="1:10" ht="12.75" customHeight="1">
      <c r="A13" s="32" t="s">
        <v>174</v>
      </c>
      <c r="B13" s="32" t="s">
        <v>189</v>
      </c>
      <c r="C13" s="32" t="s">
        <v>190</v>
      </c>
      <c r="D13" s="32" t="s">
        <v>33</v>
      </c>
      <c r="E13" s="32">
        <v>1</v>
      </c>
      <c r="F13" s="148">
        <v>1.4</v>
      </c>
      <c r="G13" s="32" t="s">
        <v>32</v>
      </c>
      <c r="H13" s="32" t="s">
        <v>32</v>
      </c>
      <c r="I13" s="32" t="s">
        <v>32</v>
      </c>
      <c r="J13" s="32" t="s">
        <v>32</v>
      </c>
    </row>
    <row r="14" spans="1:10" ht="12.75" customHeight="1">
      <c r="A14" s="32" t="s">
        <v>174</v>
      </c>
      <c r="B14" s="32" t="s">
        <v>191</v>
      </c>
      <c r="C14" s="32" t="s">
        <v>192</v>
      </c>
      <c r="D14" s="32" t="s">
        <v>33</v>
      </c>
      <c r="E14" s="32">
        <v>1</v>
      </c>
      <c r="F14" s="148">
        <v>1.8</v>
      </c>
      <c r="G14" s="32" t="s">
        <v>32</v>
      </c>
      <c r="H14" s="32" t="s">
        <v>32</v>
      </c>
      <c r="I14" s="32" t="s">
        <v>32</v>
      </c>
      <c r="J14" s="32" t="s">
        <v>32</v>
      </c>
    </row>
    <row r="15" spans="1:10" ht="12.75" customHeight="1">
      <c r="A15" s="32" t="s">
        <v>174</v>
      </c>
      <c r="B15" s="32" t="s">
        <v>193</v>
      </c>
      <c r="C15" s="32" t="s">
        <v>194</v>
      </c>
      <c r="D15" s="32" t="s">
        <v>33</v>
      </c>
      <c r="E15" s="32">
        <v>1</v>
      </c>
      <c r="F15" s="148">
        <v>0.8</v>
      </c>
      <c r="G15" s="32" t="s">
        <v>39</v>
      </c>
      <c r="H15" s="32" t="s">
        <v>39</v>
      </c>
      <c r="I15" s="32" t="s">
        <v>39</v>
      </c>
      <c r="J15" s="32" t="s">
        <v>39</v>
      </c>
    </row>
    <row r="16" spans="1:10" ht="12.75" customHeight="1">
      <c r="A16" s="32" t="s">
        <v>174</v>
      </c>
      <c r="B16" s="32" t="s">
        <v>195</v>
      </c>
      <c r="C16" s="32" t="s">
        <v>196</v>
      </c>
      <c r="D16" s="32" t="s">
        <v>33</v>
      </c>
      <c r="E16" s="32">
        <v>1</v>
      </c>
      <c r="F16" s="148">
        <v>0.7</v>
      </c>
      <c r="G16" s="32" t="s">
        <v>32</v>
      </c>
      <c r="H16" s="32" t="s">
        <v>32</v>
      </c>
      <c r="I16" s="32" t="s">
        <v>32</v>
      </c>
      <c r="J16" s="32" t="s">
        <v>32</v>
      </c>
    </row>
    <row r="17" spans="1:10" ht="12.75" customHeight="1">
      <c r="A17" s="32" t="s">
        <v>174</v>
      </c>
      <c r="B17" s="32" t="s">
        <v>197</v>
      </c>
      <c r="C17" s="32" t="s">
        <v>198</v>
      </c>
      <c r="D17" s="32" t="s">
        <v>33</v>
      </c>
      <c r="E17" s="32">
        <v>3</v>
      </c>
      <c r="F17" s="148">
        <v>6.9</v>
      </c>
      <c r="G17" s="32" t="s">
        <v>32</v>
      </c>
      <c r="H17" s="32" t="s">
        <v>32</v>
      </c>
      <c r="I17" s="32" t="s">
        <v>32</v>
      </c>
      <c r="J17" s="32" t="s">
        <v>32</v>
      </c>
    </row>
    <row r="18" spans="1:10" ht="12.75" customHeight="1">
      <c r="A18" s="144" t="s">
        <v>174</v>
      </c>
      <c r="B18" s="144" t="s">
        <v>199</v>
      </c>
      <c r="C18" s="144" t="s">
        <v>200</v>
      </c>
      <c r="D18" s="144" t="s">
        <v>33</v>
      </c>
      <c r="E18" s="144">
        <v>3</v>
      </c>
      <c r="F18" s="149">
        <v>1.8</v>
      </c>
      <c r="G18" s="144" t="s">
        <v>32</v>
      </c>
      <c r="H18" s="144" t="s">
        <v>32</v>
      </c>
      <c r="I18" s="144" t="s">
        <v>32</v>
      </c>
      <c r="J18" s="144" t="s">
        <v>32</v>
      </c>
    </row>
    <row r="19" spans="1:10" ht="12.75" customHeight="1">
      <c r="A19" s="32"/>
      <c r="B19" s="33">
        <f>COUNTA(B6:B18)</f>
        <v>13</v>
      </c>
      <c r="C19" s="32"/>
      <c r="D19" s="45"/>
      <c r="E19" s="73"/>
      <c r="F19" s="140">
        <f>SUM(F6:F18)</f>
        <v>29.900000000000002</v>
      </c>
      <c r="G19" s="45"/>
      <c r="H19" s="45"/>
      <c r="I19" s="45"/>
      <c r="J19" s="45"/>
    </row>
    <row r="20" spans="1:10" ht="9" customHeight="1">
      <c r="A20" s="32"/>
      <c r="B20" s="33"/>
      <c r="C20" s="32"/>
      <c r="D20" s="45"/>
      <c r="E20" s="55"/>
      <c r="F20" s="141"/>
      <c r="G20" s="45"/>
      <c r="H20" s="45"/>
      <c r="I20" s="45"/>
      <c r="J20" s="45"/>
    </row>
    <row r="21" spans="1:10" ht="12.75" customHeight="1">
      <c r="A21" s="32" t="s">
        <v>201</v>
      </c>
      <c r="B21" s="32" t="s">
        <v>202</v>
      </c>
      <c r="C21" s="32" t="s">
        <v>203</v>
      </c>
      <c r="D21" s="32" t="s">
        <v>33</v>
      </c>
      <c r="E21" s="32">
        <v>1</v>
      </c>
      <c r="F21" s="148">
        <v>0.4</v>
      </c>
      <c r="G21" s="32" t="s">
        <v>32</v>
      </c>
      <c r="H21" s="32" t="s">
        <v>32</v>
      </c>
      <c r="I21" s="32" t="s">
        <v>32</v>
      </c>
      <c r="J21" s="32" t="s">
        <v>32</v>
      </c>
    </row>
    <row r="22" spans="1:10" ht="12.75" customHeight="1">
      <c r="A22" s="32" t="s">
        <v>201</v>
      </c>
      <c r="B22" s="32" t="s">
        <v>204</v>
      </c>
      <c r="C22" s="32" t="s">
        <v>205</v>
      </c>
      <c r="D22" s="32" t="s">
        <v>33</v>
      </c>
      <c r="E22" s="32">
        <v>1</v>
      </c>
      <c r="F22" s="148">
        <v>1.6</v>
      </c>
      <c r="G22" s="32" t="s">
        <v>32</v>
      </c>
      <c r="H22" s="32" t="s">
        <v>32</v>
      </c>
      <c r="I22" s="32" t="s">
        <v>32</v>
      </c>
      <c r="J22" s="32" t="s">
        <v>32</v>
      </c>
    </row>
    <row r="23" spans="1:10" ht="12.75" customHeight="1">
      <c r="A23" s="32" t="s">
        <v>201</v>
      </c>
      <c r="B23" s="32" t="s">
        <v>206</v>
      </c>
      <c r="C23" s="32" t="s">
        <v>207</v>
      </c>
      <c r="D23" s="32" t="s">
        <v>33</v>
      </c>
      <c r="E23" s="32">
        <v>1</v>
      </c>
      <c r="F23" s="148">
        <v>0.6</v>
      </c>
      <c r="G23" s="32" t="s">
        <v>32</v>
      </c>
      <c r="H23" s="32" t="s">
        <v>32</v>
      </c>
      <c r="I23" s="32" t="s">
        <v>32</v>
      </c>
      <c r="J23" s="32" t="s">
        <v>32</v>
      </c>
    </row>
    <row r="24" spans="1:10" ht="12.75" customHeight="1">
      <c r="A24" s="32" t="s">
        <v>201</v>
      </c>
      <c r="B24" s="32" t="s">
        <v>208</v>
      </c>
      <c r="C24" s="32" t="s">
        <v>209</v>
      </c>
      <c r="D24" s="32" t="s">
        <v>33</v>
      </c>
      <c r="E24" s="32">
        <v>2</v>
      </c>
      <c r="F24" s="148">
        <v>0.9</v>
      </c>
      <c r="G24" s="32" t="s">
        <v>39</v>
      </c>
      <c r="H24" s="32" t="s">
        <v>39</v>
      </c>
      <c r="I24" s="32" t="s">
        <v>39</v>
      </c>
      <c r="J24" s="32" t="s">
        <v>39</v>
      </c>
    </row>
    <row r="25" spans="1:10" ht="12.75" customHeight="1">
      <c r="A25" s="32" t="s">
        <v>201</v>
      </c>
      <c r="B25" s="32" t="s">
        <v>210</v>
      </c>
      <c r="C25" s="32" t="s">
        <v>211</v>
      </c>
      <c r="D25" s="32" t="s">
        <v>33</v>
      </c>
      <c r="E25" s="32">
        <v>1</v>
      </c>
      <c r="F25" s="148">
        <v>1</v>
      </c>
      <c r="G25" s="32" t="s">
        <v>32</v>
      </c>
      <c r="H25" s="32" t="s">
        <v>32</v>
      </c>
      <c r="I25" s="32" t="s">
        <v>32</v>
      </c>
      <c r="J25" s="32" t="s">
        <v>32</v>
      </c>
    </row>
    <row r="26" spans="1:10" ht="12.75" customHeight="1">
      <c r="A26" s="32" t="s">
        <v>201</v>
      </c>
      <c r="B26" s="32" t="s">
        <v>212</v>
      </c>
      <c r="C26" s="32" t="s">
        <v>213</v>
      </c>
      <c r="D26" s="32" t="s">
        <v>33</v>
      </c>
      <c r="E26" s="32">
        <v>1</v>
      </c>
      <c r="F26" s="148">
        <v>0.9</v>
      </c>
      <c r="G26" s="32" t="s">
        <v>32</v>
      </c>
      <c r="H26" s="32" t="s">
        <v>32</v>
      </c>
      <c r="I26" s="32" t="s">
        <v>32</v>
      </c>
      <c r="J26" s="32" t="s">
        <v>32</v>
      </c>
    </row>
    <row r="27" spans="1:10" ht="12.75" customHeight="1">
      <c r="A27" s="32" t="s">
        <v>201</v>
      </c>
      <c r="B27" s="32" t="s">
        <v>214</v>
      </c>
      <c r="C27" s="32" t="s">
        <v>215</v>
      </c>
      <c r="D27" s="32" t="s">
        <v>33</v>
      </c>
      <c r="E27" s="32">
        <v>1</v>
      </c>
      <c r="F27" s="148">
        <v>0.9</v>
      </c>
      <c r="G27" s="32" t="s">
        <v>32</v>
      </c>
      <c r="H27" s="32" t="s">
        <v>32</v>
      </c>
      <c r="I27" s="32" t="s">
        <v>32</v>
      </c>
      <c r="J27" s="32" t="s">
        <v>32</v>
      </c>
    </row>
    <row r="28" spans="1:10" ht="12.75" customHeight="1">
      <c r="A28" s="32" t="s">
        <v>201</v>
      </c>
      <c r="B28" s="32" t="s">
        <v>216</v>
      </c>
      <c r="C28" s="32" t="s">
        <v>217</v>
      </c>
      <c r="D28" s="32" t="s">
        <v>33</v>
      </c>
      <c r="E28" s="32">
        <v>1</v>
      </c>
      <c r="F28" s="148">
        <v>1.95</v>
      </c>
      <c r="G28" s="32" t="s">
        <v>32</v>
      </c>
      <c r="H28" s="32" t="s">
        <v>32</v>
      </c>
      <c r="I28" s="32" t="s">
        <v>32</v>
      </c>
      <c r="J28" s="32" t="s">
        <v>32</v>
      </c>
    </row>
    <row r="29" spans="1:10" ht="12.75" customHeight="1">
      <c r="A29" s="32" t="s">
        <v>201</v>
      </c>
      <c r="B29" s="32" t="s">
        <v>218</v>
      </c>
      <c r="C29" s="32" t="s">
        <v>219</v>
      </c>
      <c r="D29" s="32" t="s">
        <v>33</v>
      </c>
      <c r="E29" s="32">
        <v>1</v>
      </c>
      <c r="F29" s="148">
        <v>4</v>
      </c>
      <c r="G29" s="32" t="s">
        <v>32</v>
      </c>
      <c r="H29" s="32" t="s">
        <v>32</v>
      </c>
      <c r="I29" s="32" t="s">
        <v>32</v>
      </c>
      <c r="J29" s="32" t="s">
        <v>32</v>
      </c>
    </row>
    <row r="30" spans="1:10" ht="12.75" customHeight="1">
      <c r="A30" s="32" t="s">
        <v>201</v>
      </c>
      <c r="B30" s="32" t="s">
        <v>220</v>
      </c>
      <c r="C30" s="32" t="s">
        <v>221</v>
      </c>
      <c r="D30" s="32" t="s">
        <v>33</v>
      </c>
      <c r="E30" s="32">
        <v>3</v>
      </c>
      <c r="F30" s="148">
        <v>8</v>
      </c>
      <c r="G30" s="32" t="s">
        <v>32</v>
      </c>
      <c r="H30" s="32" t="s">
        <v>32</v>
      </c>
      <c r="I30" s="32" t="s">
        <v>32</v>
      </c>
      <c r="J30" s="32" t="s">
        <v>32</v>
      </c>
    </row>
    <row r="31" spans="1:10" ht="12.75" customHeight="1">
      <c r="A31" s="32" t="s">
        <v>201</v>
      </c>
      <c r="B31" s="32" t="s">
        <v>222</v>
      </c>
      <c r="C31" s="32" t="s">
        <v>223</v>
      </c>
      <c r="D31" s="32" t="s">
        <v>33</v>
      </c>
      <c r="E31" s="32">
        <v>1</v>
      </c>
      <c r="F31" s="148">
        <v>0.5</v>
      </c>
      <c r="G31" s="32" t="s">
        <v>32</v>
      </c>
      <c r="H31" s="32" t="s">
        <v>32</v>
      </c>
      <c r="I31" s="32" t="s">
        <v>32</v>
      </c>
      <c r="J31" s="32" t="s">
        <v>32</v>
      </c>
    </row>
    <row r="32" spans="1:10" ht="12.75" customHeight="1">
      <c r="A32" s="32" t="s">
        <v>201</v>
      </c>
      <c r="B32" s="32" t="s">
        <v>224</v>
      </c>
      <c r="C32" s="32" t="s">
        <v>225</v>
      </c>
      <c r="D32" s="32" t="s">
        <v>33</v>
      </c>
      <c r="E32" s="32">
        <v>3</v>
      </c>
      <c r="F32" s="148">
        <v>3</v>
      </c>
      <c r="G32" s="32" t="s">
        <v>39</v>
      </c>
      <c r="H32" s="32" t="s">
        <v>39</v>
      </c>
      <c r="I32" s="32" t="s">
        <v>39</v>
      </c>
      <c r="J32" s="32" t="s">
        <v>39</v>
      </c>
    </row>
    <row r="33" spans="1:10" ht="12.75" customHeight="1">
      <c r="A33" s="32" t="s">
        <v>201</v>
      </c>
      <c r="B33" s="32" t="s">
        <v>226</v>
      </c>
      <c r="C33" s="32" t="s">
        <v>227</v>
      </c>
      <c r="D33" s="32" t="s">
        <v>33</v>
      </c>
      <c r="E33" s="32">
        <v>3</v>
      </c>
      <c r="F33" s="148">
        <v>0.4</v>
      </c>
      <c r="G33" s="32" t="s">
        <v>39</v>
      </c>
      <c r="H33" s="32" t="s">
        <v>39</v>
      </c>
      <c r="I33" s="32" t="s">
        <v>39</v>
      </c>
      <c r="J33" s="32" t="s">
        <v>39</v>
      </c>
    </row>
    <row r="34" spans="1:10" ht="12.75" customHeight="1">
      <c r="A34" s="32" t="s">
        <v>201</v>
      </c>
      <c r="B34" s="32" t="s">
        <v>228</v>
      </c>
      <c r="C34" s="32" t="s">
        <v>229</v>
      </c>
      <c r="D34" s="32" t="s">
        <v>33</v>
      </c>
      <c r="E34" s="32">
        <v>2</v>
      </c>
      <c r="F34" s="148">
        <v>0.3</v>
      </c>
      <c r="G34" s="32" t="s">
        <v>32</v>
      </c>
      <c r="H34" s="32" t="s">
        <v>32</v>
      </c>
      <c r="I34" s="32" t="s">
        <v>32</v>
      </c>
      <c r="J34" s="32" t="s">
        <v>32</v>
      </c>
    </row>
    <row r="35" spans="1:10" ht="12.75" customHeight="1">
      <c r="A35" s="32" t="s">
        <v>201</v>
      </c>
      <c r="B35" s="32" t="s">
        <v>230</v>
      </c>
      <c r="C35" s="32" t="s">
        <v>231</v>
      </c>
      <c r="D35" s="32" t="s">
        <v>33</v>
      </c>
      <c r="E35" s="32">
        <v>2</v>
      </c>
      <c r="F35" s="148">
        <v>2.6</v>
      </c>
      <c r="G35" s="32" t="s">
        <v>32</v>
      </c>
      <c r="H35" s="32" t="s">
        <v>32</v>
      </c>
      <c r="I35" s="32" t="s">
        <v>32</v>
      </c>
      <c r="J35" s="32" t="s">
        <v>32</v>
      </c>
    </row>
    <row r="36" spans="1:10" ht="12.75" customHeight="1">
      <c r="A36" s="32" t="s">
        <v>201</v>
      </c>
      <c r="B36" s="32" t="s">
        <v>232</v>
      </c>
      <c r="C36" s="32" t="s">
        <v>233</v>
      </c>
      <c r="D36" s="32" t="s">
        <v>33</v>
      </c>
      <c r="E36" s="32">
        <v>2</v>
      </c>
      <c r="F36" s="148">
        <v>2.9</v>
      </c>
      <c r="G36" s="32" t="s">
        <v>32</v>
      </c>
      <c r="H36" s="32" t="s">
        <v>32</v>
      </c>
      <c r="I36" s="32" t="s">
        <v>32</v>
      </c>
      <c r="J36" s="32" t="s">
        <v>32</v>
      </c>
    </row>
    <row r="37" spans="1:10" ht="12.75" customHeight="1">
      <c r="A37" s="32" t="s">
        <v>201</v>
      </c>
      <c r="B37" s="32" t="s">
        <v>234</v>
      </c>
      <c r="C37" s="32" t="s">
        <v>235</v>
      </c>
      <c r="D37" s="32" t="s">
        <v>33</v>
      </c>
      <c r="E37" s="32">
        <v>1</v>
      </c>
      <c r="F37" s="148">
        <v>1.4</v>
      </c>
      <c r="G37" s="32" t="s">
        <v>32</v>
      </c>
      <c r="H37" s="32" t="s">
        <v>32</v>
      </c>
      <c r="I37" s="32" t="s">
        <v>32</v>
      </c>
      <c r="J37" s="32" t="s">
        <v>32</v>
      </c>
    </row>
    <row r="38" spans="1:10" ht="12.75" customHeight="1">
      <c r="A38" s="32" t="s">
        <v>201</v>
      </c>
      <c r="B38" s="32" t="s">
        <v>236</v>
      </c>
      <c r="C38" s="32" t="s">
        <v>237</v>
      </c>
      <c r="D38" s="32" t="s">
        <v>33</v>
      </c>
      <c r="E38" s="32">
        <v>1</v>
      </c>
      <c r="F38" s="148">
        <v>0.8</v>
      </c>
      <c r="G38" s="32" t="s">
        <v>32</v>
      </c>
      <c r="H38" s="32" t="s">
        <v>32</v>
      </c>
      <c r="I38" s="32" t="s">
        <v>32</v>
      </c>
      <c r="J38" s="32" t="s">
        <v>32</v>
      </c>
    </row>
    <row r="39" spans="1:10" ht="12.75" customHeight="1">
      <c r="A39" s="144" t="s">
        <v>201</v>
      </c>
      <c r="B39" s="144" t="s">
        <v>238</v>
      </c>
      <c r="C39" s="144" t="s">
        <v>239</v>
      </c>
      <c r="D39" s="144" t="s">
        <v>33</v>
      </c>
      <c r="E39" s="144">
        <v>1</v>
      </c>
      <c r="F39" s="149">
        <v>1.5</v>
      </c>
      <c r="G39" s="144" t="s">
        <v>32</v>
      </c>
      <c r="H39" s="144" t="s">
        <v>32</v>
      </c>
      <c r="I39" s="144" t="s">
        <v>32</v>
      </c>
      <c r="J39" s="144" t="s">
        <v>32</v>
      </c>
    </row>
    <row r="40" spans="1:10" ht="12.75" customHeight="1">
      <c r="A40" s="32"/>
      <c r="B40" s="33">
        <f>COUNTA(B21:B39)</f>
        <v>19</v>
      </c>
      <c r="C40" s="32"/>
      <c r="D40" s="32"/>
      <c r="E40" s="73"/>
      <c r="F40" s="140">
        <f>SUM(F21:F39)</f>
        <v>33.65</v>
      </c>
      <c r="G40" s="32"/>
      <c r="H40" s="32"/>
      <c r="I40" s="32"/>
      <c r="J40" s="32"/>
    </row>
    <row r="41" spans="1:10" ht="9" customHeight="1">
      <c r="A41" s="32"/>
      <c r="B41" s="33"/>
      <c r="C41" s="32"/>
      <c r="D41" s="32"/>
      <c r="E41" s="73"/>
      <c r="F41" s="140"/>
      <c r="G41" s="32"/>
      <c r="H41" s="32"/>
      <c r="I41" s="32"/>
      <c r="J41" s="32"/>
    </row>
    <row r="42" spans="1:10" ht="12.75" customHeight="1">
      <c r="A42" s="144" t="s">
        <v>240</v>
      </c>
      <c r="B42" s="144" t="s">
        <v>241</v>
      </c>
      <c r="C42" s="144" t="s">
        <v>242</v>
      </c>
      <c r="D42" s="144" t="s">
        <v>33</v>
      </c>
      <c r="E42" s="144">
        <v>3</v>
      </c>
      <c r="F42" s="149">
        <v>13.2</v>
      </c>
      <c r="G42" s="144" t="s">
        <v>32</v>
      </c>
      <c r="H42" s="144" t="s">
        <v>32</v>
      </c>
      <c r="I42" s="144" t="s">
        <v>32</v>
      </c>
      <c r="J42" s="144" t="s">
        <v>32</v>
      </c>
    </row>
    <row r="43" spans="1:10" ht="12.75" customHeight="1">
      <c r="A43" s="32"/>
      <c r="B43" s="33">
        <f>COUNTA(B42:B42)</f>
        <v>1</v>
      </c>
      <c r="C43" s="32"/>
      <c r="D43" s="32"/>
      <c r="E43" s="73"/>
      <c r="F43" s="140">
        <f>SUM(F42:F42)</f>
        <v>13.2</v>
      </c>
      <c r="G43" s="32"/>
      <c r="H43" s="32"/>
      <c r="I43" s="32"/>
      <c r="J43" s="32"/>
    </row>
    <row r="44" spans="1:10" ht="9" customHeight="1">
      <c r="A44" s="32"/>
      <c r="B44" s="33"/>
      <c r="C44" s="32"/>
      <c r="D44" s="32"/>
      <c r="E44" s="73"/>
      <c r="F44" s="140"/>
      <c r="G44" s="32"/>
      <c r="H44" s="32"/>
      <c r="I44" s="32"/>
      <c r="J44" s="32"/>
    </row>
    <row r="45" spans="1:10" ht="12.75" customHeight="1">
      <c r="A45" s="32" t="s">
        <v>243</v>
      </c>
      <c r="B45" s="32" t="s">
        <v>244</v>
      </c>
      <c r="C45" s="32" t="s">
        <v>245</v>
      </c>
      <c r="D45" s="32" t="s">
        <v>33</v>
      </c>
      <c r="E45" s="32">
        <v>3</v>
      </c>
      <c r="F45" s="148">
        <v>8.9</v>
      </c>
      <c r="G45" s="32" t="s">
        <v>32</v>
      </c>
      <c r="H45" s="32" t="s">
        <v>32</v>
      </c>
      <c r="I45" s="32" t="s">
        <v>32</v>
      </c>
      <c r="J45" s="32" t="s">
        <v>32</v>
      </c>
    </row>
    <row r="46" spans="1:10" ht="12.75" customHeight="1">
      <c r="A46" s="32" t="s">
        <v>243</v>
      </c>
      <c r="B46" s="32" t="s">
        <v>246</v>
      </c>
      <c r="C46" s="32" t="s">
        <v>247</v>
      </c>
      <c r="D46" s="32" t="s">
        <v>33</v>
      </c>
      <c r="E46" s="32">
        <v>3</v>
      </c>
      <c r="F46" s="148">
        <v>2.6</v>
      </c>
      <c r="G46" s="32" t="s">
        <v>32</v>
      </c>
      <c r="H46" s="32" t="s">
        <v>32</v>
      </c>
      <c r="I46" s="32" t="s">
        <v>32</v>
      </c>
      <c r="J46" s="32" t="s">
        <v>32</v>
      </c>
    </row>
    <row r="47" spans="1:10" ht="12.75" customHeight="1">
      <c r="A47" s="32" t="s">
        <v>243</v>
      </c>
      <c r="B47" s="32" t="s">
        <v>248</v>
      </c>
      <c r="C47" s="32" t="s">
        <v>249</v>
      </c>
      <c r="D47" s="32" t="s">
        <v>33</v>
      </c>
      <c r="E47" s="32">
        <v>2</v>
      </c>
      <c r="F47" s="148">
        <v>0.5</v>
      </c>
      <c r="G47" s="32" t="s">
        <v>32</v>
      </c>
      <c r="H47" s="32" t="s">
        <v>32</v>
      </c>
      <c r="I47" s="32" t="s">
        <v>32</v>
      </c>
      <c r="J47" s="32" t="s">
        <v>32</v>
      </c>
    </row>
    <row r="48" spans="1:10" ht="12.75" customHeight="1">
      <c r="A48" s="32" t="s">
        <v>243</v>
      </c>
      <c r="B48" s="32" t="s">
        <v>250</v>
      </c>
      <c r="C48" s="32" t="s">
        <v>251</v>
      </c>
      <c r="D48" s="32" t="s">
        <v>33</v>
      </c>
      <c r="E48" s="32">
        <v>2</v>
      </c>
      <c r="F48" s="148">
        <v>0.4</v>
      </c>
      <c r="G48" s="32" t="s">
        <v>32</v>
      </c>
      <c r="H48" s="32" t="s">
        <v>32</v>
      </c>
      <c r="I48" s="32" t="s">
        <v>32</v>
      </c>
      <c r="J48" s="32" t="s">
        <v>32</v>
      </c>
    </row>
    <row r="49" spans="1:10" ht="12.75" customHeight="1">
      <c r="A49" s="32" t="s">
        <v>243</v>
      </c>
      <c r="B49" s="32" t="s">
        <v>252</v>
      </c>
      <c r="C49" s="32" t="s">
        <v>253</v>
      </c>
      <c r="D49" s="32" t="s">
        <v>33</v>
      </c>
      <c r="E49" s="32">
        <v>3</v>
      </c>
      <c r="F49" s="148">
        <v>3.6</v>
      </c>
      <c r="G49" s="32" t="s">
        <v>32</v>
      </c>
      <c r="H49" s="32" t="s">
        <v>32</v>
      </c>
      <c r="I49" s="32" t="s">
        <v>32</v>
      </c>
      <c r="J49" s="32" t="s">
        <v>32</v>
      </c>
    </row>
    <row r="50" spans="1:10" ht="12.75" customHeight="1">
      <c r="A50" s="144" t="s">
        <v>243</v>
      </c>
      <c r="B50" s="144" t="s">
        <v>254</v>
      </c>
      <c r="C50" s="144" t="s">
        <v>255</v>
      </c>
      <c r="D50" s="144" t="s">
        <v>33</v>
      </c>
      <c r="E50" s="144">
        <v>3</v>
      </c>
      <c r="F50" s="149">
        <v>3</v>
      </c>
      <c r="G50" s="144" t="s">
        <v>32</v>
      </c>
      <c r="H50" s="144" t="s">
        <v>32</v>
      </c>
      <c r="I50" s="144" t="s">
        <v>32</v>
      </c>
      <c r="J50" s="144" t="s">
        <v>32</v>
      </c>
    </row>
    <row r="51" spans="1:10" ht="12.75" customHeight="1">
      <c r="A51" s="32"/>
      <c r="B51" s="33">
        <f>COUNTA(B45:B50)</f>
        <v>6</v>
      </c>
      <c r="C51" s="32"/>
      <c r="D51" s="32"/>
      <c r="E51" s="73"/>
      <c r="F51" s="140">
        <f>SUM(F45:F50)</f>
        <v>19</v>
      </c>
      <c r="G51" s="32"/>
      <c r="H51" s="32"/>
      <c r="I51" s="32"/>
      <c r="J51" s="32"/>
    </row>
    <row r="52" spans="1:10" ht="9" customHeight="1">
      <c r="A52" s="32"/>
      <c r="B52" s="33"/>
      <c r="C52" s="32"/>
      <c r="D52" s="32"/>
      <c r="E52" s="73"/>
      <c r="F52" s="140"/>
      <c r="G52" s="32"/>
      <c r="H52" s="32"/>
      <c r="I52" s="32"/>
      <c r="J52" s="32"/>
    </row>
    <row r="53" spans="1:10" ht="12.75" customHeight="1">
      <c r="A53" s="32"/>
      <c r="B53" s="33"/>
      <c r="C53" s="32"/>
      <c r="D53" s="32"/>
      <c r="E53" s="73"/>
      <c r="F53" s="128"/>
      <c r="G53" s="32"/>
      <c r="H53" s="32"/>
      <c r="I53" s="32"/>
      <c r="J53" s="32"/>
    </row>
    <row r="54" spans="1:10" ht="12.75" customHeight="1">
      <c r="A54" s="32"/>
      <c r="C54" s="100" t="s">
        <v>115</v>
      </c>
      <c r="D54" s="101"/>
      <c r="E54" s="102"/>
      <c r="G54" s="32"/>
      <c r="H54" s="32"/>
      <c r="I54" s="32"/>
      <c r="J54" s="32"/>
    </row>
    <row r="55" spans="1:10" s="2" customFormat="1" ht="12.75" customHeight="1">
      <c r="C55" s="96" t="s">
        <v>113</v>
      </c>
      <c r="D55" s="97">
        <f>SUM(B4+B19+B40+B43+B51)</f>
        <v>41</v>
      </c>
      <c r="E55" s="102"/>
      <c r="G55" s="53"/>
      <c r="H55" s="53"/>
      <c r="I55" s="53"/>
      <c r="J55" s="53"/>
    </row>
    <row r="56" spans="1:10" ht="12.75" customHeight="1">
      <c r="A56" s="46"/>
      <c r="B56" s="46"/>
      <c r="C56" s="96" t="s">
        <v>114</v>
      </c>
      <c r="D56" s="142">
        <f>SUM(F4+F19+F40+F43+F51)</f>
        <v>120.45</v>
      </c>
      <c r="E56" s="99" t="s">
        <v>257</v>
      </c>
      <c r="F56" s="87"/>
      <c r="G56" s="45"/>
      <c r="H56" s="45"/>
      <c r="I56" s="45"/>
      <c r="J56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Georgia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60"/>
  <sheetViews>
    <sheetView zoomScaleNormal="100"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79</v>
      </c>
      <c r="D1" s="3" t="s">
        <v>80</v>
      </c>
      <c r="E1" s="3" t="s">
        <v>81</v>
      </c>
      <c r="F1" s="3" t="s">
        <v>82</v>
      </c>
      <c r="G1" s="3" t="s">
        <v>83</v>
      </c>
      <c r="H1" s="3" t="s">
        <v>84</v>
      </c>
      <c r="I1" s="3" t="s">
        <v>85</v>
      </c>
      <c r="J1" s="74" t="s">
        <v>256</v>
      </c>
    </row>
    <row r="2" spans="1:10" ht="12.75" customHeight="1">
      <c r="A2" s="32" t="s">
        <v>169</v>
      </c>
      <c r="B2" s="152" t="s">
        <v>170</v>
      </c>
      <c r="C2" s="152" t="s">
        <v>171</v>
      </c>
      <c r="D2" s="32">
        <v>12</v>
      </c>
      <c r="E2" s="32" t="s">
        <v>258</v>
      </c>
      <c r="F2" s="152">
        <v>0</v>
      </c>
      <c r="G2" s="152" t="s">
        <v>34</v>
      </c>
      <c r="H2" s="32">
        <v>0</v>
      </c>
      <c r="I2" s="32" t="s">
        <v>34</v>
      </c>
      <c r="J2" s="148"/>
    </row>
    <row r="3" spans="1:10" ht="12.75" customHeight="1">
      <c r="A3" s="144" t="s">
        <v>169</v>
      </c>
      <c r="B3" s="151" t="s">
        <v>172</v>
      </c>
      <c r="C3" s="151" t="s">
        <v>173</v>
      </c>
      <c r="D3" s="144">
        <v>6</v>
      </c>
      <c r="E3" s="144" t="s">
        <v>258</v>
      </c>
      <c r="F3" s="151">
        <v>0</v>
      </c>
      <c r="G3" s="151" t="s">
        <v>34</v>
      </c>
      <c r="H3" s="144">
        <v>0</v>
      </c>
      <c r="I3" s="144" t="s">
        <v>34</v>
      </c>
      <c r="J3" s="149"/>
    </row>
    <row r="4" spans="1:10" ht="12.75" customHeight="1">
      <c r="A4" s="31"/>
      <c r="B4" s="60">
        <f>COUNTA(B2:B3)</f>
        <v>2</v>
      </c>
      <c r="C4" s="20"/>
      <c r="D4" s="20"/>
      <c r="E4" s="20"/>
      <c r="F4" s="20">
        <f>COUNTIF(F2:F3, "&gt;0")</f>
        <v>0</v>
      </c>
      <c r="G4" s="20"/>
      <c r="H4" s="29"/>
      <c r="I4" s="31"/>
      <c r="J4" s="140">
        <f>SUM(J2:J3)</f>
        <v>0</v>
      </c>
    </row>
    <row r="5" spans="1:10" ht="12.75" customHeight="1">
      <c r="A5" s="31"/>
      <c r="B5" s="54"/>
      <c r="C5" s="31"/>
      <c r="D5" s="31"/>
      <c r="E5" s="31"/>
      <c r="F5" s="31"/>
      <c r="G5" s="31"/>
      <c r="H5" s="31"/>
      <c r="I5" s="31"/>
      <c r="J5" s="141"/>
    </row>
    <row r="6" spans="1:10" ht="12.75" customHeight="1">
      <c r="A6" s="32" t="s">
        <v>174</v>
      </c>
      <c r="B6" s="32" t="s">
        <v>175</v>
      </c>
      <c r="C6" s="32" t="s">
        <v>176</v>
      </c>
      <c r="D6" s="32">
        <v>12</v>
      </c>
      <c r="E6" s="32" t="s">
        <v>258</v>
      </c>
      <c r="F6" s="54">
        <v>1</v>
      </c>
      <c r="G6" s="32" t="s">
        <v>34</v>
      </c>
      <c r="H6" s="32">
        <v>0</v>
      </c>
      <c r="I6" s="32" t="s">
        <v>34</v>
      </c>
      <c r="J6" s="148">
        <v>4.2</v>
      </c>
    </row>
    <row r="7" spans="1:10" ht="12.75" customHeight="1">
      <c r="A7" s="32" t="s">
        <v>174</v>
      </c>
      <c r="B7" s="32" t="s">
        <v>177</v>
      </c>
      <c r="C7" s="32" t="s">
        <v>178</v>
      </c>
      <c r="D7" s="32">
        <v>12</v>
      </c>
      <c r="E7" s="32" t="s">
        <v>258</v>
      </c>
      <c r="F7" s="54">
        <v>4</v>
      </c>
      <c r="G7" s="32" t="s">
        <v>259</v>
      </c>
      <c r="H7" s="32">
        <v>0</v>
      </c>
      <c r="I7" s="32" t="s">
        <v>259</v>
      </c>
      <c r="J7" s="148">
        <v>0.1</v>
      </c>
    </row>
    <row r="8" spans="1:10" ht="12.75" customHeight="1">
      <c r="A8" s="32" t="s">
        <v>174</v>
      </c>
      <c r="B8" s="152" t="s">
        <v>179</v>
      </c>
      <c r="C8" s="152" t="s">
        <v>180</v>
      </c>
      <c r="D8" s="32">
        <v>6</v>
      </c>
      <c r="E8" s="32" t="s">
        <v>258</v>
      </c>
      <c r="F8" s="152">
        <v>0</v>
      </c>
      <c r="G8" s="152" t="s">
        <v>34</v>
      </c>
      <c r="H8" s="32">
        <v>0</v>
      </c>
      <c r="I8" s="32" t="s">
        <v>34</v>
      </c>
      <c r="J8" s="148"/>
    </row>
    <row r="9" spans="1:10" ht="12.75" customHeight="1">
      <c r="A9" s="32" t="s">
        <v>174</v>
      </c>
      <c r="B9" s="152" t="s">
        <v>181</v>
      </c>
      <c r="C9" s="152" t="s">
        <v>182</v>
      </c>
      <c r="D9" s="32">
        <v>12</v>
      </c>
      <c r="E9" s="32" t="s">
        <v>258</v>
      </c>
      <c r="F9" s="152">
        <v>0</v>
      </c>
      <c r="G9" s="152" t="s">
        <v>34</v>
      </c>
      <c r="H9" s="32">
        <v>0</v>
      </c>
      <c r="I9" s="32" t="s">
        <v>34</v>
      </c>
      <c r="J9" s="148"/>
    </row>
    <row r="10" spans="1:10" ht="12.75" customHeight="1">
      <c r="A10" s="32" t="s">
        <v>174</v>
      </c>
      <c r="B10" s="32" t="s">
        <v>183</v>
      </c>
      <c r="C10" s="32" t="s">
        <v>184</v>
      </c>
      <c r="D10" s="32">
        <v>6</v>
      </c>
      <c r="E10" s="32" t="s">
        <v>258</v>
      </c>
      <c r="F10" s="54">
        <v>1</v>
      </c>
      <c r="G10" s="32" t="s">
        <v>34</v>
      </c>
      <c r="H10" s="32">
        <v>0</v>
      </c>
      <c r="I10" s="32" t="s">
        <v>34</v>
      </c>
      <c r="J10" s="148">
        <v>0.1</v>
      </c>
    </row>
    <row r="11" spans="1:10" ht="12.75" customHeight="1">
      <c r="A11" s="32" t="s">
        <v>174</v>
      </c>
      <c r="B11" s="32" t="s">
        <v>185</v>
      </c>
      <c r="C11" s="32" t="s">
        <v>186</v>
      </c>
      <c r="D11" s="32">
        <v>12</v>
      </c>
      <c r="E11" s="32" t="s">
        <v>258</v>
      </c>
      <c r="F11" s="54">
        <v>1</v>
      </c>
      <c r="G11" s="32" t="s">
        <v>34</v>
      </c>
      <c r="H11" s="32">
        <v>0</v>
      </c>
      <c r="I11" s="32" t="s">
        <v>34</v>
      </c>
      <c r="J11" s="148">
        <v>2.2000000000000002</v>
      </c>
    </row>
    <row r="12" spans="1:10" ht="12.75" customHeight="1">
      <c r="A12" s="32" t="s">
        <v>174</v>
      </c>
      <c r="B12" s="32" t="s">
        <v>187</v>
      </c>
      <c r="C12" s="32" t="s">
        <v>188</v>
      </c>
      <c r="D12" s="32">
        <v>12</v>
      </c>
      <c r="E12" s="32" t="s">
        <v>258</v>
      </c>
      <c r="F12" s="54">
        <v>1</v>
      </c>
      <c r="G12" s="32" t="s">
        <v>260</v>
      </c>
      <c r="H12" s="32">
        <v>1</v>
      </c>
      <c r="I12" s="32" t="s">
        <v>260</v>
      </c>
      <c r="J12" s="148">
        <v>1</v>
      </c>
    </row>
    <row r="13" spans="1:10" ht="12.75" customHeight="1">
      <c r="A13" s="32" t="s">
        <v>174</v>
      </c>
      <c r="B13" s="32" t="s">
        <v>189</v>
      </c>
      <c r="C13" s="32" t="s">
        <v>190</v>
      </c>
      <c r="D13" s="32">
        <v>12</v>
      </c>
      <c r="E13" s="32" t="s">
        <v>258</v>
      </c>
      <c r="F13" s="54">
        <v>1</v>
      </c>
      <c r="G13" s="32" t="s">
        <v>260</v>
      </c>
      <c r="H13" s="32">
        <v>1</v>
      </c>
      <c r="I13" s="32" t="s">
        <v>260</v>
      </c>
      <c r="J13" s="148">
        <v>1.4</v>
      </c>
    </row>
    <row r="14" spans="1:10" ht="12.75" customHeight="1">
      <c r="A14" s="32" t="s">
        <v>174</v>
      </c>
      <c r="B14" s="32" t="s">
        <v>191</v>
      </c>
      <c r="C14" s="32" t="s">
        <v>192</v>
      </c>
      <c r="D14" s="32">
        <v>12</v>
      </c>
      <c r="E14" s="32" t="s">
        <v>258</v>
      </c>
      <c r="F14" s="54">
        <v>1</v>
      </c>
      <c r="G14" s="32" t="s">
        <v>260</v>
      </c>
      <c r="H14" s="32">
        <v>1</v>
      </c>
      <c r="I14" s="32" t="s">
        <v>260</v>
      </c>
      <c r="J14" s="148">
        <v>1.8</v>
      </c>
    </row>
    <row r="15" spans="1:10" ht="12.75" customHeight="1">
      <c r="A15" s="32" t="s">
        <v>174</v>
      </c>
      <c r="B15" s="32" t="s">
        <v>193</v>
      </c>
      <c r="C15" s="32" t="s">
        <v>194</v>
      </c>
      <c r="D15" s="32">
        <v>12</v>
      </c>
      <c r="E15" s="32" t="s">
        <v>258</v>
      </c>
      <c r="F15" s="54">
        <v>1</v>
      </c>
      <c r="G15" s="32" t="s">
        <v>260</v>
      </c>
      <c r="H15" s="32">
        <v>1</v>
      </c>
      <c r="I15" s="32" t="s">
        <v>260</v>
      </c>
      <c r="J15" s="148">
        <v>0.8</v>
      </c>
    </row>
    <row r="16" spans="1:10" ht="12.75" customHeight="1">
      <c r="A16" s="32" t="s">
        <v>174</v>
      </c>
      <c r="B16" s="32" t="s">
        <v>195</v>
      </c>
      <c r="C16" s="32" t="s">
        <v>196</v>
      </c>
      <c r="D16" s="32">
        <v>12</v>
      </c>
      <c r="E16" s="32" t="s">
        <v>258</v>
      </c>
      <c r="F16" s="54">
        <v>1</v>
      </c>
      <c r="G16" s="32" t="s">
        <v>260</v>
      </c>
      <c r="H16" s="32">
        <v>1</v>
      </c>
      <c r="I16" s="32" t="s">
        <v>260</v>
      </c>
      <c r="J16" s="148">
        <v>0.7</v>
      </c>
    </row>
    <row r="17" spans="1:10" ht="12.75" customHeight="1">
      <c r="A17" s="32" t="s">
        <v>174</v>
      </c>
      <c r="B17" s="152" t="s">
        <v>197</v>
      </c>
      <c r="C17" s="152" t="s">
        <v>198</v>
      </c>
      <c r="D17" s="32">
        <v>6</v>
      </c>
      <c r="E17" s="32" t="s">
        <v>258</v>
      </c>
      <c r="F17" s="152">
        <v>0</v>
      </c>
      <c r="G17" s="152" t="s">
        <v>260</v>
      </c>
      <c r="H17" s="32">
        <v>0</v>
      </c>
      <c r="I17" s="32" t="s">
        <v>260</v>
      </c>
      <c r="J17" s="148"/>
    </row>
    <row r="18" spans="1:10" ht="12.75" customHeight="1">
      <c r="A18" s="144" t="s">
        <v>174</v>
      </c>
      <c r="B18" s="151" t="s">
        <v>199</v>
      </c>
      <c r="C18" s="151" t="s">
        <v>200</v>
      </c>
      <c r="D18" s="144">
        <v>6</v>
      </c>
      <c r="E18" s="144" t="s">
        <v>258</v>
      </c>
      <c r="F18" s="151">
        <v>0</v>
      </c>
      <c r="G18" s="151" t="s">
        <v>34</v>
      </c>
      <c r="H18" s="144">
        <v>0</v>
      </c>
      <c r="I18" s="144" t="s">
        <v>34</v>
      </c>
      <c r="J18" s="149"/>
    </row>
    <row r="19" spans="1:10" ht="12.75" customHeight="1">
      <c r="A19" s="30"/>
      <c r="B19" s="20">
        <f>COUNTA(F6:F18)</f>
        <v>13</v>
      </c>
      <c r="C19" s="20"/>
      <c r="D19" s="31"/>
      <c r="E19" s="31"/>
      <c r="F19" s="20">
        <f>COUNTIF(F6:F18, "&gt;0")</f>
        <v>9</v>
      </c>
      <c r="G19" s="31"/>
      <c r="H19" s="29"/>
      <c r="I19" s="30"/>
      <c r="J19" s="140">
        <f>SUM(J6:J18)</f>
        <v>12.3</v>
      </c>
    </row>
    <row r="20" spans="1:10" ht="12.75" customHeight="1">
      <c r="A20" s="31"/>
      <c r="B20" s="60"/>
      <c r="C20" s="31"/>
      <c r="D20" s="31"/>
      <c r="E20" s="31"/>
      <c r="F20" s="31"/>
      <c r="G20" s="31"/>
      <c r="H20" s="31"/>
      <c r="I20" s="31"/>
      <c r="J20" s="141"/>
    </row>
    <row r="21" spans="1:10" ht="12.75" customHeight="1">
      <c r="A21" s="32" t="s">
        <v>201</v>
      </c>
      <c r="B21" s="32" t="s">
        <v>202</v>
      </c>
      <c r="C21" s="32" t="s">
        <v>203</v>
      </c>
      <c r="D21" s="32">
        <v>12</v>
      </c>
      <c r="E21" s="32" t="s">
        <v>258</v>
      </c>
      <c r="F21" s="54">
        <v>1</v>
      </c>
      <c r="G21" s="32" t="s">
        <v>260</v>
      </c>
      <c r="H21" s="32">
        <v>1</v>
      </c>
      <c r="I21" s="32" t="s">
        <v>260</v>
      </c>
      <c r="J21" s="148">
        <v>0.4</v>
      </c>
    </row>
    <row r="22" spans="1:10" ht="12.75" customHeight="1">
      <c r="A22" s="32" t="s">
        <v>201</v>
      </c>
      <c r="B22" s="32" t="s">
        <v>204</v>
      </c>
      <c r="C22" s="32" t="s">
        <v>205</v>
      </c>
      <c r="D22" s="32">
        <v>12</v>
      </c>
      <c r="E22" s="32" t="s">
        <v>258</v>
      </c>
      <c r="F22" s="54">
        <v>1</v>
      </c>
      <c r="G22" s="32" t="s">
        <v>260</v>
      </c>
      <c r="H22" s="32">
        <v>1</v>
      </c>
      <c r="I22" s="32" t="s">
        <v>260</v>
      </c>
      <c r="J22" s="148">
        <v>1.6</v>
      </c>
    </row>
    <row r="23" spans="1:10" ht="12.75" customHeight="1">
      <c r="A23" s="32" t="s">
        <v>201</v>
      </c>
      <c r="B23" s="32" t="s">
        <v>206</v>
      </c>
      <c r="C23" s="32" t="s">
        <v>207</v>
      </c>
      <c r="D23" s="32">
        <v>12</v>
      </c>
      <c r="E23" s="32" t="s">
        <v>258</v>
      </c>
      <c r="F23" s="54">
        <v>1</v>
      </c>
      <c r="G23" s="32" t="s">
        <v>260</v>
      </c>
      <c r="H23" s="32">
        <v>1</v>
      </c>
      <c r="I23" s="32" t="s">
        <v>260</v>
      </c>
      <c r="J23" s="148">
        <v>0.6</v>
      </c>
    </row>
    <row r="24" spans="1:10" ht="12.75" customHeight="1">
      <c r="A24" s="32" t="s">
        <v>201</v>
      </c>
      <c r="B24" s="32" t="s">
        <v>208</v>
      </c>
      <c r="C24" s="32" t="s">
        <v>209</v>
      </c>
      <c r="D24" s="32">
        <v>6</v>
      </c>
      <c r="E24" s="32" t="s">
        <v>258</v>
      </c>
      <c r="F24" s="54">
        <v>1</v>
      </c>
      <c r="G24" s="32" t="s">
        <v>34</v>
      </c>
      <c r="H24" s="32">
        <v>0</v>
      </c>
      <c r="I24" s="32" t="s">
        <v>34</v>
      </c>
      <c r="J24" s="148">
        <v>0.9</v>
      </c>
    </row>
    <row r="25" spans="1:10" ht="12.75" customHeight="1">
      <c r="A25" s="32" t="s">
        <v>201</v>
      </c>
      <c r="B25" s="32" t="s">
        <v>210</v>
      </c>
      <c r="C25" s="32" t="s">
        <v>211</v>
      </c>
      <c r="D25" s="32">
        <v>12</v>
      </c>
      <c r="E25" s="32" t="s">
        <v>258</v>
      </c>
      <c r="F25" s="54">
        <v>1</v>
      </c>
      <c r="G25" s="32" t="s">
        <v>260</v>
      </c>
      <c r="H25" s="32">
        <v>1</v>
      </c>
      <c r="I25" s="32" t="s">
        <v>260</v>
      </c>
      <c r="J25" s="148">
        <v>1</v>
      </c>
    </row>
    <row r="26" spans="1:10" ht="12.75" customHeight="1">
      <c r="A26" s="32" t="s">
        <v>201</v>
      </c>
      <c r="B26" s="32" t="s">
        <v>212</v>
      </c>
      <c r="C26" s="32" t="s">
        <v>213</v>
      </c>
      <c r="D26" s="32">
        <v>12</v>
      </c>
      <c r="E26" s="32" t="s">
        <v>258</v>
      </c>
      <c r="F26" s="54">
        <v>1</v>
      </c>
      <c r="G26" s="32" t="s">
        <v>260</v>
      </c>
      <c r="H26" s="32">
        <v>1</v>
      </c>
      <c r="I26" s="32" t="s">
        <v>260</v>
      </c>
      <c r="J26" s="148">
        <v>0.9</v>
      </c>
    </row>
    <row r="27" spans="1:10" ht="12.75" customHeight="1">
      <c r="A27" s="32" t="s">
        <v>201</v>
      </c>
      <c r="B27" s="32" t="s">
        <v>214</v>
      </c>
      <c r="C27" s="32" t="s">
        <v>215</v>
      </c>
      <c r="D27" s="32">
        <v>12</v>
      </c>
      <c r="E27" s="32" t="s">
        <v>258</v>
      </c>
      <c r="F27" s="54">
        <v>1</v>
      </c>
      <c r="G27" s="32" t="s">
        <v>260</v>
      </c>
      <c r="H27" s="32">
        <v>1</v>
      </c>
      <c r="I27" s="32" t="s">
        <v>260</v>
      </c>
      <c r="J27" s="148">
        <v>0.9</v>
      </c>
    </row>
    <row r="28" spans="1:10" ht="12.75" customHeight="1">
      <c r="A28" s="32" t="s">
        <v>201</v>
      </c>
      <c r="B28" s="32" t="s">
        <v>216</v>
      </c>
      <c r="C28" s="32" t="s">
        <v>217</v>
      </c>
      <c r="D28" s="32">
        <v>12</v>
      </c>
      <c r="E28" s="32" t="s">
        <v>258</v>
      </c>
      <c r="F28" s="54">
        <v>1</v>
      </c>
      <c r="G28" s="32" t="s">
        <v>260</v>
      </c>
      <c r="H28" s="32">
        <v>1</v>
      </c>
      <c r="I28" s="32" t="s">
        <v>260</v>
      </c>
      <c r="J28" s="148">
        <v>1.95</v>
      </c>
    </row>
    <row r="29" spans="1:10" ht="12.75" customHeight="1">
      <c r="A29" s="32" t="s">
        <v>201</v>
      </c>
      <c r="B29" s="32" t="s">
        <v>218</v>
      </c>
      <c r="C29" s="32" t="s">
        <v>219</v>
      </c>
      <c r="D29" s="32">
        <v>12</v>
      </c>
      <c r="E29" s="32" t="s">
        <v>258</v>
      </c>
      <c r="F29" s="54">
        <v>1</v>
      </c>
      <c r="G29" s="32" t="s">
        <v>260</v>
      </c>
      <c r="H29" s="32">
        <v>1</v>
      </c>
      <c r="I29" s="32" t="s">
        <v>260</v>
      </c>
      <c r="J29" s="148">
        <v>4</v>
      </c>
    </row>
    <row r="30" spans="1:10" ht="12.75" customHeight="1">
      <c r="A30" s="32" t="s">
        <v>201</v>
      </c>
      <c r="B30" s="152" t="s">
        <v>220</v>
      </c>
      <c r="C30" s="152" t="s">
        <v>221</v>
      </c>
      <c r="D30" s="32">
        <v>6</v>
      </c>
      <c r="E30" s="32" t="s">
        <v>258</v>
      </c>
      <c r="F30" s="152">
        <v>0</v>
      </c>
      <c r="G30" s="152" t="s">
        <v>34</v>
      </c>
      <c r="H30" s="32">
        <v>0</v>
      </c>
      <c r="I30" s="32" t="s">
        <v>34</v>
      </c>
      <c r="J30" s="148"/>
    </row>
    <row r="31" spans="1:10" ht="12.75" customHeight="1">
      <c r="A31" s="32" t="s">
        <v>201</v>
      </c>
      <c r="B31" s="32" t="s">
        <v>222</v>
      </c>
      <c r="C31" s="32" t="s">
        <v>223</v>
      </c>
      <c r="D31" s="32">
        <v>12</v>
      </c>
      <c r="E31" s="32" t="s">
        <v>258</v>
      </c>
      <c r="F31" s="54">
        <v>1</v>
      </c>
      <c r="G31" s="32" t="s">
        <v>260</v>
      </c>
      <c r="H31" s="32">
        <v>1</v>
      </c>
      <c r="I31" s="32" t="s">
        <v>260</v>
      </c>
      <c r="J31" s="148">
        <v>0.5</v>
      </c>
    </row>
    <row r="32" spans="1:10" ht="12.75" customHeight="1">
      <c r="A32" s="32" t="s">
        <v>201</v>
      </c>
      <c r="B32" s="152" t="s">
        <v>224</v>
      </c>
      <c r="C32" s="152" t="s">
        <v>225</v>
      </c>
      <c r="D32" s="32">
        <v>12</v>
      </c>
      <c r="E32" s="32" t="s">
        <v>258</v>
      </c>
      <c r="F32" s="152">
        <v>0</v>
      </c>
      <c r="G32" s="152" t="s">
        <v>34</v>
      </c>
      <c r="H32" s="32">
        <v>0</v>
      </c>
      <c r="I32" s="32" t="s">
        <v>34</v>
      </c>
      <c r="J32" s="148"/>
    </row>
    <row r="33" spans="1:10" ht="12.75" customHeight="1">
      <c r="A33" s="32" t="s">
        <v>201</v>
      </c>
      <c r="B33" s="152" t="s">
        <v>226</v>
      </c>
      <c r="C33" s="152" t="s">
        <v>227</v>
      </c>
      <c r="D33" s="32">
        <v>12</v>
      </c>
      <c r="E33" s="32" t="s">
        <v>258</v>
      </c>
      <c r="F33" s="152">
        <v>0</v>
      </c>
      <c r="G33" s="152" t="s">
        <v>34</v>
      </c>
      <c r="H33" s="32">
        <v>0</v>
      </c>
      <c r="I33" s="32" t="s">
        <v>34</v>
      </c>
      <c r="J33" s="148"/>
    </row>
    <row r="34" spans="1:10" ht="12.75" customHeight="1">
      <c r="A34" s="32" t="s">
        <v>201</v>
      </c>
      <c r="B34" s="32" t="s">
        <v>228</v>
      </c>
      <c r="C34" s="32" t="s">
        <v>229</v>
      </c>
      <c r="D34" s="32">
        <v>6</v>
      </c>
      <c r="E34" s="32" t="s">
        <v>258</v>
      </c>
      <c r="F34" s="54">
        <v>1</v>
      </c>
      <c r="G34" s="32" t="s">
        <v>34</v>
      </c>
      <c r="H34" s="32">
        <v>0</v>
      </c>
      <c r="I34" s="32" t="s">
        <v>34</v>
      </c>
      <c r="J34" s="148">
        <v>0.3</v>
      </c>
    </row>
    <row r="35" spans="1:10" ht="12.75" customHeight="1">
      <c r="A35" s="32" t="s">
        <v>201</v>
      </c>
      <c r="B35" s="32" t="s">
        <v>230</v>
      </c>
      <c r="C35" s="32" t="s">
        <v>231</v>
      </c>
      <c r="D35" s="32">
        <v>12</v>
      </c>
      <c r="E35" s="32" t="s">
        <v>258</v>
      </c>
      <c r="F35" s="54">
        <v>1</v>
      </c>
      <c r="G35" s="32" t="s">
        <v>34</v>
      </c>
      <c r="H35" s="32">
        <v>0</v>
      </c>
      <c r="I35" s="32" t="s">
        <v>34</v>
      </c>
      <c r="J35" s="148">
        <v>2.6</v>
      </c>
    </row>
    <row r="36" spans="1:10" ht="12.75" customHeight="1">
      <c r="A36" s="32" t="s">
        <v>201</v>
      </c>
      <c r="B36" s="32" t="s">
        <v>232</v>
      </c>
      <c r="C36" s="32" t="s">
        <v>233</v>
      </c>
      <c r="D36" s="32">
        <v>12</v>
      </c>
      <c r="E36" s="32" t="s">
        <v>258</v>
      </c>
      <c r="F36" s="54">
        <v>1</v>
      </c>
      <c r="G36" s="32" t="s">
        <v>34</v>
      </c>
      <c r="H36" s="32">
        <v>0</v>
      </c>
      <c r="I36" s="32" t="s">
        <v>34</v>
      </c>
      <c r="J36" s="148">
        <v>2.9</v>
      </c>
    </row>
    <row r="37" spans="1:10" ht="12.75" customHeight="1">
      <c r="A37" s="32" t="s">
        <v>201</v>
      </c>
      <c r="B37" s="32" t="s">
        <v>234</v>
      </c>
      <c r="C37" s="32" t="s">
        <v>235</v>
      </c>
      <c r="D37" s="32">
        <v>12</v>
      </c>
      <c r="E37" s="32" t="s">
        <v>258</v>
      </c>
      <c r="F37" s="54">
        <v>1</v>
      </c>
      <c r="G37" s="32" t="s">
        <v>260</v>
      </c>
      <c r="H37" s="32">
        <v>1</v>
      </c>
      <c r="I37" s="32" t="s">
        <v>260</v>
      </c>
      <c r="J37" s="148">
        <v>1.4</v>
      </c>
    </row>
    <row r="38" spans="1:10" ht="12.75" customHeight="1">
      <c r="A38" s="32" t="s">
        <v>201</v>
      </c>
      <c r="B38" s="32" t="s">
        <v>236</v>
      </c>
      <c r="C38" s="32" t="s">
        <v>237</v>
      </c>
      <c r="D38" s="32">
        <v>12</v>
      </c>
      <c r="E38" s="32" t="s">
        <v>258</v>
      </c>
      <c r="F38" s="54">
        <v>1</v>
      </c>
      <c r="G38" s="32" t="s">
        <v>260</v>
      </c>
      <c r="H38" s="32">
        <v>1</v>
      </c>
      <c r="I38" s="32" t="s">
        <v>260</v>
      </c>
      <c r="J38" s="148">
        <v>0.8</v>
      </c>
    </row>
    <row r="39" spans="1:10" ht="12.75" customHeight="1">
      <c r="A39" s="144" t="s">
        <v>201</v>
      </c>
      <c r="B39" s="144" t="s">
        <v>238</v>
      </c>
      <c r="C39" s="144" t="s">
        <v>239</v>
      </c>
      <c r="D39" s="144">
        <v>12</v>
      </c>
      <c r="E39" s="144" t="s">
        <v>258</v>
      </c>
      <c r="F39" s="139">
        <v>1</v>
      </c>
      <c r="G39" s="144" t="s">
        <v>260</v>
      </c>
      <c r="H39" s="144">
        <v>1</v>
      </c>
      <c r="I39" s="144" t="s">
        <v>260</v>
      </c>
      <c r="J39" s="149">
        <v>1.5</v>
      </c>
    </row>
    <row r="40" spans="1:10">
      <c r="A40" s="30"/>
      <c r="B40" s="20">
        <f>COUNTA(B21:B39)</f>
        <v>19</v>
      </c>
      <c r="C40" s="20"/>
      <c r="D40" s="31"/>
      <c r="E40" s="31"/>
      <c r="F40" s="20">
        <f>COUNTIF(F21:F39, "&gt;0")</f>
        <v>16</v>
      </c>
      <c r="G40" s="31"/>
      <c r="H40" s="29"/>
      <c r="I40" s="30"/>
      <c r="J40" s="140">
        <f>SUM(J21:J39)</f>
        <v>22.25</v>
      </c>
    </row>
    <row r="41" spans="1:10">
      <c r="A41" s="30"/>
      <c r="B41" s="20"/>
      <c r="C41" s="20"/>
      <c r="D41" s="31"/>
      <c r="E41" s="31"/>
      <c r="F41" s="20"/>
      <c r="G41" s="31"/>
      <c r="H41" s="29"/>
      <c r="I41" s="30"/>
      <c r="J41" s="140"/>
    </row>
    <row r="42" spans="1:10" ht="12.75" customHeight="1">
      <c r="A42" s="144" t="s">
        <v>240</v>
      </c>
      <c r="B42" s="151" t="s">
        <v>241</v>
      </c>
      <c r="C42" s="151" t="s">
        <v>242</v>
      </c>
      <c r="D42" s="144">
        <v>12</v>
      </c>
      <c r="E42" s="144" t="s">
        <v>258</v>
      </c>
      <c r="F42" s="151">
        <v>0</v>
      </c>
      <c r="G42" s="151" t="s">
        <v>34</v>
      </c>
      <c r="H42" s="144">
        <v>0</v>
      </c>
      <c r="I42" s="144" t="s">
        <v>34</v>
      </c>
      <c r="J42" s="149"/>
    </row>
    <row r="43" spans="1:10">
      <c r="A43" s="30"/>
      <c r="B43" s="20">
        <f>COUNTA(B42:B42)</f>
        <v>1</v>
      </c>
      <c r="C43" s="20"/>
      <c r="D43" s="31"/>
      <c r="E43" s="31"/>
      <c r="F43" s="20">
        <f>COUNTIF(F42:F42, "&gt;0")</f>
        <v>0</v>
      </c>
      <c r="G43" s="31"/>
      <c r="H43" s="29"/>
      <c r="I43" s="30"/>
      <c r="J43" s="140">
        <f>SUM(J42:J42)</f>
        <v>0</v>
      </c>
    </row>
    <row r="44" spans="1:10">
      <c r="A44" s="30"/>
      <c r="B44" s="20"/>
      <c r="C44" s="20"/>
      <c r="D44" s="31"/>
      <c r="E44" s="31"/>
      <c r="F44" s="20"/>
      <c r="G44" s="31"/>
      <c r="H44" s="29"/>
      <c r="I44" s="30"/>
      <c r="J44" s="140"/>
    </row>
    <row r="45" spans="1:10" ht="12.75" customHeight="1">
      <c r="A45" s="32" t="s">
        <v>243</v>
      </c>
      <c r="B45" s="152" t="s">
        <v>244</v>
      </c>
      <c r="C45" s="152" t="s">
        <v>245</v>
      </c>
      <c r="D45" s="32">
        <v>6</v>
      </c>
      <c r="E45" s="32" t="s">
        <v>258</v>
      </c>
      <c r="F45" s="152">
        <v>0</v>
      </c>
      <c r="G45" s="152" t="s">
        <v>34</v>
      </c>
      <c r="H45" s="32">
        <v>0</v>
      </c>
      <c r="I45" s="32" t="s">
        <v>34</v>
      </c>
      <c r="J45" s="148"/>
    </row>
    <row r="46" spans="1:10" ht="12.75" customHeight="1">
      <c r="A46" s="32" t="s">
        <v>243</v>
      </c>
      <c r="B46" s="152" t="s">
        <v>246</v>
      </c>
      <c r="C46" s="152" t="s">
        <v>247</v>
      </c>
      <c r="D46" s="32">
        <v>12</v>
      </c>
      <c r="E46" s="32" t="s">
        <v>258</v>
      </c>
      <c r="F46" s="152">
        <v>0</v>
      </c>
      <c r="G46" s="152" t="s">
        <v>34</v>
      </c>
      <c r="H46" s="32">
        <v>0</v>
      </c>
      <c r="I46" s="32" t="s">
        <v>34</v>
      </c>
      <c r="J46" s="148"/>
    </row>
    <row r="47" spans="1:10" ht="12.75" customHeight="1">
      <c r="A47" s="32" t="s">
        <v>243</v>
      </c>
      <c r="B47" s="32" t="s">
        <v>248</v>
      </c>
      <c r="C47" s="32" t="s">
        <v>249</v>
      </c>
      <c r="D47" s="32">
        <v>6</v>
      </c>
      <c r="E47" s="32" t="s">
        <v>258</v>
      </c>
      <c r="F47" s="54">
        <v>1</v>
      </c>
      <c r="G47" s="32" t="s">
        <v>34</v>
      </c>
      <c r="H47" s="32">
        <v>0</v>
      </c>
      <c r="I47" s="32" t="s">
        <v>34</v>
      </c>
      <c r="J47" s="148">
        <v>0.5</v>
      </c>
    </row>
    <row r="48" spans="1:10" ht="12.75" customHeight="1">
      <c r="A48" s="32" t="s">
        <v>243</v>
      </c>
      <c r="B48" s="32" t="s">
        <v>250</v>
      </c>
      <c r="C48" s="32" t="s">
        <v>251</v>
      </c>
      <c r="D48" s="32">
        <v>6</v>
      </c>
      <c r="E48" s="32" t="s">
        <v>258</v>
      </c>
      <c r="F48" s="54">
        <v>1</v>
      </c>
      <c r="G48" s="32" t="s">
        <v>34</v>
      </c>
      <c r="H48" s="32">
        <v>0</v>
      </c>
      <c r="I48" s="32" t="s">
        <v>34</v>
      </c>
      <c r="J48" s="148">
        <v>0.4</v>
      </c>
    </row>
    <row r="49" spans="1:10" ht="12.75" customHeight="1">
      <c r="A49" s="32" t="s">
        <v>243</v>
      </c>
      <c r="B49" s="152" t="s">
        <v>252</v>
      </c>
      <c r="C49" s="152" t="s">
        <v>253</v>
      </c>
      <c r="D49" s="32">
        <v>12</v>
      </c>
      <c r="E49" s="32" t="s">
        <v>258</v>
      </c>
      <c r="F49" s="152">
        <v>0</v>
      </c>
      <c r="G49" s="152" t="s">
        <v>34</v>
      </c>
      <c r="H49" s="32">
        <v>0</v>
      </c>
      <c r="I49" s="32" t="s">
        <v>34</v>
      </c>
      <c r="J49" s="148"/>
    </row>
    <row r="50" spans="1:10" ht="12.75" customHeight="1">
      <c r="A50" s="144" t="s">
        <v>243</v>
      </c>
      <c r="B50" s="151" t="s">
        <v>254</v>
      </c>
      <c r="C50" s="151" t="s">
        <v>255</v>
      </c>
      <c r="D50" s="144">
        <v>6</v>
      </c>
      <c r="E50" s="144" t="s">
        <v>258</v>
      </c>
      <c r="F50" s="151">
        <v>0</v>
      </c>
      <c r="G50" s="151" t="s">
        <v>34</v>
      </c>
      <c r="H50" s="144">
        <v>0</v>
      </c>
      <c r="I50" s="144" t="s">
        <v>34</v>
      </c>
      <c r="J50" s="149"/>
    </row>
    <row r="51" spans="1:10">
      <c r="A51" s="30"/>
      <c r="B51" s="20">
        <f>COUNTA(B45:B50)</f>
        <v>6</v>
      </c>
      <c r="C51" s="20"/>
      <c r="D51" s="31"/>
      <c r="E51" s="31"/>
      <c r="F51" s="20">
        <f>COUNTIF(F45:F50, "&gt;0")</f>
        <v>2</v>
      </c>
      <c r="G51" s="31"/>
      <c r="H51" s="29"/>
      <c r="I51" s="30"/>
      <c r="J51" s="140">
        <f>SUM(J45:J50)</f>
        <v>0.9</v>
      </c>
    </row>
    <row r="52" spans="1:10">
      <c r="A52" s="30"/>
      <c r="B52" s="20"/>
      <c r="C52" s="20"/>
      <c r="D52" s="31"/>
      <c r="E52" s="31"/>
      <c r="F52" s="20"/>
      <c r="G52" s="31"/>
      <c r="H52" s="29"/>
      <c r="I52" s="30"/>
      <c r="J52" s="140"/>
    </row>
    <row r="53" spans="1:10">
      <c r="A53" s="30"/>
      <c r="B53" s="198"/>
      <c r="C53" s="5" t="s">
        <v>266</v>
      </c>
      <c r="E53" s="31"/>
      <c r="F53" s="20"/>
      <c r="G53" s="31"/>
      <c r="H53" s="29"/>
      <c r="I53" s="30"/>
      <c r="J53" s="140"/>
    </row>
    <row r="54" spans="1:10">
      <c r="A54" s="30"/>
      <c r="B54" s="20"/>
      <c r="C54" s="20"/>
      <c r="D54" s="31"/>
      <c r="E54" s="31"/>
      <c r="F54" s="20"/>
      <c r="G54" s="31"/>
      <c r="H54" s="29"/>
      <c r="I54" s="30"/>
      <c r="J54" s="140"/>
    </row>
    <row r="55" spans="1:10">
      <c r="A55" s="30"/>
      <c r="B55" s="29"/>
      <c r="C55" s="29"/>
      <c r="D55" s="30"/>
      <c r="E55" s="30"/>
      <c r="F55" s="29"/>
      <c r="G55" s="30"/>
      <c r="H55" s="29"/>
      <c r="I55" s="30"/>
      <c r="J55" s="52"/>
    </row>
    <row r="56" spans="1:10">
      <c r="A56" s="66"/>
      <c r="B56" s="66"/>
      <c r="C56" s="94" t="s">
        <v>118</v>
      </c>
      <c r="D56" s="95"/>
      <c r="E56" s="95"/>
      <c r="F56" s="66"/>
      <c r="G56" s="66"/>
      <c r="H56" s="66"/>
      <c r="I56" s="66"/>
    </row>
    <row r="57" spans="1:10">
      <c r="A57" s="66"/>
      <c r="B57" s="66"/>
      <c r="C57" s="96" t="s">
        <v>113</v>
      </c>
      <c r="D57" s="97">
        <f>SUM(B4+B19+B40+B43+B51)</f>
        <v>41</v>
      </c>
      <c r="E57" s="95"/>
      <c r="F57" s="66"/>
      <c r="G57" s="66"/>
      <c r="H57" s="66"/>
      <c r="I57" s="66"/>
      <c r="J57" s="2"/>
    </row>
    <row r="58" spans="1:10">
      <c r="C58" s="96" t="s">
        <v>116</v>
      </c>
      <c r="D58" s="97">
        <f>SUM(F4+F19+F40+F43+F51)</f>
        <v>27</v>
      </c>
      <c r="E58" s="95"/>
      <c r="J58" s="87"/>
    </row>
    <row r="59" spans="1:10">
      <c r="C59" s="108" t="s">
        <v>162</v>
      </c>
      <c r="D59" s="127">
        <f>D58/D57</f>
        <v>0.65853658536585369</v>
      </c>
      <c r="E59" s="95"/>
    </row>
    <row r="60" spans="1:10">
      <c r="C60" s="96" t="s">
        <v>117</v>
      </c>
      <c r="D60" s="142">
        <f>SUM(J4+J19+J40+J43+J51)</f>
        <v>35.449999999999996</v>
      </c>
      <c r="E60" s="99" t="s">
        <v>257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Georgia Beach Monitoring</oddHeader>
    <oddFooter>&amp;R&amp;P of &amp;N</oddFooter>
  </headerFooter>
  <rowBreaks count="1" manualBreakCount="1">
    <brk id="4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5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customWidth="1"/>
    <col min="2" max="2" width="7.28515625" customWidth="1"/>
    <col min="3" max="3" width="24.140625" customWidth="1"/>
    <col min="4" max="4" width="8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59"/>
      <c r="B1" s="207" t="s">
        <v>41</v>
      </c>
      <c r="C1" s="207"/>
      <c r="D1" s="59"/>
      <c r="E1" s="59"/>
      <c r="F1" s="208" t="s">
        <v>168</v>
      </c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</row>
    <row r="2" spans="1:33" s="24" customFormat="1" ht="39" customHeight="1">
      <c r="A2" s="25" t="s">
        <v>15</v>
      </c>
      <c r="B2" s="25" t="s">
        <v>16</v>
      </c>
      <c r="C2" s="25" t="s">
        <v>79</v>
      </c>
      <c r="D2" s="25" t="s">
        <v>93</v>
      </c>
      <c r="E2" s="25" t="s">
        <v>94</v>
      </c>
      <c r="F2" s="25" t="s">
        <v>95</v>
      </c>
      <c r="G2" s="25" t="s">
        <v>96</v>
      </c>
      <c r="H2" s="3" t="s">
        <v>97</v>
      </c>
      <c r="I2" s="25" t="s">
        <v>98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99</v>
      </c>
      <c r="O2" s="25" t="s">
        <v>100</v>
      </c>
      <c r="P2" s="25" t="s">
        <v>101</v>
      </c>
      <c r="Q2" s="25" t="s">
        <v>102</v>
      </c>
      <c r="R2" s="25" t="s">
        <v>103</v>
      </c>
    </row>
    <row r="3" spans="1:33" ht="12.75" customHeight="1">
      <c r="A3" s="32" t="s">
        <v>174</v>
      </c>
      <c r="B3" s="32" t="s">
        <v>175</v>
      </c>
      <c r="C3" s="32" t="s">
        <v>176</v>
      </c>
      <c r="D3" s="54" t="s">
        <v>32</v>
      </c>
      <c r="E3" s="54" t="s">
        <v>32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 t="s">
        <v>32</v>
      </c>
      <c r="S3" s="3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ht="12.75" customHeight="1">
      <c r="A4" s="32" t="s">
        <v>174</v>
      </c>
      <c r="B4" s="32" t="s">
        <v>177</v>
      </c>
      <c r="C4" s="32" t="s">
        <v>178</v>
      </c>
      <c r="D4" s="54" t="s">
        <v>32</v>
      </c>
      <c r="E4" s="54" t="s">
        <v>32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 t="s">
        <v>32</v>
      </c>
      <c r="S4" s="3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 ht="12.75" customHeight="1">
      <c r="A5" s="32" t="s">
        <v>174</v>
      </c>
      <c r="B5" s="32" t="s">
        <v>183</v>
      </c>
      <c r="C5" s="32" t="s">
        <v>184</v>
      </c>
      <c r="D5" s="54" t="s">
        <v>32</v>
      </c>
      <c r="E5" s="54" t="s">
        <v>32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 t="s">
        <v>32</v>
      </c>
      <c r="S5" s="3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 ht="12.75" customHeight="1">
      <c r="A6" s="32" t="s">
        <v>174</v>
      </c>
      <c r="B6" s="32" t="s">
        <v>185</v>
      </c>
      <c r="C6" s="32" t="s">
        <v>186</v>
      </c>
      <c r="D6" s="54" t="s">
        <v>32</v>
      </c>
      <c r="E6" s="54" t="s">
        <v>32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 t="s">
        <v>32</v>
      </c>
      <c r="S6" s="3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12.75" customHeight="1">
      <c r="A7" s="32" t="s">
        <v>174</v>
      </c>
      <c r="B7" s="32" t="s">
        <v>187</v>
      </c>
      <c r="C7" s="32" t="s">
        <v>188</v>
      </c>
      <c r="D7" s="54" t="s">
        <v>32</v>
      </c>
      <c r="E7" s="54" t="s">
        <v>32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 t="s">
        <v>32</v>
      </c>
      <c r="S7" s="3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2.75" customHeight="1">
      <c r="A8" s="32" t="s">
        <v>174</v>
      </c>
      <c r="B8" s="32" t="s">
        <v>189</v>
      </c>
      <c r="C8" s="32" t="s">
        <v>190</v>
      </c>
      <c r="D8" s="54" t="s">
        <v>32</v>
      </c>
      <c r="E8" s="54" t="s">
        <v>32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 t="s">
        <v>32</v>
      </c>
      <c r="S8" s="3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 ht="12.75" customHeight="1">
      <c r="A9" s="32" t="s">
        <v>174</v>
      </c>
      <c r="B9" s="32" t="s">
        <v>191</v>
      </c>
      <c r="C9" s="32" t="s">
        <v>192</v>
      </c>
      <c r="D9" s="54" t="s">
        <v>32</v>
      </c>
      <c r="E9" s="54" t="s">
        <v>32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 t="s">
        <v>32</v>
      </c>
      <c r="S9" s="3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ht="12.75" customHeight="1">
      <c r="A10" s="32" t="s">
        <v>174</v>
      </c>
      <c r="B10" s="32" t="s">
        <v>193</v>
      </c>
      <c r="C10" s="32" t="s">
        <v>194</v>
      </c>
      <c r="D10" s="54" t="s">
        <v>32</v>
      </c>
      <c r="E10" s="54" t="s">
        <v>32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 t="s">
        <v>32</v>
      </c>
      <c r="S10" s="3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</row>
    <row r="11" spans="1:33" ht="12.75" customHeight="1">
      <c r="A11" s="144" t="s">
        <v>174</v>
      </c>
      <c r="B11" s="144" t="s">
        <v>195</v>
      </c>
      <c r="C11" s="144" t="s">
        <v>196</v>
      </c>
      <c r="D11" s="139" t="s">
        <v>32</v>
      </c>
      <c r="E11" s="139" t="s">
        <v>32</v>
      </c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 t="s">
        <v>32</v>
      </c>
      <c r="S11" s="3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</row>
    <row r="12" spans="1:33">
      <c r="A12" s="32"/>
      <c r="B12" s="33">
        <f>COUNTA(B3:B11)</f>
        <v>9</v>
      </c>
      <c r="C12" s="59"/>
      <c r="D12" s="33">
        <f t="shared" ref="D12:R12" si="0">COUNTIF(D3:D11,"Yes")</f>
        <v>9</v>
      </c>
      <c r="E12" s="33">
        <f t="shared" si="0"/>
        <v>9</v>
      </c>
      <c r="F12" s="33">
        <f t="shared" si="0"/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  <c r="J12" s="33">
        <f t="shared" si="0"/>
        <v>0</v>
      </c>
      <c r="K12" s="33">
        <f t="shared" si="0"/>
        <v>0</v>
      </c>
      <c r="L12" s="33">
        <f t="shared" si="0"/>
        <v>0</v>
      </c>
      <c r="M12" s="33">
        <f t="shared" si="0"/>
        <v>0</v>
      </c>
      <c r="N12" s="33">
        <f t="shared" si="0"/>
        <v>0</v>
      </c>
      <c r="O12" s="33">
        <f t="shared" si="0"/>
        <v>0</v>
      </c>
      <c r="P12" s="33">
        <f t="shared" si="0"/>
        <v>0</v>
      </c>
      <c r="Q12" s="33">
        <f t="shared" si="0"/>
        <v>0</v>
      </c>
      <c r="R12" s="33">
        <f t="shared" si="0"/>
        <v>9</v>
      </c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</row>
    <row r="13" spans="1:3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</row>
    <row r="14" spans="1:33">
      <c r="A14" s="32" t="s">
        <v>201</v>
      </c>
      <c r="B14" s="32" t="s">
        <v>202</v>
      </c>
      <c r="C14" s="32" t="s">
        <v>203</v>
      </c>
      <c r="D14" s="54" t="s">
        <v>32</v>
      </c>
      <c r="E14" s="54" t="s">
        <v>32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 t="s">
        <v>32</v>
      </c>
    </row>
    <row r="15" spans="1:33">
      <c r="A15" s="32" t="s">
        <v>201</v>
      </c>
      <c r="B15" s="32" t="s">
        <v>204</v>
      </c>
      <c r="C15" s="32" t="s">
        <v>205</v>
      </c>
      <c r="D15" s="54" t="s">
        <v>32</v>
      </c>
      <c r="E15" s="54" t="s">
        <v>32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 t="s">
        <v>32</v>
      </c>
    </row>
    <row r="16" spans="1:33">
      <c r="A16" s="32" t="s">
        <v>201</v>
      </c>
      <c r="B16" s="32" t="s">
        <v>206</v>
      </c>
      <c r="C16" s="32" t="s">
        <v>207</v>
      </c>
      <c r="D16" s="54" t="s">
        <v>32</v>
      </c>
      <c r="E16" s="54" t="s">
        <v>32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 t="s">
        <v>32</v>
      </c>
    </row>
    <row r="17" spans="1:18" ht="18">
      <c r="A17" s="32" t="s">
        <v>201</v>
      </c>
      <c r="B17" s="32" t="s">
        <v>208</v>
      </c>
      <c r="C17" s="32" t="s">
        <v>209</v>
      </c>
      <c r="D17" s="54" t="s">
        <v>32</v>
      </c>
      <c r="E17" s="54" t="s">
        <v>32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 t="s">
        <v>32</v>
      </c>
    </row>
    <row r="18" spans="1:18" ht="18">
      <c r="A18" s="32" t="s">
        <v>201</v>
      </c>
      <c r="B18" s="32" t="s">
        <v>210</v>
      </c>
      <c r="C18" s="32" t="s">
        <v>211</v>
      </c>
      <c r="D18" s="54" t="s">
        <v>32</v>
      </c>
      <c r="E18" s="54" t="s">
        <v>32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 t="s">
        <v>32</v>
      </c>
    </row>
    <row r="19" spans="1:18">
      <c r="A19" s="32" t="s">
        <v>201</v>
      </c>
      <c r="B19" s="32" t="s">
        <v>212</v>
      </c>
      <c r="C19" s="32" t="s">
        <v>213</v>
      </c>
      <c r="D19" s="54" t="s">
        <v>32</v>
      </c>
      <c r="E19" s="54" t="s">
        <v>32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 t="s">
        <v>32</v>
      </c>
    </row>
    <row r="20" spans="1:18" ht="18">
      <c r="A20" s="32" t="s">
        <v>201</v>
      </c>
      <c r="B20" s="32" t="s">
        <v>214</v>
      </c>
      <c r="C20" s="32" t="s">
        <v>215</v>
      </c>
      <c r="D20" s="54" t="s">
        <v>32</v>
      </c>
      <c r="E20" s="54" t="s">
        <v>32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 t="s">
        <v>32</v>
      </c>
    </row>
    <row r="21" spans="1:18">
      <c r="A21" s="32" t="s">
        <v>201</v>
      </c>
      <c r="B21" s="32" t="s">
        <v>216</v>
      </c>
      <c r="C21" s="32" t="s">
        <v>217</v>
      </c>
      <c r="D21" s="54" t="s">
        <v>32</v>
      </c>
      <c r="E21" s="54" t="s">
        <v>32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 t="s">
        <v>32</v>
      </c>
    </row>
    <row r="22" spans="1:18">
      <c r="A22" s="32" t="s">
        <v>201</v>
      </c>
      <c r="B22" s="32" t="s">
        <v>218</v>
      </c>
      <c r="C22" s="32" t="s">
        <v>219</v>
      </c>
      <c r="D22" s="54" t="s">
        <v>32</v>
      </c>
      <c r="E22" s="54" t="s">
        <v>32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 t="s">
        <v>32</v>
      </c>
    </row>
    <row r="23" spans="1:18">
      <c r="A23" s="32" t="s">
        <v>201</v>
      </c>
      <c r="B23" s="32" t="s">
        <v>222</v>
      </c>
      <c r="C23" s="32" t="s">
        <v>223</v>
      </c>
      <c r="D23" s="54" t="s">
        <v>32</v>
      </c>
      <c r="E23" s="54" t="s">
        <v>32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 t="s">
        <v>32</v>
      </c>
    </row>
    <row r="24" spans="1:18">
      <c r="A24" s="32" t="s">
        <v>201</v>
      </c>
      <c r="B24" s="32" t="s">
        <v>228</v>
      </c>
      <c r="C24" s="32" t="s">
        <v>229</v>
      </c>
      <c r="D24" s="54" t="s">
        <v>32</v>
      </c>
      <c r="E24" s="54" t="s">
        <v>32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 t="s">
        <v>32</v>
      </c>
    </row>
    <row r="25" spans="1:18">
      <c r="A25" s="32" t="s">
        <v>201</v>
      </c>
      <c r="B25" s="32" t="s">
        <v>230</v>
      </c>
      <c r="C25" s="32" t="s">
        <v>231</v>
      </c>
      <c r="D25" s="54" t="s">
        <v>32</v>
      </c>
      <c r="E25" s="54" t="s">
        <v>32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 t="s">
        <v>32</v>
      </c>
    </row>
    <row r="26" spans="1:18">
      <c r="A26" s="32" t="s">
        <v>201</v>
      </c>
      <c r="B26" s="32" t="s">
        <v>232</v>
      </c>
      <c r="C26" s="32" t="s">
        <v>233</v>
      </c>
      <c r="D26" s="54" t="s">
        <v>32</v>
      </c>
      <c r="E26" s="54" t="s">
        <v>32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 t="s">
        <v>32</v>
      </c>
    </row>
    <row r="27" spans="1:18">
      <c r="A27" s="32" t="s">
        <v>201</v>
      </c>
      <c r="B27" s="32" t="s">
        <v>234</v>
      </c>
      <c r="C27" s="32" t="s">
        <v>235</v>
      </c>
      <c r="D27" s="54" t="s">
        <v>32</v>
      </c>
      <c r="E27" s="54" t="s">
        <v>32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 t="s">
        <v>32</v>
      </c>
    </row>
    <row r="28" spans="1:18" ht="18">
      <c r="A28" s="32" t="s">
        <v>201</v>
      </c>
      <c r="B28" s="32" t="s">
        <v>236</v>
      </c>
      <c r="C28" s="32" t="s">
        <v>237</v>
      </c>
      <c r="D28" s="54" t="s">
        <v>32</v>
      </c>
      <c r="E28" s="54" t="s">
        <v>32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 t="s">
        <v>32</v>
      </c>
    </row>
    <row r="29" spans="1:18">
      <c r="A29" s="144" t="s">
        <v>201</v>
      </c>
      <c r="B29" s="144" t="s">
        <v>238</v>
      </c>
      <c r="C29" s="144" t="s">
        <v>239</v>
      </c>
      <c r="D29" s="139" t="s">
        <v>32</v>
      </c>
      <c r="E29" s="139" t="s">
        <v>32</v>
      </c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 t="s">
        <v>32</v>
      </c>
    </row>
    <row r="30" spans="1:18">
      <c r="A30" s="32"/>
      <c r="B30" s="33">
        <f>COUNTA(B14:B29)</f>
        <v>16</v>
      </c>
      <c r="C30" s="59"/>
      <c r="D30" s="33">
        <f t="shared" ref="D30:R30" si="1">COUNTIF(D14:D29,"Yes")</f>
        <v>16</v>
      </c>
      <c r="E30" s="33">
        <f t="shared" si="1"/>
        <v>16</v>
      </c>
      <c r="F30" s="33">
        <f t="shared" si="1"/>
        <v>0</v>
      </c>
      <c r="G30" s="33">
        <f t="shared" si="1"/>
        <v>0</v>
      </c>
      <c r="H30" s="33">
        <f t="shared" si="1"/>
        <v>0</v>
      </c>
      <c r="I30" s="33">
        <f t="shared" si="1"/>
        <v>0</v>
      </c>
      <c r="J30" s="33">
        <f t="shared" si="1"/>
        <v>0</v>
      </c>
      <c r="K30" s="33">
        <f t="shared" si="1"/>
        <v>0</v>
      </c>
      <c r="L30" s="33">
        <f t="shared" si="1"/>
        <v>0</v>
      </c>
      <c r="M30" s="33">
        <f t="shared" si="1"/>
        <v>0</v>
      </c>
      <c r="N30" s="33">
        <f t="shared" si="1"/>
        <v>0</v>
      </c>
      <c r="O30" s="33">
        <f t="shared" si="1"/>
        <v>0</v>
      </c>
      <c r="P30" s="33">
        <f t="shared" si="1"/>
        <v>0</v>
      </c>
      <c r="Q30" s="33">
        <f t="shared" si="1"/>
        <v>0</v>
      </c>
      <c r="R30" s="33">
        <f t="shared" si="1"/>
        <v>16</v>
      </c>
    </row>
    <row r="31" spans="1:18">
      <c r="A31" s="32"/>
      <c r="B31" s="45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</row>
    <row r="32" spans="1:18" ht="12.75" customHeight="1">
      <c r="A32" s="32" t="s">
        <v>243</v>
      </c>
      <c r="B32" s="32" t="s">
        <v>248</v>
      </c>
      <c r="C32" s="32" t="s">
        <v>249</v>
      </c>
      <c r="D32" s="54" t="s">
        <v>32</v>
      </c>
      <c r="E32" s="54" t="s">
        <v>32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 t="s">
        <v>32</v>
      </c>
    </row>
    <row r="33" spans="1:18" ht="12.75" customHeight="1">
      <c r="A33" s="144" t="s">
        <v>243</v>
      </c>
      <c r="B33" s="144" t="s">
        <v>250</v>
      </c>
      <c r="C33" s="144" t="s">
        <v>251</v>
      </c>
      <c r="D33" s="139" t="s">
        <v>32</v>
      </c>
      <c r="E33" s="139" t="s">
        <v>32</v>
      </c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 t="s">
        <v>32</v>
      </c>
    </row>
    <row r="34" spans="1:18">
      <c r="A34" s="32"/>
      <c r="B34" s="33">
        <f>COUNTA(B32:B33)</f>
        <v>2</v>
      </c>
      <c r="C34" s="59"/>
      <c r="D34" s="33">
        <f t="shared" ref="D34:R34" si="2">COUNTIF(D32:D33,"Yes")</f>
        <v>2</v>
      </c>
      <c r="E34" s="33">
        <f t="shared" si="2"/>
        <v>2</v>
      </c>
      <c r="F34" s="33">
        <f t="shared" si="2"/>
        <v>0</v>
      </c>
      <c r="G34" s="33">
        <f t="shared" si="2"/>
        <v>0</v>
      </c>
      <c r="H34" s="33">
        <f t="shared" si="2"/>
        <v>0</v>
      </c>
      <c r="I34" s="33">
        <f t="shared" si="2"/>
        <v>0</v>
      </c>
      <c r="J34" s="33">
        <f t="shared" si="2"/>
        <v>0</v>
      </c>
      <c r="K34" s="33">
        <f t="shared" si="2"/>
        <v>0</v>
      </c>
      <c r="L34" s="33">
        <f t="shared" si="2"/>
        <v>0</v>
      </c>
      <c r="M34" s="33">
        <f t="shared" si="2"/>
        <v>0</v>
      </c>
      <c r="N34" s="33">
        <f t="shared" si="2"/>
        <v>0</v>
      </c>
      <c r="O34" s="33">
        <f t="shared" si="2"/>
        <v>0</v>
      </c>
      <c r="P34" s="33">
        <f t="shared" si="2"/>
        <v>0</v>
      </c>
      <c r="Q34" s="33">
        <f t="shared" si="2"/>
        <v>0</v>
      </c>
      <c r="R34" s="33">
        <f t="shared" si="2"/>
        <v>2</v>
      </c>
    </row>
    <row r="35" spans="1:18">
      <c r="A35" s="46"/>
      <c r="B35" s="46"/>
      <c r="C35" s="88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>
      <c r="A36" s="50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1:18">
      <c r="A37" s="50"/>
      <c r="C37" s="103" t="s">
        <v>76</v>
      </c>
      <c r="D37" s="104"/>
      <c r="E37" s="104"/>
      <c r="F37" s="104"/>
      <c r="G37" s="104"/>
      <c r="H37" s="104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8">
      <c r="A38" s="50"/>
      <c r="B38" s="93"/>
      <c r="C38" s="105"/>
      <c r="D38" s="106"/>
      <c r="E38" s="107"/>
      <c r="F38" s="108" t="s">
        <v>116</v>
      </c>
      <c r="G38" s="99">
        <f>SUM(B12+B30+B34)</f>
        <v>27</v>
      </c>
      <c r="H38" s="104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8">
      <c r="B39" s="92"/>
      <c r="C39" s="105"/>
      <c r="D39" s="106"/>
      <c r="E39" s="106"/>
      <c r="F39" s="109" t="s">
        <v>119</v>
      </c>
      <c r="G39" s="99">
        <f>SUM(D12+D30+D34)</f>
        <v>27</v>
      </c>
      <c r="H39" s="105"/>
    </row>
    <row r="40" spans="1:18">
      <c r="B40" s="92"/>
      <c r="C40" s="105"/>
      <c r="D40" s="106"/>
      <c r="E40" s="106"/>
      <c r="F40" s="109" t="s">
        <v>120</v>
      </c>
      <c r="G40" s="99">
        <f>SUM(E12+E30+E34)</f>
        <v>27</v>
      </c>
      <c r="H40" s="105"/>
    </row>
    <row r="41" spans="1:18">
      <c r="B41" s="92"/>
      <c r="C41" s="105"/>
      <c r="D41" s="105"/>
      <c r="E41" s="105"/>
      <c r="F41" s="105"/>
      <c r="G41" s="105"/>
      <c r="H41" s="105"/>
    </row>
    <row r="42" spans="1:18">
      <c r="B42" s="92"/>
      <c r="C42" s="103" t="s">
        <v>121</v>
      </c>
      <c r="D42" s="105"/>
      <c r="E42" s="105"/>
      <c r="F42" s="105"/>
      <c r="G42" s="110" t="s">
        <v>111</v>
      </c>
      <c r="H42" s="110" t="s">
        <v>122</v>
      </c>
    </row>
    <row r="43" spans="1:18">
      <c r="B43" s="92"/>
      <c r="C43" s="105"/>
      <c r="D43" s="105"/>
      <c r="E43" s="105"/>
      <c r="F43" s="111" t="s">
        <v>127</v>
      </c>
      <c r="G43" s="99">
        <f>SUM(F12+F30+F34)</f>
        <v>0</v>
      </c>
      <c r="H43" s="113">
        <f>G43/(G56)</f>
        <v>0</v>
      </c>
    </row>
    <row r="44" spans="1:18">
      <c r="B44" s="92"/>
      <c r="C44" s="105"/>
      <c r="D44" s="105"/>
      <c r="E44" s="105"/>
      <c r="F44" s="111" t="s">
        <v>128</v>
      </c>
      <c r="G44" s="99">
        <f>SUM(G12+G30+G34)</f>
        <v>0</v>
      </c>
      <c r="H44" s="113">
        <f>G44/G56</f>
        <v>0</v>
      </c>
    </row>
    <row r="45" spans="1:18">
      <c r="B45" s="92"/>
      <c r="C45" s="105"/>
      <c r="D45" s="105"/>
      <c r="E45" s="105"/>
      <c r="F45" s="111" t="s">
        <v>129</v>
      </c>
      <c r="G45" s="99">
        <f>SUM(H12+H30+H34)</f>
        <v>0</v>
      </c>
      <c r="H45" s="113">
        <f>G45/G56</f>
        <v>0</v>
      </c>
    </row>
    <row r="46" spans="1:18">
      <c r="B46" s="92"/>
      <c r="C46" s="105"/>
      <c r="D46" s="105"/>
      <c r="E46" s="105"/>
      <c r="F46" s="111" t="s">
        <v>130</v>
      </c>
      <c r="G46" s="99">
        <f>SUM(I12+I30+I34)</f>
        <v>0</v>
      </c>
      <c r="H46" s="113">
        <f>G46/G56</f>
        <v>0</v>
      </c>
    </row>
    <row r="47" spans="1:18">
      <c r="B47" s="92"/>
      <c r="C47" s="105"/>
      <c r="D47" s="105"/>
      <c r="E47" s="105"/>
      <c r="F47" s="111" t="s">
        <v>131</v>
      </c>
      <c r="G47" s="99">
        <f>SUM(J12+J30+J34)</f>
        <v>0</v>
      </c>
      <c r="H47" s="113">
        <f>G47/G56</f>
        <v>0</v>
      </c>
    </row>
    <row r="48" spans="1:18">
      <c r="B48" s="92"/>
      <c r="C48" s="105"/>
      <c r="D48" s="105"/>
      <c r="E48" s="105"/>
      <c r="F48" s="111" t="s">
        <v>132</v>
      </c>
      <c r="G48" s="99">
        <f>SUM(K12+K30+K34)</f>
        <v>0</v>
      </c>
      <c r="H48" s="113">
        <f>G48/G56</f>
        <v>0</v>
      </c>
    </row>
    <row r="49" spans="2:8">
      <c r="B49" s="92"/>
      <c r="C49" s="105"/>
      <c r="D49" s="105"/>
      <c r="E49" s="105"/>
      <c r="F49" s="111" t="s">
        <v>133</v>
      </c>
      <c r="G49" s="99">
        <f>SUM(L12+L30+L34)</f>
        <v>0</v>
      </c>
      <c r="H49" s="113">
        <f>G49/G56</f>
        <v>0</v>
      </c>
    </row>
    <row r="50" spans="2:8">
      <c r="B50" s="92"/>
      <c r="C50" s="105"/>
      <c r="D50" s="105"/>
      <c r="E50" s="105"/>
      <c r="F50" s="111" t="s">
        <v>134</v>
      </c>
      <c r="G50" s="99">
        <f>SUM(M12+M30+M34)</f>
        <v>0</v>
      </c>
      <c r="H50" s="113">
        <f>G50/G56</f>
        <v>0</v>
      </c>
    </row>
    <row r="51" spans="2:8">
      <c r="B51" s="92"/>
      <c r="C51" s="105"/>
      <c r="D51" s="105"/>
      <c r="E51" s="105"/>
      <c r="F51" s="111" t="s">
        <v>135</v>
      </c>
      <c r="G51" s="99">
        <f>SUM(N12+N30+N34)</f>
        <v>0</v>
      </c>
      <c r="H51" s="113">
        <f>G51/G56</f>
        <v>0</v>
      </c>
    </row>
    <row r="52" spans="2:8">
      <c r="B52" s="92"/>
      <c r="C52" s="105"/>
      <c r="D52" s="105"/>
      <c r="E52" s="105"/>
      <c r="F52" s="111" t="s">
        <v>136</v>
      </c>
      <c r="G52" s="99">
        <f>SUM(O12+O30+O34)</f>
        <v>0</v>
      </c>
      <c r="H52" s="113">
        <f>G52/G56</f>
        <v>0</v>
      </c>
    </row>
    <row r="53" spans="2:8">
      <c r="B53" s="92"/>
      <c r="C53" s="105"/>
      <c r="D53" s="105"/>
      <c r="E53" s="105"/>
      <c r="F53" s="111" t="s">
        <v>137</v>
      </c>
      <c r="G53" s="99">
        <f>SUM(P12+P30+P34)</f>
        <v>0</v>
      </c>
      <c r="H53" s="113">
        <f>G53/G56</f>
        <v>0</v>
      </c>
    </row>
    <row r="54" spans="2:8">
      <c r="B54" s="92"/>
      <c r="C54" s="105"/>
      <c r="D54" s="105"/>
      <c r="E54" s="105"/>
      <c r="F54" s="111" t="s">
        <v>138</v>
      </c>
      <c r="G54" s="99">
        <f>SUM(Q12+Q30+Q34)</f>
        <v>0</v>
      </c>
      <c r="H54" s="113">
        <f>G54/G56</f>
        <v>0</v>
      </c>
    </row>
    <row r="55" spans="2:8">
      <c r="B55" s="92"/>
      <c r="C55" s="105"/>
      <c r="D55" s="105"/>
      <c r="E55" s="105"/>
      <c r="F55" s="111" t="s">
        <v>139</v>
      </c>
      <c r="G55" s="124">
        <f>SUM(R12+R30+R34)</f>
        <v>27</v>
      </c>
      <c r="H55" s="115">
        <f>G55/G56</f>
        <v>1</v>
      </c>
    </row>
    <row r="56" spans="2:8">
      <c r="B56" s="92"/>
      <c r="C56" s="105"/>
      <c r="D56" s="105"/>
      <c r="E56" s="105"/>
      <c r="F56" s="111"/>
      <c r="G56" s="123">
        <f>SUM(G43:G55)</f>
        <v>27</v>
      </c>
      <c r="H56" s="114">
        <f>SUM(H43:H55)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Georgia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68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79</v>
      </c>
      <c r="D1" s="25" t="s">
        <v>104</v>
      </c>
      <c r="E1" s="26" t="s">
        <v>267</v>
      </c>
      <c r="F1" s="26" t="s">
        <v>268</v>
      </c>
      <c r="G1" s="27" t="s">
        <v>105</v>
      </c>
      <c r="H1" s="25" t="s">
        <v>106</v>
      </c>
      <c r="I1" s="25" t="s">
        <v>107</v>
      </c>
      <c r="J1" s="25" t="s">
        <v>108</v>
      </c>
    </row>
    <row r="2" spans="1:10" ht="12.75" customHeight="1">
      <c r="A2" s="129" t="s">
        <v>174</v>
      </c>
      <c r="B2" s="129" t="s">
        <v>177</v>
      </c>
      <c r="C2" s="129" t="s">
        <v>178</v>
      </c>
      <c r="D2" s="167" t="s">
        <v>37</v>
      </c>
      <c r="E2" s="168">
        <v>40179</v>
      </c>
      <c r="F2" s="168">
        <v>40543</v>
      </c>
      <c r="G2" s="167">
        <v>365</v>
      </c>
      <c r="H2" s="129" t="s">
        <v>35</v>
      </c>
      <c r="I2" s="129" t="s">
        <v>36</v>
      </c>
      <c r="J2" s="129" t="s">
        <v>26</v>
      </c>
    </row>
    <row r="3" spans="1:10" ht="12.75" customHeight="1">
      <c r="A3" s="129" t="s">
        <v>174</v>
      </c>
      <c r="B3" s="129" t="s">
        <v>191</v>
      </c>
      <c r="C3" s="129" t="s">
        <v>192</v>
      </c>
      <c r="D3" s="129" t="s">
        <v>37</v>
      </c>
      <c r="E3" s="153">
        <v>40212</v>
      </c>
      <c r="F3" s="153">
        <v>40219</v>
      </c>
      <c r="G3" s="129">
        <v>8</v>
      </c>
      <c r="H3" s="129" t="s">
        <v>35</v>
      </c>
      <c r="I3" s="129" t="s">
        <v>36</v>
      </c>
      <c r="J3" s="129" t="s">
        <v>26</v>
      </c>
    </row>
    <row r="4" spans="1:10" ht="12.75" customHeight="1">
      <c r="A4" s="129" t="s">
        <v>174</v>
      </c>
      <c r="B4" s="129" t="s">
        <v>191</v>
      </c>
      <c r="C4" s="129" t="s">
        <v>192</v>
      </c>
      <c r="D4" s="129" t="s">
        <v>37</v>
      </c>
      <c r="E4" s="153">
        <v>40331</v>
      </c>
      <c r="F4" s="153">
        <v>40333</v>
      </c>
      <c r="G4" s="129">
        <v>3</v>
      </c>
      <c r="H4" s="129" t="s">
        <v>35</v>
      </c>
      <c r="I4" s="129" t="s">
        <v>36</v>
      </c>
      <c r="J4" s="129" t="s">
        <v>26</v>
      </c>
    </row>
    <row r="5" spans="1:10" ht="12.75" customHeight="1">
      <c r="A5" s="129" t="s">
        <v>174</v>
      </c>
      <c r="B5" s="129" t="s">
        <v>191</v>
      </c>
      <c r="C5" s="129" t="s">
        <v>192</v>
      </c>
      <c r="D5" s="129" t="s">
        <v>37</v>
      </c>
      <c r="E5" s="153">
        <v>40366</v>
      </c>
      <c r="F5" s="153">
        <v>40368</v>
      </c>
      <c r="G5" s="129">
        <v>2</v>
      </c>
      <c r="H5" s="129" t="s">
        <v>35</v>
      </c>
      <c r="I5" s="129" t="s">
        <v>36</v>
      </c>
      <c r="J5" s="129" t="s">
        <v>26</v>
      </c>
    </row>
    <row r="6" spans="1:10" ht="12.75" customHeight="1">
      <c r="A6" s="129" t="s">
        <v>174</v>
      </c>
      <c r="B6" s="129" t="s">
        <v>191</v>
      </c>
      <c r="C6" s="129" t="s">
        <v>192</v>
      </c>
      <c r="D6" s="129" t="s">
        <v>37</v>
      </c>
      <c r="E6" s="153">
        <v>40380</v>
      </c>
      <c r="F6" s="153">
        <v>40381</v>
      </c>
      <c r="G6" s="129">
        <v>2</v>
      </c>
      <c r="H6" s="129" t="s">
        <v>35</v>
      </c>
      <c r="I6" s="129" t="s">
        <v>36</v>
      </c>
      <c r="J6" s="129" t="s">
        <v>26</v>
      </c>
    </row>
    <row r="7" spans="1:10" ht="12.75" customHeight="1">
      <c r="A7" s="129" t="s">
        <v>174</v>
      </c>
      <c r="B7" s="129" t="s">
        <v>191</v>
      </c>
      <c r="C7" s="129" t="s">
        <v>192</v>
      </c>
      <c r="D7" s="129" t="s">
        <v>37</v>
      </c>
      <c r="E7" s="153">
        <v>40394</v>
      </c>
      <c r="F7" s="153">
        <v>40396</v>
      </c>
      <c r="G7" s="129">
        <v>3</v>
      </c>
      <c r="H7" s="129" t="s">
        <v>35</v>
      </c>
      <c r="I7" s="129" t="s">
        <v>36</v>
      </c>
      <c r="J7" s="129" t="s">
        <v>26</v>
      </c>
    </row>
    <row r="8" spans="1:10" ht="12.75" customHeight="1">
      <c r="A8" s="129" t="s">
        <v>174</v>
      </c>
      <c r="B8" s="129" t="s">
        <v>191</v>
      </c>
      <c r="C8" s="129" t="s">
        <v>192</v>
      </c>
      <c r="D8" s="129" t="s">
        <v>37</v>
      </c>
      <c r="E8" s="153">
        <v>40513</v>
      </c>
      <c r="F8" s="153">
        <v>40520</v>
      </c>
      <c r="G8" s="129">
        <v>8</v>
      </c>
      <c r="H8" s="129" t="s">
        <v>35</v>
      </c>
      <c r="I8" s="129" t="s">
        <v>36</v>
      </c>
      <c r="J8" s="129" t="s">
        <v>26</v>
      </c>
    </row>
    <row r="9" spans="1:10" ht="12.75" customHeight="1">
      <c r="A9" s="130" t="s">
        <v>174</v>
      </c>
      <c r="B9" s="130" t="s">
        <v>191</v>
      </c>
      <c r="C9" s="130" t="s">
        <v>192</v>
      </c>
      <c r="D9" s="130" t="s">
        <v>37</v>
      </c>
      <c r="E9" s="169">
        <v>40541</v>
      </c>
      <c r="F9" s="169">
        <v>40543</v>
      </c>
      <c r="G9" s="130">
        <v>3</v>
      </c>
      <c r="H9" s="130" t="s">
        <v>35</v>
      </c>
      <c r="I9" s="130" t="s">
        <v>36</v>
      </c>
      <c r="J9" s="130" t="s">
        <v>26</v>
      </c>
    </row>
    <row r="10" spans="1:10" ht="12.75" customHeight="1">
      <c r="A10" s="32"/>
      <c r="B10" s="61">
        <f>SUM(IF(FREQUENCY(MATCH(B2:B9,B2:B9,0),MATCH(B2:B9,B2:B9,0))&gt;0,1))</f>
        <v>2</v>
      </c>
      <c r="C10" s="61"/>
      <c r="D10" s="29">
        <f>COUNTA(D2:D9)</f>
        <v>8</v>
      </c>
      <c r="E10" s="29"/>
      <c r="F10" s="29"/>
      <c r="G10" s="29">
        <f>SUM(G2:G9)-365</f>
        <v>29</v>
      </c>
      <c r="H10" s="32"/>
      <c r="I10" s="32"/>
      <c r="J10" s="32"/>
    </row>
    <row r="11" spans="1:10" ht="7.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2.75" customHeight="1">
      <c r="A12" s="129" t="s">
        <v>201</v>
      </c>
      <c r="B12" s="129" t="s">
        <v>202</v>
      </c>
      <c r="C12" s="129" t="s">
        <v>203</v>
      </c>
      <c r="D12" s="129" t="s">
        <v>37</v>
      </c>
      <c r="E12" s="153">
        <v>40345</v>
      </c>
      <c r="F12" s="153">
        <v>40347</v>
      </c>
      <c r="G12" s="129">
        <v>2</v>
      </c>
      <c r="H12" s="129" t="s">
        <v>35</v>
      </c>
      <c r="I12" s="129" t="s">
        <v>36</v>
      </c>
      <c r="J12" s="129" t="s">
        <v>26</v>
      </c>
    </row>
    <row r="13" spans="1:10" ht="12.75" customHeight="1">
      <c r="A13" s="129" t="s">
        <v>201</v>
      </c>
      <c r="B13" s="129" t="s">
        <v>202</v>
      </c>
      <c r="C13" s="129" t="s">
        <v>203</v>
      </c>
      <c r="D13" s="129" t="s">
        <v>37</v>
      </c>
      <c r="E13" s="153">
        <v>40394</v>
      </c>
      <c r="F13" s="153">
        <v>40396</v>
      </c>
      <c r="G13" s="129">
        <v>2</v>
      </c>
      <c r="H13" s="129" t="s">
        <v>35</v>
      </c>
      <c r="I13" s="129" t="s">
        <v>36</v>
      </c>
      <c r="J13" s="129" t="s">
        <v>26</v>
      </c>
    </row>
    <row r="14" spans="1:10" ht="12.75" customHeight="1">
      <c r="A14" s="129" t="s">
        <v>201</v>
      </c>
      <c r="B14" s="129" t="s">
        <v>204</v>
      </c>
      <c r="C14" s="129" t="s">
        <v>205</v>
      </c>
      <c r="D14" s="129" t="s">
        <v>37</v>
      </c>
      <c r="E14" s="153">
        <v>40303</v>
      </c>
      <c r="F14" s="153">
        <v>40305</v>
      </c>
      <c r="G14" s="129">
        <v>2</v>
      </c>
      <c r="H14" s="129" t="s">
        <v>35</v>
      </c>
      <c r="I14" s="129" t="s">
        <v>36</v>
      </c>
      <c r="J14" s="129" t="s">
        <v>26</v>
      </c>
    </row>
    <row r="15" spans="1:10" ht="12.75" customHeight="1">
      <c r="A15" s="129" t="s">
        <v>201</v>
      </c>
      <c r="B15" s="129" t="s">
        <v>208</v>
      </c>
      <c r="C15" s="129" t="s">
        <v>209</v>
      </c>
      <c r="D15" s="129" t="s">
        <v>37</v>
      </c>
      <c r="E15" s="153">
        <v>40332</v>
      </c>
      <c r="F15" s="153">
        <v>40339</v>
      </c>
      <c r="G15" s="129">
        <v>8</v>
      </c>
      <c r="H15" s="129" t="s">
        <v>35</v>
      </c>
      <c r="I15" s="129" t="s">
        <v>36</v>
      </c>
      <c r="J15" s="129" t="s">
        <v>26</v>
      </c>
    </row>
    <row r="16" spans="1:10" ht="12.75" customHeight="1">
      <c r="A16" s="129" t="s">
        <v>201</v>
      </c>
      <c r="B16" s="129" t="s">
        <v>210</v>
      </c>
      <c r="C16" s="129" t="s">
        <v>211</v>
      </c>
      <c r="D16" s="129" t="s">
        <v>37</v>
      </c>
      <c r="E16" s="153">
        <v>40527</v>
      </c>
      <c r="F16" s="153">
        <v>40529</v>
      </c>
      <c r="G16" s="129">
        <v>2</v>
      </c>
      <c r="H16" s="129" t="s">
        <v>35</v>
      </c>
      <c r="I16" s="129" t="s">
        <v>36</v>
      </c>
      <c r="J16" s="129" t="s">
        <v>26</v>
      </c>
    </row>
    <row r="17" spans="1:10" ht="12.75" customHeight="1">
      <c r="A17" s="129" t="s">
        <v>201</v>
      </c>
      <c r="B17" s="129" t="s">
        <v>214</v>
      </c>
      <c r="C17" s="129" t="s">
        <v>215</v>
      </c>
      <c r="D17" s="129" t="s">
        <v>37</v>
      </c>
      <c r="E17" s="153">
        <v>40240</v>
      </c>
      <c r="F17" s="153">
        <v>40247</v>
      </c>
      <c r="G17" s="129">
        <v>8</v>
      </c>
      <c r="H17" s="129" t="s">
        <v>35</v>
      </c>
      <c r="I17" s="129" t="s">
        <v>36</v>
      </c>
      <c r="J17" s="129" t="s">
        <v>26</v>
      </c>
    </row>
    <row r="18" spans="1:10" ht="12.75" customHeight="1">
      <c r="A18" s="129" t="s">
        <v>201</v>
      </c>
      <c r="B18" s="129" t="s">
        <v>216</v>
      </c>
      <c r="C18" s="129" t="s">
        <v>217</v>
      </c>
      <c r="D18" s="129" t="s">
        <v>37</v>
      </c>
      <c r="E18" s="153">
        <v>40179</v>
      </c>
      <c r="F18" s="153">
        <v>40198</v>
      </c>
      <c r="G18" s="129">
        <v>19</v>
      </c>
      <c r="H18" s="129" t="s">
        <v>35</v>
      </c>
      <c r="I18" s="129" t="s">
        <v>36</v>
      </c>
      <c r="J18" s="129" t="s">
        <v>26</v>
      </c>
    </row>
    <row r="19" spans="1:10" ht="12.75" customHeight="1">
      <c r="A19" s="129" t="s">
        <v>201</v>
      </c>
      <c r="B19" s="129" t="s">
        <v>216</v>
      </c>
      <c r="C19" s="129" t="s">
        <v>217</v>
      </c>
      <c r="D19" s="129" t="s">
        <v>37</v>
      </c>
      <c r="E19" s="153">
        <v>40205</v>
      </c>
      <c r="F19" s="153">
        <v>40214</v>
      </c>
      <c r="G19" s="129">
        <v>9</v>
      </c>
      <c r="H19" s="129" t="s">
        <v>35</v>
      </c>
      <c r="I19" s="129" t="s">
        <v>36</v>
      </c>
      <c r="J19" s="129" t="s">
        <v>26</v>
      </c>
    </row>
    <row r="20" spans="1:10" ht="12.75" customHeight="1">
      <c r="A20" s="129" t="s">
        <v>201</v>
      </c>
      <c r="B20" s="129" t="s">
        <v>216</v>
      </c>
      <c r="C20" s="129" t="s">
        <v>217</v>
      </c>
      <c r="D20" s="129" t="s">
        <v>37</v>
      </c>
      <c r="E20" s="153">
        <v>40219</v>
      </c>
      <c r="F20" s="153">
        <v>40282</v>
      </c>
      <c r="G20" s="129">
        <v>64</v>
      </c>
      <c r="H20" s="129" t="s">
        <v>35</v>
      </c>
      <c r="I20" s="129" t="s">
        <v>36</v>
      </c>
      <c r="J20" s="129" t="s">
        <v>26</v>
      </c>
    </row>
    <row r="21" spans="1:10" ht="12.75" customHeight="1">
      <c r="A21" s="129" t="s">
        <v>201</v>
      </c>
      <c r="B21" s="129" t="s">
        <v>216</v>
      </c>
      <c r="C21" s="129" t="s">
        <v>217</v>
      </c>
      <c r="D21" s="129" t="s">
        <v>37</v>
      </c>
      <c r="E21" s="153">
        <v>40380</v>
      </c>
      <c r="F21" s="153">
        <v>40382</v>
      </c>
      <c r="G21" s="129">
        <v>2</v>
      </c>
      <c r="H21" s="129" t="s">
        <v>35</v>
      </c>
      <c r="I21" s="129" t="s">
        <v>36</v>
      </c>
      <c r="J21" s="129" t="s">
        <v>26</v>
      </c>
    </row>
    <row r="22" spans="1:10" ht="12.75" customHeight="1">
      <c r="A22" s="129" t="s">
        <v>201</v>
      </c>
      <c r="B22" s="129" t="s">
        <v>216</v>
      </c>
      <c r="C22" s="129" t="s">
        <v>217</v>
      </c>
      <c r="D22" s="129" t="s">
        <v>37</v>
      </c>
      <c r="E22" s="153">
        <v>40478</v>
      </c>
      <c r="F22" s="153">
        <v>40480</v>
      </c>
      <c r="G22" s="129">
        <v>2</v>
      </c>
      <c r="H22" s="129" t="s">
        <v>35</v>
      </c>
      <c r="I22" s="129" t="s">
        <v>36</v>
      </c>
      <c r="J22" s="129" t="s">
        <v>26</v>
      </c>
    </row>
    <row r="23" spans="1:10" ht="12.75" customHeight="1">
      <c r="A23" s="129" t="s">
        <v>201</v>
      </c>
      <c r="B23" s="129" t="s">
        <v>216</v>
      </c>
      <c r="C23" s="129" t="s">
        <v>217</v>
      </c>
      <c r="D23" s="129" t="s">
        <v>37</v>
      </c>
      <c r="E23" s="153">
        <v>40485</v>
      </c>
      <c r="F23" s="153">
        <v>40527</v>
      </c>
      <c r="G23" s="129">
        <v>43</v>
      </c>
      <c r="H23" s="129" t="s">
        <v>35</v>
      </c>
      <c r="I23" s="129" t="s">
        <v>36</v>
      </c>
      <c r="J23" s="129" t="s">
        <v>26</v>
      </c>
    </row>
    <row r="24" spans="1:10" ht="12.75" customHeight="1">
      <c r="A24" s="129" t="s">
        <v>201</v>
      </c>
      <c r="B24" s="129" t="s">
        <v>218</v>
      </c>
      <c r="C24" s="129" t="s">
        <v>219</v>
      </c>
      <c r="D24" s="129" t="s">
        <v>37</v>
      </c>
      <c r="E24" s="153">
        <v>40240</v>
      </c>
      <c r="F24" s="153">
        <v>40242</v>
      </c>
      <c r="G24" s="129">
        <v>3</v>
      </c>
      <c r="H24" s="129" t="s">
        <v>35</v>
      </c>
      <c r="I24" s="129" t="s">
        <v>36</v>
      </c>
      <c r="J24" s="129" t="s">
        <v>26</v>
      </c>
    </row>
    <row r="25" spans="1:10" ht="12.75" customHeight="1">
      <c r="A25" s="129" t="s">
        <v>201</v>
      </c>
      <c r="B25" s="129" t="s">
        <v>222</v>
      </c>
      <c r="C25" s="129" t="s">
        <v>223</v>
      </c>
      <c r="D25" s="129" t="s">
        <v>37</v>
      </c>
      <c r="E25" s="153">
        <v>40240</v>
      </c>
      <c r="F25" s="153">
        <v>40242</v>
      </c>
      <c r="G25" s="129">
        <v>3</v>
      </c>
      <c r="H25" s="129" t="s">
        <v>35</v>
      </c>
      <c r="I25" s="129" t="s">
        <v>36</v>
      </c>
      <c r="J25" s="129" t="s">
        <v>26</v>
      </c>
    </row>
    <row r="26" spans="1:10" ht="12.75" customHeight="1">
      <c r="A26" s="129" t="s">
        <v>201</v>
      </c>
      <c r="B26" s="129" t="s">
        <v>228</v>
      </c>
      <c r="C26" s="129" t="s">
        <v>229</v>
      </c>
      <c r="D26" s="129" t="s">
        <v>37</v>
      </c>
      <c r="E26" s="153">
        <v>40324</v>
      </c>
      <c r="F26" s="153">
        <v>40339</v>
      </c>
      <c r="G26" s="129">
        <v>15</v>
      </c>
      <c r="H26" s="129" t="s">
        <v>35</v>
      </c>
      <c r="I26" s="129" t="s">
        <v>36</v>
      </c>
      <c r="J26" s="129" t="s">
        <v>26</v>
      </c>
    </row>
    <row r="27" spans="1:10" ht="12.75" customHeight="1">
      <c r="A27" s="129" t="s">
        <v>201</v>
      </c>
      <c r="B27" s="129" t="s">
        <v>234</v>
      </c>
      <c r="C27" s="129" t="s">
        <v>235</v>
      </c>
      <c r="D27" s="129" t="s">
        <v>37</v>
      </c>
      <c r="E27" s="153">
        <v>40492</v>
      </c>
      <c r="F27" s="153">
        <v>40499</v>
      </c>
      <c r="G27" s="129">
        <v>8</v>
      </c>
      <c r="H27" s="129" t="s">
        <v>35</v>
      </c>
      <c r="I27" s="129" t="s">
        <v>36</v>
      </c>
      <c r="J27" s="129" t="s">
        <v>26</v>
      </c>
    </row>
    <row r="28" spans="1:10" ht="12.75" customHeight="1">
      <c r="A28" s="129" t="s">
        <v>201</v>
      </c>
      <c r="B28" s="129" t="s">
        <v>236</v>
      </c>
      <c r="C28" s="129" t="s">
        <v>237</v>
      </c>
      <c r="D28" s="129" t="s">
        <v>37</v>
      </c>
      <c r="E28" s="153">
        <v>40179</v>
      </c>
      <c r="F28" s="153">
        <v>40191</v>
      </c>
      <c r="G28" s="129">
        <v>12</v>
      </c>
      <c r="H28" s="129" t="s">
        <v>35</v>
      </c>
      <c r="I28" s="129" t="s">
        <v>36</v>
      </c>
      <c r="J28" s="129" t="s">
        <v>26</v>
      </c>
    </row>
    <row r="29" spans="1:10" ht="12.75" customHeight="1">
      <c r="A29" s="129" t="s">
        <v>201</v>
      </c>
      <c r="B29" s="129" t="s">
        <v>236</v>
      </c>
      <c r="C29" s="129" t="s">
        <v>237</v>
      </c>
      <c r="D29" s="129" t="s">
        <v>37</v>
      </c>
      <c r="E29" s="153">
        <v>40205</v>
      </c>
      <c r="F29" s="153">
        <v>40207</v>
      </c>
      <c r="G29" s="129">
        <v>3</v>
      </c>
      <c r="H29" s="129" t="s">
        <v>35</v>
      </c>
      <c r="I29" s="129" t="s">
        <v>36</v>
      </c>
      <c r="J29" s="129" t="s">
        <v>26</v>
      </c>
    </row>
    <row r="30" spans="1:10" ht="12.75" customHeight="1">
      <c r="A30" s="129" t="s">
        <v>201</v>
      </c>
      <c r="B30" s="129" t="s">
        <v>236</v>
      </c>
      <c r="C30" s="129" t="s">
        <v>237</v>
      </c>
      <c r="D30" s="129" t="s">
        <v>37</v>
      </c>
      <c r="E30" s="153">
        <v>40219</v>
      </c>
      <c r="F30" s="153">
        <v>40242</v>
      </c>
      <c r="G30" s="129">
        <v>24</v>
      </c>
      <c r="H30" s="129" t="s">
        <v>35</v>
      </c>
      <c r="I30" s="129" t="s">
        <v>36</v>
      </c>
      <c r="J30" s="129" t="s">
        <v>26</v>
      </c>
    </row>
    <row r="31" spans="1:10" ht="12.75" customHeight="1">
      <c r="A31" s="129" t="s">
        <v>201</v>
      </c>
      <c r="B31" s="129" t="s">
        <v>236</v>
      </c>
      <c r="C31" s="129" t="s">
        <v>237</v>
      </c>
      <c r="D31" s="129" t="s">
        <v>37</v>
      </c>
      <c r="E31" s="153">
        <v>40261</v>
      </c>
      <c r="F31" s="153">
        <v>40268</v>
      </c>
      <c r="G31" s="129">
        <v>7</v>
      </c>
      <c r="H31" s="129" t="s">
        <v>35</v>
      </c>
      <c r="I31" s="129" t="s">
        <v>36</v>
      </c>
      <c r="J31" s="129" t="s">
        <v>26</v>
      </c>
    </row>
    <row r="32" spans="1:10" ht="12.75" customHeight="1">
      <c r="A32" s="129" t="s">
        <v>201</v>
      </c>
      <c r="B32" s="129" t="s">
        <v>236</v>
      </c>
      <c r="C32" s="129" t="s">
        <v>237</v>
      </c>
      <c r="D32" s="129" t="s">
        <v>37</v>
      </c>
      <c r="E32" s="153">
        <v>40276</v>
      </c>
      <c r="F32" s="153">
        <v>40291</v>
      </c>
      <c r="G32" s="129">
        <v>16</v>
      </c>
      <c r="H32" s="129" t="s">
        <v>35</v>
      </c>
      <c r="I32" s="129" t="s">
        <v>36</v>
      </c>
      <c r="J32" s="129" t="s">
        <v>26</v>
      </c>
    </row>
    <row r="33" spans="1:10" ht="12.75" customHeight="1">
      <c r="A33" s="129" t="s">
        <v>201</v>
      </c>
      <c r="B33" s="129" t="s">
        <v>236</v>
      </c>
      <c r="C33" s="129" t="s">
        <v>237</v>
      </c>
      <c r="D33" s="129" t="s">
        <v>37</v>
      </c>
      <c r="E33" s="153">
        <v>40380</v>
      </c>
      <c r="F33" s="153">
        <v>40387</v>
      </c>
      <c r="G33" s="129">
        <v>7</v>
      </c>
      <c r="H33" s="129" t="s">
        <v>35</v>
      </c>
      <c r="I33" s="129" t="s">
        <v>36</v>
      </c>
      <c r="J33" s="129" t="s">
        <v>26</v>
      </c>
    </row>
    <row r="34" spans="1:10" ht="12.75" customHeight="1">
      <c r="A34" s="129" t="s">
        <v>201</v>
      </c>
      <c r="B34" s="129" t="s">
        <v>236</v>
      </c>
      <c r="C34" s="129" t="s">
        <v>237</v>
      </c>
      <c r="D34" s="129" t="s">
        <v>37</v>
      </c>
      <c r="E34" s="153">
        <v>40408</v>
      </c>
      <c r="F34" s="153">
        <v>40410</v>
      </c>
      <c r="G34" s="129">
        <v>2</v>
      </c>
      <c r="H34" s="129" t="s">
        <v>35</v>
      </c>
      <c r="I34" s="129" t="s">
        <v>36</v>
      </c>
      <c r="J34" s="129" t="s">
        <v>26</v>
      </c>
    </row>
    <row r="35" spans="1:10" ht="12.75" customHeight="1">
      <c r="A35" s="129" t="s">
        <v>201</v>
      </c>
      <c r="B35" s="129" t="s">
        <v>236</v>
      </c>
      <c r="C35" s="129" t="s">
        <v>237</v>
      </c>
      <c r="D35" s="129" t="s">
        <v>37</v>
      </c>
      <c r="E35" s="153">
        <v>40457</v>
      </c>
      <c r="F35" s="153">
        <v>40459</v>
      </c>
      <c r="G35" s="129">
        <v>2</v>
      </c>
      <c r="H35" s="129" t="s">
        <v>35</v>
      </c>
      <c r="I35" s="129" t="s">
        <v>36</v>
      </c>
      <c r="J35" s="129" t="s">
        <v>26</v>
      </c>
    </row>
    <row r="36" spans="1:10" ht="12.75" customHeight="1">
      <c r="A36" s="129" t="s">
        <v>201</v>
      </c>
      <c r="B36" s="129" t="s">
        <v>236</v>
      </c>
      <c r="C36" s="129" t="s">
        <v>237</v>
      </c>
      <c r="D36" s="129" t="s">
        <v>37</v>
      </c>
      <c r="E36" s="153">
        <v>40485</v>
      </c>
      <c r="F36" s="153">
        <v>40492</v>
      </c>
      <c r="G36" s="129">
        <v>8</v>
      </c>
      <c r="H36" s="129" t="s">
        <v>35</v>
      </c>
      <c r="I36" s="129" t="s">
        <v>36</v>
      </c>
      <c r="J36" s="129" t="s">
        <v>26</v>
      </c>
    </row>
    <row r="37" spans="1:10" ht="12.75" customHeight="1">
      <c r="A37" s="129" t="s">
        <v>201</v>
      </c>
      <c r="B37" s="129" t="s">
        <v>236</v>
      </c>
      <c r="C37" s="129" t="s">
        <v>237</v>
      </c>
      <c r="D37" s="129" t="s">
        <v>37</v>
      </c>
      <c r="E37" s="153">
        <v>40499</v>
      </c>
      <c r="F37" s="153">
        <v>40506</v>
      </c>
      <c r="G37" s="129">
        <v>7</v>
      </c>
      <c r="H37" s="129" t="s">
        <v>35</v>
      </c>
      <c r="I37" s="129" t="s">
        <v>36</v>
      </c>
      <c r="J37" s="129" t="s">
        <v>26</v>
      </c>
    </row>
    <row r="38" spans="1:10" ht="12.75" customHeight="1">
      <c r="A38" s="130" t="s">
        <v>201</v>
      </c>
      <c r="B38" s="130" t="s">
        <v>236</v>
      </c>
      <c r="C38" s="130" t="s">
        <v>237</v>
      </c>
      <c r="D38" s="130" t="s">
        <v>37</v>
      </c>
      <c r="E38" s="169">
        <v>40513</v>
      </c>
      <c r="F38" s="169">
        <v>40543</v>
      </c>
      <c r="G38" s="130">
        <v>31</v>
      </c>
      <c r="H38" s="130" t="s">
        <v>35</v>
      </c>
      <c r="I38" s="130" t="s">
        <v>36</v>
      </c>
      <c r="J38" s="130" t="s">
        <v>26</v>
      </c>
    </row>
    <row r="39" spans="1:10" ht="12.75" customHeight="1">
      <c r="A39" s="32"/>
      <c r="B39" s="61">
        <f>SUM(IF(FREQUENCY(MATCH(B12:B38,B12:B38,0),MATCH(B12:B38,B12:B38,0))&gt;0,1))</f>
        <v>11</v>
      </c>
      <c r="C39" s="61"/>
      <c r="D39" s="29">
        <f>COUNTA(D12:D38)</f>
        <v>27</v>
      </c>
      <c r="E39" s="29"/>
      <c r="F39" s="29"/>
      <c r="G39" s="29">
        <f>SUM(G12:G38)</f>
        <v>311</v>
      </c>
      <c r="H39" s="32"/>
      <c r="I39" s="54"/>
      <c r="J39" s="54"/>
    </row>
    <row r="40" spans="1:10" ht="7.5" customHeight="1">
      <c r="A40" s="32"/>
      <c r="B40" s="32"/>
      <c r="C40" s="32"/>
      <c r="D40" s="32"/>
      <c r="E40" s="32"/>
      <c r="F40" s="32"/>
      <c r="G40" s="32"/>
      <c r="H40" s="32"/>
      <c r="I40" s="54"/>
      <c r="J40" s="54"/>
    </row>
    <row r="41" spans="1:10" ht="7.5" customHeight="1">
      <c r="A41" s="32"/>
      <c r="B41" s="200"/>
      <c r="C41" s="201"/>
      <c r="D41" s="202"/>
      <c r="E41" s="203"/>
      <c r="F41" s="32"/>
      <c r="G41" s="32"/>
      <c r="H41" s="32"/>
      <c r="I41" s="54"/>
      <c r="J41" s="54"/>
    </row>
    <row r="42" spans="1:10" ht="12.75" customHeight="1">
      <c r="A42" s="32"/>
      <c r="B42" s="157"/>
      <c r="C42" s="158" t="s">
        <v>261</v>
      </c>
      <c r="D42" s="159"/>
      <c r="E42" s="160"/>
      <c r="F42" s="32"/>
      <c r="G42" s="32"/>
      <c r="H42" s="32"/>
      <c r="I42" s="54"/>
      <c r="J42" s="54"/>
    </row>
    <row r="43" spans="1:10" ht="12.75" customHeight="1">
      <c r="A43" s="32"/>
      <c r="B43" s="161"/>
      <c r="C43" s="158" t="s">
        <v>262</v>
      </c>
      <c r="D43" s="159"/>
      <c r="E43" s="160"/>
      <c r="F43" s="32"/>
      <c r="G43" s="32"/>
      <c r="H43" s="32"/>
      <c r="I43" s="54"/>
      <c r="J43" s="54"/>
    </row>
    <row r="44" spans="1:10" ht="12.75" customHeight="1">
      <c r="A44" s="32"/>
      <c r="B44" s="163"/>
      <c r="C44" s="199" t="s">
        <v>263</v>
      </c>
      <c r="D44" s="165"/>
      <c r="E44" s="166"/>
      <c r="F44" s="32"/>
      <c r="G44" s="32"/>
      <c r="H44" s="32"/>
      <c r="I44" s="54"/>
      <c r="J44" s="54"/>
    </row>
    <row r="45" spans="1:10" ht="12.75" customHeight="1">
      <c r="A45" s="32"/>
      <c r="B45" s="32"/>
      <c r="C45" s="32"/>
      <c r="D45" s="32"/>
      <c r="E45" s="32"/>
      <c r="F45" s="32"/>
      <c r="G45" s="32"/>
      <c r="H45" s="32"/>
      <c r="I45" s="54"/>
      <c r="J45" s="54"/>
    </row>
    <row r="46" spans="1:10" ht="12.75" customHeight="1">
      <c r="A46" s="32"/>
      <c r="B46" s="61"/>
      <c r="C46" s="33"/>
      <c r="D46" s="29"/>
      <c r="E46" s="29"/>
      <c r="F46" s="29"/>
      <c r="G46" s="29"/>
      <c r="H46" s="32"/>
      <c r="I46" s="32"/>
      <c r="J46" s="32"/>
    </row>
    <row r="47" spans="1:10" ht="12.75" customHeight="1">
      <c r="A47" s="32"/>
      <c r="B47" s="100" t="s">
        <v>77</v>
      </c>
      <c r="C47" s="116"/>
      <c r="D47" s="117"/>
      <c r="E47" s="117"/>
      <c r="F47" s="29"/>
      <c r="G47" s="29"/>
      <c r="H47" s="32"/>
      <c r="I47" s="32"/>
      <c r="J47" s="32"/>
    </row>
    <row r="48" spans="1:10" ht="12.75" customHeight="1">
      <c r="A48" s="32"/>
      <c r="B48" s="118"/>
      <c r="C48" s="119" t="s">
        <v>144</v>
      </c>
      <c r="D48" s="99">
        <f>SUM(B10+B39)</f>
        <v>13</v>
      </c>
      <c r="E48" s="117"/>
      <c r="F48" s="29"/>
      <c r="G48" s="29"/>
      <c r="H48" s="32"/>
      <c r="I48" s="32"/>
      <c r="J48" s="32"/>
    </row>
    <row r="49" spans="1:11" ht="12.75" customHeight="1">
      <c r="A49" s="32"/>
      <c r="B49" s="118"/>
      <c r="C49" s="119" t="s">
        <v>145</v>
      </c>
      <c r="D49" s="99">
        <f>SUM(D10+D39)</f>
        <v>35</v>
      </c>
      <c r="E49" s="117"/>
      <c r="F49" s="29"/>
      <c r="G49" s="29"/>
      <c r="H49" s="32"/>
      <c r="I49" s="32"/>
      <c r="J49" s="32"/>
    </row>
    <row r="50" spans="1:11" ht="12.75" customHeight="1">
      <c r="A50" s="32"/>
      <c r="B50" s="118"/>
      <c r="C50" s="119" t="s">
        <v>146</v>
      </c>
      <c r="D50" s="98">
        <f>SUM(G10+G39)</f>
        <v>340</v>
      </c>
      <c r="E50" s="117"/>
      <c r="F50" s="29"/>
      <c r="G50" s="29"/>
      <c r="H50" s="32"/>
      <c r="I50" s="32"/>
      <c r="J50" s="32"/>
    </row>
    <row r="51" spans="1:11" ht="12.75" customHeight="1">
      <c r="A51" s="32"/>
      <c r="B51" s="118"/>
      <c r="C51" s="116"/>
      <c r="D51" s="117"/>
      <c r="E51" s="117"/>
      <c r="F51" s="29"/>
      <c r="G51" s="29"/>
      <c r="H51" s="32"/>
      <c r="I51" s="32"/>
      <c r="J51" s="32"/>
    </row>
    <row r="52" spans="1:11" ht="12.75" customHeight="1">
      <c r="A52" s="32"/>
      <c r="B52" s="105"/>
      <c r="C52" s="120" t="s">
        <v>125</v>
      </c>
      <c r="D52" s="117"/>
      <c r="E52" s="117"/>
      <c r="F52" s="29"/>
      <c r="G52" s="29"/>
      <c r="H52" s="32"/>
      <c r="I52" s="32"/>
      <c r="J52" s="32"/>
    </row>
    <row r="53" spans="1:11" ht="12.75" customHeight="1">
      <c r="A53" s="32"/>
      <c r="B53" s="118"/>
      <c r="C53" s="101"/>
      <c r="D53" s="110" t="s">
        <v>111</v>
      </c>
      <c r="E53" s="110" t="s">
        <v>112</v>
      </c>
      <c r="F53" s="29"/>
      <c r="G53" s="29"/>
      <c r="H53" s="32"/>
      <c r="I53" s="32"/>
      <c r="J53" s="32"/>
    </row>
    <row r="54" spans="1:11" ht="12.75" customHeight="1">
      <c r="A54" s="83"/>
      <c r="B54" s="105"/>
      <c r="C54" s="121" t="s">
        <v>140</v>
      </c>
      <c r="D54" s="101"/>
      <c r="E54" s="101"/>
      <c r="F54" s="30"/>
      <c r="G54" s="84"/>
      <c r="H54" s="32"/>
      <c r="I54" s="32"/>
      <c r="J54" s="54"/>
    </row>
    <row r="55" spans="1:11" ht="12.75" customHeight="1">
      <c r="A55" s="29"/>
      <c r="B55" s="112"/>
      <c r="C55" s="122" t="s">
        <v>109</v>
      </c>
      <c r="D55" s="124">
        <f>COUNTIF(H2:H40, "*ELEV_BACT*")</f>
        <v>35</v>
      </c>
      <c r="E55" s="115">
        <f>D55/D56</f>
        <v>1</v>
      </c>
      <c r="F55" s="32"/>
      <c r="G55" s="46"/>
      <c r="H55" s="32"/>
      <c r="I55" s="32"/>
      <c r="J55" s="32"/>
    </row>
    <row r="56" spans="1:11" ht="12.75" customHeight="1">
      <c r="B56" s="105"/>
      <c r="C56" s="125"/>
      <c r="D56" s="126">
        <f>SUM(D55:D55)</f>
        <v>35</v>
      </c>
      <c r="E56" s="113">
        <f>SUM(E55:E55)</f>
        <v>1</v>
      </c>
      <c r="F56" s="32"/>
      <c r="H56" s="82"/>
      <c r="I56" s="32"/>
      <c r="J56" s="32"/>
    </row>
    <row r="57" spans="1:11" ht="12.75" customHeight="1">
      <c r="B57" s="105"/>
      <c r="C57" s="121" t="s">
        <v>141</v>
      </c>
      <c r="D57" s="101"/>
      <c r="E57" s="123"/>
      <c r="G57" s="80"/>
      <c r="H57" s="81"/>
      <c r="I57" s="45"/>
      <c r="J57" s="89"/>
    </row>
    <row r="58" spans="1:11" ht="12.75" customHeight="1">
      <c r="B58" s="105"/>
      <c r="C58" s="122" t="s">
        <v>110</v>
      </c>
      <c r="D58" s="124">
        <f>COUNTIF(I2:I40, "*ENTERO*")</f>
        <v>35</v>
      </c>
      <c r="E58" s="115">
        <f>D58/D59</f>
        <v>1</v>
      </c>
      <c r="H58" s="90"/>
      <c r="I58" s="45"/>
      <c r="J58" s="89"/>
      <c r="K58" s="69"/>
    </row>
    <row r="59" spans="1:11" ht="12.75" customHeight="1">
      <c r="B59" s="105"/>
      <c r="C59" s="125"/>
      <c r="D59" s="126">
        <f>SUM(D58:D58)</f>
        <v>35</v>
      </c>
      <c r="E59" s="113">
        <f>SUM(E58:E58)</f>
        <v>1</v>
      </c>
      <c r="H59" s="82"/>
      <c r="I59" s="32"/>
      <c r="J59" s="45"/>
      <c r="K59" s="69"/>
    </row>
    <row r="60" spans="1:11" ht="12.75" customHeight="1">
      <c r="B60" s="105"/>
      <c r="C60" s="121" t="s">
        <v>142</v>
      </c>
      <c r="D60" s="101"/>
      <c r="E60" s="123"/>
      <c r="H60" s="81"/>
      <c r="I60" s="45"/>
      <c r="J60" s="89"/>
      <c r="K60" s="69"/>
    </row>
    <row r="61" spans="1:11" ht="12.75" customHeight="1">
      <c r="B61" s="105"/>
      <c r="C61" s="122" t="s">
        <v>126</v>
      </c>
      <c r="D61" s="124">
        <f>COUNTIF(J2:J40, "*UNKNOWN*")</f>
        <v>35</v>
      </c>
      <c r="E61" s="115">
        <f>D61/D62</f>
        <v>1</v>
      </c>
      <c r="H61" s="69"/>
      <c r="I61" s="45"/>
      <c r="J61" s="89"/>
    </row>
    <row r="62" spans="1:11" ht="12.75" customHeight="1">
      <c r="B62" s="105"/>
      <c r="C62" s="105"/>
      <c r="D62" s="126">
        <f>SUM(D61:D61)</f>
        <v>35</v>
      </c>
      <c r="E62" s="113">
        <f>SUM(E61:E61)</f>
        <v>1</v>
      </c>
      <c r="H62" s="69"/>
      <c r="I62" s="45"/>
      <c r="J62" s="89"/>
    </row>
    <row r="63" spans="1:11" ht="12.75" customHeight="1">
      <c r="H63" s="69"/>
      <c r="I63" s="45"/>
      <c r="J63" s="89"/>
    </row>
    <row r="64" spans="1:11" ht="12.75" customHeight="1">
      <c r="C64" s="1"/>
      <c r="E64" s="1"/>
      <c r="H64" s="69"/>
      <c r="I64" s="45"/>
      <c r="J64" s="89"/>
    </row>
    <row r="65" spans="3:10" ht="12" customHeight="1">
      <c r="C65" s="1"/>
      <c r="E65" s="1"/>
      <c r="H65" s="24"/>
      <c r="I65" s="91"/>
      <c r="J65" s="24"/>
    </row>
    <row r="66" spans="3:10">
      <c r="C66" s="1"/>
      <c r="E66" s="1"/>
    </row>
    <row r="67" spans="3:10">
      <c r="C67" s="1"/>
      <c r="E67" s="1"/>
    </row>
    <row r="68" spans="3:10">
      <c r="C68" s="1"/>
      <c r="E68" s="1"/>
    </row>
  </sheetData>
  <phoneticPr fontId="3" type="noConversion"/>
  <printOptions horizontalCentered="1" gridLines="1"/>
  <pageMargins left="0.5" right="0.5" top="1.5" bottom="0.75" header="0.5" footer="0.5"/>
  <pageSetup scale="74" orientation="landscape" r:id="rId1"/>
  <headerFooter alignWithMargins="0">
    <oddHeader>&amp;C&amp;"Arial,Bold"&amp;16 2010 Swimming Season
Georgia Beach Actions</oddHeader>
    <oddFooter>&amp;R&amp;P of &amp;N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38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1.71093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212" t="s">
        <v>28</v>
      </c>
      <c r="C1" s="213"/>
      <c r="D1" s="213"/>
      <c r="E1" s="213"/>
      <c r="F1" s="31"/>
      <c r="G1" s="210" t="s">
        <v>27</v>
      </c>
      <c r="H1" s="211"/>
      <c r="I1" s="211"/>
      <c r="J1" s="211"/>
      <c r="K1" s="211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129" t="s">
        <v>174</v>
      </c>
      <c r="B3" s="167" t="s">
        <v>177</v>
      </c>
      <c r="C3" s="167" t="s">
        <v>178</v>
      </c>
      <c r="D3" s="58">
        <v>1</v>
      </c>
      <c r="E3" s="172" t="s">
        <v>44</v>
      </c>
      <c r="F3" s="58"/>
      <c r="G3" s="58"/>
      <c r="H3" s="58"/>
      <c r="I3" s="58"/>
      <c r="J3" s="58"/>
      <c r="K3" s="58">
        <v>1</v>
      </c>
    </row>
    <row r="4" spans="1:147" ht="12.75" customHeight="1">
      <c r="A4" s="130" t="s">
        <v>174</v>
      </c>
      <c r="B4" s="130" t="s">
        <v>191</v>
      </c>
      <c r="C4" s="130" t="s">
        <v>192</v>
      </c>
      <c r="D4" s="65">
        <v>7</v>
      </c>
      <c r="E4" s="65">
        <v>29</v>
      </c>
      <c r="F4" s="65"/>
      <c r="G4" s="65"/>
      <c r="H4" s="65">
        <v>2</v>
      </c>
      <c r="I4" s="65">
        <v>3</v>
      </c>
      <c r="J4" s="65">
        <v>2</v>
      </c>
      <c r="K4" s="65"/>
    </row>
    <row r="5" spans="1:147" ht="12.75" customHeight="1">
      <c r="A5" s="32"/>
      <c r="B5" s="33">
        <f>COUNTA(B3:B4)</f>
        <v>2</v>
      </c>
      <c r="C5" s="33"/>
      <c r="D5" s="44">
        <f>SUM(D3:D4)</f>
        <v>8</v>
      </c>
      <c r="E5" s="44">
        <f>SUM(E3:E4)</f>
        <v>29</v>
      </c>
      <c r="F5" s="44"/>
      <c r="G5" s="44">
        <f>SUM(G3:G4)</f>
        <v>0</v>
      </c>
      <c r="H5" s="44">
        <f>SUM(H3:H4)</f>
        <v>2</v>
      </c>
      <c r="I5" s="44">
        <f>SUM(I3:I4)</f>
        <v>3</v>
      </c>
      <c r="J5" s="44">
        <f>SUM(J3:J4)</f>
        <v>2</v>
      </c>
      <c r="K5" s="44">
        <f>SUM(K3:K4)</f>
        <v>1</v>
      </c>
    </row>
    <row r="6" spans="1:147" ht="9" customHeight="1">
      <c r="A6" s="32"/>
      <c r="B6" s="32"/>
      <c r="C6" s="32"/>
      <c r="D6" s="35"/>
      <c r="E6" s="35"/>
      <c r="F6" s="35"/>
      <c r="G6" s="35"/>
      <c r="H6" s="35"/>
      <c r="I6" s="35"/>
      <c r="J6" s="35"/>
      <c r="K6" s="35"/>
    </row>
    <row r="7" spans="1:147" ht="12.75" customHeight="1">
      <c r="A7" s="129" t="s">
        <v>201</v>
      </c>
      <c r="B7" s="129" t="s">
        <v>202</v>
      </c>
      <c r="C7" s="129" t="s">
        <v>203</v>
      </c>
      <c r="D7" s="58">
        <v>2</v>
      </c>
      <c r="E7" s="58">
        <v>4</v>
      </c>
      <c r="F7" s="58"/>
      <c r="G7" s="58"/>
      <c r="H7" s="58">
        <v>2</v>
      </c>
      <c r="I7" s="58"/>
      <c r="J7" s="58"/>
      <c r="K7" s="58"/>
    </row>
    <row r="8" spans="1:147" ht="12.75" customHeight="1">
      <c r="A8" s="129" t="s">
        <v>201</v>
      </c>
      <c r="B8" s="129" t="s">
        <v>204</v>
      </c>
      <c r="C8" s="129" t="s">
        <v>205</v>
      </c>
      <c r="D8" s="150">
        <v>1</v>
      </c>
      <c r="E8" s="150">
        <v>2</v>
      </c>
      <c r="F8" s="150"/>
      <c r="G8" s="150"/>
      <c r="H8" s="150">
        <v>1</v>
      </c>
      <c r="I8" s="150"/>
      <c r="J8" s="150"/>
      <c r="K8" s="150"/>
    </row>
    <row r="9" spans="1:147" ht="12.75" customHeight="1">
      <c r="A9" s="129" t="s">
        <v>201</v>
      </c>
      <c r="B9" s="129" t="s">
        <v>208</v>
      </c>
      <c r="C9" s="129" t="s">
        <v>209</v>
      </c>
      <c r="D9" s="150">
        <v>1</v>
      </c>
      <c r="E9" s="150">
        <v>8</v>
      </c>
      <c r="F9" s="150"/>
      <c r="G9" s="150"/>
      <c r="H9" s="150"/>
      <c r="I9" s="150"/>
      <c r="J9" s="150">
        <v>1</v>
      </c>
      <c r="K9" s="150"/>
    </row>
    <row r="10" spans="1:147" ht="12.75" customHeight="1">
      <c r="A10" s="129" t="s">
        <v>201</v>
      </c>
      <c r="B10" s="129" t="s">
        <v>210</v>
      </c>
      <c r="C10" s="129" t="s">
        <v>211</v>
      </c>
      <c r="D10" s="150">
        <v>1</v>
      </c>
      <c r="E10" s="150">
        <v>2</v>
      </c>
      <c r="F10" s="150"/>
      <c r="G10" s="150"/>
      <c r="H10" s="150">
        <v>1</v>
      </c>
      <c r="I10" s="150"/>
      <c r="J10" s="150"/>
      <c r="K10" s="150"/>
    </row>
    <row r="11" spans="1:147" ht="12.75" customHeight="1">
      <c r="A11" s="129" t="s">
        <v>201</v>
      </c>
      <c r="B11" s="129" t="s">
        <v>214</v>
      </c>
      <c r="C11" s="129" t="s">
        <v>215</v>
      </c>
      <c r="D11" s="150">
        <v>1</v>
      </c>
      <c r="E11" s="150">
        <v>8</v>
      </c>
      <c r="F11" s="150"/>
      <c r="G11" s="150"/>
      <c r="H11" s="150"/>
      <c r="I11" s="150"/>
      <c r="J11" s="150">
        <v>1</v>
      </c>
      <c r="K11" s="150"/>
    </row>
    <row r="12" spans="1:147" ht="12.75" customHeight="1">
      <c r="A12" s="129" t="s">
        <v>201</v>
      </c>
      <c r="B12" s="129" t="s">
        <v>216</v>
      </c>
      <c r="C12" s="129" t="s">
        <v>217</v>
      </c>
      <c r="D12" s="150">
        <v>6</v>
      </c>
      <c r="E12" s="150">
        <v>139</v>
      </c>
      <c r="F12" s="150"/>
      <c r="G12" s="150"/>
      <c r="H12" s="150">
        <v>2</v>
      </c>
      <c r="I12" s="150"/>
      <c r="J12" s="150">
        <v>2</v>
      </c>
      <c r="K12" s="150">
        <v>2</v>
      </c>
    </row>
    <row r="13" spans="1:147" ht="12.75" customHeight="1">
      <c r="A13" s="129" t="s">
        <v>201</v>
      </c>
      <c r="B13" s="129" t="s">
        <v>218</v>
      </c>
      <c r="C13" s="129" t="s">
        <v>219</v>
      </c>
      <c r="D13" s="150">
        <v>1</v>
      </c>
      <c r="E13" s="150">
        <v>3</v>
      </c>
      <c r="F13" s="150"/>
      <c r="G13" s="150"/>
      <c r="H13" s="150"/>
      <c r="I13" s="150">
        <v>1</v>
      </c>
      <c r="J13" s="150"/>
      <c r="K13" s="150"/>
    </row>
    <row r="14" spans="1:147" ht="12.75" customHeight="1">
      <c r="A14" s="129" t="s">
        <v>201</v>
      </c>
      <c r="B14" s="129" t="s">
        <v>222</v>
      </c>
      <c r="C14" s="129" t="s">
        <v>223</v>
      </c>
      <c r="D14" s="150">
        <v>1</v>
      </c>
      <c r="E14" s="150">
        <v>3</v>
      </c>
      <c r="F14" s="150"/>
      <c r="G14" s="150"/>
      <c r="H14" s="150"/>
      <c r="I14" s="150">
        <v>1</v>
      </c>
      <c r="J14" s="150"/>
      <c r="K14" s="150"/>
    </row>
    <row r="15" spans="1:147" ht="12.75" customHeight="1">
      <c r="A15" s="129" t="s">
        <v>201</v>
      </c>
      <c r="B15" s="129" t="s">
        <v>228</v>
      </c>
      <c r="C15" s="129" t="s">
        <v>229</v>
      </c>
      <c r="D15" s="150">
        <v>1</v>
      </c>
      <c r="E15" s="150">
        <v>15</v>
      </c>
      <c r="F15" s="150"/>
      <c r="G15" s="150"/>
      <c r="H15" s="150"/>
      <c r="I15" s="150"/>
      <c r="J15" s="150">
        <v>1</v>
      </c>
      <c r="K15" s="150"/>
    </row>
    <row r="16" spans="1:147" ht="12.75" customHeight="1">
      <c r="A16" s="129" t="s">
        <v>201</v>
      </c>
      <c r="B16" s="129" t="s">
        <v>234</v>
      </c>
      <c r="C16" s="129" t="s">
        <v>235</v>
      </c>
      <c r="D16" s="150">
        <v>1</v>
      </c>
      <c r="E16" s="150">
        <v>8</v>
      </c>
      <c r="F16" s="150"/>
      <c r="G16" s="150"/>
      <c r="H16" s="150"/>
      <c r="I16" s="150"/>
      <c r="J16" s="150">
        <v>1</v>
      </c>
      <c r="K16" s="150"/>
    </row>
    <row r="17" spans="1:11" ht="12.75" customHeight="1">
      <c r="A17" s="130" t="s">
        <v>201</v>
      </c>
      <c r="B17" s="130" t="s">
        <v>236</v>
      </c>
      <c r="C17" s="130" t="s">
        <v>237</v>
      </c>
      <c r="D17" s="65">
        <v>11</v>
      </c>
      <c r="E17" s="65">
        <v>119</v>
      </c>
      <c r="F17" s="65"/>
      <c r="G17" s="65"/>
      <c r="H17" s="65">
        <v>2</v>
      </c>
      <c r="I17" s="65">
        <v>4</v>
      </c>
      <c r="J17" s="65">
        <v>4</v>
      </c>
      <c r="K17" s="65">
        <v>1</v>
      </c>
    </row>
    <row r="18" spans="1:11" ht="12.75" customHeight="1">
      <c r="A18" s="32"/>
      <c r="B18" s="33">
        <f>COUNTA(B7:B17)</f>
        <v>11</v>
      </c>
      <c r="C18" s="33"/>
      <c r="D18" s="29">
        <f>SUM(D7:D17)</f>
        <v>27</v>
      </c>
      <c r="E18" s="29">
        <f>SUM(E7:E17)</f>
        <v>311</v>
      </c>
      <c r="F18" s="35"/>
      <c r="G18" s="29">
        <f>SUM(G7:G17)</f>
        <v>0</v>
      </c>
      <c r="H18" s="29">
        <f>SUM(H7:H17)</f>
        <v>8</v>
      </c>
      <c r="I18" s="29">
        <f>SUM(I7:I17)</f>
        <v>6</v>
      </c>
      <c r="J18" s="29">
        <f>SUM(J7:J17)</f>
        <v>10</v>
      </c>
      <c r="K18" s="29">
        <f>SUM(K7:K17)</f>
        <v>3</v>
      </c>
    </row>
    <row r="19" spans="1:11" ht="9" customHeight="1">
      <c r="A19" s="32"/>
      <c r="B19" s="32"/>
      <c r="C19" s="32"/>
      <c r="D19" s="35"/>
      <c r="E19" s="35"/>
      <c r="F19" s="35"/>
      <c r="G19" s="35"/>
      <c r="H19" s="35"/>
      <c r="I19" s="35"/>
      <c r="J19" s="35"/>
      <c r="K19" s="35"/>
    </row>
    <row r="20" spans="1:11" ht="12.75" customHeight="1">
      <c r="A20" s="32"/>
      <c r="B20" s="33"/>
      <c r="C20" s="33"/>
      <c r="D20" s="29"/>
      <c r="E20" s="29"/>
      <c r="F20" s="35"/>
      <c r="G20" s="29"/>
      <c r="H20" s="29"/>
      <c r="I20" s="29"/>
      <c r="J20" s="29"/>
      <c r="K20" s="29"/>
    </row>
    <row r="21" spans="1:11" ht="12.75" customHeight="1">
      <c r="A21" s="32"/>
      <c r="B21" s="154"/>
      <c r="C21" s="155"/>
      <c r="D21" s="156"/>
      <c r="E21" s="173"/>
      <c r="F21" s="174"/>
      <c r="G21" s="175"/>
      <c r="H21" s="29"/>
      <c r="I21" s="29"/>
      <c r="J21" s="29"/>
      <c r="K21" s="29"/>
    </row>
    <row r="22" spans="1:11" ht="12.75" customHeight="1">
      <c r="A22" s="32"/>
      <c r="B22" s="157"/>
      <c r="C22" s="158" t="s">
        <v>261</v>
      </c>
      <c r="D22" s="159"/>
      <c r="E22" s="176"/>
      <c r="F22" s="177"/>
      <c r="G22" s="178"/>
      <c r="H22" s="29"/>
      <c r="I22" s="29"/>
      <c r="J22" s="29"/>
      <c r="K22" s="29"/>
    </row>
    <row r="23" spans="1:11" ht="12.75" customHeight="1">
      <c r="A23" s="32"/>
      <c r="B23" s="161"/>
      <c r="C23" s="158" t="s">
        <v>262</v>
      </c>
      <c r="D23" s="159"/>
      <c r="E23" s="176"/>
      <c r="F23" s="177"/>
      <c r="G23" s="178"/>
      <c r="H23" s="29"/>
      <c r="I23" s="29"/>
      <c r="J23" s="29"/>
      <c r="K23" s="29"/>
    </row>
    <row r="24" spans="1:11" ht="12.75" customHeight="1">
      <c r="A24" s="32"/>
      <c r="B24" s="161"/>
      <c r="C24" s="158" t="s">
        <v>263</v>
      </c>
      <c r="D24" s="162"/>
      <c r="E24" s="179"/>
      <c r="F24" s="177"/>
      <c r="G24" s="178"/>
      <c r="H24" s="29"/>
      <c r="I24" s="29"/>
      <c r="J24" s="29"/>
      <c r="K24" s="29"/>
    </row>
    <row r="25" spans="1:11" ht="12.75" customHeight="1">
      <c r="A25" s="32"/>
      <c r="B25" s="163"/>
      <c r="C25" s="164"/>
      <c r="D25" s="165"/>
      <c r="E25" s="180"/>
      <c r="F25" s="181"/>
      <c r="G25" s="182"/>
      <c r="H25" s="29"/>
      <c r="I25" s="29"/>
      <c r="J25" s="29"/>
      <c r="K25" s="29"/>
    </row>
    <row r="26" spans="1:11" ht="12.75" customHeight="1">
      <c r="A26" s="32"/>
      <c r="B26" s="33"/>
      <c r="C26" s="33"/>
      <c r="D26" s="29"/>
      <c r="E26" s="29"/>
      <c r="F26" s="35"/>
      <c r="G26" s="29"/>
      <c r="H26" s="29"/>
      <c r="I26" s="29"/>
      <c r="J26" s="29"/>
      <c r="K26" s="29"/>
    </row>
    <row r="27" spans="1:11" ht="12.75" customHeight="1">
      <c r="B27" s="100" t="s">
        <v>143</v>
      </c>
      <c r="C27" s="116"/>
      <c r="D27" s="117"/>
    </row>
    <row r="28" spans="1:11" ht="12.75" customHeight="1">
      <c r="B28" s="118"/>
      <c r="C28" s="119" t="s">
        <v>144</v>
      </c>
      <c r="D28" s="99">
        <f>SUM(B5+B18)</f>
        <v>13</v>
      </c>
    </row>
    <row r="29" spans="1:11" ht="12.75" customHeight="1">
      <c r="B29" s="118"/>
      <c r="C29" s="119" t="s">
        <v>123</v>
      </c>
      <c r="D29" s="99">
        <f>SUM(D5+D18)</f>
        <v>35</v>
      </c>
    </row>
    <row r="30" spans="1:11" ht="12.75" customHeight="1">
      <c r="B30" s="118"/>
      <c r="C30" s="119" t="s">
        <v>124</v>
      </c>
      <c r="D30" s="98">
        <f>SUM(E5+E18)</f>
        <v>340</v>
      </c>
    </row>
    <row r="31" spans="1:11" ht="12.75" customHeight="1"/>
    <row r="32" spans="1:11" ht="12.75" customHeight="1">
      <c r="C32" s="103" t="s">
        <v>152</v>
      </c>
      <c r="D32" s="105"/>
      <c r="E32" s="105"/>
      <c r="F32" s="105"/>
      <c r="G32" s="110" t="s">
        <v>111</v>
      </c>
      <c r="H32" s="110" t="s">
        <v>122</v>
      </c>
    </row>
    <row r="33" spans="3:8" ht="12.75" customHeight="1">
      <c r="C33" s="125"/>
      <c r="D33" s="125"/>
      <c r="E33" s="108" t="s">
        <v>147</v>
      </c>
      <c r="G33" s="99">
        <f>SUM(G5+G18)</f>
        <v>0</v>
      </c>
      <c r="H33" s="113">
        <f>G33/(G38)</f>
        <v>0</v>
      </c>
    </row>
    <row r="34" spans="3:8" ht="12.75" customHeight="1">
      <c r="C34" s="125"/>
      <c r="D34" s="125"/>
      <c r="E34" s="108" t="s">
        <v>148</v>
      </c>
      <c r="G34" s="99">
        <f>SUM(H5+H18)</f>
        <v>10</v>
      </c>
      <c r="H34" s="113">
        <f>G34/G38</f>
        <v>0.2857142857142857</v>
      </c>
    </row>
    <row r="35" spans="3:8" ht="12.75" customHeight="1">
      <c r="C35" s="125"/>
      <c r="D35" s="125"/>
      <c r="E35" s="108" t="s">
        <v>149</v>
      </c>
      <c r="G35" s="99">
        <f>SUM(I5+I18)</f>
        <v>9</v>
      </c>
      <c r="H35" s="113">
        <f>G35/G38</f>
        <v>0.25714285714285712</v>
      </c>
    </row>
    <row r="36" spans="3:8" ht="12.75" customHeight="1">
      <c r="C36" s="125"/>
      <c r="D36" s="125"/>
      <c r="E36" s="108" t="s">
        <v>150</v>
      </c>
      <c r="G36" s="99">
        <f>SUM(J5+J18)</f>
        <v>12</v>
      </c>
      <c r="H36" s="113">
        <f>G36/G38</f>
        <v>0.34285714285714286</v>
      </c>
    </row>
    <row r="37" spans="3:8" ht="12.75" customHeight="1">
      <c r="C37" s="125"/>
      <c r="D37" s="125"/>
      <c r="E37" s="108" t="s">
        <v>151</v>
      </c>
      <c r="G37" s="124">
        <f>SUM(K5+K18)</f>
        <v>4</v>
      </c>
      <c r="H37" s="115">
        <f>G37/G38</f>
        <v>0.11428571428571428</v>
      </c>
    </row>
    <row r="38" spans="3:8" ht="12.75" customHeight="1">
      <c r="C38" s="125"/>
      <c r="D38" s="125"/>
      <c r="E38" s="125"/>
      <c r="F38" s="108"/>
      <c r="G38" s="123">
        <f>SUM(G33:G37)</f>
        <v>35</v>
      </c>
      <c r="H38" s="113">
        <f>SUM(H33:H37)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Georgia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5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>
      <c r="B1" s="215" t="s">
        <v>29</v>
      </c>
      <c r="C1" s="215"/>
      <c r="D1" s="67"/>
      <c r="E1" s="68"/>
      <c r="F1" s="67"/>
      <c r="G1" s="214" t="s">
        <v>31</v>
      </c>
      <c r="H1" s="214"/>
      <c r="I1" s="214"/>
      <c r="J1" s="67"/>
      <c r="K1" s="215" t="s">
        <v>38</v>
      </c>
      <c r="L1" s="215"/>
    </row>
    <row r="2" spans="1:12" s="56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42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 ht="12.75" customHeight="1">
      <c r="A3" s="32" t="s">
        <v>174</v>
      </c>
      <c r="B3" s="32" t="s">
        <v>175</v>
      </c>
      <c r="C3" s="32" t="s">
        <v>176</v>
      </c>
      <c r="D3" s="69"/>
      <c r="E3" s="32">
        <v>365</v>
      </c>
      <c r="F3" s="5"/>
      <c r="G3" s="13"/>
      <c r="H3" s="132"/>
      <c r="I3" s="38">
        <f t="shared" ref="I3:I11" si="0">H3/E3</f>
        <v>0</v>
      </c>
      <c r="J3" s="62"/>
      <c r="K3" s="39">
        <f t="shared" ref="K3:K11" si="1">E3-H3</f>
        <v>365</v>
      </c>
      <c r="L3" s="38">
        <f t="shared" ref="L3:L11" si="2">K3/E3</f>
        <v>1</v>
      </c>
    </row>
    <row r="4" spans="1:12" ht="12.75" customHeight="1">
      <c r="A4" s="32" t="s">
        <v>174</v>
      </c>
      <c r="B4" s="189" t="s">
        <v>177</v>
      </c>
      <c r="C4" s="189" t="s">
        <v>178</v>
      </c>
      <c r="D4" s="69"/>
      <c r="E4" s="185" t="s">
        <v>44</v>
      </c>
      <c r="F4" s="5"/>
      <c r="G4" s="171" t="s">
        <v>32</v>
      </c>
      <c r="H4" s="172" t="s">
        <v>44</v>
      </c>
      <c r="I4" s="172" t="s">
        <v>44</v>
      </c>
      <c r="J4" s="55"/>
      <c r="K4" s="172" t="s">
        <v>44</v>
      </c>
      <c r="L4" s="172" t="s">
        <v>44</v>
      </c>
    </row>
    <row r="5" spans="1:12" ht="12.75" customHeight="1">
      <c r="A5" s="32" t="s">
        <v>174</v>
      </c>
      <c r="B5" s="32" t="s">
        <v>183</v>
      </c>
      <c r="C5" s="32" t="s">
        <v>184</v>
      </c>
      <c r="D5" s="69"/>
      <c r="E5" s="32">
        <v>184</v>
      </c>
      <c r="F5" s="5"/>
      <c r="G5" s="13"/>
      <c r="H5" s="143"/>
      <c r="I5" s="38">
        <f t="shared" si="0"/>
        <v>0</v>
      </c>
      <c r="J5" s="62"/>
      <c r="K5" s="39">
        <f t="shared" si="1"/>
        <v>184</v>
      </c>
      <c r="L5" s="38">
        <f t="shared" si="2"/>
        <v>1</v>
      </c>
    </row>
    <row r="6" spans="1:12" ht="12.75" customHeight="1">
      <c r="A6" s="32" t="s">
        <v>174</v>
      </c>
      <c r="B6" s="32" t="s">
        <v>185</v>
      </c>
      <c r="C6" s="32" t="s">
        <v>186</v>
      </c>
      <c r="D6" s="69"/>
      <c r="E6" s="32">
        <v>365</v>
      </c>
      <c r="F6" s="5"/>
      <c r="G6" s="13"/>
      <c r="H6" s="143"/>
      <c r="I6" s="38">
        <f t="shared" si="0"/>
        <v>0</v>
      </c>
      <c r="J6" s="62"/>
      <c r="K6" s="39">
        <f t="shared" si="1"/>
        <v>365</v>
      </c>
      <c r="L6" s="38">
        <f t="shared" si="2"/>
        <v>1</v>
      </c>
    </row>
    <row r="7" spans="1:12" ht="12.75" customHeight="1">
      <c r="A7" s="32" t="s">
        <v>174</v>
      </c>
      <c r="B7" s="32" t="s">
        <v>187</v>
      </c>
      <c r="C7" s="32" t="s">
        <v>188</v>
      </c>
      <c r="D7" s="69"/>
      <c r="E7" s="32">
        <v>365</v>
      </c>
      <c r="F7" s="5"/>
      <c r="G7" s="13"/>
      <c r="H7" s="143"/>
      <c r="I7" s="38">
        <f t="shared" si="0"/>
        <v>0</v>
      </c>
      <c r="J7" s="62"/>
      <c r="K7" s="39">
        <f t="shared" si="1"/>
        <v>365</v>
      </c>
      <c r="L7" s="38">
        <f t="shared" si="2"/>
        <v>1</v>
      </c>
    </row>
    <row r="8" spans="1:12" ht="12.75" customHeight="1">
      <c r="A8" s="32" t="s">
        <v>174</v>
      </c>
      <c r="B8" s="32" t="s">
        <v>189</v>
      </c>
      <c r="C8" s="32" t="s">
        <v>190</v>
      </c>
      <c r="D8" s="69"/>
      <c r="E8" s="32">
        <v>365</v>
      </c>
      <c r="F8" s="5"/>
      <c r="G8" s="145"/>
      <c r="H8" s="145"/>
      <c r="I8" s="38">
        <f>H8/E8</f>
        <v>0</v>
      </c>
      <c r="J8" s="62"/>
      <c r="K8" s="39">
        <f>E8-H8</f>
        <v>365</v>
      </c>
      <c r="L8" s="38">
        <f t="shared" si="2"/>
        <v>1</v>
      </c>
    </row>
    <row r="9" spans="1:12" ht="12.75" customHeight="1">
      <c r="A9" s="32" t="s">
        <v>174</v>
      </c>
      <c r="B9" s="32" t="s">
        <v>191</v>
      </c>
      <c r="C9" s="32" t="s">
        <v>192</v>
      </c>
      <c r="D9" s="69"/>
      <c r="E9" s="32">
        <v>365</v>
      </c>
      <c r="F9" s="5"/>
      <c r="G9" s="171" t="s">
        <v>32</v>
      </c>
      <c r="H9" s="145">
        <v>29</v>
      </c>
      <c r="I9" s="38">
        <f>H9/E9</f>
        <v>7.9452054794520555E-2</v>
      </c>
      <c r="J9" s="62"/>
      <c r="K9" s="39">
        <f>E9-H9</f>
        <v>336</v>
      </c>
      <c r="L9" s="38">
        <f t="shared" si="2"/>
        <v>0.92054794520547945</v>
      </c>
    </row>
    <row r="10" spans="1:12" ht="12.75" customHeight="1">
      <c r="A10" s="32" t="s">
        <v>174</v>
      </c>
      <c r="B10" s="32" t="s">
        <v>193</v>
      </c>
      <c r="C10" s="32" t="s">
        <v>194</v>
      </c>
      <c r="D10" s="69"/>
      <c r="E10" s="32">
        <v>365</v>
      </c>
      <c r="F10" s="5"/>
      <c r="G10" s="145"/>
      <c r="H10" s="145"/>
      <c r="I10" s="38">
        <f t="shared" si="0"/>
        <v>0</v>
      </c>
      <c r="J10" s="62"/>
      <c r="K10" s="39">
        <f t="shared" si="1"/>
        <v>365</v>
      </c>
      <c r="L10" s="38">
        <f t="shared" si="2"/>
        <v>1</v>
      </c>
    </row>
    <row r="11" spans="1:12" ht="12.75" customHeight="1">
      <c r="A11" s="144" t="s">
        <v>174</v>
      </c>
      <c r="B11" s="144" t="s">
        <v>195</v>
      </c>
      <c r="C11" s="144" t="s">
        <v>196</v>
      </c>
      <c r="D11" s="70"/>
      <c r="E11" s="144">
        <v>365</v>
      </c>
      <c r="F11" s="63"/>
      <c r="G11" s="65"/>
      <c r="H11" s="65"/>
      <c r="I11" s="40">
        <f t="shared" si="0"/>
        <v>0</v>
      </c>
      <c r="J11" s="64"/>
      <c r="K11" s="41">
        <f t="shared" si="1"/>
        <v>365</v>
      </c>
      <c r="L11" s="40">
        <f t="shared" si="2"/>
        <v>1</v>
      </c>
    </row>
    <row r="12" spans="1:12">
      <c r="A12" s="32"/>
      <c r="B12" s="33">
        <f>COUNTA(B3:B11)</f>
        <v>9</v>
      </c>
      <c r="C12" s="32"/>
      <c r="E12" s="36">
        <f>SUM(E3:E11)</f>
        <v>2739</v>
      </c>
      <c r="F12" s="42"/>
      <c r="G12" s="33">
        <f>COUNTA(G3:G11)</f>
        <v>2</v>
      </c>
      <c r="H12" s="36">
        <f>SUM(H3:H11)</f>
        <v>29</v>
      </c>
      <c r="I12" s="43">
        <f>H12/E12</f>
        <v>1.058780576852866E-2</v>
      </c>
      <c r="J12" s="44"/>
      <c r="K12" s="36">
        <f>SUM(K3:K11)</f>
        <v>2710</v>
      </c>
      <c r="L12" s="43">
        <f>K12/E12</f>
        <v>0.98941219423147131</v>
      </c>
    </row>
    <row r="13" spans="1:12" ht="8.25" customHeight="1">
      <c r="A13" s="32"/>
      <c r="B13" s="33"/>
      <c r="C13" s="32"/>
      <c r="E13" s="36"/>
      <c r="F13" s="42"/>
      <c r="G13" s="33"/>
      <c r="H13" s="36"/>
      <c r="I13" s="43"/>
      <c r="J13" s="44"/>
      <c r="K13" s="36"/>
      <c r="L13" s="43"/>
    </row>
    <row r="14" spans="1:12">
      <c r="A14" s="32" t="s">
        <v>201</v>
      </c>
      <c r="B14" s="32" t="s">
        <v>202</v>
      </c>
      <c r="C14" s="32" t="s">
        <v>203</v>
      </c>
      <c r="D14" s="32"/>
      <c r="E14" s="32">
        <v>365</v>
      </c>
      <c r="F14" s="5"/>
      <c r="G14" s="145" t="s">
        <v>32</v>
      </c>
      <c r="H14" s="171">
        <v>4</v>
      </c>
      <c r="I14" s="38">
        <f t="shared" ref="I14:I29" si="3">H14/E14</f>
        <v>1.0958904109589041E-2</v>
      </c>
      <c r="J14" s="62"/>
      <c r="K14" s="39">
        <f t="shared" ref="K14:K29" si="4">E14-H14</f>
        <v>361</v>
      </c>
      <c r="L14" s="38">
        <f t="shared" ref="L14:L29" si="5">K14/E14</f>
        <v>0.989041095890411</v>
      </c>
    </row>
    <row r="15" spans="1:12">
      <c r="A15" s="32" t="s">
        <v>201</v>
      </c>
      <c r="B15" s="32" t="s">
        <v>204</v>
      </c>
      <c r="C15" s="32" t="s">
        <v>205</v>
      </c>
      <c r="D15" s="32"/>
      <c r="E15" s="32">
        <v>365</v>
      </c>
      <c r="F15" s="5"/>
      <c r="G15" s="171" t="s">
        <v>32</v>
      </c>
      <c r="H15" s="171">
        <v>2</v>
      </c>
      <c r="I15" s="38">
        <f t="shared" ref="I15:I26" si="6">H15/E15</f>
        <v>5.4794520547945206E-3</v>
      </c>
      <c r="J15" s="62"/>
      <c r="K15" s="39">
        <f t="shared" ref="K15:K26" si="7">E15-H15</f>
        <v>363</v>
      </c>
      <c r="L15" s="38">
        <f t="shared" ref="L15:L26" si="8">K15/E15</f>
        <v>0.9945205479452055</v>
      </c>
    </row>
    <row r="16" spans="1:12">
      <c r="A16" s="32" t="s">
        <v>201</v>
      </c>
      <c r="B16" s="32" t="s">
        <v>206</v>
      </c>
      <c r="C16" s="32" t="s">
        <v>207</v>
      </c>
      <c r="D16" s="32"/>
      <c r="E16" s="32">
        <v>365</v>
      </c>
      <c r="F16" s="5"/>
      <c r="G16" s="171"/>
      <c r="H16" s="171"/>
      <c r="I16" s="38">
        <f t="shared" si="6"/>
        <v>0</v>
      </c>
      <c r="J16" s="62"/>
      <c r="K16" s="39">
        <f t="shared" si="7"/>
        <v>365</v>
      </c>
      <c r="L16" s="38">
        <f t="shared" si="8"/>
        <v>1</v>
      </c>
    </row>
    <row r="17" spans="1:12">
      <c r="A17" s="32" t="s">
        <v>201</v>
      </c>
      <c r="B17" s="32" t="s">
        <v>208</v>
      </c>
      <c r="C17" s="32" t="s">
        <v>209</v>
      </c>
      <c r="D17" s="32"/>
      <c r="E17" s="32">
        <v>184</v>
      </c>
      <c r="F17" s="5"/>
      <c r="G17" s="171" t="s">
        <v>32</v>
      </c>
      <c r="H17" s="171">
        <v>8</v>
      </c>
      <c r="I17" s="38">
        <f t="shared" si="6"/>
        <v>4.3478260869565216E-2</v>
      </c>
      <c r="J17" s="62"/>
      <c r="K17" s="39">
        <f t="shared" si="7"/>
        <v>176</v>
      </c>
      <c r="L17" s="38">
        <f t="shared" si="8"/>
        <v>0.95652173913043481</v>
      </c>
    </row>
    <row r="18" spans="1:12">
      <c r="A18" s="32" t="s">
        <v>201</v>
      </c>
      <c r="B18" s="32" t="s">
        <v>210</v>
      </c>
      <c r="C18" s="32" t="s">
        <v>211</v>
      </c>
      <c r="D18" s="32"/>
      <c r="E18" s="32">
        <v>365</v>
      </c>
      <c r="F18" s="5"/>
      <c r="G18" s="171" t="s">
        <v>32</v>
      </c>
      <c r="H18" s="171">
        <v>2</v>
      </c>
      <c r="I18" s="38">
        <f t="shared" si="6"/>
        <v>5.4794520547945206E-3</v>
      </c>
      <c r="J18" s="62"/>
      <c r="K18" s="39">
        <f t="shared" si="7"/>
        <v>363</v>
      </c>
      <c r="L18" s="38">
        <f t="shared" si="8"/>
        <v>0.9945205479452055</v>
      </c>
    </row>
    <row r="19" spans="1:12">
      <c r="A19" s="32" t="s">
        <v>201</v>
      </c>
      <c r="B19" s="32" t="s">
        <v>212</v>
      </c>
      <c r="C19" s="32" t="s">
        <v>213</v>
      </c>
      <c r="D19" s="32"/>
      <c r="E19" s="32">
        <v>365</v>
      </c>
      <c r="F19" s="5"/>
      <c r="G19" s="171"/>
      <c r="H19" s="171"/>
      <c r="I19" s="38">
        <f t="shared" si="6"/>
        <v>0</v>
      </c>
      <c r="J19" s="62"/>
      <c r="K19" s="39">
        <f t="shared" si="7"/>
        <v>365</v>
      </c>
      <c r="L19" s="38">
        <f t="shared" si="8"/>
        <v>1</v>
      </c>
    </row>
    <row r="20" spans="1:12">
      <c r="A20" s="32" t="s">
        <v>201</v>
      </c>
      <c r="B20" s="32" t="s">
        <v>214</v>
      </c>
      <c r="C20" s="32" t="s">
        <v>215</v>
      </c>
      <c r="D20" s="32"/>
      <c r="E20" s="32">
        <v>365</v>
      </c>
      <c r="F20" s="5"/>
      <c r="G20" s="171" t="s">
        <v>32</v>
      </c>
      <c r="H20" s="171">
        <v>8</v>
      </c>
      <c r="I20" s="38">
        <f t="shared" si="6"/>
        <v>2.1917808219178082E-2</v>
      </c>
      <c r="J20" s="62"/>
      <c r="K20" s="39">
        <f t="shared" si="7"/>
        <v>357</v>
      </c>
      <c r="L20" s="38">
        <f t="shared" si="8"/>
        <v>0.9780821917808219</v>
      </c>
    </row>
    <row r="21" spans="1:12">
      <c r="A21" s="32" t="s">
        <v>201</v>
      </c>
      <c r="B21" s="32" t="s">
        <v>216</v>
      </c>
      <c r="C21" s="32" t="s">
        <v>217</v>
      </c>
      <c r="D21" s="32"/>
      <c r="E21" s="32">
        <v>365</v>
      </c>
      <c r="F21" s="5"/>
      <c r="G21" s="171" t="s">
        <v>32</v>
      </c>
      <c r="H21" s="171">
        <v>139</v>
      </c>
      <c r="I21" s="38">
        <f t="shared" si="6"/>
        <v>0.38082191780821917</v>
      </c>
      <c r="J21" s="62"/>
      <c r="K21" s="39">
        <f t="shared" si="7"/>
        <v>226</v>
      </c>
      <c r="L21" s="38">
        <f t="shared" si="8"/>
        <v>0.61917808219178083</v>
      </c>
    </row>
    <row r="22" spans="1:12">
      <c r="A22" s="32" t="s">
        <v>201</v>
      </c>
      <c r="B22" s="32" t="s">
        <v>218</v>
      </c>
      <c r="C22" s="32" t="s">
        <v>219</v>
      </c>
      <c r="D22" s="32"/>
      <c r="E22" s="32">
        <v>365</v>
      </c>
      <c r="F22" s="5"/>
      <c r="G22" s="171" t="s">
        <v>32</v>
      </c>
      <c r="H22" s="171">
        <v>3</v>
      </c>
      <c r="I22" s="38">
        <f t="shared" si="6"/>
        <v>8.21917808219178E-3</v>
      </c>
      <c r="J22" s="62"/>
      <c r="K22" s="39">
        <f t="shared" si="7"/>
        <v>362</v>
      </c>
      <c r="L22" s="38">
        <f t="shared" si="8"/>
        <v>0.99178082191780825</v>
      </c>
    </row>
    <row r="23" spans="1:12">
      <c r="A23" s="32" t="s">
        <v>201</v>
      </c>
      <c r="B23" s="32" t="s">
        <v>222</v>
      </c>
      <c r="C23" s="32" t="s">
        <v>223</v>
      </c>
      <c r="D23" s="32"/>
      <c r="E23" s="32">
        <v>365</v>
      </c>
      <c r="F23" s="5"/>
      <c r="G23" s="171" t="s">
        <v>32</v>
      </c>
      <c r="H23" s="171">
        <v>3</v>
      </c>
      <c r="I23" s="38">
        <f t="shared" si="6"/>
        <v>8.21917808219178E-3</v>
      </c>
      <c r="J23" s="62"/>
      <c r="K23" s="39">
        <f t="shared" si="7"/>
        <v>362</v>
      </c>
      <c r="L23" s="38">
        <f t="shared" si="8"/>
        <v>0.99178082191780825</v>
      </c>
    </row>
    <row r="24" spans="1:12">
      <c r="A24" s="32" t="s">
        <v>201</v>
      </c>
      <c r="B24" s="32" t="s">
        <v>228</v>
      </c>
      <c r="C24" s="32" t="s">
        <v>229</v>
      </c>
      <c r="D24" s="32"/>
      <c r="E24" s="32">
        <v>184</v>
      </c>
      <c r="F24" s="5"/>
      <c r="G24" s="171" t="s">
        <v>32</v>
      </c>
      <c r="H24" s="171">
        <v>15</v>
      </c>
      <c r="I24" s="38">
        <f t="shared" si="6"/>
        <v>8.1521739130434784E-2</v>
      </c>
      <c r="J24" s="62"/>
      <c r="K24" s="39">
        <f t="shared" si="7"/>
        <v>169</v>
      </c>
      <c r="L24" s="38">
        <f t="shared" si="8"/>
        <v>0.91847826086956519</v>
      </c>
    </row>
    <row r="25" spans="1:12">
      <c r="A25" s="32" t="s">
        <v>201</v>
      </c>
      <c r="B25" s="32" t="s">
        <v>230</v>
      </c>
      <c r="C25" s="32" t="s">
        <v>231</v>
      </c>
      <c r="D25" s="32"/>
      <c r="E25" s="32">
        <v>365</v>
      </c>
      <c r="F25" s="5"/>
      <c r="G25" s="171"/>
      <c r="H25" s="171"/>
      <c r="I25" s="38">
        <f t="shared" si="6"/>
        <v>0</v>
      </c>
      <c r="J25" s="62"/>
      <c r="K25" s="39">
        <f t="shared" si="7"/>
        <v>365</v>
      </c>
      <c r="L25" s="38">
        <f t="shared" si="8"/>
        <v>1</v>
      </c>
    </row>
    <row r="26" spans="1:12">
      <c r="A26" s="32" t="s">
        <v>201</v>
      </c>
      <c r="B26" s="32" t="s">
        <v>232</v>
      </c>
      <c r="C26" s="32" t="s">
        <v>233</v>
      </c>
      <c r="D26" s="32"/>
      <c r="E26" s="32">
        <v>365</v>
      </c>
      <c r="F26" s="5"/>
      <c r="G26" s="171"/>
      <c r="H26" s="171"/>
      <c r="I26" s="38">
        <f t="shared" si="6"/>
        <v>0</v>
      </c>
      <c r="J26" s="62"/>
      <c r="K26" s="39">
        <f t="shared" si="7"/>
        <v>365</v>
      </c>
      <c r="L26" s="38">
        <f t="shared" si="8"/>
        <v>1</v>
      </c>
    </row>
    <row r="27" spans="1:12">
      <c r="A27" s="32" t="s">
        <v>201</v>
      </c>
      <c r="B27" s="32" t="s">
        <v>234</v>
      </c>
      <c r="C27" s="32" t="s">
        <v>235</v>
      </c>
      <c r="D27" s="32"/>
      <c r="E27" s="32">
        <v>365</v>
      </c>
      <c r="F27" s="5"/>
      <c r="G27" s="171" t="s">
        <v>32</v>
      </c>
      <c r="H27" s="35">
        <v>8</v>
      </c>
      <c r="I27" s="38">
        <f t="shared" si="3"/>
        <v>2.1917808219178082E-2</v>
      </c>
      <c r="J27" s="62"/>
      <c r="K27" s="39">
        <f t="shared" si="4"/>
        <v>357</v>
      </c>
      <c r="L27" s="38">
        <f t="shared" si="5"/>
        <v>0.9780821917808219</v>
      </c>
    </row>
    <row r="28" spans="1:12">
      <c r="A28" s="32" t="s">
        <v>201</v>
      </c>
      <c r="B28" s="32" t="s">
        <v>236</v>
      </c>
      <c r="C28" s="32" t="s">
        <v>237</v>
      </c>
      <c r="D28" s="32"/>
      <c r="E28" s="32">
        <v>365</v>
      </c>
      <c r="F28" s="5"/>
      <c r="G28" s="145" t="s">
        <v>32</v>
      </c>
      <c r="H28" s="145">
        <v>119</v>
      </c>
      <c r="I28" s="38">
        <f t="shared" si="3"/>
        <v>0.32602739726027397</v>
      </c>
      <c r="J28" s="62"/>
      <c r="K28" s="39">
        <f t="shared" si="4"/>
        <v>246</v>
      </c>
      <c r="L28" s="38">
        <f t="shared" si="5"/>
        <v>0.67397260273972603</v>
      </c>
    </row>
    <row r="29" spans="1:12">
      <c r="A29" s="144" t="s">
        <v>201</v>
      </c>
      <c r="B29" s="144" t="s">
        <v>238</v>
      </c>
      <c r="C29" s="144" t="s">
        <v>239</v>
      </c>
      <c r="D29" s="144"/>
      <c r="E29" s="144">
        <v>365</v>
      </c>
      <c r="F29" s="63"/>
      <c r="G29" s="65"/>
      <c r="H29" s="65"/>
      <c r="I29" s="40">
        <f t="shared" si="3"/>
        <v>0</v>
      </c>
      <c r="J29" s="64"/>
      <c r="K29" s="41">
        <f t="shared" si="4"/>
        <v>365</v>
      </c>
      <c r="L29" s="40">
        <f t="shared" si="5"/>
        <v>1</v>
      </c>
    </row>
    <row r="30" spans="1:12">
      <c r="A30" s="32"/>
      <c r="B30" s="33">
        <f>COUNTA(B14:B29)</f>
        <v>16</v>
      </c>
      <c r="C30" s="32"/>
      <c r="E30" s="36">
        <f>SUM(E14:E29)</f>
        <v>5478</v>
      </c>
      <c r="F30" s="42"/>
      <c r="G30" s="33">
        <f>COUNTA(G14:G29)</f>
        <v>11</v>
      </c>
      <c r="H30" s="36">
        <f>SUM(H14:H29)</f>
        <v>311</v>
      </c>
      <c r="I30" s="43">
        <f>H30/E30</f>
        <v>5.6772544724351955E-2</v>
      </c>
      <c r="J30" s="44"/>
      <c r="K30" s="52">
        <f>E30-H30</f>
        <v>5167</v>
      </c>
      <c r="L30" s="43">
        <f>K30/E30</f>
        <v>0.943227455275648</v>
      </c>
    </row>
    <row r="31" spans="1:12" ht="8.25" customHeight="1">
      <c r="A31" s="32"/>
      <c r="B31" s="32"/>
      <c r="C31" s="32"/>
      <c r="G31" s="136"/>
      <c r="H31" s="35"/>
      <c r="I31" s="37"/>
      <c r="J31" s="37"/>
      <c r="K31" s="37"/>
      <c r="L31" s="37"/>
    </row>
    <row r="32" spans="1:12">
      <c r="A32" s="32" t="s">
        <v>243</v>
      </c>
      <c r="B32" s="32" t="s">
        <v>248</v>
      </c>
      <c r="C32" s="32" t="s">
        <v>249</v>
      </c>
      <c r="D32" s="69"/>
      <c r="E32" s="69">
        <v>184</v>
      </c>
      <c r="F32" s="5"/>
      <c r="G32" s="145"/>
      <c r="H32" s="145"/>
      <c r="I32" s="38">
        <f t="shared" ref="I32:I33" si="9">H32/E32</f>
        <v>0</v>
      </c>
      <c r="J32" s="62"/>
      <c r="K32" s="39">
        <f t="shared" ref="K32:K33" si="10">E32-H32</f>
        <v>184</v>
      </c>
      <c r="L32" s="38">
        <f t="shared" ref="L32:L33" si="11">K32/E32</f>
        <v>1</v>
      </c>
    </row>
    <row r="33" spans="1:12">
      <c r="A33" s="144" t="s">
        <v>243</v>
      </c>
      <c r="B33" s="144" t="s">
        <v>250</v>
      </c>
      <c r="C33" s="144" t="s">
        <v>251</v>
      </c>
      <c r="D33" s="70"/>
      <c r="E33" s="70">
        <v>184</v>
      </c>
      <c r="F33" s="63"/>
      <c r="G33" s="65"/>
      <c r="H33" s="65"/>
      <c r="I33" s="40">
        <f t="shared" si="9"/>
        <v>0</v>
      </c>
      <c r="J33" s="64"/>
      <c r="K33" s="41">
        <f t="shared" si="10"/>
        <v>184</v>
      </c>
      <c r="L33" s="40">
        <f t="shared" si="11"/>
        <v>1</v>
      </c>
    </row>
    <row r="34" spans="1:12">
      <c r="A34" s="32"/>
      <c r="B34" s="33">
        <f>COUNTA(B32:B33)</f>
        <v>2</v>
      </c>
      <c r="C34" s="32"/>
      <c r="E34" s="36">
        <f>SUM(E32:E33)</f>
        <v>368</v>
      </c>
      <c r="F34" s="42"/>
      <c r="G34" s="33">
        <f>COUNTA(G32:G33)</f>
        <v>0</v>
      </c>
      <c r="H34" s="36">
        <f>SUM(H32:H33)</f>
        <v>0</v>
      </c>
      <c r="I34" s="43">
        <f>H34/E34</f>
        <v>0</v>
      </c>
      <c r="J34" s="44"/>
      <c r="K34" s="52">
        <f>E34-H34</f>
        <v>368</v>
      </c>
      <c r="L34" s="43">
        <f>K34/E34</f>
        <v>1</v>
      </c>
    </row>
    <row r="35" spans="1:12">
      <c r="A35" s="32"/>
      <c r="B35" s="33"/>
      <c r="C35" s="32"/>
      <c r="E35" s="36"/>
      <c r="F35" s="42"/>
      <c r="G35" s="33"/>
      <c r="H35" s="36"/>
      <c r="I35" s="43"/>
      <c r="J35" s="131"/>
      <c r="K35" s="52"/>
      <c r="L35" s="43"/>
    </row>
    <row r="36" spans="1:12">
      <c r="A36" s="32"/>
      <c r="B36" s="154"/>
      <c r="C36" s="155"/>
      <c r="D36" s="156"/>
      <c r="E36" s="173"/>
      <c r="F36" s="174"/>
      <c r="G36" s="174"/>
      <c r="H36" s="186"/>
      <c r="I36" s="43"/>
      <c r="J36" s="170"/>
      <c r="K36" s="52"/>
      <c r="L36" s="43"/>
    </row>
    <row r="37" spans="1:12">
      <c r="A37" s="32"/>
      <c r="B37" s="157"/>
      <c r="C37" s="158" t="s">
        <v>261</v>
      </c>
      <c r="D37" s="159"/>
      <c r="E37" s="176"/>
      <c r="F37" s="177"/>
      <c r="G37" s="177"/>
      <c r="H37" s="187"/>
      <c r="I37" s="43"/>
      <c r="J37" s="170"/>
      <c r="K37" s="52"/>
      <c r="L37" s="43"/>
    </row>
    <row r="38" spans="1:12">
      <c r="A38" s="32"/>
      <c r="B38" s="161"/>
      <c r="C38" s="158" t="s">
        <v>262</v>
      </c>
      <c r="D38" s="159"/>
      <c r="E38" s="176"/>
      <c r="F38" s="177"/>
      <c r="G38" s="177"/>
      <c r="H38" s="187"/>
      <c r="I38" s="43"/>
      <c r="J38" s="170"/>
      <c r="K38" s="52"/>
      <c r="L38" s="43"/>
    </row>
    <row r="39" spans="1:12">
      <c r="A39" s="32"/>
      <c r="B39" s="161"/>
      <c r="C39" s="158" t="s">
        <v>263</v>
      </c>
      <c r="D39" s="162"/>
      <c r="E39" s="179"/>
      <c r="F39" s="177"/>
      <c r="G39" s="177"/>
      <c r="H39" s="187"/>
      <c r="I39" s="43"/>
      <c r="J39" s="170"/>
      <c r="K39" s="52"/>
      <c r="L39" s="43"/>
    </row>
    <row r="40" spans="1:12">
      <c r="A40" s="32"/>
      <c r="B40" s="163"/>
      <c r="C40" s="164"/>
      <c r="D40" s="165"/>
      <c r="E40" s="180"/>
      <c r="F40" s="181"/>
      <c r="G40" s="181"/>
      <c r="H40" s="188"/>
      <c r="I40" s="43"/>
      <c r="J40" s="170"/>
      <c r="K40" s="52"/>
      <c r="L40" s="43"/>
    </row>
    <row r="41" spans="1:12">
      <c r="A41" s="32"/>
      <c r="B41" s="33"/>
      <c r="C41" s="32"/>
      <c r="E41" s="36"/>
      <c r="F41" s="42"/>
      <c r="G41" s="33"/>
      <c r="H41" s="36"/>
      <c r="I41" s="43"/>
      <c r="J41" s="170"/>
      <c r="K41" s="52"/>
      <c r="L41" s="43"/>
    </row>
    <row r="42" spans="1:12">
      <c r="A42" s="32"/>
      <c r="B42" s="33"/>
      <c r="C42" s="32"/>
      <c r="E42" s="36"/>
      <c r="F42" s="42"/>
      <c r="G42" s="33"/>
      <c r="H42" s="36"/>
      <c r="I42" s="43"/>
      <c r="J42" s="183"/>
      <c r="K42" s="52"/>
      <c r="L42" s="43"/>
    </row>
    <row r="43" spans="1:12">
      <c r="A43" s="32"/>
      <c r="B43" s="33"/>
      <c r="C43" s="32"/>
      <c r="E43" s="36"/>
      <c r="F43" s="42"/>
      <c r="G43" s="33"/>
      <c r="H43" s="36"/>
      <c r="I43" s="43"/>
      <c r="J43" s="72"/>
      <c r="K43" s="52"/>
      <c r="L43" s="43"/>
    </row>
    <row r="44" spans="1:12">
      <c r="B44" s="100" t="s">
        <v>153</v>
      </c>
      <c r="C44" s="116"/>
      <c r="D44" s="117"/>
      <c r="G44" s="37"/>
      <c r="H44" s="37"/>
    </row>
    <row r="45" spans="1:12">
      <c r="B45" s="100"/>
      <c r="C45" s="119" t="s">
        <v>116</v>
      </c>
      <c r="D45" s="117"/>
      <c r="E45" s="99">
        <f>SUM(B12+B30+B34)</f>
        <v>27</v>
      </c>
      <c r="G45" s="37"/>
      <c r="H45" s="37"/>
    </row>
    <row r="46" spans="1:12">
      <c r="B46" s="100"/>
      <c r="C46" s="119" t="s">
        <v>154</v>
      </c>
      <c r="D46" s="117"/>
      <c r="E46" s="98">
        <f>SUM(E12+E30+E34)</f>
        <v>8585</v>
      </c>
      <c r="G46" s="37"/>
      <c r="H46" s="37"/>
    </row>
    <row r="47" spans="1:12">
      <c r="B47" s="118"/>
      <c r="C47" s="119" t="s">
        <v>144</v>
      </c>
      <c r="D47" s="99"/>
      <c r="E47" s="99">
        <f>SUM(G12+G30+G34)</f>
        <v>13</v>
      </c>
      <c r="G47" s="37"/>
      <c r="H47" s="37"/>
    </row>
    <row r="48" spans="1:12">
      <c r="B48" s="118"/>
      <c r="C48" s="119" t="s">
        <v>155</v>
      </c>
      <c r="D48" s="99" t="e">
        <f>SUM(D31+#REF!+D34+#REF!)</f>
        <v>#REF!</v>
      </c>
      <c r="E48" s="98">
        <f>SUM(H12+H30+H34)</f>
        <v>340</v>
      </c>
      <c r="G48" s="37"/>
      <c r="H48" s="37"/>
    </row>
    <row r="49" spans="2:8">
      <c r="B49" s="118"/>
      <c r="C49" s="119" t="s">
        <v>156</v>
      </c>
      <c r="D49" s="99" t="e">
        <f>SUM(E31+#REF!+E34+#REF!)</f>
        <v>#REF!</v>
      </c>
      <c r="E49" s="127">
        <f>E48/E46</f>
        <v>3.9603960396039604E-2</v>
      </c>
      <c r="G49" s="37"/>
      <c r="H49" s="37"/>
    </row>
    <row r="50" spans="2:8">
      <c r="C50" s="119" t="s">
        <v>157</v>
      </c>
      <c r="E50" s="98">
        <f>SUM(K12+K30+K34)</f>
        <v>8245</v>
      </c>
      <c r="G50" s="37"/>
      <c r="H50" s="37"/>
    </row>
    <row r="51" spans="2:8">
      <c r="C51" s="119" t="s">
        <v>158</v>
      </c>
      <c r="E51" s="127">
        <f>E50/E46</f>
        <v>0.96039603960396036</v>
      </c>
      <c r="G51" s="37"/>
      <c r="H51" s="37"/>
    </row>
    <row r="52" spans="2:8">
      <c r="G52" s="37"/>
      <c r="H52" s="37"/>
    </row>
    <row r="53" spans="2:8">
      <c r="G53" s="37"/>
      <c r="H53" s="37"/>
    </row>
    <row r="54" spans="2:8">
      <c r="G54" s="37"/>
      <c r="H54" s="37"/>
    </row>
    <row r="55" spans="2:8">
      <c r="G55" s="37"/>
      <c r="H55" s="37"/>
    </row>
    <row r="56" spans="2:8">
      <c r="G56" s="37"/>
      <c r="H56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Georgia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3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3" customWidth="1"/>
    <col min="5" max="5" width="8.5703125" style="53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72</v>
      </c>
      <c r="E1" s="74" t="s">
        <v>264</v>
      </c>
      <c r="F1" s="3" t="s">
        <v>75</v>
      </c>
      <c r="G1" s="3" t="s">
        <v>73</v>
      </c>
      <c r="H1" s="3" t="s">
        <v>74</v>
      </c>
      <c r="I1" s="15" t="s">
        <v>30</v>
      </c>
      <c r="J1" s="3" t="s">
        <v>42</v>
      </c>
      <c r="K1" s="3" t="s">
        <v>17</v>
      </c>
      <c r="L1" s="3" t="s">
        <v>18</v>
      </c>
    </row>
    <row r="2" spans="1:12" ht="12.75" customHeight="1">
      <c r="A2" s="32" t="s">
        <v>174</v>
      </c>
      <c r="B2" s="32" t="s">
        <v>187</v>
      </c>
      <c r="C2" s="32" t="s">
        <v>188</v>
      </c>
      <c r="D2" s="32">
        <v>1</v>
      </c>
      <c r="E2" s="148">
        <v>1</v>
      </c>
      <c r="F2" s="69" t="s">
        <v>32</v>
      </c>
      <c r="G2" s="54">
        <v>1</v>
      </c>
      <c r="H2" s="32" t="s">
        <v>260</v>
      </c>
      <c r="I2" s="32">
        <v>365</v>
      </c>
      <c r="J2" s="13"/>
      <c r="K2" s="171"/>
      <c r="L2" s="134">
        <f>K2/I2</f>
        <v>0</v>
      </c>
    </row>
    <row r="3" spans="1:12" ht="12.75" customHeight="1">
      <c r="A3" s="32" t="s">
        <v>174</v>
      </c>
      <c r="B3" s="32" t="s">
        <v>189</v>
      </c>
      <c r="C3" s="32" t="s">
        <v>190</v>
      </c>
      <c r="D3" s="32">
        <v>1</v>
      </c>
      <c r="E3" s="148">
        <v>1.4</v>
      </c>
      <c r="F3" s="69" t="s">
        <v>32</v>
      </c>
      <c r="G3" s="54">
        <v>1</v>
      </c>
      <c r="H3" s="32" t="s">
        <v>260</v>
      </c>
      <c r="I3" s="32">
        <v>365</v>
      </c>
      <c r="J3" s="171"/>
      <c r="K3" s="171"/>
      <c r="L3" s="134">
        <f t="shared" ref="L3:L6" si="0">K3/I3</f>
        <v>0</v>
      </c>
    </row>
    <row r="4" spans="1:12" ht="12.75" customHeight="1">
      <c r="A4" s="32" t="s">
        <v>174</v>
      </c>
      <c r="B4" s="32" t="s">
        <v>191</v>
      </c>
      <c r="C4" s="32" t="s">
        <v>192</v>
      </c>
      <c r="D4" s="32">
        <v>1</v>
      </c>
      <c r="E4" s="148">
        <v>1.8</v>
      </c>
      <c r="F4" s="69" t="s">
        <v>32</v>
      </c>
      <c r="G4" s="54">
        <v>1</v>
      </c>
      <c r="H4" s="32" t="s">
        <v>260</v>
      </c>
      <c r="I4" s="32">
        <v>365</v>
      </c>
      <c r="J4" s="171" t="s">
        <v>32</v>
      </c>
      <c r="K4" s="171">
        <v>29</v>
      </c>
      <c r="L4" s="134">
        <f t="shared" si="0"/>
        <v>7.9452054794520555E-2</v>
      </c>
    </row>
    <row r="5" spans="1:12" ht="12.75" customHeight="1">
      <c r="A5" s="32" t="s">
        <v>174</v>
      </c>
      <c r="B5" s="32" t="s">
        <v>193</v>
      </c>
      <c r="C5" s="32" t="s">
        <v>194</v>
      </c>
      <c r="D5" s="32">
        <v>1</v>
      </c>
      <c r="E5" s="148">
        <v>0.8</v>
      </c>
      <c r="F5" s="69" t="s">
        <v>32</v>
      </c>
      <c r="G5" s="54">
        <v>1</v>
      </c>
      <c r="H5" s="32" t="s">
        <v>260</v>
      </c>
      <c r="I5" s="32">
        <v>365</v>
      </c>
      <c r="J5" s="171"/>
      <c r="K5" s="171"/>
      <c r="L5" s="134">
        <f t="shared" si="0"/>
        <v>0</v>
      </c>
    </row>
    <row r="6" spans="1:12" ht="12.75" customHeight="1">
      <c r="A6" s="144" t="s">
        <v>174</v>
      </c>
      <c r="B6" s="144" t="s">
        <v>195</v>
      </c>
      <c r="C6" s="144" t="s">
        <v>196</v>
      </c>
      <c r="D6" s="144">
        <v>1</v>
      </c>
      <c r="E6" s="149">
        <v>0.7</v>
      </c>
      <c r="F6" s="70" t="s">
        <v>32</v>
      </c>
      <c r="G6" s="139">
        <v>1</v>
      </c>
      <c r="H6" s="144" t="s">
        <v>260</v>
      </c>
      <c r="I6" s="144">
        <v>365</v>
      </c>
      <c r="J6" s="65"/>
      <c r="K6" s="65"/>
      <c r="L6" s="135">
        <f t="shared" si="0"/>
        <v>0</v>
      </c>
    </row>
    <row r="7" spans="1:12" ht="12.75" customHeight="1">
      <c r="A7" s="32"/>
      <c r="B7" s="33">
        <f>COUNTA(B2:B6)</f>
        <v>5</v>
      </c>
      <c r="C7" s="32"/>
      <c r="D7" s="73">
        <f>COUNTIF(D2:D6, "1")</f>
        <v>5</v>
      </c>
      <c r="E7" s="146">
        <f>SUM(E2:E6)</f>
        <v>5.7</v>
      </c>
      <c r="F7" s="78">
        <f>G7/B7</f>
        <v>1</v>
      </c>
      <c r="G7" s="33">
        <f>COUNTIF(G2:G6, "&gt;0")</f>
        <v>5</v>
      </c>
      <c r="H7" s="60"/>
      <c r="I7" s="36">
        <f>SUM(I2:I6)</f>
        <v>1825</v>
      </c>
      <c r="J7" s="33">
        <f>COUNTA(J2:J6)</f>
        <v>1</v>
      </c>
      <c r="K7" s="36">
        <f>SUM(K2:K6)</f>
        <v>29</v>
      </c>
      <c r="L7" s="43">
        <f>K7/I7</f>
        <v>1.589041095890411E-2</v>
      </c>
    </row>
    <row r="8" spans="1:12" ht="12.75" customHeight="1">
      <c r="A8" s="32"/>
      <c r="B8" s="32"/>
      <c r="C8" s="32"/>
      <c r="D8" s="54"/>
      <c r="E8" s="147"/>
      <c r="F8" s="54"/>
      <c r="G8" s="54"/>
      <c r="H8" s="54"/>
      <c r="I8" s="36"/>
      <c r="J8" s="33"/>
      <c r="K8" s="36"/>
      <c r="L8" s="43"/>
    </row>
    <row r="9" spans="1:12" ht="12.75" customHeight="1">
      <c r="A9" s="32" t="s">
        <v>201</v>
      </c>
      <c r="B9" s="32" t="s">
        <v>202</v>
      </c>
      <c r="C9" s="32" t="s">
        <v>203</v>
      </c>
      <c r="D9" s="32">
        <v>1</v>
      </c>
      <c r="E9" s="148">
        <v>0.4</v>
      </c>
      <c r="F9" s="69" t="s">
        <v>32</v>
      </c>
      <c r="G9" s="54">
        <v>1</v>
      </c>
      <c r="H9" s="32" t="s">
        <v>260</v>
      </c>
      <c r="I9" s="32">
        <v>365</v>
      </c>
      <c r="J9" s="171" t="s">
        <v>32</v>
      </c>
      <c r="K9" s="171">
        <v>4</v>
      </c>
      <c r="L9" s="134">
        <f t="shared" ref="L9:L20" si="1">K9/I9</f>
        <v>1.0958904109589041E-2</v>
      </c>
    </row>
    <row r="10" spans="1:12" ht="12.75" customHeight="1">
      <c r="A10" s="32" t="s">
        <v>201</v>
      </c>
      <c r="B10" s="32" t="s">
        <v>204</v>
      </c>
      <c r="C10" s="32" t="s">
        <v>205</v>
      </c>
      <c r="D10" s="32">
        <v>1</v>
      </c>
      <c r="E10" s="148">
        <v>1.6</v>
      </c>
      <c r="F10" s="69" t="s">
        <v>32</v>
      </c>
      <c r="G10" s="54">
        <v>1</v>
      </c>
      <c r="H10" s="32" t="s">
        <v>260</v>
      </c>
      <c r="I10" s="32">
        <v>365</v>
      </c>
      <c r="J10" s="171" t="s">
        <v>32</v>
      </c>
      <c r="K10" s="171">
        <v>2</v>
      </c>
      <c r="L10" s="134">
        <f t="shared" si="1"/>
        <v>5.4794520547945206E-3</v>
      </c>
    </row>
    <row r="11" spans="1:12" ht="12.75" customHeight="1">
      <c r="A11" s="32" t="s">
        <v>201</v>
      </c>
      <c r="B11" s="32" t="s">
        <v>206</v>
      </c>
      <c r="C11" s="32" t="s">
        <v>207</v>
      </c>
      <c r="D11" s="32">
        <v>1</v>
      </c>
      <c r="E11" s="148">
        <v>0.6</v>
      </c>
      <c r="F11" s="69" t="s">
        <v>32</v>
      </c>
      <c r="G11" s="54">
        <v>1</v>
      </c>
      <c r="H11" s="32" t="s">
        <v>260</v>
      </c>
      <c r="I11" s="32">
        <v>365</v>
      </c>
      <c r="J11" s="171"/>
      <c r="K11" s="171"/>
      <c r="L11" s="134">
        <f t="shared" si="1"/>
        <v>0</v>
      </c>
    </row>
    <row r="12" spans="1:12" ht="12.75" customHeight="1">
      <c r="A12" s="32" t="s">
        <v>201</v>
      </c>
      <c r="B12" s="32" t="s">
        <v>210</v>
      </c>
      <c r="C12" s="32" t="s">
        <v>211</v>
      </c>
      <c r="D12" s="32">
        <v>1</v>
      </c>
      <c r="E12" s="148">
        <v>1</v>
      </c>
      <c r="F12" s="69" t="s">
        <v>32</v>
      </c>
      <c r="G12" s="54">
        <v>1</v>
      </c>
      <c r="H12" s="32" t="s">
        <v>260</v>
      </c>
      <c r="I12" s="32">
        <v>365</v>
      </c>
      <c r="J12" s="171" t="s">
        <v>32</v>
      </c>
      <c r="K12" s="171">
        <v>2</v>
      </c>
      <c r="L12" s="134">
        <f t="shared" si="1"/>
        <v>5.4794520547945206E-3</v>
      </c>
    </row>
    <row r="13" spans="1:12" ht="12.75" customHeight="1">
      <c r="A13" s="32" t="s">
        <v>201</v>
      </c>
      <c r="B13" s="32" t="s">
        <v>212</v>
      </c>
      <c r="C13" s="32" t="s">
        <v>213</v>
      </c>
      <c r="D13" s="32">
        <v>1</v>
      </c>
      <c r="E13" s="148">
        <v>0.9</v>
      </c>
      <c r="F13" s="69" t="s">
        <v>32</v>
      </c>
      <c r="G13" s="54">
        <v>1</v>
      </c>
      <c r="H13" s="32" t="s">
        <v>260</v>
      </c>
      <c r="I13" s="32">
        <v>365</v>
      </c>
      <c r="J13" s="171"/>
      <c r="K13" s="171"/>
      <c r="L13" s="134">
        <f t="shared" si="1"/>
        <v>0</v>
      </c>
    </row>
    <row r="14" spans="1:12" ht="12.75" customHeight="1">
      <c r="A14" s="32" t="s">
        <v>201</v>
      </c>
      <c r="B14" s="32" t="s">
        <v>214</v>
      </c>
      <c r="C14" s="32" t="s">
        <v>215</v>
      </c>
      <c r="D14" s="32">
        <v>1</v>
      </c>
      <c r="E14" s="148">
        <v>0.9</v>
      </c>
      <c r="F14" s="69" t="s">
        <v>32</v>
      </c>
      <c r="G14" s="54">
        <v>1</v>
      </c>
      <c r="H14" s="32" t="s">
        <v>260</v>
      </c>
      <c r="I14" s="32">
        <v>365</v>
      </c>
      <c r="J14" s="171" t="s">
        <v>32</v>
      </c>
      <c r="K14" s="171">
        <v>8</v>
      </c>
      <c r="L14" s="134">
        <f t="shared" si="1"/>
        <v>2.1917808219178082E-2</v>
      </c>
    </row>
    <row r="15" spans="1:12" ht="12.75" customHeight="1">
      <c r="A15" s="32" t="s">
        <v>201</v>
      </c>
      <c r="B15" s="32" t="s">
        <v>216</v>
      </c>
      <c r="C15" s="32" t="s">
        <v>217</v>
      </c>
      <c r="D15" s="32">
        <v>1</v>
      </c>
      <c r="E15" s="148">
        <v>1.95</v>
      </c>
      <c r="F15" s="69" t="s">
        <v>32</v>
      </c>
      <c r="G15" s="54">
        <v>1</v>
      </c>
      <c r="H15" s="32" t="s">
        <v>260</v>
      </c>
      <c r="I15" s="32">
        <v>365</v>
      </c>
      <c r="J15" s="171" t="s">
        <v>32</v>
      </c>
      <c r="K15" s="171">
        <v>139</v>
      </c>
      <c r="L15" s="134">
        <f t="shared" si="1"/>
        <v>0.38082191780821917</v>
      </c>
    </row>
    <row r="16" spans="1:12" ht="12.75" customHeight="1">
      <c r="A16" s="32" t="s">
        <v>201</v>
      </c>
      <c r="B16" s="32" t="s">
        <v>218</v>
      </c>
      <c r="C16" s="32" t="s">
        <v>219</v>
      </c>
      <c r="D16" s="32">
        <v>1</v>
      </c>
      <c r="E16" s="148">
        <v>4</v>
      </c>
      <c r="F16" s="69" t="s">
        <v>32</v>
      </c>
      <c r="G16" s="54">
        <v>1</v>
      </c>
      <c r="H16" s="32" t="s">
        <v>260</v>
      </c>
      <c r="I16" s="32">
        <v>365</v>
      </c>
      <c r="J16" s="171" t="s">
        <v>32</v>
      </c>
      <c r="K16" s="171">
        <v>3</v>
      </c>
      <c r="L16" s="134">
        <f t="shared" si="1"/>
        <v>8.21917808219178E-3</v>
      </c>
    </row>
    <row r="17" spans="1:12" ht="12.75" customHeight="1">
      <c r="A17" s="32" t="s">
        <v>201</v>
      </c>
      <c r="B17" s="32" t="s">
        <v>222</v>
      </c>
      <c r="C17" s="32" t="s">
        <v>223</v>
      </c>
      <c r="D17" s="32">
        <v>1</v>
      </c>
      <c r="E17" s="148">
        <v>0.5</v>
      </c>
      <c r="F17" s="69" t="s">
        <v>32</v>
      </c>
      <c r="G17" s="54">
        <v>1</v>
      </c>
      <c r="H17" s="32" t="s">
        <v>260</v>
      </c>
      <c r="I17" s="32">
        <v>365</v>
      </c>
      <c r="J17" s="171" t="s">
        <v>32</v>
      </c>
      <c r="K17" s="171">
        <v>3</v>
      </c>
      <c r="L17" s="134">
        <f t="shared" si="1"/>
        <v>8.21917808219178E-3</v>
      </c>
    </row>
    <row r="18" spans="1:12" ht="12.75" customHeight="1">
      <c r="A18" s="32" t="s">
        <v>201</v>
      </c>
      <c r="B18" s="32" t="s">
        <v>234</v>
      </c>
      <c r="C18" s="32" t="s">
        <v>235</v>
      </c>
      <c r="D18" s="32">
        <v>1</v>
      </c>
      <c r="E18" s="148">
        <v>1.4</v>
      </c>
      <c r="F18" s="69" t="s">
        <v>32</v>
      </c>
      <c r="G18" s="54">
        <v>1</v>
      </c>
      <c r="H18" s="32" t="s">
        <v>260</v>
      </c>
      <c r="I18" s="32">
        <v>365</v>
      </c>
      <c r="J18" s="171" t="s">
        <v>32</v>
      </c>
      <c r="K18" s="171">
        <v>8</v>
      </c>
      <c r="L18" s="134">
        <f t="shared" si="1"/>
        <v>2.1917808219178082E-2</v>
      </c>
    </row>
    <row r="19" spans="1:12" ht="12.75" customHeight="1">
      <c r="A19" s="32" t="s">
        <v>201</v>
      </c>
      <c r="B19" s="32" t="s">
        <v>236</v>
      </c>
      <c r="C19" s="32" t="s">
        <v>237</v>
      </c>
      <c r="D19" s="32">
        <v>1</v>
      </c>
      <c r="E19" s="148">
        <v>0.8</v>
      </c>
      <c r="F19" s="69" t="s">
        <v>32</v>
      </c>
      <c r="G19" s="54">
        <v>1</v>
      </c>
      <c r="H19" s="32" t="s">
        <v>260</v>
      </c>
      <c r="I19" s="32">
        <v>365</v>
      </c>
      <c r="J19" s="171" t="s">
        <v>32</v>
      </c>
      <c r="K19" s="171">
        <v>119</v>
      </c>
      <c r="L19" s="134">
        <f t="shared" si="1"/>
        <v>0.32602739726027397</v>
      </c>
    </row>
    <row r="20" spans="1:12" ht="12.75" customHeight="1">
      <c r="A20" s="144" t="s">
        <v>201</v>
      </c>
      <c r="B20" s="144" t="s">
        <v>238</v>
      </c>
      <c r="C20" s="144" t="s">
        <v>239</v>
      </c>
      <c r="D20" s="144">
        <v>1</v>
      </c>
      <c r="E20" s="149">
        <v>1.5</v>
      </c>
      <c r="F20" s="70" t="s">
        <v>32</v>
      </c>
      <c r="G20" s="139">
        <v>1</v>
      </c>
      <c r="H20" s="144" t="s">
        <v>260</v>
      </c>
      <c r="I20" s="144">
        <v>365</v>
      </c>
      <c r="J20" s="65"/>
      <c r="K20" s="65"/>
      <c r="L20" s="135">
        <f t="shared" si="1"/>
        <v>0</v>
      </c>
    </row>
    <row r="21" spans="1:12" ht="12.75" customHeight="1">
      <c r="A21" s="32"/>
      <c r="B21" s="33">
        <f>COUNTA(B9:B20)</f>
        <v>12</v>
      </c>
      <c r="C21" s="32"/>
      <c r="D21" s="73">
        <f>COUNTIF(D9:D20, "1")</f>
        <v>12</v>
      </c>
      <c r="E21" s="146">
        <f>SUM(E9:E20)</f>
        <v>15.550000000000002</v>
      </c>
      <c r="F21" s="78">
        <f>G21/B21</f>
        <v>1</v>
      </c>
      <c r="G21" s="33">
        <f>COUNTIF(G9:G20, "&gt;0")</f>
        <v>12</v>
      </c>
      <c r="H21" s="32"/>
      <c r="I21" s="36">
        <f>SUM(I9:I20)</f>
        <v>4380</v>
      </c>
      <c r="J21" s="33">
        <f>COUNTA(J9:J20)</f>
        <v>9</v>
      </c>
      <c r="K21" s="36">
        <f>SUM(K9:K20)</f>
        <v>288</v>
      </c>
      <c r="L21" s="43">
        <f>K21/I21</f>
        <v>6.575342465753424E-2</v>
      </c>
    </row>
    <row r="22" spans="1:12" ht="12.75" customHeight="1">
      <c r="A22" s="32"/>
      <c r="B22" s="33"/>
      <c r="C22" s="32"/>
      <c r="D22" s="73"/>
      <c r="E22" s="146"/>
      <c r="F22" s="78"/>
      <c r="G22" s="33"/>
      <c r="H22" s="32"/>
      <c r="I22" s="36"/>
      <c r="J22" s="33"/>
      <c r="K22" s="36"/>
      <c r="L22" s="43"/>
    </row>
    <row r="23" spans="1:12" ht="12.75" customHeight="1">
      <c r="A23" s="45"/>
      <c r="B23" s="45"/>
      <c r="C23" s="45"/>
      <c r="D23" s="55"/>
      <c r="E23" s="55"/>
      <c r="F23" s="136"/>
      <c r="G23" s="136"/>
      <c r="H23" s="136"/>
      <c r="I23" s="45"/>
      <c r="J23" s="45"/>
      <c r="K23" s="45"/>
      <c r="L23" s="45"/>
    </row>
    <row r="24" spans="1:12" s="6" customFormat="1" ht="12.75" customHeight="1">
      <c r="A24" s="136"/>
      <c r="B24" s="136"/>
      <c r="C24" s="103" t="s">
        <v>78</v>
      </c>
      <c r="D24" s="116"/>
      <c r="E24" s="116"/>
      <c r="F24" s="57"/>
      <c r="G24" s="35"/>
      <c r="H24" s="35"/>
      <c r="I24" s="136"/>
      <c r="J24" s="136"/>
      <c r="K24" s="136"/>
      <c r="L24" s="136"/>
    </row>
    <row r="25" spans="1:12" s="6" customFormat="1" ht="12.75" customHeight="1">
      <c r="A25" s="136"/>
      <c r="B25" s="136"/>
      <c r="C25" s="103"/>
      <c r="D25" s="119" t="s">
        <v>159</v>
      </c>
      <c r="E25" s="99">
        <f>SUM(B7+B21)</f>
        <v>17</v>
      </c>
      <c r="F25" s="136"/>
      <c r="G25" s="35"/>
      <c r="H25" s="35"/>
      <c r="I25" s="136"/>
      <c r="J25" s="136"/>
      <c r="K25" s="136"/>
      <c r="L25" s="136"/>
    </row>
    <row r="26" spans="1:12" s="6" customFormat="1" ht="12.75" customHeight="1">
      <c r="A26" s="136"/>
      <c r="B26" s="136"/>
      <c r="C26" s="103"/>
      <c r="D26" s="108" t="s">
        <v>160</v>
      </c>
      <c r="E26" s="142">
        <f>SUM(E7+E21)</f>
        <v>21.250000000000004</v>
      </c>
      <c r="F26" s="137" t="s">
        <v>257</v>
      </c>
      <c r="G26" s="35"/>
      <c r="H26" s="35"/>
      <c r="I26" s="136"/>
      <c r="J26" s="136"/>
      <c r="K26" s="136"/>
      <c r="L26" s="136"/>
    </row>
    <row r="27" spans="1:12" s="6" customFormat="1" ht="12.75" customHeight="1">
      <c r="A27" s="136"/>
      <c r="B27" s="136"/>
      <c r="C27" s="138"/>
      <c r="D27" s="108" t="s">
        <v>163</v>
      </c>
      <c r="E27" s="99">
        <f>SUM(G7+G21)</f>
        <v>17</v>
      </c>
      <c r="F27" s="136"/>
      <c r="G27" s="35"/>
      <c r="H27" s="35"/>
      <c r="I27" s="136"/>
      <c r="J27" s="136"/>
      <c r="K27" s="136"/>
      <c r="L27" s="136"/>
    </row>
    <row r="28" spans="1:12" s="6" customFormat="1" ht="12.75" customHeight="1">
      <c r="A28" s="136"/>
      <c r="B28" s="136"/>
      <c r="C28" s="138"/>
      <c r="D28" s="108" t="s">
        <v>161</v>
      </c>
      <c r="E28" s="127">
        <f>E27/E25</f>
        <v>1</v>
      </c>
      <c r="F28" s="136"/>
      <c r="G28" s="35"/>
      <c r="H28" s="35"/>
      <c r="I28" s="136"/>
      <c r="J28" s="136"/>
      <c r="K28" s="136"/>
      <c r="L28" s="136"/>
    </row>
    <row r="29" spans="1:12" s="6" customFormat="1" ht="12.75" customHeight="1">
      <c r="A29" s="136"/>
      <c r="B29" s="136"/>
      <c r="C29" s="138"/>
      <c r="D29" s="108" t="s">
        <v>164</v>
      </c>
      <c r="E29" s="98">
        <f>SUM(I7+I21)</f>
        <v>6205</v>
      </c>
      <c r="F29" s="136"/>
      <c r="G29" s="35"/>
      <c r="H29" s="35"/>
      <c r="I29" s="136"/>
      <c r="J29" s="136"/>
      <c r="K29" s="136"/>
      <c r="L29" s="136"/>
    </row>
    <row r="30" spans="1:12" s="6" customFormat="1" ht="12.75" customHeight="1">
      <c r="A30" s="136"/>
      <c r="B30" s="136"/>
      <c r="C30" s="136"/>
      <c r="D30" s="119" t="s">
        <v>165</v>
      </c>
      <c r="E30" s="98">
        <f>SUM(J7+J21)</f>
        <v>10</v>
      </c>
      <c r="F30" s="136"/>
      <c r="G30" s="35"/>
      <c r="H30" s="35"/>
      <c r="I30" s="136"/>
      <c r="J30" s="136"/>
      <c r="K30" s="136"/>
      <c r="L30" s="136"/>
    </row>
    <row r="31" spans="1:12" s="6" customFormat="1" ht="12.75" customHeight="1">
      <c r="A31" s="136"/>
      <c r="B31" s="136"/>
      <c r="C31" s="136"/>
      <c r="D31" s="119" t="s">
        <v>166</v>
      </c>
      <c r="E31" s="98">
        <f>SUM(K7+K21)</f>
        <v>317</v>
      </c>
      <c r="F31" s="136"/>
      <c r="G31" s="35"/>
      <c r="H31" s="35"/>
      <c r="I31" s="136"/>
      <c r="J31" s="136"/>
      <c r="K31" s="136"/>
      <c r="L31" s="136"/>
    </row>
    <row r="32" spans="1:12" ht="12.75" customHeight="1">
      <c r="A32" s="45"/>
      <c r="B32" s="45"/>
      <c r="C32" s="45"/>
      <c r="D32" s="108" t="s">
        <v>167</v>
      </c>
      <c r="E32" s="127">
        <f>E31/E29</f>
        <v>5.1087832393231267E-2</v>
      </c>
      <c r="F32" s="136"/>
      <c r="G32" s="136"/>
      <c r="H32" s="136"/>
      <c r="I32" s="45"/>
      <c r="J32" s="45"/>
      <c r="K32" s="45"/>
      <c r="L32" s="45"/>
    </row>
    <row r="33" spans="4:4">
      <c r="D33" s="119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Georgia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2011-06-23T19:21:25Z</cp:lastPrinted>
  <dcterms:created xsi:type="dcterms:W3CDTF">2006-12-12T20:37:17Z</dcterms:created>
  <dcterms:modified xsi:type="dcterms:W3CDTF">2011-06-23T19:22:08Z</dcterms:modified>
</cp:coreProperties>
</file>