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5" yWindow="30" windowWidth="18630" windowHeight="5895"/>
  </bookViews>
  <sheets>
    <sheet name="Summary" sheetId="8" r:id="rId1"/>
    <sheet name="Attributes" sheetId="2" r:id="rId2"/>
    <sheet name="Monitoring" sheetId="10" r:id="rId3"/>
    <sheet name="Pollution Sources" sheetId="11" r:id="rId4"/>
    <sheet name="2010 Actions" sheetId="4" r:id="rId5"/>
    <sheet name="Action Durations" sheetId="9" r:id="rId6"/>
    <sheet name="Beach Days" sheetId="7" r:id="rId7"/>
    <sheet name="Oil Actions" sheetId="13" r:id="rId8"/>
  </sheets>
  <definedNames>
    <definedName name="_xlnm.Print_Area" localSheetId="4">'2010 Actions'!$A$1:$J$294</definedName>
    <definedName name="_xlnm.Print_Area" localSheetId="5">'Action Durations'!$A$1:$K$150</definedName>
    <definedName name="_xlnm.Print_Area" localSheetId="1">Attributes!$A$1:$J$628</definedName>
    <definedName name="_xlnm.Print_Area" localSheetId="6">'Beach Days'!$A$1:$L$388</definedName>
    <definedName name="_xlnm.Print_Area" localSheetId="2">Monitoring!$A$1:$J$632</definedName>
    <definedName name="_xlnm.Print_Area" localSheetId="7">'Oil Actions'!$A$1:$J$31</definedName>
    <definedName name="_xlnm.Print_Area" localSheetId="3">'Pollution Sources'!$A$1:$R$400</definedName>
    <definedName name="_xlnm.Print_Area" localSheetId="0">Summary!$A$1:$W$59</definedName>
    <definedName name="_xlnm.Print_Titles" localSheetId="4">'2010 Actions'!$1:$1</definedName>
    <definedName name="_xlnm.Print_Titles" localSheetId="5">'Action Durations'!$1:$2</definedName>
    <definedName name="_xlnm.Print_Titles" localSheetId="1">Attributes!$1:$1</definedName>
    <definedName name="_xlnm.Print_Titles" localSheetId="6">'Beach Days'!$1:$2</definedName>
    <definedName name="_xlnm.Print_Titles" localSheetId="2">Monitoring!$1:$1</definedName>
    <definedName name="_xlnm.Print_Titles" localSheetId="3">'Pollution Sources'!$1:$2</definedName>
    <definedName name="_xlnm.Print_Titles" localSheetId="0">Summary!$1:$2</definedName>
  </definedNames>
  <calcPr calcId="125725"/>
</workbook>
</file>

<file path=xl/calcChain.xml><?xml version="1.0" encoding="utf-8"?>
<calcChain xmlns="http://schemas.openxmlformats.org/spreadsheetml/2006/main">
  <c r="K121" i="7"/>
  <c r="L121" s="1"/>
  <c r="I121"/>
  <c r="D293" i="4"/>
  <c r="D278"/>
  <c r="D274"/>
  <c r="B95"/>
  <c r="G95"/>
  <c r="D95"/>
  <c r="G23" i="13"/>
  <c r="D23"/>
  <c r="B23"/>
  <c r="G18"/>
  <c r="D18"/>
  <c r="B18"/>
  <c r="G12"/>
  <c r="E31" s="1"/>
  <c r="D12"/>
  <c r="E30" s="1"/>
  <c r="B12"/>
  <c r="E29" s="1"/>
  <c r="D292" i="4"/>
  <c r="D280"/>
  <c r="B86"/>
  <c r="G86"/>
  <c r="D86"/>
  <c r="D275"/>
  <c r="K206" i="7" l="1"/>
  <c r="L206" s="1"/>
  <c r="I206"/>
  <c r="K199"/>
  <c r="L199" s="1"/>
  <c r="I199"/>
  <c r="K195"/>
  <c r="L195" s="1"/>
  <c r="I195"/>
  <c r="U36" i="8"/>
  <c r="V35"/>
  <c r="U35"/>
  <c r="V34"/>
  <c r="U34"/>
  <c r="V33"/>
  <c r="U33"/>
  <c r="V32"/>
  <c r="U32"/>
  <c r="U10"/>
  <c r="V10"/>
  <c r="U9"/>
  <c r="V9"/>
  <c r="W9" s="1"/>
  <c r="W10" l="1"/>
  <c r="W35"/>
  <c r="W34"/>
  <c r="W33"/>
  <c r="W32"/>
  <c r="F610" i="10"/>
  <c r="J14" i="8"/>
  <c r="J11"/>
  <c r="K377" i="7" l="1"/>
  <c r="L377" s="1"/>
  <c r="I377"/>
  <c r="K376"/>
  <c r="L376" s="1"/>
  <c r="I376"/>
  <c r="K375"/>
  <c r="L375" s="1"/>
  <c r="I375"/>
  <c r="K374"/>
  <c r="L374" s="1"/>
  <c r="I374"/>
  <c r="K373"/>
  <c r="L373" s="1"/>
  <c r="I373"/>
  <c r="K372"/>
  <c r="L372" s="1"/>
  <c r="I372"/>
  <c r="K371"/>
  <c r="L371" s="1"/>
  <c r="I371"/>
  <c r="K370"/>
  <c r="L370" s="1"/>
  <c r="I370"/>
  <c r="K369"/>
  <c r="L369" s="1"/>
  <c r="I369"/>
  <c r="K366"/>
  <c r="L366" s="1"/>
  <c r="I366"/>
  <c r="K365"/>
  <c r="L365" s="1"/>
  <c r="I365"/>
  <c r="K362"/>
  <c r="L362" s="1"/>
  <c r="I362"/>
  <c r="K361"/>
  <c r="L361" s="1"/>
  <c r="I361"/>
  <c r="K360"/>
  <c r="L360" s="1"/>
  <c r="I360"/>
  <c r="K359"/>
  <c r="L359" s="1"/>
  <c r="I359"/>
  <c r="K358"/>
  <c r="L358" s="1"/>
  <c r="I358"/>
  <c r="K357"/>
  <c r="L357" s="1"/>
  <c r="I357"/>
  <c r="K356"/>
  <c r="L356" s="1"/>
  <c r="I356"/>
  <c r="K355"/>
  <c r="L355" s="1"/>
  <c r="I355"/>
  <c r="K354"/>
  <c r="L354" s="1"/>
  <c r="I354"/>
  <c r="K353"/>
  <c r="L353" s="1"/>
  <c r="I353"/>
  <c r="K352"/>
  <c r="L352" s="1"/>
  <c r="I352"/>
  <c r="K351"/>
  <c r="L351" s="1"/>
  <c r="I351"/>
  <c r="K350"/>
  <c r="L350" s="1"/>
  <c r="I350"/>
  <c r="K349"/>
  <c r="L349" s="1"/>
  <c r="I349"/>
  <c r="K348"/>
  <c r="L348" s="1"/>
  <c r="I348"/>
  <c r="K345"/>
  <c r="L345" s="1"/>
  <c r="I345"/>
  <c r="K344"/>
  <c r="L344" s="1"/>
  <c r="I344"/>
  <c r="L343"/>
  <c r="K343"/>
  <c r="I343"/>
  <c r="K342"/>
  <c r="L342" s="1"/>
  <c r="I342"/>
  <c r="K339"/>
  <c r="L339" s="1"/>
  <c r="I339"/>
  <c r="K338"/>
  <c r="L338" s="1"/>
  <c r="I338"/>
  <c r="K337"/>
  <c r="L337" s="1"/>
  <c r="I337"/>
  <c r="K336"/>
  <c r="L336" s="1"/>
  <c r="I336"/>
  <c r="K333"/>
  <c r="L333" s="1"/>
  <c r="I333"/>
  <c r="L332"/>
  <c r="K332"/>
  <c r="I332"/>
  <c r="K331"/>
  <c r="L331" s="1"/>
  <c r="I331"/>
  <c r="L330"/>
  <c r="K330"/>
  <c r="I330"/>
  <c r="K329"/>
  <c r="L329" s="1"/>
  <c r="I329"/>
  <c r="L328"/>
  <c r="K328"/>
  <c r="I328"/>
  <c r="K327"/>
  <c r="L327" s="1"/>
  <c r="I327"/>
  <c r="L326"/>
  <c r="K326"/>
  <c r="I326"/>
  <c r="L323"/>
  <c r="K323"/>
  <c r="I323"/>
  <c r="K322"/>
  <c r="L322" s="1"/>
  <c r="I322"/>
  <c r="L321"/>
  <c r="K321"/>
  <c r="I321"/>
  <c r="K320"/>
  <c r="L320" s="1"/>
  <c r="I320"/>
  <c r="K319"/>
  <c r="L319" s="1"/>
  <c r="I319"/>
  <c r="K318"/>
  <c r="L318" s="1"/>
  <c r="I318"/>
  <c r="K317"/>
  <c r="L317" s="1"/>
  <c r="I317"/>
  <c r="K316"/>
  <c r="L316" s="1"/>
  <c r="I316"/>
  <c r="K315"/>
  <c r="L315" s="1"/>
  <c r="I315"/>
  <c r="K314"/>
  <c r="L314" s="1"/>
  <c r="I314"/>
  <c r="K313"/>
  <c r="L313" s="1"/>
  <c r="I313"/>
  <c r="K312"/>
  <c r="L312" s="1"/>
  <c r="I312"/>
  <c r="K311"/>
  <c r="L311" s="1"/>
  <c r="I311"/>
  <c r="K310"/>
  <c r="L310" s="1"/>
  <c r="I310"/>
  <c r="K309"/>
  <c r="L309" s="1"/>
  <c r="I309"/>
  <c r="K308"/>
  <c r="L308" s="1"/>
  <c r="I308"/>
  <c r="L305"/>
  <c r="K305"/>
  <c r="I305"/>
  <c r="K304"/>
  <c r="L304" s="1"/>
  <c r="I304"/>
  <c r="K303"/>
  <c r="L303" s="1"/>
  <c r="I303"/>
  <c r="K302"/>
  <c r="L302" s="1"/>
  <c r="I302"/>
  <c r="L301"/>
  <c r="K301"/>
  <c r="I301"/>
  <c r="K300"/>
  <c r="L300" s="1"/>
  <c r="I300"/>
  <c r="K299"/>
  <c r="L299" s="1"/>
  <c r="I299"/>
  <c r="K296"/>
  <c r="L296" s="1"/>
  <c r="I296"/>
  <c r="K295"/>
  <c r="L295" s="1"/>
  <c r="I295"/>
  <c r="K294"/>
  <c r="L294" s="1"/>
  <c r="I294"/>
  <c r="K293"/>
  <c r="L293" s="1"/>
  <c r="I293"/>
  <c r="K292"/>
  <c r="L292" s="1"/>
  <c r="I292"/>
  <c r="K291"/>
  <c r="L291" s="1"/>
  <c r="I291"/>
  <c r="K290"/>
  <c r="L290" s="1"/>
  <c r="I290"/>
  <c r="K289"/>
  <c r="L289" s="1"/>
  <c r="I289"/>
  <c r="K288"/>
  <c r="L288" s="1"/>
  <c r="I288"/>
  <c r="K287"/>
  <c r="L287" s="1"/>
  <c r="I287"/>
  <c r="K286"/>
  <c r="L286" s="1"/>
  <c r="I286"/>
  <c r="K285"/>
  <c r="L285" s="1"/>
  <c r="I285"/>
  <c r="K284"/>
  <c r="L284" s="1"/>
  <c r="I284"/>
  <c r="K283"/>
  <c r="L283" s="1"/>
  <c r="I283"/>
  <c r="K280"/>
  <c r="L280" s="1"/>
  <c r="I280"/>
  <c r="K279"/>
  <c r="L279" s="1"/>
  <c r="I279"/>
  <c r="K278"/>
  <c r="L278" s="1"/>
  <c r="I278"/>
  <c r="K277"/>
  <c r="L277" s="1"/>
  <c r="I277"/>
  <c r="K276"/>
  <c r="L276" s="1"/>
  <c r="I276"/>
  <c r="K275"/>
  <c r="L275" s="1"/>
  <c r="I275"/>
  <c r="K274"/>
  <c r="L274" s="1"/>
  <c r="I274"/>
  <c r="K271"/>
  <c r="L271" s="1"/>
  <c r="I271"/>
  <c r="K270"/>
  <c r="L270" s="1"/>
  <c r="I270"/>
  <c r="K269"/>
  <c r="L269" s="1"/>
  <c r="I269"/>
  <c r="K268"/>
  <c r="L268" s="1"/>
  <c r="I268"/>
  <c r="K267"/>
  <c r="L267" s="1"/>
  <c r="I267"/>
  <c r="K266"/>
  <c r="L266" s="1"/>
  <c r="I266"/>
  <c r="K265"/>
  <c r="L265" s="1"/>
  <c r="I265"/>
  <c r="K264"/>
  <c r="L264" s="1"/>
  <c r="I264"/>
  <c r="K263"/>
  <c r="L263" s="1"/>
  <c r="I263"/>
  <c r="K262"/>
  <c r="L262" s="1"/>
  <c r="I262"/>
  <c r="K261"/>
  <c r="L261" s="1"/>
  <c r="I261"/>
  <c r="K260"/>
  <c r="L260" s="1"/>
  <c r="I260"/>
  <c r="K259"/>
  <c r="L259" s="1"/>
  <c r="I259"/>
  <c r="K258"/>
  <c r="L258" s="1"/>
  <c r="I258"/>
  <c r="K255"/>
  <c r="L255" s="1"/>
  <c r="I255"/>
  <c r="L254"/>
  <c r="K254"/>
  <c r="I254"/>
  <c r="K253"/>
  <c r="L253" s="1"/>
  <c r="I253"/>
  <c r="K252"/>
  <c r="L252" s="1"/>
  <c r="I252"/>
  <c r="K251"/>
  <c r="L251" s="1"/>
  <c r="I251"/>
  <c r="K250"/>
  <c r="L250" s="1"/>
  <c r="I250"/>
  <c r="K249"/>
  <c r="L249" s="1"/>
  <c r="I249"/>
  <c r="K248"/>
  <c r="L248" s="1"/>
  <c r="I248"/>
  <c r="K247"/>
  <c r="L247" s="1"/>
  <c r="I247"/>
  <c r="L246"/>
  <c r="K246"/>
  <c r="I246"/>
  <c r="K245"/>
  <c r="L245" s="1"/>
  <c r="I245"/>
  <c r="K244"/>
  <c r="L244" s="1"/>
  <c r="I244"/>
  <c r="K241"/>
  <c r="L241" s="1"/>
  <c r="I241"/>
  <c r="K240"/>
  <c r="L240" s="1"/>
  <c r="I240"/>
  <c r="K239"/>
  <c r="L239" s="1"/>
  <c r="I239"/>
  <c r="K238"/>
  <c r="L238" s="1"/>
  <c r="I238"/>
  <c r="K237"/>
  <c r="L237" s="1"/>
  <c r="I237"/>
  <c r="K236"/>
  <c r="L236" s="1"/>
  <c r="I236"/>
  <c r="K235"/>
  <c r="L235" s="1"/>
  <c r="I235"/>
  <c r="K234"/>
  <c r="L234" s="1"/>
  <c r="I234"/>
  <c r="K233"/>
  <c r="L233" s="1"/>
  <c r="I233"/>
  <c r="K232"/>
  <c r="L232" s="1"/>
  <c r="I232"/>
  <c r="K231"/>
  <c r="L231" s="1"/>
  <c r="I231"/>
  <c r="K228"/>
  <c r="L228" s="1"/>
  <c r="I228"/>
  <c r="K227"/>
  <c r="L227" s="1"/>
  <c r="I227"/>
  <c r="K226"/>
  <c r="L226" s="1"/>
  <c r="I226"/>
  <c r="K225"/>
  <c r="L225" s="1"/>
  <c r="I225"/>
  <c r="K224"/>
  <c r="L224" s="1"/>
  <c r="I224"/>
  <c r="K223"/>
  <c r="L223" s="1"/>
  <c r="I223"/>
  <c r="K222"/>
  <c r="L222" s="1"/>
  <c r="I222"/>
  <c r="K221"/>
  <c r="L221" s="1"/>
  <c r="I221"/>
  <c r="K220"/>
  <c r="L220" s="1"/>
  <c r="I220"/>
  <c r="K219"/>
  <c r="L219" s="1"/>
  <c r="I219"/>
  <c r="K218"/>
  <c r="L218" s="1"/>
  <c r="I218"/>
  <c r="K217"/>
  <c r="L217" s="1"/>
  <c r="I217"/>
  <c r="K216"/>
  <c r="L216" s="1"/>
  <c r="I216"/>
  <c r="K215"/>
  <c r="L215" s="1"/>
  <c r="I215"/>
  <c r="K214"/>
  <c r="L214" s="1"/>
  <c r="I214"/>
  <c r="K213"/>
  <c r="L213" s="1"/>
  <c r="I213"/>
  <c r="K212"/>
  <c r="L212" s="1"/>
  <c r="I212"/>
  <c r="K209"/>
  <c r="L209" s="1"/>
  <c r="I209"/>
  <c r="K208"/>
  <c r="L208" s="1"/>
  <c r="I208"/>
  <c r="K207"/>
  <c r="L207" s="1"/>
  <c r="I207"/>
  <c r="K205"/>
  <c r="L205" s="1"/>
  <c r="I205"/>
  <c r="K204"/>
  <c r="L204" s="1"/>
  <c r="I204"/>
  <c r="K203"/>
  <c r="L203" s="1"/>
  <c r="I203"/>
  <c r="K202"/>
  <c r="L202" s="1"/>
  <c r="I202"/>
  <c r="K201"/>
  <c r="L201" s="1"/>
  <c r="I201"/>
  <c r="K200"/>
  <c r="L200" s="1"/>
  <c r="I200"/>
  <c r="K198"/>
  <c r="L198" s="1"/>
  <c r="I198"/>
  <c r="K197"/>
  <c r="L197" s="1"/>
  <c r="I197"/>
  <c r="K196"/>
  <c r="L196" s="1"/>
  <c r="I196"/>
  <c r="K194"/>
  <c r="L194" s="1"/>
  <c r="I194"/>
  <c r="K193"/>
  <c r="L193" s="1"/>
  <c r="I193"/>
  <c r="K192"/>
  <c r="L192" s="1"/>
  <c r="I192"/>
  <c r="K189"/>
  <c r="L189" s="1"/>
  <c r="I189"/>
  <c r="K188"/>
  <c r="L188" s="1"/>
  <c r="I188"/>
  <c r="K187"/>
  <c r="L187" s="1"/>
  <c r="I187"/>
  <c r="K186"/>
  <c r="L186" s="1"/>
  <c r="I186"/>
  <c r="K185"/>
  <c r="L185" s="1"/>
  <c r="I185"/>
  <c r="K184"/>
  <c r="L184" s="1"/>
  <c r="I184"/>
  <c r="K183"/>
  <c r="L183" s="1"/>
  <c r="I183"/>
  <c r="K182"/>
  <c r="L182" s="1"/>
  <c r="I182"/>
  <c r="K181"/>
  <c r="L181" s="1"/>
  <c r="I181"/>
  <c r="K178"/>
  <c r="L178" s="1"/>
  <c r="I178"/>
  <c r="K177"/>
  <c r="L177" s="1"/>
  <c r="I177"/>
  <c r="K176"/>
  <c r="L176" s="1"/>
  <c r="I176"/>
  <c r="K175"/>
  <c r="L175" s="1"/>
  <c r="I175"/>
  <c r="K174"/>
  <c r="L174" s="1"/>
  <c r="I174"/>
  <c r="K173"/>
  <c r="L173" s="1"/>
  <c r="I173"/>
  <c r="K172"/>
  <c r="L172" s="1"/>
  <c r="I172"/>
  <c r="K171"/>
  <c r="L171" s="1"/>
  <c r="I171"/>
  <c r="K170"/>
  <c r="L170" s="1"/>
  <c r="I170"/>
  <c r="K169"/>
  <c r="L169" s="1"/>
  <c r="I169"/>
  <c r="L166"/>
  <c r="K166"/>
  <c r="I166"/>
  <c r="K163"/>
  <c r="L163" s="1"/>
  <c r="I163"/>
  <c r="K162"/>
  <c r="L162" s="1"/>
  <c r="I162"/>
  <c r="L161"/>
  <c r="K161"/>
  <c r="I161"/>
  <c r="K160"/>
  <c r="L160" s="1"/>
  <c r="I160"/>
  <c r="L159"/>
  <c r="K159"/>
  <c r="I159"/>
  <c r="K158"/>
  <c r="L158" s="1"/>
  <c r="I158"/>
  <c r="L157"/>
  <c r="K157"/>
  <c r="I157"/>
  <c r="K156"/>
  <c r="L156" s="1"/>
  <c r="I156"/>
  <c r="K155"/>
  <c r="L155" s="1"/>
  <c r="I155"/>
  <c r="K154"/>
  <c r="L154" s="1"/>
  <c r="I154"/>
  <c r="L153"/>
  <c r="K153"/>
  <c r="I153"/>
  <c r="K152"/>
  <c r="L152" s="1"/>
  <c r="I152"/>
  <c r="K151"/>
  <c r="L151" s="1"/>
  <c r="I151"/>
  <c r="K148"/>
  <c r="L148" s="1"/>
  <c r="I148"/>
  <c r="K147"/>
  <c r="L147" s="1"/>
  <c r="I147"/>
  <c r="K146"/>
  <c r="L146" s="1"/>
  <c r="I146"/>
  <c r="K145"/>
  <c r="L145" s="1"/>
  <c r="I145"/>
  <c r="K144"/>
  <c r="L144" s="1"/>
  <c r="I144"/>
  <c r="K143"/>
  <c r="L143" s="1"/>
  <c r="I143"/>
  <c r="K140"/>
  <c r="L140" s="1"/>
  <c r="I140"/>
  <c r="K139"/>
  <c r="L139" s="1"/>
  <c r="I139"/>
  <c r="K138"/>
  <c r="L138" s="1"/>
  <c r="I138"/>
  <c r="K137"/>
  <c r="L137" s="1"/>
  <c r="I137"/>
  <c r="K136"/>
  <c r="L136" s="1"/>
  <c r="I136"/>
  <c r="K135"/>
  <c r="L135" s="1"/>
  <c r="I135"/>
  <c r="K134"/>
  <c r="L134" s="1"/>
  <c r="I134"/>
  <c r="K133"/>
  <c r="L133" s="1"/>
  <c r="I133"/>
  <c r="K132"/>
  <c r="L132" s="1"/>
  <c r="I132"/>
  <c r="K129"/>
  <c r="L129" s="1"/>
  <c r="I129"/>
  <c r="K126"/>
  <c r="L126" s="1"/>
  <c r="I126"/>
  <c r="K125"/>
  <c r="L125" s="1"/>
  <c r="I125"/>
  <c r="K124"/>
  <c r="L124" s="1"/>
  <c r="I124"/>
  <c r="L123"/>
  <c r="K123"/>
  <c r="I123"/>
  <c r="K122"/>
  <c r="L122" s="1"/>
  <c r="I122"/>
  <c r="L120"/>
  <c r="K120"/>
  <c r="I120"/>
  <c r="K117"/>
  <c r="L117" s="1"/>
  <c r="I117"/>
  <c r="L116"/>
  <c r="K116"/>
  <c r="I116"/>
  <c r="K115"/>
  <c r="L115" s="1"/>
  <c r="I115"/>
  <c r="L114"/>
  <c r="K114"/>
  <c r="I114"/>
  <c r="K113"/>
  <c r="L113" s="1"/>
  <c r="I113"/>
  <c r="L112"/>
  <c r="K112"/>
  <c r="I112"/>
  <c r="K109"/>
  <c r="L109" s="1"/>
  <c r="I109"/>
  <c r="K108"/>
  <c r="L108" s="1"/>
  <c r="I108"/>
  <c r="L107"/>
  <c r="K107"/>
  <c r="I107"/>
  <c r="K106"/>
  <c r="L106" s="1"/>
  <c r="I106"/>
  <c r="L105"/>
  <c r="K105"/>
  <c r="I105"/>
  <c r="K104"/>
  <c r="L104" s="1"/>
  <c r="I104"/>
  <c r="K101"/>
  <c r="L101" s="1"/>
  <c r="I101"/>
  <c r="K100"/>
  <c r="L100" s="1"/>
  <c r="I100"/>
  <c r="K99"/>
  <c r="L99" s="1"/>
  <c r="I99"/>
  <c r="K98"/>
  <c r="L98" s="1"/>
  <c r="I98"/>
  <c r="K97"/>
  <c r="L97" s="1"/>
  <c r="I97"/>
  <c r="K96"/>
  <c r="L96" s="1"/>
  <c r="I96"/>
  <c r="K94"/>
  <c r="L94" s="1"/>
  <c r="I94"/>
  <c r="K93"/>
  <c r="L93" s="1"/>
  <c r="I93"/>
  <c r="K92"/>
  <c r="L92" s="1"/>
  <c r="I92"/>
  <c r="K91"/>
  <c r="L91" s="1"/>
  <c r="I91"/>
  <c r="K90"/>
  <c r="L90" s="1"/>
  <c r="I90"/>
  <c r="K87"/>
  <c r="L87" s="1"/>
  <c r="I87"/>
  <c r="L86"/>
  <c r="K86"/>
  <c r="I86"/>
  <c r="K85"/>
  <c r="L85" s="1"/>
  <c r="I85"/>
  <c r="L84"/>
  <c r="K84"/>
  <c r="I84"/>
  <c r="K83"/>
  <c r="L83" s="1"/>
  <c r="I83"/>
  <c r="L82"/>
  <c r="K82"/>
  <c r="I82"/>
  <c r="K81"/>
  <c r="L81" s="1"/>
  <c r="I81"/>
  <c r="L80"/>
  <c r="K80"/>
  <c r="I80"/>
  <c r="K79"/>
  <c r="L79" s="1"/>
  <c r="I79"/>
  <c r="L78"/>
  <c r="K78"/>
  <c r="I78"/>
  <c r="K75"/>
  <c r="L75" s="1"/>
  <c r="I75"/>
  <c r="K72"/>
  <c r="L72" s="1"/>
  <c r="I72"/>
  <c r="K71"/>
  <c r="L71" s="1"/>
  <c r="I71"/>
  <c r="K70"/>
  <c r="L70" s="1"/>
  <c r="I70"/>
  <c r="K69"/>
  <c r="L69" s="1"/>
  <c r="I69"/>
  <c r="K68"/>
  <c r="L68" s="1"/>
  <c r="I68"/>
  <c r="K67"/>
  <c r="L67" s="1"/>
  <c r="I67"/>
  <c r="K66"/>
  <c r="L66" s="1"/>
  <c r="I66"/>
  <c r="K65"/>
  <c r="L65" s="1"/>
  <c r="I65"/>
  <c r="K64"/>
  <c r="L64" s="1"/>
  <c r="I64"/>
  <c r="K63"/>
  <c r="L63" s="1"/>
  <c r="I63"/>
  <c r="K62"/>
  <c r="L62" s="1"/>
  <c r="I62"/>
  <c r="K61"/>
  <c r="L61" s="1"/>
  <c r="I61"/>
  <c r="K60"/>
  <c r="L60" s="1"/>
  <c r="I60"/>
  <c r="K59"/>
  <c r="L59" s="1"/>
  <c r="I59"/>
  <c r="K38"/>
  <c r="L38" s="1"/>
  <c r="I38"/>
  <c r="K37"/>
  <c r="L37" s="1"/>
  <c r="I37"/>
  <c r="K36"/>
  <c r="L36" s="1"/>
  <c r="I36"/>
  <c r="K35"/>
  <c r="L35" s="1"/>
  <c r="I35"/>
  <c r="K34"/>
  <c r="L34" s="1"/>
  <c r="I34"/>
  <c r="K33"/>
  <c r="L33" s="1"/>
  <c r="I33"/>
  <c r="K32"/>
  <c r="L32" s="1"/>
  <c r="I32"/>
  <c r="K31"/>
  <c r="L31" s="1"/>
  <c r="I31"/>
  <c r="K30"/>
  <c r="L30" s="1"/>
  <c r="I30"/>
  <c r="K22"/>
  <c r="L22" s="1"/>
  <c r="I22"/>
  <c r="K21"/>
  <c r="L21" s="1"/>
  <c r="I21"/>
  <c r="K20"/>
  <c r="L20" s="1"/>
  <c r="I20"/>
  <c r="K19"/>
  <c r="L19" s="1"/>
  <c r="I19"/>
  <c r="K12"/>
  <c r="L12" s="1"/>
  <c r="I12"/>
  <c r="K11"/>
  <c r="L11" s="1"/>
  <c r="I11"/>
  <c r="K10"/>
  <c r="L10" s="1"/>
  <c r="I10"/>
  <c r="K9"/>
  <c r="L9" s="1"/>
  <c r="I9"/>
  <c r="K8"/>
  <c r="L8" s="1"/>
  <c r="I8"/>
  <c r="K7"/>
  <c r="L7" s="1"/>
  <c r="I7"/>
  <c r="K6"/>
  <c r="L6" s="1"/>
  <c r="I6"/>
  <c r="K5"/>
  <c r="L5" s="1"/>
  <c r="I5"/>
  <c r="K4"/>
  <c r="L4" s="1"/>
  <c r="I4"/>
  <c r="D291" i="4"/>
  <c r="D286"/>
  <c r="D284"/>
  <c r="D22"/>
  <c r="K136" i="9" l="1"/>
  <c r="S35" i="8" s="1"/>
  <c r="J136" i="9"/>
  <c r="R35" i="8" s="1"/>
  <c r="I136" i="9"/>
  <c r="Q35" i="8" s="1"/>
  <c r="H136" i="9"/>
  <c r="P35" i="8" s="1"/>
  <c r="G136" i="9"/>
  <c r="O35" i="8" s="1"/>
  <c r="E136" i="9"/>
  <c r="D136"/>
  <c r="N35" i="8" s="1"/>
  <c r="B136" i="9"/>
  <c r="K132"/>
  <c r="S34" i="8" s="1"/>
  <c r="J132" i="9"/>
  <c r="R34" i="8" s="1"/>
  <c r="I132" i="9"/>
  <c r="Q34" i="8" s="1"/>
  <c r="H132" i="9"/>
  <c r="P34" i="8" s="1"/>
  <c r="G132" i="9"/>
  <c r="O34" i="8" s="1"/>
  <c r="E132" i="9"/>
  <c r="D132"/>
  <c r="N34" i="8" s="1"/>
  <c r="B132" i="9"/>
  <c r="K126"/>
  <c r="S33" i="8" s="1"/>
  <c r="J126" i="9"/>
  <c r="R33" i="8" s="1"/>
  <c r="I126" i="9"/>
  <c r="Q33" i="8" s="1"/>
  <c r="H126" i="9"/>
  <c r="P33" i="8" s="1"/>
  <c r="G126" i="9"/>
  <c r="O33" i="8" s="1"/>
  <c r="E126" i="9"/>
  <c r="D126"/>
  <c r="N33" i="8" s="1"/>
  <c r="B126" i="9"/>
  <c r="K121"/>
  <c r="S30" i="8" s="1"/>
  <c r="J121" i="9"/>
  <c r="R30" i="8" s="1"/>
  <c r="I121" i="9"/>
  <c r="Q30" i="8" s="1"/>
  <c r="H121" i="9"/>
  <c r="P30" i="8" s="1"/>
  <c r="G121" i="9"/>
  <c r="O30" i="8" s="1"/>
  <c r="E121" i="9"/>
  <c r="D121"/>
  <c r="N30" i="8" s="1"/>
  <c r="B121" i="9"/>
  <c r="K118"/>
  <c r="S29" i="8" s="1"/>
  <c r="J118" i="9"/>
  <c r="R29" i="8" s="1"/>
  <c r="I118" i="9"/>
  <c r="Q29" i="8" s="1"/>
  <c r="H118" i="9"/>
  <c r="P29" i="8" s="1"/>
  <c r="G118" i="9"/>
  <c r="O29" i="8" s="1"/>
  <c r="E118" i="9"/>
  <c r="D118"/>
  <c r="N29" i="8" s="1"/>
  <c r="B118" i="9"/>
  <c r="K114"/>
  <c r="S28" i="8" s="1"/>
  <c r="J114" i="9"/>
  <c r="R28" i="8" s="1"/>
  <c r="I114" i="9"/>
  <c r="Q28" i="8" s="1"/>
  <c r="H114" i="9"/>
  <c r="P28" i="8" s="1"/>
  <c r="G114" i="9"/>
  <c r="O28" i="8" s="1"/>
  <c r="E114" i="9"/>
  <c r="D114"/>
  <c r="N28" i="8" s="1"/>
  <c r="B114" i="9"/>
  <c r="K108"/>
  <c r="S27" i="8" s="1"/>
  <c r="J108" i="9"/>
  <c r="R27" i="8" s="1"/>
  <c r="I108" i="9"/>
  <c r="Q27" i="8" s="1"/>
  <c r="H108" i="9"/>
  <c r="P27" i="8" s="1"/>
  <c r="G108" i="9"/>
  <c r="O27" i="8" s="1"/>
  <c r="E108" i="9"/>
  <c r="D108"/>
  <c r="N27" i="8" s="1"/>
  <c r="B108" i="9"/>
  <c r="K100"/>
  <c r="S26" i="8" s="1"/>
  <c r="J100" i="9"/>
  <c r="R26" i="8" s="1"/>
  <c r="I100" i="9"/>
  <c r="Q26" i="8" s="1"/>
  <c r="H100" i="9"/>
  <c r="P26" i="8" s="1"/>
  <c r="G100" i="9"/>
  <c r="O26" i="8" s="1"/>
  <c r="E100" i="9"/>
  <c r="D100"/>
  <c r="N26" i="8" s="1"/>
  <c r="B100" i="9"/>
  <c r="B66"/>
  <c r="K66"/>
  <c r="S20" i="8" s="1"/>
  <c r="J66" i="9"/>
  <c r="R20" i="8" s="1"/>
  <c r="I66" i="9"/>
  <c r="Q20" i="8" s="1"/>
  <c r="H66" i="9"/>
  <c r="P20" i="8" s="1"/>
  <c r="G66" i="9"/>
  <c r="O20" i="8" s="1"/>
  <c r="E66" i="9"/>
  <c r="D66"/>
  <c r="N20" i="8" s="1"/>
  <c r="D290" i="4" l="1"/>
  <c r="D289"/>
  <c r="D288"/>
  <c r="D287"/>
  <c r="D285"/>
  <c r="D283"/>
  <c r="D279"/>
  <c r="G261"/>
  <c r="D261"/>
  <c r="B261"/>
  <c r="J35" i="8" s="1"/>
  <c r="G254" i="4"/>
  <c r="D254"/>
  <c r="B254"/>
  <c r="J34" i="8" s="1"/>
  <c r="G243" i="4"/>
  <c r="D243"/>
  <c r="B243"/>
  <c r="J33" i="8" s="1"/>
  <c r="G228" i="4"/>
  <c r="D228"/>
  <c r="B228"/>
  <c r="J30" i="8" s="1"/>
  <c r="G224" i="4"/>
  <c r="D224"/>
  <c r="B224"/>
  <c r="J29" i="8" s="1"/>
  <c r="G220" i="4"/>
  <c r="D220"/>
  <c r="B220"/>
  <c r="J28" i="8" s="1"/>
  <c r="G214" i="4"/>
  <c r="D214"/>
  <c r="B214"/>
  <c r="J27" i="8" s="1"/>
  <c r="G200" i="4"/>
  <c r="D200"/>
  <c r="B200"/>
  <c r="J26" i="8" s="1"/>
  <c r="G196" i="4"/>
  <c r="D196"/>
  <c r="B196"/>
  <c r="J25" i="8" s="1"/>
  <c r="G166" i="4"/>
  <c r="D166"/>
  <c r="B166"/>
  <c r="J23" i="8" s="1"/>
  <c r="D281" i="4" l="1"/>
  <c r="E279" s="1"/>
  <c r="E278" l="1"/>
  <c r="J624" i="10"/>
  <c r="J610"/>
  <c r="J606"/>
  <c r="J588"/>
  <c r="J581"/>
  <c r="J554"/>
  <c r="J544"/>
  <c r="J509"/>
  <c r="J497"/>
  <c r="J453"/>
  <c r="J444"/>
  <c r="J418"/>
  <c r="J390"/>
  <c r="J359"/>
  <c r="J318"/>
  <c r="J297"/>
  <c r="J274"/>
  <c r="J261"/>
  <c r="J257"/>
  <c r="J236"/>
  <c r="J218"/>
  <c r="J207"/>
  <c r="J204"/>
  <c r="J195"/>
  <c r="J187"/>
  <c r="J176"/>
  <c r="J156"/>
  <c r="J144"/>
  <c r="J141"/>
  <c r="J83"/>
  <c r="J80"/>
  <c r="J68"/>
  <c r="J47"/>
  <c r="J18"/>
  <c r="B47"/>
  <c r="F444" i="2" l="1"/>
  <c r="F218"/>
  <c r="F156"/>
  <c r="H378" i="7"/>
  <c r="V36" i="8" s="1"/>
  <c r="W36" s="1"/>
  <c r="G378" i="7"/>
  <c r="E378"/>
  <c r="K378" s="1"/>
  <c r="L378" s="1"/>
  <c r="B378"/>
  <c r="H367"/>
  <c r="G367"/>
  <c r="E367"/>
  <c r="K367" s="1"/>
  <c r="L367" s="1"/>
  <c r="B367"/>
  <c r="H363"/>
  <c r="G363"/>
  <c r="E363"/>
  <c r="K363" s="1"/>
  <c r="L363" s="1"/>
  <c r="B363"/>
  <c r="H346"/>
  <c r="G346"/>
  <c r="E346"/>
  <c r="K346" s="1"/>
  <c r="L346" s="1"/>
  <c r="B346"/>
  <c r="H340"/>
  <c r="G340"/>
  <c r="E340"/>
  <c r="K340" s="1"/>
  <c r="L340" s="1"/>
  <c r="B340"/>
  <c r="H334"/>
  <c r="V31" i="8" s="1"/>
  <c r="G334" i="7"/>
  <c r="E334"/>
  <c r="K334" s="1"/>
  <c r="L334" s="1"/>
  <c r="B334"/>
  <c r="H324"/>
  <c r="V30" i="8" s="1"/>
  <c r="G324" i="7"/>
  <c r="E324"/>
  <c r="K324" s="1"/>
  <c r="L324" s="1"/>
  <c r="B324"/>
  <c r="H306"/>
  <c r="V29" i="8" s="1"/>
  <c r="G306" i="7"/>
  <c r="E306"/>
  <c r="K306" s="1"/>
  <c r="L306" s="1"/>
  <c r="B306"/>
  <c r="H297"/>
  <c r="V28" i="8" s="1"/>
  <c r="G297" i="7"/>
  <c r="E297"/>
  <c r="B297"/>
  <c r="H281"/>
  <c r="V27" i="8" s="1"/>
  <c r="G281" i="7"/>
  <c r="E281"/>
  <c r="K281" s="1"/>
  <c r="L281" s="1"/>
  <c r="B281"/>
  <c r="H272"/>
  <c r="V26" i="8" s="1"/>
  <c r="G272" i="7"/>
  <c r="E272"/>
  <c r="B272"/>
  <c r="H256"/>
  <c r="V25" i="8" s="1"/>
  <c r="G256" i="7"/>
  <c r="E256"/>
  <c r="B256"/>
  <c r="H242"/>
  <c r="V24" i="8" s="1"/>
  <c r="G242" i="7"/>
  <c r="E242"/>
  <c r="K242" s="1"/>
  <c r="L242" s="1"/>
  <c r="B242"/>
  <c r="H229"/>
  <c r="V23" i="8" s="1"/>
  <c r="G229" i="7"/>
  <c r="E229"/>
  <c r="B229"/>
  <c r="H210"/>
  <c r="G210"/>
  <c r="E210"/>
  <c r="B210"/>
  <c r="H190"/>
  <c r="V21" i="8" s="1"/>
  <c r="G190" i="7"/>
  <c r="E190"/>
  <c r="B190"/>
  <c r="H179"/>
  <c r="V20" i="8" s="1"/>
  <c r="G179" i="7"/>
  <c r="E179"/>
  <c r="B179"/>
  <c r="H167"/>
  <c r="V19" i="8" s="1"/>
  <c r="G167" i="7"/>
  <c r="E167"/>
  <c r="B167"/>
  <c r="H164"/>
  <c r="V18" i="8" s="1"/>
  <c r="G164" i="7"/>
  <c r="E164"/>
  <c r="B164"/>
  <c r="H149"/>
  <c r="V17" i="8" s="1"/>
  <c r="G149" i="7"/>
  <c r="E149"/>
  <c r="K149" s="1"/>
  <c r="L149" s="1"/>
  <c r="B149"/>
  <c r="H141"/>
  <c r="V16" i="8" s="1"/>
  <c r="G141" i="7"/>
  <c r="E141"/>
  <c r="B141"/>
  <c r="K41"/>
  <c r="L41" s="1"/>
  <c r="K40"/>
  <c r="L40" s="1"/>
  <c r="K39"/>
  <c r="L39" s="1"/>
  <c r="I41"/>
  <c r="I40"/>
  <c r="I39"/>
  <c r="V22" i="8" l="1"/>
  <c r="K297" i="7"/>
  <c r="L297" s="1"/>
  <c r="K272"/>
  <c r="L272" s="1"/>
  <c r="K256"/>
  <c r="L256" s="1"/>
  <c r="K229"/>
  <c r="L229" s="1"/>
  <c r="K190"/>
  <c r="L190" s="1"/>
  <c r="K179"/>
  <c r="L179" s="1"/>
  <c r="K167"/>
  <c r="L167" s="1"/>
  <c r="K164"/>
  <c r="L164" s="1"/>
  <c r="K141"/>
  <c r="L141" s="1"/>
  <c r="K210"/>
  <c r="U16" i="8"/>
  <c r="W16" s="1"/>
  <c r="U17"/>
  <c r="W17" s="1"/>
  <c r="U18"/>
  <c r="W18" s="1"/>
  <c r="U19"/>
  <c r="W19" s="1"/>
  <c r="U20"/>
  <c r="U21"/>
  <c r="W21" s="1"/>
  <c r="U22"/>
  <c r="W22" s="1"/>
  <c r="U23"/>
  <c r="W23" s="1"/>
  <c r="U24"/>
  <c r="W24" s="1"/>
  <c r="U25"/>
  <c r="W25" s="1"/>
  <c r="U26"/>
  <c r="W26" s="1"/>
  <c r="U27"/>
  <c r="W27" s="1"/>
  <c r="U28"/>
  <c r="W28" s="1"/>
  <c r="U29"/>
  <c r="W29" s="1"/>
  <c r="U30"/>
  <c r="W30" s="1"/>
  <c r="U31"/>
  <c r="W31" s="1"/>
  <c r="W20"/>
  <c r="I297" i="7"/>
  <c r="I334"/>
  <c r="I340"/>
  <c r="I346"/>
  <c r="I363"/>
  <c r="I367"/>
  <c r="I378"/>
  <c r="I306"/>
  <c r="I324"/>
  <c r="I149"/>
  <c r="I164"/>
  <c r="I210"/>
  <c r="I229"/>
  <c r="I272"/>
  <c r="I281"/>
  <c r="I141"/>
  <c r="I167"/>
  <c r="I179"/>
  <c r="I190"/>
  <c r="I242"/>
  <c r="I256"/>
  <c r="L210" l="1"/>
  <c r="R378" i="11"/>
  <c r="Q378"/>
  <c r="P378"/>
  <c r="O378"/>
  <c r="N378"/>
  <c r="M378"/>
  <c r="L378"/>
  <c r="K378"/>
  <c r="J378"/>
  <c r="I378"/>
  <c r="H378"/>
  <c r="G378"/>
  <c r="F378"/>
  <c r="E378"/>
  <c r="D378"/>
  <c r="B378"/>
  <c r="R367"/>
  <c r="Q367"/>
  <c r="P367"/>
  <c r="O367"/>
  <c r="N367"/>
  <c r="M367"/>
  <c r="L367"/>
  <c r="K367"/>
  <c r="J367"/>
  <c r="I367"/>
  <c r="H367"/>
  <c r="G367"/>
  <c r="F367"/>
  <c r="E367"/>
  <c r="D367"/>
  <c r="B367"/>
  <c r="R363"/>
  <c r="Q363"/>
  <c r="P363"/>
  <c r="O363"/>
  <c r="N363"/>
  <c r="M363"/>
  <c r="L363"/>
  <c r="K363"/>
  <c r="J363"/>
  <c r="I363"/>
  <c r="H363"/>
  <c r="G363"/>
  <c r="F363"/>
  <c r="E363"/>
  <c r="D363"/>
  <c r="B363"/>
  <c r="R346"/>
  <c r="Q346"/>
  <c r="P346"/>
  <c r="O346"/>
  <c r="N346"/>
  <c r="M346"/>
  <c r="L346"/>
  <c r="K346"/>
  <c r="J346"/>
  <c r="I346"/>
  <c r="H346"/>
  <c r="G346"/>
  <c r="F346"/>
  <c r="E346"/>
  <c r="D346"/>
  <c r="B346"/>
  <c r="R340"/>
  <c r="Q340"/>
  <c r="P340"/>
  <c r="O340"/>
  <c r="N340"/>
  <c r="M340"/>
  <c r="L340"/>
  <c r="K340"/>
  <c r="J340"/>
  <c r="I340"/>
  <c r="H340"/>
  <c r="G340"/>
  <c r="F340"/>
  <c r="E340"/>
  <c r="D340"/>
  <c r="B340"/>
  <c r="R334"/>
  <c r="Q334"/>
  <c r="P334"/>
  <c r="O334"/>
  <c r="N334"/>
  <c r="M334"/>
  <c r="L334"/>
  <c r="K334"/>
  <c r="J334"/>
  <c r="I334"/>
  <c r="H334"/>
  <c r="G334"/>
  <c r="F334"/>
  <c r="E334"/>
  <c r="D334"/>
  <c r="B334"/>
  <c r="R324"/>
  <c r="Q324"/>
  <c r="P324"/>
  <c r="O324"/>
  <c r="N324"/>
  <c r="M324"/>
  <c r="L324"/>
  <c r="K324"/>
  <c r="J324"/>
  <c r="I324"/>
  <c r="H324"/>
  <c r="G324"/>
  <c r="F324"/>
  <c r="E324"/>
  <c r="D324"/>
  <c r="B324"/>
  <c r="R306"/>
  <c r="Q306"/>
  <c r="P306"/>
  <c r="O306"/>
  <c r="N306"/>
  <c r="M306"/>
  <c r="L306"/>
  <c r="K306"/>
  <c r="J306"/>
  <c r="I306"/>
  <c r="H306"/>
  <c r="G306"/>
  <c r="F306"/>
  <c r="E306"/>
  <c r="D306"/>
  <c r="B306"/>
  <c r="R297"/>
  <c r="Q297"/>
  <c r="P297"/>
  <c r="O297"/>
  <c r="N297"/>
  <c r="M297"/>
  <c r="L297"/>
  <c r="K297"/>
  <c r="J297"/>
  <c r="I297"/>
  <c r="H297"/>
  <c r="G297"/>
  <c r="F297"/>
  <c r="E297"/>
  <c r="D297"/>
  <c r="B297"/>
  <c r="R281"/>
  <c r="Q281"/>
  <c r="P281"/>
  <c r="O281"/>
  <c r="N281"/>
  <c r="M281"/>
  <c r="L281"/>
  <c r="K281"/>
  <c r="J281"/>
  <c r="I281"/>
  <c r="H281"/>
  <c r="G281"/>
  <c r="F281"/>
  <c r="E281"/>
  <c r="D281"/>
  <c r="B281"/>
  <c r="R272"/>
  <c r="Q272"/>
  <c r="P272"/>
  <c r="O272"/>
  <c r="N272"/>
  <c r="M272"/>
  <c r="L272"/>
  <c r="K272"/>
  <c r="J272"/>
  <c r="I272"/>
  <c r="H272"/>
  <c r="G272"/>
  <c r="F272"/>
  <c r="E272"/>
  <c r="D272"/>
  <c r="B272"/>
  <c r="R256"/>
  <c r="Q256"/>
  <c r="P256"/>
  <c r="O256"/>
  <c r="N256"/>
  <c r="M256"/>
  <c r="L256"/>
  <c r="K256"/>
  <c r="J256"/>
  <c r="I256"/>
  <c r="H256"/>
  <c r="G256"/>
  <c r="F256"/>
  <c r="E256"/>
  <c r="D256"/>
  <c r="B256"/>
  <c r="R242"/>
  <c r="Q242"/>
  <c r="P242"/>
  <c r="O242"/>
  <c r="N242"/>
  <c r="M242"/>
  <c r="L242"/>
  <c r="K242"/>
  <c r="J242"/>
  <c r="I242"/>
  <c r="H242"/>
  <c r="G242"/>
  <c r="F242"/>
  <c r="E242"/>
  <c r="D242"/>
  <c r="B242"/>
  <c r="R229"/>
  <c r="Q229"/>
  <c r="P229"/>
  <c r="O229"/>
  <c r="N229"/>
  <c r="M229"/>
  <c r="L229"/>
  <c r="K229"/>
  <c r="J229"/>
  <c r="I229"/>
  <c r="H229"/>
  <c r="G229"/>
  <c r="F229"/>
  <c r="E229"/>
  <c r="D229"/>
  <c r="B229"/>
  <c r="R210"/>
  <c r="Q210"/>
  <c r="G398" s="1"/>
  <c r="P210"/>
  <c r="G397" s="1"/>
  <c r="O210"/>
  <c r="G396" s="1"/>
  <c r="N210"/>
  <c r="G395" s="1"/>
  <c r="M210"/>
  <c r="G394" s="1"/>
  <c r="L210"/>
  <c r="G393" s="1"/>
  <c r="K210"/>
  <c r="G392" s="1"/>
  <c r="J210"/>
  <c r="G391" s="1"/>
  <c r="I210"/>
  <c r="H210"/>
  <c r="G210"/>
  <c r="G388" s="1"/>
  <c r="F210"/>
  <c r="G387" s="1"/>
  <c r="E210"/>
  <c r="D210"/>
  <c r="B210"/>
  <c r="R190"/>
  <c r="Q190"/>
  <c r="P190"/>
  <c r="O190"/>
  <c r="N190"/>
  <c r="M190"/>
  <c r="L190"/>
  <c r="K190"/>
  <c r="J190"/>
  <c r="I190"/>
  <c r="H190"/>
  <c r="G190"/>
  <c r="F190"/>
  <c r="E190"/>
  <c r="D190"/>
  <c r="B190"/>
  <c r="R179"/>
  <c r="Q179"/>
  <c r="P179"/>
  <c r="O179"/>
  <c r="N179"/>
  <c r="M179"/>
  <c r="L179"/>
  <c r="K179"/>
  <c r="J179"/>
  <c r="I179"/>
  <c r="H179"/>
  <c r="G179"/>
  <c r="F179"/>
  <c r="E179"/>
  <c r="D179"/>
  <c r="B179"/>
  <c r="R167"/>
  <c r="Q167"/>
  <c r="P167"/>
  <c r="O167"/>
  <c r="N167"/>
  <c r="M167"/>
  <c r="L167"/>
  <c r="K167"/>
  <c r="J167"/>
  <c r="I167"/>
  <c r="H167"/>
  <c r="G167"/>
  <c r="F167"/>
  <c r="E167"/>
  <c r="D167"/>
  <c r="B167"/>
  <c r="R164"/>
  <c r="Q164"/>
  <c r="P164"/>
  <c r="O164"/>
  <c r="N164"/>
  <c r="M164"/>
  <c r="L164"/>
  <c r="K164"/>
  <c r="J164"/>
  <c r="I164"/>
  <c r="H164"/>
  <c r="G164"/>
  <c r="F164"/>
  <c r="E164"/>
  <c r="D164"/>
  <c r="B164"/>
  <c r="R149"/>
  <c r="Q149"/>
  <c r="P149"/>
  <c r="O149"/>
  <c r="N149"/>
  <c r="M149"/>
  <c r="L149"/>
  <c r="K149"/>
  <c r="J149"/>
  <c r="I149"/>
  <c r="H149"/>
  <c r="G149"/>
  <c r="F149"/>
  <c r="E149"/>
  <c r="D149"/>
  <c r="B149"/>
  <c r="R141"/>
  <c r="Q141"/>
  <c r="P141"/>
  <c r="O141"/>
  <c r="N141"/>
  <c r="M141"/>
  <c r="L141"/>
  <c r="K141"/>
  <c r="J141"/>
  <c r="I141"/>
  <c r="H141"/>
  <c r="G141"/>
  <c r="F141"/>
  <c r="E141"/>
  <c r="D141"/>
  <c r="B141"/>
  <c r="K97" i="9"/>
  <c r="S25" i="8" s="1"/>
  <c r="J97" i="9"/>
  <c r="R25" i="8" s="1"/>
  <c r="I97" i="9"/>
  <c r="Q25" i="8" s="1"/>
  <c r="H97" i="9"/>
  <c r="P25" i="8" s="1"/>
  <c r="G97" i="9"/>
  <c r="O25" i="8" s="1"/>
  <c r="E97" i="9"/>
  <c r="D97"/>
  <c r="N25" i="8" s="1"/>
  <c r="B97" i="9"/>
  <c r="K87"/>
  <c r="S23" i="8" s="1"/>
  <c r="J87" i="9"/>
  <c r="R23" i="8" s="1"/>
  <c r="I87" i="9"/>
  <c r="Q23" i="8" s="1"/>
  <c r="H87" i="9"/>
  <c r="P23" i="8" s="1"/>
  <c r="G87" i="9"/>
  <c r="O23" i="8" s="1"/>
  <c r="E87" i="9"/>
  <c r="D87"/>
  <c r="N23" i="8" s="1"/>
  <c r="B87" i="9"/>
  <c r="K74"/>
  <c r="S22" i="8" s="1"/>
  <c r="J74" i="9"/>
  <c r="R22" i="8" s="1"/>
  <c r="I74" i="9"/>
  <c r="Q22" i="8" s="1"/>
  <c r="H74" i="9"/>
  <c r="P22" i="8" s="1"/>
  <c r="G74" i="9"/>
  <c r="O22" i="8" s="1"/>
  <c r="E74" i="9"/>
  <c r="D74"/>
  <c r="N22" i="8" s="1"/>
  <c r="B74" i="9"/>
  <c r="K69"/>
  <c r="S21" i="8" s="1"/>
  <c r="J69" i="9"/>
  <c r="R21" i="8" s="1"/>
  <c r="I69" i="9"/>
  <c r="Q21" i="8" s="1"/>
  <c r="H69" i="9"/>
  <c r="P21" i="8" s="1"/>
  <c r="G69" i="9"/>
  <c r="O21" i="8" s="1"/>
  <c r="E69" i="9"/>
  <c r="D69"/>
  <c r="N21" i="8" s="1"/>
  <c r="B69" i="9"/>
  <c r="K61"/>
  <c r="S19" i="8" s="1"/>
  <c r="J61" i="9"/>
  <c r="R19" i="8" s="1"/>
  <c r="I61" i="9"/>
  <c r="Q19" i="8" s="1"/>
  <c r="H61" i="9"/>
  <c r="P19" i="8" s="1"/>
  <c r="G61" i="9"/>
  <c r="O19" i="8" s="1"/>
  <c r="E61" i="9"/>
  <c r="D61"/>
  <c r="N19" i="8" s="1"/>
  <c r="B61" i="9"/>
  <c r="K58"/>
  <c r="S18" i="8" s="1"/>
  <c r="J58" i="9"/>
  <c r="R18" i="8" s="1"/>
  <c r="I58" i="9"/>
  <c r="Q18" i="8" s="1"/>
  <c r="H58" i="9"/>
  <c r="P18" i="8" s="1"/>
  <c r="G58" i="9"/>
  <c r="O18" i="8" s="1"/>
  <c r="E58" i="9"/>
  <c r="D58"/>
  <c r="N18" i="8" s="1"/>
  <c r="B58" i="9"/>
  <c r="G389" i="11" l="1"/>
  <c r="G390"/>
  <c r="G131" i="4"/>
  <c r="D131"/>
  <c r="B131"/>
  <c r="J22" i="8" s="1"/>
  <c r="G125" i="4"/>
  <c r="D125"/>
  <c r="B125"/>
  <c r="J21" i="8" s="1"/>
  <c r="G121" i="4"/>
  <c r="D121"/>
  <c r="B121"/>
  <c r="J20" i="8" s="1"/>
  <c r="G116" i="4"/>
  <c r="D116"/>
  <c r="B116"/>
  <c r="J19" i="8" s="1"/>
  <c r="G111" i="4"/>
  <c r="D111"/>
  <c r="B111"/>
  <c r="J18" i="8" s="1"/>
  <c r="F36"/>
  <c r="F624" i="10"/>
  <c r="D36" i="8" s="1"/>
  <c r="B624" i="10"/>
  <c r="C36" i="8" s="1"/>
  <c r="G36" s="1"/>
  <c r="D35"/>
  <c r="B610" i="10"/>
  <c r="C35" i="8" s="1"/>
  <c r="G35" s="1"/>
  <c r="F34"/>
  <c r="F606" i="10"/>
  <c r="D34" i="8" s="1"/>
  <c r="B606" i="10"/>
  <c r="C34" i="8" s="1"/>
  <c r="G34" s="1"/>
  <c r="F33"/>
  <c r="F588" i="10"/>
  <c r="D33" i="8" s="1"/>
  <c r="B588" i="10"/>
  <c r="C33" i="8" s="1"/>
  <c r="G33" s="1"/>
  <c r="F32"/>
  <c r="F581" i="10"/>
  <c r="D32" i="8" s="1"/>
  <c r="B581" i="10"/>
  <c r="F31" i="8"/>
  <c r="F554" i="10"/>
  <c r="D31" i="8" s="1"/>
  <c r="B554" i="10"/>
  <c r="C31" i="8" s="1"/>
  <c r="G31" s="1"/>
  <c r="F30"/>
  <c r="F544" i="10"/>
  <c r="D30" i="8" s="1"/>
  <c r="B544" i="10"/>
  <c r="C30" i="8" s="1"/>
  <c r="G30" s="1"/>
  <c r="F29"/>
  <c r="F509" i="10"/>
  <c r="D29" i="8" s="1"/>
  <c r="B509" i="10"/>
  <c r="C29" i="8" s="1"/>
  <c r="G29" s="1"/>
  <c r="F28"/>
  <c r="F497" i="10"/>
  <c r="D28" i="8" s="1"/>
  <c r="B497" i="10"/>
  <c r="C28" i="8" s="1"/>
  <c r="G28" s="1"/>
  <c r="F27"/>
  <c r="F453" i="10"/>
  <c r="D27" i="8" s="1"/>
  <c r="B453" i="10"/>
  <c r="C27" i="8" s="1"/>
  <c r="G27" s="1"/>
  <c r="F26"/>
  <c r="F444" i="10"/>
  <c r="D26" i="8" s="1"/>
  <c r="B444" i="10"/>
  <c r="C26" i="8" s="1"/>
  <c r="G26" s="1"/>
  <c r="F25"/>
  <c r="F418" i="10"/>
  <c r="D25" i="8" s="1"/>
  <c r="B418" i="10"/>
  <c r="C25" i="8" s="1"/>
  <c r="G25" s="1"/>
  <c r="F24"/>
  <c r="F390" i="10"/>
  <c r="D24" i="8" s="1"/>
  <c r="B390" i="10"/>
  <c r="C24" i="8" s="1"/>
  <c r="G24" s="1"/>
  <c r="F23"/>
  <c r="F359" i="10"/>
  <c r="D23" i="8" s="1"/>
  <c r="B359" i="10"/>
  <c r="C23" i="8" s="1"/>
  <c r="G23" s="1"/>
  <c r="F22"/>
  <c r="F318" i="10"/>
  <c r="D22" i="8" s="1"/>
  <c r="B318" i="10"/>
  <c r="C22" i="8" s="1"/>
  <c r="G22" s="1"/>
  <c r="F21"/>
  <c r="F297" i="10"/>
  <c r="D21" i="8" s="1"/>
  <c r="B297" i="10"/>
  <c r="C21" i="8" s="1"/>
  <c r="G21" s="1"/>
  <c r="F20"/>
  <c r="F274" i="10"/>
  <c r="D20" i="8" s="1"/>
  <c r="B274" i="10"/>
  <c r="C20" i="8" s="1"/>
  <c r="G20" s="1"/>
  <c r="F19"/>
  <c r="F261" i="10"/>
  <c r="D19" i="8" s="1"/>
  <c r="B261" i="10"/>
  <c r="C19" i="8" s="1"/>
  <c r="G19" s="1"/>
  <c r="F18"/>
  <c r="F257" i="10"/>
  <c r="D18" i="8" s="1"/>
  <c r="B257" i="10"/>
  <c r="C18" i="8" s="1"/>
  <c r="G18" s="1"/>
  <c r="F17"/>
  <c r="F236" i="10"/>
  <c r="D17" i="8" s="1"/>
  <c r="B236" i="10"/>
  <c r="C17" i="8" s="1"/>
  <c r="G17" s="1"/>
  <c r="F624" i="2"/>
  <c r="B624"/>
  <c r="F610"/>
  <c r="B610"/>
  <c r="F606"/>
  <c r="B606"/>
  <c r="F588"/>
  <c r="B588"/>
  <c r="F581"/>
  <c r="B581"/>
  <c r="F554"/>
  <c r="B554"/>
  <c r="F544"/>
  <c r="B544"/>
  <c r="F509"/>
  <c r="B509"/>
  <c r="F497"/>
  <c r="B497"/>
  <c r="F453"/>
  <c r="B453"/>
  <c r="B444"/>
  <c r="F418"/>
  <c r="B418"/>
  <c r="F390"/>
  <c r="B390"/>
  <c r="F359"/>
  <c r="B359"/>
  <c r="F318"/>
  <c r="B318"/>
  <c r="F297"/>
  <c r="B297"/>
  <c r="F274"/>
  <c r="B274"/>
  <c r="F261"/>
  <c r="B261"/>
  <c r="F257"/>
  <c r="B257"/>
  <c r="F236"/>
  <c r="B236"/>
  <c r="B47"/>
  <c r="F47"/>
  <c r="H23" i="8" l="1"/>
  <c r="H27"/>
  <c r="H31"/>
  <c r="H19"/>
  <c r="H35"/>
  <c r="H17"/>
  <c r="H21"/>
  <c r="H29"/>
  <c r="H33"/>
  <c r="H36"/>
  <c r="K25"/>
  <c r="H25"/>
  <c r="K18"/>
  <c r="H18"/>
  <c r="H20"/>
  <c r="H22"/>
  <c r="H24"/>
  <c r="H26"/>
  <c r="H28"/>
  <c r="H30"/>
  <c r="H34"/>
  <c r="F35"/>
  <c r="D632" i="10"/>
  <c r="L29" i="8"/>
  <c r="K29"/>
  <c r="K33"/>
  <c r="L33"/>
  <c r="E22"/>
  <c r="E26"/>
  <c r="L26"/>
  <c r="K26"/>
  <c r="E30"/>
  <c r="L30"/>
  <c r="K30"/>
  <c r="K34"/>
  <c r="L34"/>
  <c r="L23"/>
  <c r="K23"/>
  <c r="L31"/>
  <c r="K31"/>
  <c r="K35"/>
  <c r="L35"/>
  <c r="L20"/>
  <c r="K20"/>
  <c r="L24"/>
  <c r="K24"/>
  <c r="E28"/>
  <c r="L28"/>
  <c r="K28"/>
  <c r="E36"/>
  <c r="L36"/>
  <c r="K36"/>
  <c r="C32"/>
  <c r="H32" s="1"/>
  <c r="E17"/>
  <c r="E25"/>
  <c r="E18"/>
  <c r="E34"/>
  <c r="E20"/>
  <c r="E19"/>
  <c r="E23"/>
  <c r="E27"/>
  <c r="E31"/>
  <c r="E35"/>
  <c r="L17"/>
  <c r="E21"/>
  <c r="E29"/>
  <c r="E33"/>
  <c r="K17"/>
  <c r="E24"/>
  <c r="E32" l="1"/>
  <c r="G32"/>
  <c r="K48" i="7"/>
  <c r="L48" s="1"/>
  <c r="I48"/>
  <c r="K43"/>
  <c r="L43" s="1"/>
  <c r="I43"/>
  <c r="K42"/>
  <c r="L42" s="1"/>
  <c r="I42"/>
  <c r="K29"/>
  <c r="L29" s="1"/>
  <c r="I29"/>
  <c r="K26"/>
  <c r="L26" s="1"/>
  <c r="I26"/>
  <c r="K25"/>
  <c r="L25" s="1"/>
  <c r="I25"/>
  <c r="K24"/>
  <c r="L24" s="1"/>
  <c r="I24"/>
  <c r="K23"/>
  <c r="L23" s="1"/>
  <c r="I23"/>
  <c r="K18"/>
  <c r="L18" s="1"/>
  <c r="I18"/>
  <c r="K15"/>
  <c r="L15" s="1"/>
  <c r="I15"/>
  <c r="K14"/>
  <c r="L14" s="1"/>
  <c r="I14"/>
  <c r="K13"/>
  <c r="L13" s="1"/>
  <c r="I13"/>
  <c r="K3"/>
  <c r="L3" s="1"/>
  <c r="I3"/>
  <c r="K95"/>
  <c r="L95" s="1"/>
  <c r="I95"/>
  <c r="H130"/>
  <c r="V15" i="8" s="1"/>
  <c r="G130" i="7"/>
  <c r="E130"/>
  <c r="U15" i="8" s="1"/>
  <c r="B130" i="7"/>
  <c r="H127"/>
  <c r="V14" i="8" s="1"/>
  <c r="G127" i="7"/>
  <c r="E127"/>
  <c r="B127"/>
  <c r="E382" s="1"/>
  <c r="H118"/>
  <c r="V13" i="8" s="1"/>
  <c r="G118" i="7"/>
  <c r="E118"/>
  <c r="U13" i="8" s="1"/>
  <c r="B118" i="7"/>
  <c r="H110"/>
  <c r="V12" i="8" s="1"/>
  <c r="G110" i="7"/>
  <c r="E110"/>
  <c r="U12" i="8" s="1"/>
  <c r="B110" i="7"/>
  <c r="H102"/>
  <c r="G102"/>
  <c r="E384" s="1"/>
  <c r="E102"/>
  <c r="U11" i="8" s="1"/>
  <c r="B102" i="7"/>
  <c r="H88"/>
  <c r="G88"/>
  <c r="E88"/>
  <c r="B88"/>
  <c r="H76"/>
  <c r="G76"/>
  <c r="E76"/>
  <c r="B76"/>
  <c r="H73"/>
  <c r="V8" i="8" s="1"/>
  <c r="G73" i="7"/>
  <c r="E73"/>
  <c r="U8" i="8" s="1"/>
  <c r="B73" i="7"/>
  <c r="H57"/>
  <c r="V7" i="8" s="1"/>
  <c r="G57" i="7"/>
  <c r="E57"/>
  <c r="U7" i="8" s="1"/>
  <c r="B57" i="7"/>
  <c r="K56"/>
  <c r="L56" s="1"/>
  <c r="I56"/>
  <c r="H54"/>
  <c r="V6" i="8" s="1"/>
  <c r="G54" i="7"/>
  <c r="E54"/>
  <c r="U6" i="8" s="1"/>
  <c r="B54" i="7"/>
  <c r="K53"/>
  <c r="L53" s="1"/>
  <c r="I53"/>
  <c r="K52"/>
  <c r="L52" s="1"/>
  <c r="I52"/>
  <c r="K51"/>
  <c r="L51" s="1"/>
  <c r="I51"/>
  <c r="K50"/>
  <c r="L50" s="1"/>
  <c r="I50"/>
  <c r="K49"/>
  <c r="L49" s="1"/>
  <c r="I49"/>
  <c r="K47"/>
  <c r="L47" s="1"/>
  <c r="I47"/>
  <c r="K46"/>
  <c r="L46" s="1"/>
  <c r="I46"/>
  <c r="H44"/>
  <c r="V5" i="8" s="1"/>
  <c r="G44" i="7"/>
  <c r="E44"/>
  <c r="U5" i="8" s="1"/>
  <c r="B44" i="7"/>
  <c r="U14" i="8" l="1"/>
  <c r="W14" s="1"/>
  <c r="E383" i="7"/>
  <c r="V11" i="8"/>
  <c r="W11" s="1"/>
  <c r="E385" i="7"/>
  <c r="W15" i="8"/>
  <c r="W6"/>
  <c r="W7"/>
  <c r="W8"/>
  <c r="W12"/>
  <c r="W13"/>
  <c r="W5"/>
  <c r="I127" i="7"/>
  <c r="I110"/>
  <c r="K73"/>
  <c r="L73" s="1"/>
  <c r="I76"/>
  <c r="K102"/>
  <c r="K88"/>
  <c r="L88" s="1"/>
  <c r="I44"/>
  <c r="I54"/>
  <c r="I73"/>
  <c r="I102"/>
  <c r="I57"/>
  <c r="K127"/>
  <c r="L127" s="1"/>
  <c r="I88"/>
  <c r="K110"/>
  <c r="L110" s="1"/>
  <c r="I118"/>
  <c r="I130"/>
  <c r="K130"/>
  <c r="L130" s="1"/>
  <c r="K118"/>
  <c r="L118" s="1"/>
  <c r="K76"/>
  <c r="L76" s="1"/>
  <c r="K57"/>
  <c r="L57" s="1"/>
  <c r="K54"/>
  <c r="L54" s="1"/>
  <c r="K44"/>
  <c r="L44" s="1"/>
  <c r="K54" i="9"/>
  <c r="S16" i="8" s="1"/>
  <c r="J54" i="9"/>
  <c r="R16" i="8" s="1"/>
  <c r="I54" i="9"/>
  <c r="Q16" i="8" s="1"/>
  <c r="H54" i="9"/>
  <c r="P16" i="8" s="1"/>
  <c r="G54" i="9"/>
  <c r="O16" i="8" s="1"/>
  <c r="E54" i="9"/>
  <c r="D54"/>
  <c r="N16" i="8" s="1"/>
  <c r="B54" i="9"/>
  <c r="K49"/>
  <c r="S15" i="8" s="1"/>
  <c r="J49" i="9"/>
  <c r="R15" i="8" s="1"/>
  <c r="I49" i="9"/>
  <c r="Q15" i="8" s="1"/>
  <c r="H49" i="9"/>
  <c r="P15" i="8" s="1"/>
  <c r="G49" i="9"/>
  <c r="O15" i="8" s="1"/>
  <c r="E49" i="9"/>
  <c r="D49"/>
  <c r="N15" i="8" s="1"/>
  <c r="B49" i="9"/>
  <c r="K46"/>
  <c r="S14" i="8" s="1"/>
  <c r="J46" i="9"/>
  <c r="R14" i="8" s="1"/>
  <c r="I46" i="9"/>
  <c r="Q14" i="8" s="1"/>
  <c r="H46" i="9"/>
  <c r="P14" i="8" s="1"/>
  <c r="G46" i="9"/>
  <c r="O14" i="8" s="1"/>
  <c r="E46" i="9"/>
  <c r="D46"/>
  <c r="N14" i="8" s="1"/>
  <c r="B46" i="9"/>
  <c r="K41"/>
  <c r="S13" i="8" s="1"/>
  <c r="J41" i="9"/>
  <c r="R13" i="8" s="1"/>
  <c r="I41" i="9"/>
  <c r="Q13" i="8" s="1"/>
  <c r="H41" i="9"/>
  <c r="P13" i="8" s="1"/>
  <c r="G41" i="9"/>
  <c r="O13" i="8" s="1"/>
  <c r="E41" i="9"/>
  <c r="D41"/>
  <c r="N13" i="8" s="1"/>
  <c r="B41" i="9"/>
  <c r="K38"/>
  <c r="S11" i="8" s="1"/>
  <c r="J38" i="9"/>
  <c r="R11" i="8" s="1"/>
  <c r="I38" i="9"/>
  <c r="Q11" i="8" s="1"/>
  <c r="H38" i="9"/>
  <c r="P11" i="8" s="1"/>
  <c r="G38" i="9"/>
  <c r="O11" i="8" s="1"/>
  <c r="E38" i="9"/>
  <c r="D38"/>
  <c r="N11" i="8" s="1"/>
  <c r="B38" i="9"/>
  <c r="K30"/>
  <c r="S9" i="8" s="1"/>
  <c r="J30" i="9"/>
  <c r="R9" i="8" s="1"/>
  <c r="I30" i="9"/>
  <c r="Q9" i="8" s="1"/>
  <c r="H30" i="9"/>
  <c r="P9" i="8" s="1"/>
  <c r="G30" i="9"/>
  <c r="O9" i="8" s="1"/>
  <c r="E30" i="9"/>
  <c r="D30"/>
  <c r="N9" i="8" s="1"/>
  <c r="B30" i="9"/>
  <c r="K27"/>
  <c r="S7" i="8" s="1"/>
  <c r="J27" i="9"/>
  <c r="R7" i="8" s="1"/>
  <c r="I27" i="9"/>
  <c r="Q7" i="8" s="1"/>
  <c r="H27" i="9"/>
  <c r="P7" i="8" s="1"/>
  <c r="G27" i="9"/>
  <c r="O7" i="8" s="1"/>
  <c r="E27" i="9"/>
  <c r="D27"/>
  <c r="N7" i="8" s="1"/>
  <c r="B27" i="9"/>
  <c r="K24"/>
  <c r="S6" i="8" s="1"/>
  <c r="J24" i="9"/>
  <c r="R6" i="8" s="1"/>
  <c r="I24" i="9"/>
  <c r="Q6" i="8" s="1"/>
  <c r="H24" i="9"/>
  <c r="P6" i="8" s="1"/>
  <c r="G24" i="9"/>
  <c r="O6" i="8" s="1"/>
  <c r="E24" i="9"/>
  <c r="D24"/>
  <c r="N6" i="8" s="1"/>
  <c r="B24" i="9"/>
  <c r="L102" i="7" l="1"/>
  <c r="E387"/>
  <c r="G107" i="4"/>
  <c r="D107"/>
  <c r="B107"/>
  <c r="J16" i="8" s="1"/>
  <c r="G99" i="4"/>
  <c r="D99"/>
  <c r="B99"/>
  <c r="J15" i="8" s="1"/>
  <c r="G89" i="4"/>
  <c r="D89"/>
  <c r="B89"/>
  <c r="J13" i="8" s="1"/>
  <c r="G55" i="4"/>
  <c r="D55"/>
  <c r="B55"/>
  <c r="J9" i="8" s="1"/>
  <c r="G51" i="4"/>
  <c r="D51"/>
  <c r="B51"/>
  <c r="J7" i="8" s="1"/>
  <c r="K21" l="1"/>
  <c r="L21"/>
  <c r="L27"/>
  <c r="K27"/>
  <c r="L19"/>
  <c r="K19"/>
  <c r="L22"/>
  <c r="K22"/>
  <c r="K32"/>
  <c r="L32"/>
  <c r="R130" i="11"/>
  <c r="Q130"/>
  <c r="P130"/>
  <c r="O130"/>
  <c r="N130"/>
  <c r="M130"/>
  <c r="L130"/>
  <c r="K130"/>
  <c r="J130"/>
  <c r="I130"/>
  <c r="H130"/>
  <c r="G130"/>
  <c r="F130"/>
  <c r="E130"/>
  <c r="D130"/>
  <c r="B130"/>
  <c r="R127"/>
  <c r="G399" s="1"/>
  <c r="Q127"/>
  <c r="P127"/>
  <c r="O127"/>
  <c r="N127"/>
  <c r="M127"/>
  <c r="L127"/>
  <c r="K127"/>
  <c r="J127"/>
  <c r="I127"/>
  <c r="H127"/>
  <c r="G127"/>
  <c r="F127"/>
  <c r="E127"/>
  <c r="G384" s="1"/>
  <c r="D127"/>
  <c r="G383" s="1"/>
  <c r="B127"/>
  <c r="G382" s="1"/>
  <c r="R118"/>
  <c r="Q118"/>
  <c r="P118"/>
  <c r="O118"/>
  <c r="N118"/>
  <c r="M118"/>
  <c r="L118"/>
  <c r="K118"/>
  <c r="J118"/>
  <c r="I118"/>
  <c r="H118"/>
  <c r="G118"/>
  <c r="F118"/>
  <c r="E118"/>
  <c r="D118"/>
  <c r="B118"/>
  <c r="R110"/>
  <c r="Q110"/>
  <c r="P110"/>
  <c r="O110"/>
  <c r="N110"/>
  <c r="M110"/>
  <c r="L110"/>
  <c r="K110"/>
  <c r="J110"/>
  <c r="I110"/>
  <c r="H110"/>
  <c r="G110"/>
  <c r="F110"/>
  <c r="E110"/>
  <c r="D110"/>
  <c r="B110"/>
  <c r="R102"/>
  <c r="Q102"/>
  <c r="P102"/>
  <c r="O102"/>
  <c r="N102"/>
  <c r="M102"/>
  <c r="L102"/>
  <c r="K102"/>
  <c r="J102"/>
  <c r="I102"/>
  <c r="H102"/>
  <c r="G102"/>
  <c r="F102"/>
  <c r="E102"/>
  <c r="D102"/>
  <c r="B102"/>
  <c r="R88"/>
  <c r="Q88"/>
  <c r="P88"/>
  <c r="O88"/>
  <c r="N88"/>
  <c r="M88"/>
  <c r="L88"/>
  <c r="K88"/>
  <c r="J88"/>
  <c r="I88"/>
  <c r="H88"/>
  <c r="G88"/>
  <c r="F88"/>
  <c r="E88"/>
  <c r="D88"/>
  <c r="B88"/>
  <c r="R76"/>
  <c r="Q76"/>
  <c r="P76"/>
  <c r="O76"/>
  <c r="N76"/>
  <c r="M76"/>
  <c r="L76"/>
  <c r="K76"/>
  <c r="J76"/>
  <c r="I76"/>
  <c r="H76"/>
  <c r="G76"/>
  <c r="F76"/>
  <c r="E76"/>
  <c r="D76"/>
  <c r="B76"/>
  <c r="R73"/>
  <c r="Q73"/>
  <c r="P73"/>
  <c r="O73"/>
  <c r="N73"/>
  <c r="M73"/>
  <c r="L73"/>
  <c r="K73"/>
  <c r="J73"/>
  <c r="I73"/>
  <c r="H73"/>
  <c r="G73"/>
  <c r="F73"/>
  <c r="E73"/>
  <c r="D73"/>
  <c r="B73"/>
  <c r="R57"/>
  <c r="Q57"/>
  <c r="P57"/>
  <c r="O57"/>
  <c r="N57"/>
  <c r="M57"/>
  <c r="L57"/>
  <c r="K57"/>
  <c r="J57"/>
  <c r="I57"/>
  <c r="H57"/>
  <c r="G57"/>
  <c r="F57"/>
  <c r="E57"/>
  <c r="D57"/>
  <c r="B57"/>
  <c r="R54"/>
  <c r="Q54"/>
  <c r="P54"/>
  <c r="O54"/>
  <c r="N54"/>
  <c r="M54"/>
  <c r="L54"/>
  <c r="K54"/>
  <c r="J54"/>
  <c r="I54"/>
  <c r="H54"/>
  <c r="G54"/>
  <c r="F54"/>
  <c r="E54"/>
  <c r="D54"/>
  <c r="B54"/>
  <c r="R44"/>
  <c r="Q44"/>
  <c r="P44"/>
  <c r="O44"/>
  <c r="N44"/>
  <c r="M44"/>
  <c r="L44"/>
  <c r="K44"/>
  <c r="J44"/>
  <c r="I44"/>
  <c r="H44"/>
  <c r="G44"/>
  <c r="F44"/>
  <c r="E44"/>
  <c r="D44"/>
  <c r="B44"/>
  <c r="F16" i="8"/>
  <c r="F15"/>
  <c r="F14"/>
  <c r="F13"/>
  <c r="F12"/>
  <c r="F11"/>
  <c r="F10"/>
  <c r="F9"/>
  <c r="F8"/>
  <c r="F7"/>
  <c r="F6"/>
  <c r="F5"/>
  <c r="F4"/>
  <c r="F218" i="10"/>
  <c r="D16" i="8" s="1"/>
  <c r="B218" i="10"/>
  <c r="C16" i="8" s="1"/>
  <c r="G16" s="1"/>
  <c r="F207" i="10"/>
  <c r="D15" i="8" s="1"/>
  <c r="B207" i="10"/>
  <c r="C15" i="8" s="1"/>
  <c r="G15" s="1"/>
  <c r="F204" i="10"/>
  <c r="D14" i="8" s="1"/>
  <c r="B204" i="10"/>
  <c r="C14" i="8" s="1"/>
  <c r="G14" s="1"/>
  <c r="F195" i="10"/>
  <c r="D13" i="8" s="1"/>
  <c r="B195" i="10"/>
  <c r="C13" i="8" s="1"/>
  <c r="G13" s="1"/>
  <c r="F187" i="10"/>
  <c r="D12" i="8" s="1"/>
  <c r="B187" i="10"/>
  <c r="C12" i="8" s="1"/>
  <c r="G12" s="1"/>
  <c r="F176" i="10"/>
  <c r="D11" i="8" s="1"/>
  <c r="B176" i="10"/>
  <c r="C11" i="8" s="1"/>
  <c r="G11" s="1"/>
  <c r="F156" i="10"/>
  <c r="B156"/>
  <c r="C10" i="8" s="1"/>
  <c r="G10" s="1"/>
  <c r="F144" i="10"/>
  <c r="D9" i="8" s="1"/>
  <c r="B144" i="10"/>
  <c r="C9" i="8" s="1"/>
  <c r="G9" s="1"/>
  <c r="F141" i="10"/>
  <c r="D8" i="8" s="1"/>
  <c r="B141" i="10"/>
  <c r="C8" i="8" s="1"/>
  <c r="G8" s="1"/>
  <c r="F83" i="10"/>
  <c r="D7" i="8" s="1"/>
  <c r="B83" i="10"/>
  <c r="C7" i="8" s="1"/>
  <c r="G7" s="1"/>
  <c r="F80" i="10"/>
  <c r="D6" i="8" s="1"/>
  <c r="B80" i="10"/>
  <c r="C6" i="8" s="1"/>
  <c r="G6" s="1"/>
  <c r="B218" i="2"/>
  <c r="F207"/>
  <c r="B207"/>
  <c r="F204"/>
  <c r="B204"/>
  <c r="F195"/>
  <c r="B195"/>
  <c r="F187"/>
  <c r="B187"/>
  <c r="F176"/>
  <c r="B176"/>
  <c r="B156"/>
  <c r="F144"/>
  <c r="B144"/>
  <c r="F141"/>
  <c r="B141"/>
  <c r="F83"/>
  <c r="B83"/>
  <c r="F80"/>
  <c r="B80"/>
  <c r="D385" i="7"/>
  <c r="H6" i="8" l="1"/>
  <c r="H11"/>
  <c r="H13"/>
  <c r="H12"/>
  <c r="H7"/>
  <c r="H15"/>
  <c r="H8"/>
  <c r="L14"/>
  <c r="H14"/>
  <c r="H9"/>
  <c r="H16"/>
  <c r="E7"/>
  <c r="E9"/>
  <c r="E11"/>
  <c r="E13"/>
  <c r="D10"/>
  <c r="E15"/>
  <c r="E6"/>
  <c r="E8"/>
  <c r="E12"/>
  <c r="E14"/>
  <c r="E16"/>
  <c r="K7"/>
  <c r="K9"/>
  <c r="L9"/>
  <c r="K11"/>
  <c r="L11"/>
  <c r="L13"/>
  <c r="K13"/>
  <c r="L12"/>
  <c r="K12"/>
  <c r="K14"/>
  <c r="L15"/>
  <c r="K15"/>
  <c r="K16"/>
  <c r="D276" i="4"/>
  <c r="D294"/>
  <c r="F3" i="8"/>
  <c r="F68" i="2"/>
  <c r="F18"/>
  <c r="G27" i="4"/>
  <c r="D27"/>
  <c r="B27"/>
  <c r="J4" i="8" s="1"/>
  <c r="G45" i="4"/>
  <c r="D45"/>
  <c r="B45"/>
  <c r="J6" i="8" s="1"/>
  <c r="B27" i="11"/>
  <c r="D27"/>
  <c r="E27"/>
  <c r="F27"/>
  <c r="G27"/>
  <c r="H27"/>
  <c r="I27"/>
  <c r="J27"/>
  <c r="K27"/>
  <c r="L27"/>
  <c r="M27"/>
  <c r="N27"/>
  <c r="O27"/>
  <c r="P27"/>
  <c r="Q27"/>
  <c r="R27"/>
  <c r="F47" i="10"/>
  <c r="D4" i="8" s="1"/>
  <c r="F18" i="10"/>
  <c r="F68"/>
  <c r="D5" i="8" s="1"/>
  <c r="E16" i="7"/>
  <c r="E16" i="11"/>
  <c r="B22" i="4"/>
  <c r="D267" s="1"/>
  <c r="G22"/>
  <c r="G40"/>
  <c r="B40"/>
  <c r="J5" i="8" s="1"/>
  <c r="R16" i="11"/>
  <c r="Q16"/>
  <c r="D16"/>
  <c r="P16"/>
  <c r="O16"/>
  <c r="N16"/>
  <c r="M16"/>
  <c r="L16"/>
  <c r="K16"/>
  <c r="J16"/>
  <c r="I16"/>
  <c r="H16"/>
  <c r="G16"/>
  <c r="F16"/>
  <c r="B16"/>
  <c r="H16" i="7"/>
  <c r="H27"/>
  <c r="V4" i="8" s="1"/>
  <c r="E27" i="7"/>
  <c r="G16"/>
  <c r="G27"/>
  <c r="B16"/>
  <c r="B27"/>
  <c r="G10" i="9"/>
  <c r="E10"/>
  <c r="D10"/>
  <c r="B20"/>
  <c r="B13"/>
  <c r="B10"/>
  <c r="D140" s="1"/>
  <c r="D40" i="4"/>
  <c r="B68" i="10"/>
  <c r="C5" i="8" s="1"/>
  <c r="G5" s="1"/>
  <c r="C4"/>
  <c r="G4" s="1"/>
  <c r="K20" i="9"/>
  <c r="S5" i="8" s="1"/>
  <c r="J20" i="9"/>
  <c r="R5" i="8" s="1"/>
  <c r="I20" i="9"/>
  <c r="Q5" i="8" s="1"/>
  <c r="H20" i="9"/>
  <c r="P5" i="8" s="1"/>
  <c r="G20" i="9"/>
  <c r="O5" i="8" s="1"/>
  <c r="D20" i="9"/>
  <c r="N5" i="8" s="1"/>
  <c r="K13" i="9"/>
  <c r="S4" i="8" s="1"/>
  <c r="J13" i="9"/>
  <c r="R4" i="8" s="1"/>
  <c r="I13" i="9"/>
  <c r="Q4" i="8" s="1"/>
  <c r="H13" i="9"/>
  <c r="P4" i="8" s="1"/>
  <c r="G13" i="9"/>
  <c r="O4" i="8" s="1"/>
  <c r="D13" i="9"/>
  <c r="N4" i="8" s="1"/>
  <c r="H10" i="9"/>
  <c r="G146" s="1"/>
  <c r="I10"/>
  <c r="J10"/>
  <c r="G148" s="1"/>
  <c r="K10"/>
  <c r="B18" i="10"/>
  <c r="D629" s="1"/>
  <c r="E13" i="9"/>
  <c r="E20"/>
  <c r="B18" i="2"/>
  <c r="D627" s="1"/>
  <c r="B68"/>
  <c r="O3" i="8" l="1"/>
  <c r="G145" i="9"/>
  <c r="G149"/>
  <c r="G147"/>
  <c r="D142"/>
  <c r="N3" i="8"/>
  <c r="D141" i="9"/>
  <c r="R3" i="8"/>
  <c r="R37" s="1"/>
  <c r="P3"/>
  <c r="S3"/>
  <c r="Q3"/>
  <c r="Q37" s="1"/>
  <c r="D269" i="4"/>
  <c r="D268"/>
  <c r="J3" i="8"/>
  <c r="E10"/>
  <c r="H10"/>
  <c r="H5"/>
  <c r="H4"/>
  <c r="U3"/>
  <c r="E283" i="4"/>
  <c r="E284"/>
  <c r="E290"/>
  <c r="E288"/>
  <c r="E285"/>
  <c r="P37" i="8"/>
  <c r="O37"/>
  <c r="L5"/>
  <c r="L8"/>
  <c r="D630" i="10"/>
  <c r="D628" i="2"/>
  <c r="L10" i="8"/>
  <c r="K10"/>
  <c r="V3"/>
  <c r="D386" i="7"/>
  <c r="U4" i="8"/>
  <c r="W4" s="1"/>
  <c r="E5"/>
  <c r="E286" i="4"/>
  <c r="E287"/>
  <c r="E280"/>
  <c r="E281" s="1"/>
  <c r="K8" i="8"/>
  <c r="E275" i="4"/>
  <c r="E274"/>
  <c r="E291"/>
  <c r="K6" i="8"/>
  <c r="L6"/>
  <c r="K5"/>
  <c r="C3"/>
  <c r="G3" s="1"/>
  <c r="K27" i="7"/>
  <c r="L27" s="1"/>
  <c r="I16"/>
  <c r="S37" i="8"/>
  <c r="E292" i="4"/>
  <c r="E293"/>
  <c r="E289"/>
  <c r="F37" i="8"/>
  <c r="I27" i="7"/>
  <c r="K4" i="8"/>
  <c r="E4"/>
  <c r="D3"/>
  <c r="K16" i="7"/>
  <c r="U37" i="8" l="1"/>
  <c r="W3"/>
  <c r="V37"/>
  <c r="H3"/>
  <c r="L16" i="7"/>
  <c r="E388"/>
  <c r="E276" i="4"/>
  <c r="D631" i="10"/>
  <c r="E3" i="8"/>
  <c r="N37"/>
  <c r="E294" i="4"/>
  <c r="C37" i="8"/>
  <c r="G37" s="1"/>
  <c r="E386" i="7"/>
  <c r="G400" i="11"/>
  <c r="G150" i="9"/>
  <c r="H149" s="1"/>
  <c r="D37" i="8"/>
  <c r="J37"/>
  <c r="L3"/>
  <c r="K3"/>
  <c r="H391" i="11" l="1"/>
  <c r="H395"/>
  <c r="H399"/>
  <c r="H392"/>
  <c r="H396"/>
  <c r="H387"/>
  <c r="H393"/>
  <c r="H397"/>
  <c r="H388"/>
  <c r="H394"/>
  <c r="H398"/>
  <c r="H390"/>
  <c r="H389"/>
  <c r="W37" i="8"/>
  <c r="H37"/>
  <c r="E37"/>
  <c r="H146" i="9"/>
  <c r="H148"/>
  <c r="H147"/>
  <c r="H145"/>
  <c r="L37" i="8"/>
  <c r="K37"/>
  <c r="H400" i="11" l="1"/>
  <c r="H150" i="9"/>
</calcChain>
</file>

<file path=xl/sharedStrings.xml><?xml version="1.0" encoding="utf-8"?>
<sst xmlns="http://schemas.openxmlformats.org/spreadsheetml/2006/main" count="13360" uniqueCount="1396">
  <si>
    <t>No. of monitored beaches with actions</t>
  </si>
  <si>
    <t>No. of monitored beaches without actions</t>
  </si>
  <si>
    <t>Percent of monitored beaches affected by a beach action</t>
  </si>
  <si>
    <t>No. of beach actions</t>
  </si>
  <si>
    <t>No. of actions of 1 day duration</t>
  </si>
  <si>
    <t>No. of actions of 2 day duration</t>
  </si>
  <si>
    <t>No. of actions of 3 - 7 day duration</t>
  </si>
  <si>
    <t>No. of actions of 8 - 30 day duration</t>
  </si>
  <si>
    <t>No. of actions greater than 30 day duration</t>
  </si>
  <si>
    <t>No. of beach days (monitored beaches)</t>
  </si>
  <si>
    <t>No. of days under a beach action (monitored beaches)</t>
  </si>
  <si>
    <t>Beach Name</t>
  </si>
  <si>
    <t>OTHER</t>
  </si>
  <si>
    <t>County</t>
  </si>
  <si>
    <t>Beach ID</t>
  </si>
  <si>
    <t>No. of days under a beach action</t>
  </si>
  <si>
    <t>Percent days under a beach action</t>
  </si>
  <si>
    <t>No. of days not under a beach action</t>
  </si>
  <si>
    <t>Percent days not under a beach action</t>
  </si>
  <si>
    <t>No. of days under an action</t>
  </si>
  <si>
    <t>CSO</t>
  </si>
  <si>
    <t>SSO</t>
  </si>
  <si>
    <t>CAFO</t>
  </si>
  <si>
    <t>POTW</t>
  </si>
  <si>
    <t>UNKNOWN</t>
  </si>
  <si>
    <t>Swim Season Actions Sorted by Duration</t>
  </si>
  <si>
    <t>Monitored Beaches with Actions During Swim Season</t>
  </si>
  <si>
    <t>Monitored Beaches</t>
  </si>
  <si>
    <t>No. of beach days</t>
  </si>
  <si>
    <t>Under a Beach Action</t>
  </si>
  <si>
    <t>Yes</t>
  </si>
  <si>
    <t>Public/Public</t>
  </si>
  <si>
    <t>ELEV_BACT</t>
  </si>
  <si>
    <t>Contamination Advisory</t>
  </si>
  <si>
    <t>Not Under an Action</t>
  </si>
  <si>
    <t>No</t>
  </si>
  <si>
    <t>BEACH Act Beaches</t>
  </si>
  <si>
    <t>MONITORED BEACHES</t>
  </si>
  <si>
    <t>Beach action in 2010?</t>
  </si>
  <si>
    <t>Actions During Swim Season</t>
  </si>
  <si>
    <t>---</t>
  </si>
  <si>
    <t>No. of BEACH Act beaches</t>
  </si>
  <si>
    <t>No. of Tier 1 beaches</t>
  </si>
  <si>
    <t>Swim Season Beach Days</t>
  </si>
  <si>
    <t>Actions Sorted by Duration</t>
  </si>
  <si>
    <t>Total no. of beach actions</t>
  </si>
  <si>
    <t>No. of monitored beaches</t>
  </si>
  <si>
    <t>Percent of beaches monitored</t>
  </si>
  <si>
    <t xml:space="preserve">BEACH Act Beaches: </t>
  </si>
  <si>
    <t xml:space="preserve">Tier 1 beaches: </t>
  </si>
  <si>
    <t xml:space="preserve">Beach actions: </t>
  </si>
  <si>
    <t>Definitions</t>
  </si>
  <si>
    <t xml:space="preserve">Monitored beaches: </t>
  </si>
  <si>
    <t xml:space="preserve">Swim season: </t>
  </si>
  <si>
    <t xml:space="preserve">Action duration: </t>
  </si>
  <si>
    <t xml:space="preserve">Beach days: </t>
  </si>
  <si>
    <t>Percent of Tier 1 beaches monitored</t>
  </si>
  <si>
    <t>States indicate to EPA the period of time they consider to be the swim (or recreational) season for each beach. See "Monitoring" tab for swim season lengths.</t>
  </si>
  <si>
    <t>The number of days in the swim season. See "Beach Days" tab for the number of beach days under an action.</t>
  </si>
  <si>
    <t>Beaches that are monitored at regular intervals. See "Monitoring" tab for monitoring frequency information.</t>
  </si>
  <si>
    <t>BEACH Act refers to the Beaches Environmental Assessment, Closure, and Health Act of 2000 which focuses on coastal recreational waters. States/territories provide EPA with a list of their</t>
  </si>
  <si>
    <t>coastal recreational beaches.</t>
  </si>
  <si>
    <t>States and territories designate their significant public beaches as Tier 1 beaches (requirement of BEACH Act grant program).  These are the beaches that have the highest risk. See "Attributes" tab</t>
  </si>
  <si>
    <t>for Tier designations.</t>
  </si>
  <si>
    <t xml:space="preserve">Beach-specific advisories or closings issued by the reporting state or local governments. An action is recorded for a beach even if only a portion of the beach is affected. See "2010 Actions" tab </t>
  </si>
  <si>
    <t>for action information.</t>
  </si>
  <si>
    <t>Action duration is based on the times an action begins and ends. One "day" is considered the 24-hour period following the time an action is issued. Additional "days" are recorded when an action</t>
  </si>
  <si>
    <t>extends into any portion of subsequent 24-hour period(s). For example, an action that lasts 26 hours is recorded as a two-day action. See "Action Durations" tab for duration breakdowns.</t>
  </si>
  <si>
    <t>POLLUTION SOURCES SUMMARY</t>
  </si>
  <si>
    <t>2010 ACTIONS SUMMARY</t>
  </si>
  <si>
    <t xml:space="preserve">Beach Name </t>
  </si>
  <si>
    <t>Swim Season Length</t>
  </si>
  <si>
    <t>Swim Season Length Units</t>
  </si>
  <si>
    <t>Swim Season Monitoring Frequency</t>
  </si>
  <si>
    <t>Swim Season Monitoring Frequency Units</t>
  </si>
  <si>
    <t>Off Season Monitoring Frequency</t>
  </si>
  <si>
    <t>Off Season Monitoring Frequency Units</t>
  </si>
  <si>
    <t xml:space="preserve">Beach name </t>
  </si>
  <si>
    <t>Beach accessibility</t>
  </si>
  <si>
    <t xml:space="preserve">Beach tier rank </t>
  </si>
  <si>
    <t>Start latitude</t>
  </si>
  <si>
    <t>Start longitude</t>
  </si>
  <si>
    <t>End latitude</t>
  </si>
  <si>
    <t>End longitude</t>
  </si>
  <si>
    <t>Pollution sources investigated?</t>
  </si>
  <si>
    <t>Pollution sources found?</t>
  </si>
  <si>
    <t>Runoff</t>
  </si>
  <si>
    <t>Storm</t>
  </si>
  <si>
    <t>Agriculture</t>
  </si>
  <si>
    <t>Boat</t>
  </si>
  <si>
    <t>Sewer line</t>
  </si>
  <si>
    <t>Septic</t>
  </si>
  <si>
    <t>Wildlife</t>
  </si>
  <si>
    <t>Other</t>
  </si>
  <si>
    <t>Unknown</t>
  </si>
  <si>
    <t xml:space="preserve">Action type </t>
  </si>
  <si>
    <t xml:space="preserve">Action start date/time </t>
  </si>
  <si>
    <t xml:space="preserve">Action end date/time </t>
  </si>
  <si>
    <t xml:space="preserve">Action duration (Days) </t>
  </si>
  <si>
    <t xml:space="preserve">Action reason(s) </t>
  </si>
  <si>
    <t>Action indicator(s)</t>
  </si>
  <si>
    <t>Action source(s)</t>
  </si>
  <si>
    <t>ELEV_BACT:</t>
  </si>
  <si>
    <t>Totals</t>
  </si>
  <si>
    <t>Percentages</t>
  </si>
  <si>
    <t>No. of BEACH Act beaches:</t>
  </si>
  <si>
    <t>Total length of BEACH Act beaches:</t>
  </si>
  <si>
    <t xml:space="preserve"> ATTRIBUTE SUMMARY</t>
  </si>
  <si>
    <t>No. of monitored beaches:</t>
  </si>
  <si>
    <t>Total length of monitored beaches:</t>
  </si>
  <si>
    <t xml:space="preserve"> MONITORING SUMMARY</t>
  </si>
  <si>
    <t>No. of investigated monitored beaches:</t>
  </si>
  <si>
    <t>No. of investigated monitored beaches with possible pollution sources:</t>
  </si>
  <si>
    <t>POLLUTION SOURCE TALLY</t>
  </si>
  <si>
    <t>Percent</t>
  </si>
  <si>
    <t>No. of actions during the swim season:</t>
  </si>
  <si>
    <t>No. of days under an action during the swim season:</t>
  </si>
  <si>
    <t>ACTION REASON, INDICATOR, AND SOURCE TALLY</t>
  </si>
  <si>
    <t>STORM:</t>
  </si>
  <si>
    <t>WILDLIFE:</t>
  </si>
  <si>
    <t>OTHER:</t>
  </si>
  <si>
    <t>UNKNOWN:</t>
  </si>
  <si>
    <r>
      <rPr>
        <b/>
        <sz val="9"/>
        <rFont val="Arial"/>
        <family val="2"/>
      </rPr>
      <t>Runoff</t>
    </r>
    <r>
      <rPr>
        <sz val="9"/>
        <rFont val="Arial"/>
        <family val="2"/>
      </rPr>
      <t xml:space="preserve"> (Non-storm related, dryweather runoff):</t>
    </r>
  </si>
  <si>
    <r>
      <rPr>
        <b/>
        <sz val="9"/>
        <rFont val="Arial"/>
        <family val="2"/>
      </rPr>
      <t>Storm</t>
    </r>
    <r>
      <rPr>
        <sz val="9"/>
        <rFont val="Arial"/>
        <family val="2"/>
      </rPr>
      <t xml:space="preserve"> (Storm related, wet-weather runoff):</t>
    </r>
  </si>
  <si>
    <r>
      <rPr>
        <b/>
        <sz val="9"/>
        <rFont val="Arial"/>
        <family val="2"/>
      </rPr>
      <t>Agriculture</t>
    </r>
    <r>
      <rPr>
        <sz val="9"/>
        <rFont val="Arial"/>
        <family val="2"/>
      </rPr>
      <t xml:space="preserve"> (Agricultural runoff):</t>
    </r>
  </si>
  <si>
    <r>
      <rPr>
        <b/>
        <sz val="9"/>
        <rFont val="Arial"/>
        <family val="2"/>
      </rPr>
      <t>Boat</t>
    </r>
    <r>
      <rPr>
        <sz val="9"/>
        <rFont val="Arial"/>
        <family val="2"/>
      </rPr>
      <t xml:space="preserve"> (Boat discharge):</t>
    </r>
  </si>
  <si>
    <r>
      <rPr>
        <b/>
        <sz val="9"/>
        <rFont val="Arial"/>
        <family val="2"/>
      </rPr>
      <t>CAFO</t>
    </r>
    <r>
      <rPr>
        <sz val="9"/>
        <rFont val="Arial"/>
        <family val="2"/>
      </rPr>
      <t xml:space="preserve"> (Concentrated animal feeding operation):</t>
    </r>
  </si>
  <si>
    <r>
      <rPr>
        <b/>
        <sz val="9"/>
        <rFont val="Arial"/>
        <family val="2"/>
      </rPr>
      <t>CSO</t>
    </r>
    <r>
      <rPr>
        <sz val="9"/>
        <rFont val="Arial"/>
        <family val="2"/>
      </rPr>
      <t xml:space="preserve"> (Combined sewer overflow):</t>
    </r>
  </si>
  <si>
    <r>
      <rPr>
        <b/>
        <sz val="9"/>
        <rFont val="Arial"/>
        <family val="2"/>
      </rPr>
      <t>SSO</t>
    </r>
    <r>
      <rPr>
        <sz val="9"/>
        <rFont val="Arial"/>
        <family val="2"/>
      </rPr>
      <t xml:space="preserve"> (Sanitary sewer overflow):</t>
    </r>
  </si>
  <si>
    <r>
      <rPr>
        <b/>
        <sz val="9"/>
        <rFont val="Arial"/>
        <family val="2"/>
      </rPr>
      <t>POTW</t>
    </r>
    <r>
      <rPr>
        <sz val="9"/>
        <rFont val="Arial"/>
        <family val="2"/>
      </rPr>
      <t xml:space="preserve"> (Publicly-owned treatment works):</t>
    </r>
  </si>
  <si>
    <r>
      <rPr>
        <b/>
        <sz val="9"/>
        <rFont val="Arial"/>
        <family val="2"/>
      </rPr>
      <t>Sewer line</t>
    </r>
    <r>
      <rPr>
        <sz val="9"/>
        <rFont val="Arial"/>
        <family val="2"/>
      </rPr>
      <t xml:space="preserve"> (Sewer line leak, blockage, or break):</t>
    </r>
  </si>
  <si>
    <r>
      <rPr>
        <b/>
        <sz val="9"/>
        <rFont val="Arial"/>
        <family val="2"/>
      </rPr>
      <t>Septic</t>
    </r>
    <r>
      <rPr>
        <sz val="9"/>
        <rFont val="Arial"/>
        <family val="2"/>
      </rPr>
      <t xml:space="preserve"> (Septic system leakage):</t>
    </r>
  </si>
  <si>
    <r>
      <rPr>
        <b/>
        <sz val="9"/>
        <rFont val="Arial"/>
        <family val="2"/>
      </rPr>
      <t>Wildlife</t>
    </r>
    <r>
      <rPr>
        <sz val="9"/>
        <rFont val="Arial"/>
        <family val="2"/>
      </rPr>
      <t xml:space="preserve"> (Wildlife pollution):</t>
    </r>
  </si>
  <si>
    <r>
      <rPr>
        <b/>
        <sz val="9"/>
        <rFont val="Arial"/>
        <family val="2"/>
      </rPr>
      <t>Other</t>
    </r>
    <r>
      <rPr>
        <sz val="9"/>
        <rFont val="Arial"/>
        <family val="2"/>
      </rPr>
      <t xml:space="preserve"> (Other source known but not listed above):</t>
    </r>
  </si>
  <si>
    <r>
      <rPr>
        <b/>
        <sz val="9"/>
        <rFont val="Arial"/>
        <family val="2"/>
      </rPr>
      <t>Unknown</t>
    </r>
    <r>
      <rPr>
        <sz val="9"/>
        <rFont val="Arial"/>
        <family val="2"/>
      </rPr>
      <t xml:space="preserve"> (Source exists but unidentified):</t>
    </r>
  </si>
  <si>
    <t>Action reasons summary:</t>
  </si>
  <si>
    <t>Action indicators summary:</t>
  </si>
  <si>
    <t>Action sources summary:</t>
  </si>
  <si>
    <t>2010 ACTIONS DURATION SUMMARY</t>
  </si>
  <si>
    <t>No. of monitored beaches with actions during swim season:</t>
  </si>
  <si>
    <t>No. of actions during swim season:</t>
  </si>
  <si>
    <t>No. of days under an action during swim season:</t>
  </si>
  <si>
    <t>No. of actions of 1 day duration:</t>
  </si>
  <si>
    <t>No. of actions of 2 day duration:</t>
  </si>
  <si>
    <t>No. of actions of 3-7 day duration:</t>
  </si>
  <si>
    <t>No. of actions of 8-30 day duration:</t>
  </si>
  <si>
    <t>No. of actions of greater than 30 day duration:</t>
  </si>
  <si>
    <t>ACTION DURATION DAY TALLY</t>
  </si>
  <si>
    <t>2010 BEACH DAYS SUMMARY</t>
  </si>
  <si>
    <t>No. of beach days in swim season:</t>
  </si>
  <si>
    <t>No. of beach days under an action during the swim season:</t>
  </si>
  <si>
    <t>Percent of beach days under an action during the swim season:</t>
  </si>
  <si>
    <t>No. of beach days not under an action during the swim season:</t>
  </si>
  <si>
    <t>Percent of beach days not under an action during the swim season:</t>
  </si>
  <si>
    <t>Percent of BEACH Act beaches monitored:</t>
  </si>
  <si>
    <t>POSSIBLE POLLUTION SOURCES</t>
  </si>
  <si>
    <t>MONROE</t>
  </si>
  <si>
    <t>PER_WEEK</t>
  </si>
  <si>
    <t>WILDLIFE</t>
  </si>
  <si>
    <t xml:space="preserve"> = Beach is not monitored. It is not included in EPA's monitored beach summary statistics.</t>
  </si>
  <si>
    <t>BAY</t>
  </si>
  <si>
    <t>DAYS</t>
  </si>
  <si>
    <t>CHEM_OIL</t>
  </si>
  <si>
    <t>AGRICULTURAL:</t>
  </si>
  <si>
    <t>SSO:</t>
  </si>
  <si>
    <t>RUNOFF:</t>
  </si>
  <si>
    <t>Private/Private</t>
  </si>
  <si>
    <t>Beach length (M)</t>
  </si>
  <si>
    <t>Meters</t>
  </si>
  <si>
    <t>FL289095</t>
  </si>
  <si>
    <t>8TH STREET, MEXICO BEACH</t>
  </si>
  <si>
    <t>FL309173</t>
  </si>
  <si>
    <t>BEACH DRIVE</t>
  </si>
  <si>
    <t>FL607825</t>
  </si>
  <si>
    <t>BECKRICH ROAD (EDGEWATER GULF BEACH)</t>
  </si>
  <si>
    <t>FL841281</t>
  </si>
  <si>
    <t>BID-A-WEE BEACH</t>
  </si>
  <si>
    <t>FL311193</t>
  </si>
  <si>
    <t>CARL GRAY PARK</t>
  </si>
  <si>
    <t>FL819911</t>
  </si>
  <si>
    <t>DELWOOD BEACH</t>
  </si>
  <si>
    <t>FL131708</t>
  </si>
  <si>
    <t>DUPONT BRIDGE</t>
  </si>
  <si>
    <t>FL183543</t>
  </si>
  <si>
    <t>EAST COUNTY LINE (MEXICO BEACH)</t>
  </si>
  <si>
    <t>FL751274</t>
  </si>
  <si>
    <t>LAGUNA BEACH</t>
  </si>
  <si>
    <t>FL414684</t>
  </si>
  <si>
    <t>PANAMA CITY BEACH PIER (EDGEWATER BEACH)</t>
  </si>
  <si>
    <t>FL888728</t>
  </si>
  <si>
    <t>SELTZER PARK (SILVER SANDS BEACH)</t>
  </si>
  <si>
    <t>FL154538</t>
  </si>
  <si>
    <t>SHELL ISLAND BEACH</t>
  </si>
  <si>
    <t>FL805924</t>
  </si>
  <si>
    <t>SPY GLASS DRIVE (BILTMORE BEACH)</t>
  </si>
  <si>
    <t>FL173494</t>
  </si>
  <si>
    <t>SUNSET PARK</t>
  </si>
  <si>
    <t>FL763253</t>
  </si>
  <si>
    <t>TYNDALL BEACH</t>
  </si>
  <si>
    <t>FL351066</t>
  </si>
  <si>
    <t>WEST COUNTY LINE (CARRILON BEACH)</t>
  </si>
  <si>
    <t>BREVARD</t>
  </si>
  <si>
    <t>FL033783</t>
  </si>
  <si>
    <t>AQUARINA BEACH</t>
  </si>
  <si>
    <t>Private/Public</t>
  </si>
  <si>
    <t>FL704382</t>
  </si>
  <si>
    <t>BICENTENNIAL BEACH PARK</t>
  </si>
  <si>
    <t>FL956721</t>
  </si>
  <si>
    <t>BONSTEEL PARK</t>
  </si>
  <si>
    <t>FL141824</t>
  </si>
  <si>
    <t>CANAVERAL NATIONAL SEASHORE/PLAYALINDA BEACH</t>
  </si>
  <si>
    <t>FL777120</t>
  </si>
  <si>
    <t>CANOVA BEACH PARK</t>
  </si>
  <si>
    <t>FL531160</t>
  </si>
  <si>
    <t>CHERRIE DOWN PARK</t>
  </si>
  <si>
    <t>FL808403</t>
  </si>
  <si>
    <t>COCOA BEACH MINUTEMAN CAUSEWAY</t>
  </si>
  <si>
    <t>FL741642</t>
  </si>
  <si>
    <t>COCOA BEACH PIER</t>
  </si>
  <si>
    <t>FL879531</t>
  </si>
  <si>
    <t>COCONUT POINT PARK</t>
  </si>
  <si>
    <t>FL858999</t>
  </si>
  <si>
    <t>FISCHER PARK</t>
  </si>
  <si>
    <t>FL953593</t>
  </si>
  <si>
    <t>HIGHTOWER BEACH PARK</t>
  </si>
  <si>
    <t>FL836546</t>
  </si>
  <si>
    <t>INDIALANTIC BOARDWALK</t>
  </si>
  <si>
    <t>FL969345</t>
  </si>
  <si>
    <t>JETTY PARK (CAPE CANAVERAL)</t>
  </si>
  <si>
    <t>FL966014</t>
  </si>
  <si>
    <t>LORI WILSON PARK</t>
  </si>
  <si>
    <t>FL421181</t>
  </si>
  <si>
    <t>MAIN ENTRANCE BEACH (PAFB)</t>
  </si>
  <si>
    <t>FL398079</t>
  </si>
  <si>
    <t>NCO CLUB BEACH (PAFB)</t>
  </si>
  <si>
    <t>FL631799</t>
  </si>
  <si>
    <t>NORTH AREA BEACH (PAFB)</t>
  </si>
  <si>
    <t>FL544573</t>
  </si>
  <si>
    <t>OCEAN PARK</t>
  </si>
  <si>
    <t>FL110496</t>
  </si>
  <si>
    <t>OFFICERS CLUB BEACH (PAFB)</t>
  </si>
  <si>
    <t>FL467501</t>
  </si>
  <si>
    <t>PARADISE BEACH</t>
  </si>
  <si>
    <t>FL859440</t>
  </si>
  <si>
    <t>PATRICK AIR FORCE BASE (PAFB) NORTH</t>
  </si>
  <si>
    <t>FL747247</t>
  </si>
  <si>
    <t>PELICAN BEACH PARK</t>
  </si>
  <si>
    <t>FL819481</t>
  </si>
  <si>
    <t>ROBERT P. MURKSHE MEMORIAL PARK</t>
  </si>
  <si>
    <t>FL501891</t>
  </si>
  <si>
    <t>SEAGULL PARK (PAFB)</t>
  </si>
  <si>
    <t>FL283121</t>
  </si>
  <si>
    <t>SEBASTIAN INLET NORTH</t>
  </si>
  <si>
    <t>FL749647</t>
  </si>
  <si>
    <t>SHEPARD PARK</t>
  </si>
  <si>
    <t>FL765043</t>
  </si>
  <si>
    <t>SPESSARD HOLLAND BEACH PARK (NORTH)</t>
  </si>
  <si>
    <t>BROWARD</t>
  </si>
  <si>
    <t>FL557837</t>
  </si>
  <si>
    <t>BAHIA MAR</t>
  </si>
  <si>
    <t>FL132276</t>
  </si>
  <si>
    <t>BIRCH STATE PARK</t>
  </si>
  <si>
    <t>FL541601</t>
  </si>
  <si>
    <t>COMMERCIAL BLVD</t>
  </si>
  <si>
    <t>FL604188</t>
  </si>
  <si>
    <t>CUSTER STREET</t>
  </si>
  <si>
    <t>FL467332</t>
  </si>
  <si>
    <t>DANIA BEACH</t>
  </si>
  <si>
    <t>FL968060</t>
  </si>
  <si>
    <t>DEERFIELD BEACH PIER</t>
  </si>
  <si>
    <t>FL154380</t>
  </si>
  <si>
    <t>DEERFIELD BEACH SE 10TH STREET</t>
  </si>
  <si>
    <t>FL738221</t>
  </si>
  <si>
    <t>GEORGE ENGLISH PARK</t>
  </si>
  <si>
    <t>FL287753</t>
  </si>
  <si>
    <t>HALLANDALE BEACH BLVD</t>
  </si>
  <si>
    <t>FL235962</t>
  </si>
  <si>
    <t>HARRISON STREET</t>
  </si>
  <si>
    <t>FL602741</t>
  </si>
  <si>
    <t>HILLSBORO INLET</t>
  </si>
  <si>
    <t>FL447738</t>
  </si>
  <si>
    <t>JOHN LLOYD STATE PARK</t>
  </si>
  <si>
    <t>FL732168</t>
  </si>
  <si>
    <t>MINNESOTA STREET</t>
  </si>
  <si>
    <t>FL265530</t>
  </si>
  <si>
    <t>NE 16 STREET, POMPANO</t>
  </si>
  <si>
    <t>FL840977</t>
  </si>
  <si>
    <t>NORTH BEACH PARK INTERCOASTAL</t>
  </si>
  <si>
    <t>FL053479</t>
  </si>
  <si>
    <t>OAKLAND PARK BOULEVARD</t>
  </si>
  <si>
    <t>FL436692</t>
  </si>
  <si>
    <t>POMPANO BEACH PIER</t>
  </si>
  <si>
    <t>FL294978</t>
  </si>
  <si>
    <t>SEBASTIAN STREET</t>
  </si>
  <si>
    <t>FL071986</t>
  </si>
  <si>
    <t>VAN BUREN STREET</t>
  </si>
  <si>
    <t>CHARLOTTE</t>
  </si>
  <si>
    <t>FL001972</t>
  </si>
  <si>
    <t>BOCA GRANDE</t>
  </si>
  <si>
    <t>FL815154</t>
  </si>
  <si>
    <t>DOTZLER BEACH</t>
  </si>
  <si>
    <t>FL682550</t>
  </si>
  <si>
    <t>ENGLEWOOD MID BEACH</t>
  </si>
  <si>
    <t>Public/Private</t>
  </si>
  <si>
    <t>FL535539</t>
  </si>
  <si>
    <t>ENGLEWOOD NORTH</t>
  </si>
  <si>
    <t>FL585528</t>
  </si>
  <si>
    <t>ENGLEWOOD SOUTH</t>
  </si>
  <si>
    <t>FL743808</t>
  </si>
  <si>
    <t>PALM ISLAND NORTH</t>
  </si>
  <si>
    <t>FL158390</t>
  </si>
  <si>
    <t>PALM ISLAND SOUTH</t>
  </si>
  <si>
    <t>FL181642</t>
  </si>
  <si>
    <t>PORT CHARLOTTE BEACH</t>
  </si>
  <si>
    <t>FL763821</t>
  </si>
  <si>
    <t>PORT CHARLOTTE BEACH EAST</t>
  </si>
  <si>
    <t>FL704083</t>
  </si>
  <si>
    <t>PORT CHARLOTTE BEACH WEST</t>
  </si>
  <si>
    <t>CITRUS</t>
  </si>
  <si>
    <t>FL760836</t>
  </si>
  <si>
    <t>FORT ISLAND GULF BEACH</t>
  </si>
  <si>
    <t>COLLIER</t>
  </si>
  <si>
    <t>FL751701</t>
  </si>
  <si>
    <t>10 THOUSAND ISLAND</t>
  </si>
  <si>
    <t>FL806716</t>
  </si>
  <si>
    <t>10TH AVENUE SOUTH BEACH</t>
  </si>
  <si>
    <t>FL378400</t>
  </si>
  <si>
    <t>11TH AVENUE SOUTH BEACH</t>
  </si>
  <si>
    <t>FL494654</t>
  </si>
  <si>
    <t>13TH AVENUE SOUTH BEACH</t>
  </si>
  <si>
    <t>FL961297</t>
  </si>
  <si>
    <t>14TH AVENUE SOUTH BEACH</t>
  </si>
  <si>
    <t>FL633873</t>
  </si>
  <si>
    <t>15TH AVENUE SOUTH BEACH</t>
  </si>
  <si>
    <t>FL147359</t>
  </si>
  <si>
    <t>16TH AVENUE SOUTH BEACH</t>
  </si>
  <si>
    <t>FL635161</t>
  </si>
  <si>
    <t>17TH AVENUE SOUTH BEACH</t>
  </si>
  <si>
    <t>FL566063</t>
  </si>
  <si>
    <t>18TH AVENUE SOUTH BEACH</t>
  </si>
  <si>
    <t>FL316290</t>
  </si>
  <si>
    <t>1ST AVENUE NORTH BEACH</t>
  </si>
  <si>
    <t>FL804957</t>
  </si>
  <si>
    <t>1ST AVENUE SOUTH BEACH</t>
  </si>
  <si>
    <t>FL153298</t>
  </si>
  <si>
    <t>2ND AVENUE NORTH BEACH</t>
  </si>
  <si>
    <t>FL782389</t>
  </si>
  <si>
    <t>2ND AVENUE SOUTH BEACH</t>
  </si>
  <si>
    <t>FL784638</t>
  </si>
  <si>
    <t>32ND AVENUE BEACH</t>
  </si>
  <si>
    <t>FL754567</t>
  </si>
  <si>
    <t>3RD AVENUE NORTH BEACH</t>
  </si>
  <si>
    <t>FL455607</t>
  </si>
  <si>
    <t>3RD AVENUE SOUTH BEACH</t>
  </si>
  <si>
    <t>FL676738</t>
  </si>
  <si>
    <t>4TH AVENUE NORTH BEACH</t>
  </si>
  <si>
    <t>FL736819</t>
  </si>
  <si>
    <t>4TH AVENUE SOUTH BEACH</t>
  </si>
  <si>
    <t>FL114526</t>
  </si>
  <si>
    <t>5TH AVENUE SOUTH BEACH</t>
  </si>
  <si>
    <t>FL317163</t>
  </si>
  <si>
    <t>6TH AVENUE SOUTH BEACH</t>
  </si>
  <si>
    <t>FL604489</t>
  </si>
  <si>
    <t>7TH AVENUE SOUTH BEACH</t>
  </si>
  <si>
    <t>FL471004</t>
  </si>
  <si>
    <t>8TH AVENUE SOUTH BEACH</t>
  </si>
  <si>
    <t>FL830802</t>
  </si>
  <si>
    <t>ADMIRALTY &amp; SHORES BEACH</t>
  </si>
  <si>
    <t>FL259969</t>
  </si>
  <si>
    <t>BAREFOOT BEACH STATE RESERVE</t>
  </si>
  <si>
    <t>FL248383</t>
  </si>
  <si>
    <t>BROAD AVENUE BEACH</t>
  </si>
  <si>
    <t>FL389543</t>
  </si>
  <si>
    <t>CAXAMBAS PARK</t>
  </si>
  <si>
    <t>FL542566</t>
  </si>
  <si>
    <t>CENTRAL AVENUE</t>
  </si>
  <si>
    <t>FL633080</t>
  </si>
  <si>
    <t>CLAM PASS</t>
  </si>
  <si>
    <t>FL112576</t>
  </si>
  <si>
    <t>CLAM PASS PARK NORTH</t>
  </si>
  <si>
    <t>FL202163</t>
  </si>
  <si>
    <t>CLAM PASS PARK SOUTH</t>
  </si>
  <si>
    <t>FL208555</t>
  </si>
  <si>
    <t>CUTLASS COVE BEACH &amp; CLUB</t>
  </si>
  <si>
    <t>FL257350</t>
  </si>
  <si>
    <t>DENOR-WIGGINS STATE RECREATION AREA</t>
  </si>
  <si>
    <t>FL468455</t>
  </si>
  <si>
    <t>DOCTOR'S PASS</t>
  </si>
  <si>
    <t>FL807481</t>
  </si>
  <si>
    <t>GORDON PASS BEACH</t>
  </si>
  <si>
    <t>FL765976</t>
  </si>
  <si>
    <t>HIDEAWAY BEACH</t>
  </si>
  <si>
    <t>FL448536</t>
  </si>
  <si>
    <t>HORIZON WAY BEACH (AKA PARKSHORE BEACH)</t>
  </si>
  <si>
    <t>FL365851</t>
  </si>
  <si>
    <t>KEEWAYDIN ISLAND</t>
  </si>
  <si>
    <t>FL415261</t>
  </si>
  <si>
    <t>LELY BAREFOOT BEACH</t>
  </si>
  <si>
    <t>FL280146</t>
  </si>
  <si>
    <t>LOWDERMILK PARK</t>
  </si>
  <si>
    <t>FL549492</t>
  </si>
  <si>
    <t>NAPLES BEACH CLUB</t>
  </si>
  <si>
    <t>FL673526</t>
  </si>
  <si>
    <t>NAPLES LAKE BEACH</t>
  </si>
  <si>
    <t>FL328004</t>
  </si>
  <si>
    <t>NAPLES PIER</t>
  </si>
  <si>
    <t>FL695323</t>
  </si>
  <si>
    <t>PELICAN BAY BEACH NORTH</t>
  </si>
  <si>
    <t>FL327882</t>
  </si>
  <si>
    <t>PELICAN BAY BEACH SOUTH</t>
  </si>
  <si>
    <t>FL690895</t>
  </si>
  <si>
    <t>PELICAN BAY RESTAURANT AND CLUB</t>
  </si>
  <si>
    <t>FL205061</t>
  </si>
  <si>
    <t>PORT ROYAL BEACH &amp; CLUB</t>
  </si>
  <si>
    <t>FL931344</t>
  </si>
  <si>
    <t>RESIDENCE BEACH</t>
  </si>
  <si>
    <t>FL845456</t>
  </si>
  <si>
    <t>SHORE DRIVE BEACH</t>
  </si>
  <si>
    <t>FL933023</t>
  </si>
  <si>
    <t>SOUTH MARCO BEACH (AKA. SMB Access)</t>
  </si>
  <si>
    <t>FL320003</t>
  </si>
  <si>
    <t>THE MOORINGS</t>
  </si>
  <si>
    <t>FL273724</t>
  </si>
  <si>
    <t>TIGERTAIL BEACH</t>
  </si>
  <si>
    <t>FL967234</t>
  </si>
  <si>
    <t>VANDERBILT BEACH</t>
  </si>
  <si>
    <t>FL961466</t>
  </si>
  <si>
    <t>VEDADO WAY BEACH</t>
  </si>
  <si>
    <t>FL278316</t>
  </si>
  <si>
    <t>VILLA MARE LN BEACH</t>
  </si>
  <si>
    <t>FL456028</t>
  </si>
  <si>
    <t>WIGGINS PASS NORTH</t>
  </si>
  <si>
    <t>FL272353</t>
  </si>
  <si>
    <t>WIGGINS PASS STATE PARK</t>
  </si>
  <si>
    <t>DIXIE</t>
  </si>
  <si>
    <t>FL552908</t>
  </si>
  <si>
    <t>SHIRED ISLAND</t>
  </si>
  <si>
    <t>DUVAL</t>
  </si>
  <si>
    <t>FL343225</t>
  </si>
  <si>
    <t>15TH STREET ACCESS</t>
  </si>
  <si>
    <t>FL197838</t>
  </si>
  <si>
    <t>19TH STREET ACCESS</t>
  </si>
  <si>
    <t>FL647467</t>
  </si>
  <si>
    <t>30TH AVENUE ACCESS</t>
  </si>
  <si>
    <t>FL723477</t>
  </si>
  <si>
    <t>ATLANTIC BLVD ACESS</t>
  </si>
  <si>
    <t>FL434940</t>
  </si>
  <si>
    <t>BEACH BLVD ACCESS</t>
  </si>
  <si>
    <t>FL134528</t>
  </si>
  <si>
    <t>HANNA PARK</t>
  </si>
  <si>
    <t>FL338134</t>
  </si>
  <si>
    <t>HOPKINS STREET ACCESS</t>
  </si>
  <si>
    <t>FL411872</t>
  </si>
  <si>
    <t>HUGUENOT PARK</t>
  </si>
  <si>
    <t>FL673250</t>
  </si>
  <si>
    <t>NORTH LITTLE TALBOT ISLAND</t>
  </si>
  <si>
    <t>FL714317</t>
  </si>
  <si>
    <t>SOUTH LITTLE TALBOT ISLAND</t>
  </si>
  <si>
    <t>ESCAMBIA</t>
  </si>
  <si>
    <t>FL869739</t>
  </si>
  <si>
    <t>BAYOU CHICO</t>
  </si>
  <si>
    <t>FL789000</t>
  </si>
  <si>
    <t>BAYVIEW PARK</t>
  </si>
  <si>
    <t>FL988248</t>
  </si>
  <si>
    <t>BIG LAGOON STATE PARK</t>
  </si>
  <si>
    <t>FL550991</t>
  </si>
  <si>
    <t>COUNTY PARK EAST</t>
  </si>
  <si>
    <t>FL298220</t>
  </si>
  <si>
    <t>COUNTY PARK WEST</t>
  </si>
  <si>
    <t>FL265569</t>
  </si>
  <si>
    <t>FORT MCREE AREA</t>
  </si>
  <si>
    <t>FL748119</t>
  </si>
  <si>
    <t>FORT PICKENS</t>
  </si>
  <si>
    <t>FL524842</t>
  </si>
  <si>
    <t>JOHNSON BEACH</t>
  </si>
  <si>
    <t>FL467913</t>
  </si>
  <si>
    <t>JOHNSON BEACH SOUND SIDE</t>
  </si>
  <si>
    <t>FL937233</t>
  </si>
  <si>
    <t>NAVY POINT (BAYOU GRANDE)</t>
  </si>
  <si>
    <t>FL112522</t>
  </si>
  <si>
    <t>OPAL BEACH</t>
  </si>
  <si>
    <t>FL423052</t>
  </si>
  <si>
    <t>PENSACOLA (CASINO) BEACH</t>
  </si>
  <si>
    <t>FL785378</t>
  </si>
  <si>
    <t>PERDIDO KEY STATE PARK</t>
  </si>
  <si>
    <t>FL412379</t>
  </si>
  <si>
    <t>QUIETWATER BEACH (SANTA ROSA SOUND)</t>
  </si>
  <si>
    <t>FL285699</t>
  </si>
  <si>
    <t>QUIETWATER BEACH PICNIC AREA</t>
  </si>
  <si>
    <t>FL551809</t>
  </si>
  <si>
    <t>SABINE YACHT AND RACKET</t>
  </si>
  <si>
    <t>FL186633</t>
  </si>
  <si>
    <t>SANDERS BEACH</t>
  </si>
  <si>
    <t>FL670943</t>
  </si>
  <si>
    <t>SANTA ROSA ISLAND</t>
  </si>
  <si>
    <t>FLAGLER</t>
  </si>
  <si>
    <t>FL673203</t>
  </si>
  <si>
    <t>GAMBLE ROGERS STATE PARK</t>
  </si>
  <si>
    <t>FL229547</t>
  </si>
  <si>
    <t>HAMMOCK</t>
  </si>
  <si>
    <t>FL384046</t>
  </si>
  <si>
    <t>MARINELAND</t>
  </si>
  <si>
    <t>FL240520</t>
  </si>
  <si>
    <t>NORTH FLAGLER PIER</t>
  </si>
  <si>
    <t>FL283799</t>
  </si>
  <si>
    <t>PICKNICKERS (BEVERLY BEACH)</t>
  </si>
  <si>
    <t>FL625046</t>
  </si>
  <si>
    <t>SOUTH BEACH</t>
  </si>
  <si>
    <t>FL401816</t>
  </si>
  <si>
    <t>SOUTH FLAGLER PIER</t>
  </si>
  <si>
    <t>FL493550</t>
  </si>
  <si>
    <t>VARN PARK</t>
  </si>
  <si>
    <t>FL401201</t>
  </si>
  <si>
    <t>WASHINGTON OAKS STATE PARK</t>
  </si>
  <si>
    <t>FRANKLIN</t>
  </si>
  <si>
    <t>FL154930</t>
  </si>
  <si>
    <t>ALLIGATOR POINT</t>
  </si>
  <si>
    <t>FL503591</t>
  </si>
  <si>
    <t>CARRABELLE BEACH</t>
  </si>
  <si>
    <t>FL952360</t>
  </si>
  <si>
    <t>ST. GEORGE ISLAND 11TH STREET EAST</t>
  </si>
  <si>
    <t>FL212836</t>
  </si>
  <si>
    <t>ST. GEORGE ISLAND 11TH STREET WEST</t>
  </si>
  <si>
    <t>FL171682</t>
  </si>
  <si>
    <t>ST. GEORGE ISLAND FRANKLIN STREET</t>
  </si>
  <si>
    <t>FL774157</t>
  </si>
  <si>
    <t>St. George Island State Park</t>
  </si>
  <si>
    <t>GULF</t>
  </si>
  <si>
    <t>FL356234</t>
  </si>
  <si>
    <t>BEACON HILL BEACH</t>
  </si>
  <si>
    <t>FL613557</t>
  </si>
  <si>
    <t>CAPE SAN BLAS</t>
  </si>
  <si>
    <t>FL341602</t>
  </si>
  <si>
    <t>DIXIE BELLE BEACH</t>
  </si>
  <si>
    <t>FL493786</t>
  </si>
  <si>
    <t>HIGHWAY 98 BEACH</t>
  </si>
  <si>
    <t>FL841635</t>
  </si>
  <si>
    <t>LOOKOUT BEACH</t>
  </si>
  <si>
    <t>FL205383</t>
  </si>
  <si>
    <t>MONUMENT BEACH</t>
  </si>
  <si>
    <t>FL562671</t>
  </si>
  <si>
    <t>ST. JOE BEACH</t>
  </si>
  <si>
    <t>HERNANDO</t>
  </si>
  <si>
    <t>FL197589</t>
  </si>
  <si>
    <t>PINE ISLAND</t>
  </si>
  <si>
    <t>HILLSBOROUGH</t>
  </si>
  <si>
    <t>FL460387</t>
  </si>
  <si>
    <t>BAHIA BEACH</t>
  </si>
  <si>
    <t>FL173861</t>
  </si>
  <si>
    <t>BEN T. DAVIS NORTH</t>
  </si>
  <si>
    <t>FL626951</t>
  </si>
  <si>
    <t>BEN T. DAVIS SOUTH</t>
  </si>
  <si>
    <t>FL141600</t>
  </si>
  <si>
    <t>CYPRESS POINT NORTH</t>
  </si>
  <si>
    <t>FL796897</t>
  </si>
  <si>
    <t>CYPRESS POINT SOUTH</t>
  </si>
  <si>
    <t>FL662113</t>
  </si>
  <si>
    <t>DAVIS ISLAND</t>
  </si>
  <si>
    <t>FL408126</t>
  </si>
  <si>
    <t>PICNIC ISLAND NORTH</t>
  </si>
  <si>
    <t>FL690141</t>
  </si>
  <si>
    <t>PICNIC ISLAND SOUTH</t>
  </si>
  <si>
    <t>FL210748</t>
  </si>
  <si>
    <t>SIMMONS PARK</t>
  </si>
  <si>
    <t>INDIAN RIVER</t>
  </si>
  <si>
    <t>FL871768</t>
  </si>
  <si>
    <t>AMBER SANDS BEACH</t>
  </si>
  <si>
    <t>FL385975</t>
  </si>
  <si>
    <t>COCONUT POINT SEBASTIAN INLET</t>
  </si>
  <si>
    <t>FL373669</t>
  </si>
  <si>
    <t>CONN BEACH</t>
  </si>
  <si>
    <t>FL789556</t>
  </si>
  <si>
    <t>FLAME VINE BEACH</t>
  </si>
  <si>
    <t>FL889417</t>
  </si>
  <si>
    <t>GOLDEN SANDS BEACH PARK</t>
  </si>
  <si>
    <t>FL929672</t>
  </si>
  <si>
    <t>HUMISTON BEACH</t>
  </si>
  <si>
    <t>FL194230</t>
  </si>
  <si>
    <t>JAYCEE BEACH PARK</t>
  </si>
  <si>
    <t>FL263858</t>
  </si>
  <si>
    <t>RIOMAR BEACH</t>
  </si>
  <si>
    <t>FL509158</t>
  </si>
  <si>
    <t>ROUND ISLAND BEACH PARK</t>
  </si>
  <si>
    <t>FL595081</t>
  </si>
  <si>
    <t>SEAGRAPE BEACH</t>
  </si>
  <si>
    <t>FL133207</t>
  </si>
  <si>
    <t>SEXTON PLAZA</t>
  </si>
  <si>
    <t>FL614991</t>
  </si>
  <si>
    <t>SOUTH BEACH PARK</t>
  </si>
  <si>
    <t>FL256985</t>
  </si>
  <si>
    <t>TRACKING STATION BEACH PARK</t>
  </si>
  <si>
    <t>FL720001</t>
  </si>
  <si>
    <t>TREASURE SHORES BEACH PARK</t>
  </si>
  <si>
    <t>FL340563</t>
  </si>
  <si>
    <t>TURTLE TRAIL BEACH</t>
  </si>
  <si>
    <t>FL143238</t>
  </si>
  <si>
    <t>WABASSO BEACH PARK</t>
  </si>
  <si>
    <t>LEE</t>
  </si>
  <si>
    <t>FL909659</t>
  </si>
  <si>
    <t>BOCA GRANDE LIGHT HOUSE/SEAGRAPE BEACH</t>
  </si>
  <si>
    <t>FL611514</t>
  </si>
  <si>
    <t>BONITA BEACH PARK</t>
  </si>
  <si>
    <t>FL900134</t>
  </si>
  <si>
    <t>BOWDITCH POINT BEACH</t>
  </si>
  <si>
    <t>FL432446</t>
  </si>
  <si>
    <t>BOWMAN'S BEACH</t>
  </si>
  <si>
    <t>FL818380</t>
  </si>
  <si>
    <t>CAPE CORAL YACHT CLUB</t>
  </si>
  <si>
    <t>FL263071</t>
  </si>
  <si>
    <t>FULGAR ST BEACH ACCESS - SANIBEL</t>
  </si>
  <si>
    <t>FL720700</t>
  </si>
  <si>
    <t>HOLIDAY INN PUBLIC BEACH ACCESS FT MYERS BEACH</t>
  </si>
  <si>
    <t>FL513943</t>
  </si>
  <si>
    <t>LITTLE HICKORY BEACH PARK</t>
  </si>
  <si>
    <t>FL301381</t>
  </si>
  <si>
    <t>LOVERS KEY STATE PARK</t>
  </si>
  <si>
    <t>FL585716</t>
  </si>
  <si>
    <t>LYNN HALL MEMORIAL PARK</t>
  </si>
  <si>
    <t>FL313864</t>
  </si>
  <si>
    <t>PUBLIC ACCESS #34 - FT MYERS BEACH</t>
  </si>
  <si>
    <t>FL616767</t>
  </si>
  <si>
    <t>PUBLIC BEACH ACCESS #17 - FT MYERS BEACH</t>
  </si>
  <si>
    <t>FL297849</t>
  </si>
  <si>
    <t>PUBLIC BEACH ACCESS #23 - FT MYERS BEACH</t>
  </si>
  <si>
    <t>FL082227</t>
  </si>
  <si>
    <t>SANIBEL CAUSEWAY BEACH</t>
  </si>
  <si>
    <t>FL139299</t>
  </si>
  <si>
    <t>SANIBEL LIGHTHOUSE PARK BEACH</t>
  </si>
  <si>
    <t>FL654682</t>
  </si>
  <si>
    <t>SOUTH SEAS PLANTATION CAPTIVA - REDFISH PASS</t>
  </si>
  <si>
    <t>FL415038</t>
  </si>
  <si>
    <t>SOUTHERN TIP ACCESS FORT MYERS BEACH</t>
  </si>
  <si>
    <t>FL668421</t>
  </si>
  <si>
    <t>TARPON BAY ROAD BEACH</t>
  </si>
  <si>
    <t>FL376684</t>
  </si>
  <si>
    <t>TURNER BEACH/BLIND PASS BEACH</t>
  </si>
  <si>
    <t>LEVY</t>
  </si>
  <si>
    <t>FL764571</t>
  </si>
  <si>
    <t>CEDAR KEY BEACH</t>
  </si>
  <si>
    <t>FL206243</t>
  </si>
  <si>
    <t>YANKEETOWN BEACH</t>
  </si>
  <si>
    <t>MANATEE</t>
  </si>
  <si>
    <t>FL854179</t>
  </si>
  <si>
    <t>BAY FRONT PARK NORTH</t>
  </si>
  <si>
    <t>FL419331</t>
  </si>
  <si>
    <t>BAY FRONT PARK SOUTH</t>
  </si>
  <si>
    <t>FL394990</t>
  </si>
  <si>
    <t>BRADENTON BEACH</t>
  </si>
  <si>
    <t>FL905851</t>
  </si>
  <si>
    <t>CITY OF ANNA MARIA ACCESS (ANNA MARIA ISLAND)</t>
  </si>
  <si>
    <t>FL603507</t>
  </si>
  <si>
    <t>COQUINA BEACH NORTH</t>
  </si>
  <si>
    <t>FL865545</t>
  </si>
  <si>
    <t>COQUINA BEACH SOUTH</t>
  </si>
  <si>
    <t>FL857032</t>
  </si>
  <si>
    <t>MANATEE PUBLIC BEACH NORTH</t>
  </si>
  <si>
    <t>FL130280</t>
  </si>
  <si>
    <t>MANATEE PUBLIC BEACH SOUTH</t>
  </si>
  <si>
    <t>FL515545</t>
  </si>
  <si>
    <t>PALMA SOLA NORTH</t>
  </si>
  <si>
    <t>FL596846</t>
  </si>
  <si>
    <t>PALMA SOLA SOUTH</t>
  </si>
  <si>
    <t>FL553328</t>
  </si>
  <si>
    <t>WHITNEY BEACH</t>
  </si>
  <si>
    <t>MARTIN</t>
  </si>
  <si>
    <t>FL471313</t>
  </si>
  <si>
    <t>ALEX'S BEACH</t>
  </si>
  <si>
    <t>FL588467</t>
  </si>
  <si>
    <t>BATHTUB BEACH</t>
  </si>
  <si>
    <t>FL151765</t>
  </si>
  <si>
    <t>BATHTUB REEF</t>
  </si>
  <si>
    <t>FL609301</t>
  </si>
  <si>
    <t>BOB GRAHAM BEACH</t>
  </si>
  <si>
    <t>FL713156</t>
  </si>
  <si>
    <t>BRYAN MAWR</t>
  </si>
  <si>
    <t>FL151346</t>
  </si>
  <si>
    <t>CHASTAIN BEACH</t>
  </si>
  <si>
    <t>FL275629</t>
  </si>
  <si>
    <t>FLETCHER BEACH</t>
  </si>
  <si>
    <t>FL797445</t>
  </si>
  <si>
    <t>GLASSCOCK</t>
  </si>
  <si>
    <t>FL831746</t>
  </si>
  <si>
    <t>HOBE SOUND PUBLIC BEACH</t>
  </si>
  <si>
    <t>FL266040</t>
  </si>
  <si>
    <t>HOBE SOUND WILDLIFE REFUGE</t>
  </si>
  <si>
    <t>FL834143</t>
  </si>
  <si>
    <t>HOUSE OF REFUGE</t>
  </si>
  <si>
    <t>FL799244</t>
  </si>
  <si>
    <t>JENSEN BEACH CAUSEWAY</t>
  </si>
  <si>
    <t>FL348630</t>
  </si>
  <si>
    <t>JENSEN BEACH CAUSEWAY EAST</t>
  </si>
  <si>
    <t>FL214901</t>
  </si>
  <si>
    <t>JENSEN PUBLIC BEACH</t>
  </si>
  <si>
    <t>FL558068</t>
  </si>
  <si>
    <t>ROOSEVELT BRIDGE</t>
  </si>
  <si>
    <t>FL146530</t>
  </si>
  <si>
    <t>SANDSPRINT PARK</t>
  </si>
  <si>
    <t>FL568047</t>
  </si>
  <si>
    <t>STOKES</t>
  </si>
  <si>
    <t>FL065138</t>
  </si>
  <si>
    <t>STUART BEACH</t>
  </si>
  <si>
    <t>FL474715</t>
  </si>
  <si>
    <t>STUART CAUSEWAY</t>
  </si>
  <si>
    <t>FL367575</t>
  </si>
  <si>
    <t>TIGER SHORES BEACH</t>
  </si>
  <si>
    <t>FL307210</t>
  </si>
  <si>
    <t>VIRGINIA FOREST</t>
  </si>
  <si>
    <t>MIAMI-DADE</t>
  </si>
  <si>
    <t>FL487489</t>
  </si>
  <si>
    <t>53RD STREET - MIAMI BEACH</t>
  </si>
  <si>
    <t>FL815801</t>
  </si>
  <si>
    <t>CAPE FLORIDA PARK</t>
  </si>
  <si>
    <t>FL242074</t>
  </si>
  <si>
    <t>COLLINS PARK-21ST STREET</t>
  </si>
  <si>
    <t>FL193553</t>
  </si>
  <si>
    <t>CRANDON PARK-KEY BISCAYNE</t>
  </si>
  <si>
    <t>FL102343</t>
  </si>
  <si>
    <t>GOLDEN BEACH</t>
  </si>
  <si>
    <t>FL329130</t>
  </si>
  <si>
    <t>HAULOVER BEACH</t>
  </si>
  <si>
    <t>FL822161</t>
  </si>
  <si>
    <t>HOBIE BEACH (AKA. Dog Beach)</t>
  </si>
  <si>
    <t>FL125792</t>
  </si>
  <si>
    <t>KEY BISCAYNE BEACH</t>
  </si>
  <si>
    <t>FL933232</t>
  </si>
  <si>
    <t>MATHESON HAMMOCK</t>
  </si>
  <si>
    <t>FL430522</t>
  </si>
  <si>
    <t>NORTH SHORE OCEAN TERRACE</t>
  </si>
  <si>
    <t>FL841817</t>
  </si>
  <si>
    <t>OLETA STATE PARK</t>
  </si>
  <si>
    <t>FL767859</t>
  </si>
  <si>
    <t>FL807457</t>
  </si>
  <si>
    <t>SUNNY ISLES BEACH-PIER PARK</t>
  </si>
  <si>
    <t>FL415346</t>
  </si>
  <si>
    <t>SURFSIDE BEACH - 93RD STREET</t>
  </si>
  <si>
    <t>FL635102</t>
  </si>
  <si>
    <t>VIRGINIA BEACH</t>
  </si>
  <si>
    <t>FL703004</t>
  </si>
  <si>
    <t>WINDSURFER BEACH</t>
  </si>
  <si>
    <t>FL931734</t>
  </si>
  <si>
    <t>ANNE'S BEACH</t>
  </si>
  <si>
    <t>FL866652</t>
  </si>
  <si>
    <t>ATLANTA SHORES</t>
  </si>
  <si>
    <t>FL030849</t>
  </si>
  <si>
    <t>BAHIA HONDA BAYSIDE</t>
  </si>
  <si>
    <t>FL187399</t>
  </si>
  <si>
    <t>BAHIA HONDA OCEANSIDE</t>
  </si>
  <si>
    <t>FL779433</t>
  </si>
  <si>
    <t>BAHIA HONDA SANDSPUR</t>
  </si>
  <si>
    <t>FL571921</t>
  </si>
  <si>
    <t>BANANA BAY RESORT - MARATHON</t>
  </si>
  <si>
    <t>FL635061</t>
  </si>
  <si>
    <t>BUCCANEER</t>
  </si>
  <si>
    <t>FL640960</t>
  </si>
  <si>
    <t>CASA CLARA</t>
  </si>
  <si>
    <t>FL189865</t>
  </si>
  <si>
    <t>CASA MARINA</t>
  </si>
  <si>
    <t>FL218869</t>
  </si>
  <si>
    <t>CHEECA LODGE BEACH</t>
  </si>
  <si>
    <t>FL658167</t>
  </si>
  <si>
    <t>COCO PLUM BEACH</t>
  </si>
  <si>
    <t>FL078289</t>
  </si>
  <si>
    <t>CURRY HAMMOCK</t>
  </si>
  <si>
    <t>FL437390</t>
  </si>
  <si>
    <t>DOG BEACH</t>
  </si>
  <si>
    <t>FL458817</t>
  </si>
  <si>
    <t>DOLPHIN RESEARCH CENTER</t>
  </si>
  <si>
    <t>FL609466</t>
  </si>
  <si>
    <t>FIESTA KEY CAMPGROUND</t>
  </si>
  <si>
    <t>FL687721</t>
  </si>
  <si>
    <t>FOUNDER'S PARK BEACH</t>
  </si>
  <si>
    <t>FL092123</t>
  </si>
  <si>
    <t>FT. ZACHARY TAYLOR</t>
  </si>
  <si>
    <t>FL955172</t>
  </si>
  <si>
    <t>HARRY HARRIS COUNTY PARK</t>
  </si>
  <si>
    <t>FL963834</t>
  </si>
  <si>
    <t>HIGGS BEACH</t>
  </si>
  <si>
    <t>FL962912</t>
  </si>
  <si>
    <t>HOLIDAY INN BEACHSIDE</t>
  </si>
  <si>
    <t>FL028189</t>
  </si>
  <si>
    <t>ISLAMORADA PUBLIC LIBRARY</t>
  </si>
  <si>
    <t>FL665068</t>
  </si>
  <si>
    <t>JOHN PENNECAMP STATE PARK FAR BEACH</t>
  </si>
  <si>
    <t>FL058417</t>
  </si>
  <si>
    <t>JOHN PENNEKAMP STATE PARK CANNON BEACH</t>
  </si>
  <si>
    <t>FL220059</t>
  </si>
  <si>
    <t>KENNEDY DR &amp; N ROOSEVELT</t>
  </si>
  <si>
    <t>FL525177</t>
  </si>
  <si>
    <t>KEY WEST BEACH CLUB</t>
  </si>
  <si>
    <t>FL357964</t>
  </si>
  <si>
    <t>N ROOSEVELT/COW KEY</t>
  </si>
  <si>
    <t>FL339917</t>
  </si>
  <si>
    <t>REACH RESORT</t>
  </si>
  <si>
    <t>FL853528</t>
  </si>
  <si>
    <t>REST BEACH</t>
  </si>
  <si>
    <t>FL928684</t>
  </si>
  <si>
    <t>SEA OATS BEACH</t>
  </si>
  <si>
    <t>FL145983</t>
  </si>
  <si>
    <t>SIMONTON BEACH</t>
  </si>
  <si>
    <t>FL817993</t>
  </si>
  <si>
    <t>SMATHERS BEACH</t>
  </si>
  <si>
    <t>FL824578</t>
  </si>
  <si>
    <t>SMATHERS BEACH EAST</t>
  </si>
  <si>
    <t>FL726184</t>
  </si>
  <si>
    <t>SOMBRERO BEACH</t>
  </si>
  <si>
    <t>FL138730</t>
  </si>
  <si>
    <t>FL320511</t>
  </si>
  <si>
    <t>FL204024</t>
  </si>
  <si>
    <t>THE ISLANDER BEACH RESORT</t>
  </si>
  <si>
    <t>FL961515</t>
  </si>
  <si>
    <t>FL308000</t>
  </si>
  <si>
    <t>VALHALLA BEACH RESORT</t>
  </si>
  <si>
    <t>FL067541</t>
  </si>
  <si>
    <t>VETERAN'S BEACH</t>
  </si>
  <si>
    <t>NASSAU</t>
  </si>
  <si>
    <t>FL835653</t>
  </si>
  <si>
    <t>ALACHUA BEACH ACCESS</t>
  </si>
  <si>
    <t>FL277655</t>
  </si>
  <si>
    <t>ALLEN BEACH ACCESS</t>
  </si>
  <si>
    <t>FL445936</t>
  </si>
  <si>
    <t>AMELIA ISLAND PLANTATION (AIP) BEACH CLUB</t>
  </si>
  <si>
    <t>FL841420</t>
  </si>
  <si>
    <t>AMERICAN BEACH</t>
  </si>
  <si>
    <t>FL501777</t>
  </si>
  <si>
    <t>BILL MELTON BEACH ACCESS</t>
  </si>
  <si>
    <t>FL397798</t>
  </si>
  <si>
    <t>BURNEY PARK BEACH FRONT</t>
  </si>
  <si>
    <t>FL538078</t>
  </si>
  <si>
    <t>FORT CLINCH BEACH</t>
  </si>
  <si>
    <t>FL716735</t>
  </si>
  <si>
    <t>FORT CLINCH RIVERSIDE</t>
  </si>
  <si>
    <t>FL322847</t>
  </si>
  <si>
    <t>HUTCHINS BEACH ACCESS</t>
  </si>
  <si>
    <t>FL861070</t>
  </si>
  <si>
    <t>JASMINE STREET</t>
  </si>
  <si>
    <t>FL744785</t>
  </si>
  <si>
    <t>JOHN ROBAS BEACH ACCESS</t>
  </si>
  <si>
    <t>FL741312</t>
  </si>
  <si>
    <t>KISSIMMEE BEACH ACCESS</t>
  </si>
  <si>
    <t>FL926978</t>
  </si>
  <si>
    <t>MAIN BEACH</t>
  </si>
  <si>
    <t>FL225316</t>
  </si>
  <si>
    <t>MANATEE BEACH ACCESS</t>
  </si>
  <si>
    <t>FL131114</t>
  </si>
  <si>
    <t>MIZELL BEACH ACCESS</t>
  </si>
  <si>
    <t>FL476780</t>
  </si>
  <si>
    <t>N. CASINO BEACH ACCESS</t>
  </si>
  <si>
    <t>FL639468</t>
  </si>
  <si>
    <t>NORTH BEACH PARK</t>
  </si>
  <si>
    <t>FL820516</t>
  </si>
  <si>
    <t>OCEAN STREET</t>
  </si>
  <si>
    <t>FL991022</t>
  </si>
  <si>
    <t>OZELLO BEACH ACCESS</t>
  </si>
  <si>
    <t>FL659605</t>
  </si>
  <si>
    <t>PETER'S POINT</t>
  </si>
  <si>
    <t>FL641364</t>
  </si>
  <si>
    <t>PIPER DUNES (AIP BEACH)</t>
  </si>
  <si>
    <t>FL178281</t>
  </si>
  <si>
    <t>S. CASINO BEACH ACCESS</t>
  </si>
  <si>
    <t>FL309128</t>
  </si>
  <si>
    <t>SADLER ROAD</t>
  </si>
  <si>
    <t>FL273786</t>
  </si>
  <si>
    <t>SCOTT ROAD BEACH ACCESS</t>
  </si>
  <si>
    <t>FL304446</t>
  </si>
  <si>
    <t>SIMMONS ROAD</t>
  </si>
  <si>
    <t>FL442454</t>
  </si>
  <si>
    <t>SOUTH END</t>
  </si>
  <si>
    <t>FL930004</t>
  </si>
  <si>
    <t>SOUTH END BRIDGE</t>
  </si>
  <si>
    <t>FL653856</t>
  </si>
  <si>
    <t>SUMMER BEACH</t>
  </si>
  <si>
    <t>FL980924</t>
  </si>
  <si>
    <t>SUWANNEE BEACH ACCESS</t>
  </si>
  <si>
    <t>OKALOOSA</t>
  </si>
  <si>
    <t>FL918883</t>
  </si>
  <si>
    <t>BRACKIN WAYSIDE</t>
  </si>
  <si>
    <t>FL444002</t>
  </si>
  <si>
    <t>CAMP TIMPOOCHEE</t>
  </si>
  <si>
    <t>FL629624</t>
  </si>
  <si>
    <t>EAST PASS</t>
  </si>
  <si>
    <t>FL139494</t>
  </si>
  <si>
    <t>EL MATADOR</t>
  </si>
  <si>
    <t>FL974854</t>
  </si>
  <si>
    <t>FLORIDA PARK</t>
  </si>
  <si>
    <t>FL752331</t>
  </si>
  <si>
    <t>GARNIERS</t>
  </si>
  <si>
    <t>FL705460</t>
  </si>
  <si>
    <t>GULF ISLAND NATIONAL SEASHORE</t>
  </si>
  <si>
    <t>FL862330</t>
  </si>
  <si>
    <t>HENDERSON STATE PARK BEACH</t>
  </si>
  <si>
    <t>FL269417</t>
  </si>
  <si>
    <t>HOLIDAY ISLE AEGEAN</t>
  </si>
  <si>
    <t>FL767236</t>
  </si>
  <si>
    <t>JAMES LEE PARK BEACH</t>
  </si>
  <si>
    <t>FL117765</t>
  </si>
  <si>
    <t>LINCOLN PARK</t>
  </si>
  <si>
    <t>FL587733</t>
  </si>
  <si>
    <t>LIZA JACKSON PARK</t>
  </si>
  <si>
    <t>FL337795</t>
  </si>
  <si>
    <t>MARLERS PARK</t>
  </si>
  <si>
    <t>FL851855</t>
  </si>
  <si>
    <t>NCO BEACH</t>
  </si>
  <si>
    <t>FL746426</t>
  </si>
  <si>
    <t>OKALOOSA ISLAND BEACH ACCESS #1</t>
  </si>
  <si>
    <t>FL847687</t>
  </si>
  <si>
    <t>OKALOOSA ISLAND BEACH ACCESS #2</t>
  </si>
  <si>
    <t>FL902928</t>
  </si>
  <si>
    <t>OKALOOSA ISLAND BEACH ACCESS #3</t>
  </si>
  <si>
    <t>FL674699</t>
  </si>
  <si>
    <t>OKALOOSA ISLAND BEACH ACCESS #4</t>
  </si>
  <si>
    <t>FL992414</t>
  </si>
  <si>
    <t>OKALOOSA ISLAND BEACH ACCESS #5</t>
  </si>
  <si>
    <t>FL101656</t>
  </si>
  <si>
    <t>OKALOOSA ISLAND BEACH ACCESS #6</t>
  </si>
  <si>
    <t>FL478499</t>
  </si>
  <si>
    <t>OKALOOSA ISLAND BEACH ACCESS #7</t>
  </si>
  <si>
    <t>FL539127</t>
  </si>
  <si>
    <t>POQUITO PARK</t>
  </si>
  <si>
    <t>FL986946</t>
  </si>
  <si>
    <t>ROCKY BAYOU (FRED GANNON STATE PARK)</t>
  </si>
  <si>
    <t>FL977581</t>
  </si>
  <si>
    <t>ROCKY CREEK CAMPGROUND</t>
  </si>
  <si>
    <t>FL440363</t>
  </si>
  <si>
    <t>VALPARAISO BLVD</t>
  </si>
  <si>
    <t>FL355201</t>
  </si>
  <si>
    <t>WEEKLEY BAYOU</t>
  </si>
  <si>
    <t>PALM BEACH</t>
  </si>
  <si>
    <t>FL996489</t>
  </si>
  <si>
    <t>BOYNTON BEACH MUNICIPAL</t>
  </si>
  <si>
    <t>FL732971</t>
  </si>
  <si>
    <t>CARLIN PARK</t>
  </si>
  <si>
    <t>FL727631</t>
  </si>
  <si>
    <t>CORAL COVE</t>
  </si>
  <si>
    <t>FL278288</t>
  </si>
  <si>
    <t>DELRAY BEACH (AKA SANDOWAY PARK)</t>
  </si>
  <si>
    <t>FL286828</t>
  </si>
  <si>
    <t>DUBOIS PARK</t>
  </si>
  <si>
    <t>FL153449</t>
  </si>
  <si>
    <t>GULFSTREAM PARK</t>
  </si>
  <si>
    <t>FL235675</t>
  </si>
  <si>
    <t>JOHN D. MCARTHUR</t>
  </si>
  <si>
    <t>FL780281</t>
  </si>
  <si>
    <t>JUNO BEACH PARK</t>
  </si>
  <si>
    <t>FL352535</t>
  </si>
  <si>
    <t>JUPITER BEACH PARK</t>
  </si>
  <si>
    <t>FL477664</t>
  </si>
  <si>
    <t>LAKE WORTH (AKA KREUSLER)</t>
  </si>
  <si>
    <t>FL358291</t>
  </si>
  <si>
    <t>LANTANA MUNICIPAL</t>
  </si>
  <si>
    <t>FL988333</t>
  </si>
  <si>
    <t>LOGGERHEAD PARK</t>
  </si>
  <si>
    <t>FL638107</t>
  </si>
  <si>
    <t>OCEAN INLET PARK</t>
  </si>
  <si>
    <t>FL060729</t>
  </si>
  <si>
    <t>OCEAN REEF PARK</t>
  </si>
  <si>
    <t>FL637470</t>
  </si>
  <si>
    <t>FL805360</t>
  </si>
  <si>
    <t>PALM BEACH SHORES</t>
  </si>
  <si>
    <t>FL131963</t>
  </si>
  <si>
    <t>PEANUT ISLAND</t>
  </si>
  <si>
    <t>FL652920</t>
  </si>
  <si>
    <t>PHIL FOSTER PARK</t>
  </si>
  <si>
    <t>FL909181</t>
  </si>
  <si>
    <t>PHIPPS</t>
  </si>
  <si>
    <t>FL544054</t>
  </si>
  <si>
    <t>RED REEF PARK</t>
  </si>
  <si>
    <t>FL368024</t>
  </si>
  <si>
    <t>RIVIERA BEACH</t>
  </si>
  <si>
    <t>FL580198</t>
  </si>
  <si>
    <t>FL345451</t>
  </si>
  <si>
    <t>SOUTH INLET PARK</t>
  </si>
  <si>
    <t>FL889594</t>
  </si>
  <si>
    <t>SPANISH RIVER</t>
  </si>
  <si>
    <t>PASCO</t>
  </si>
  <si>
    <t>FL918942</t>
  </si>
  <si>
    <t>ANCLOTE RIVER PARK BEACH</t>
  </si>
  <si>
    <t>FL147445</t>
  </si>
  <si>
    <t>BRASHER PARK BEACH</t>
  </si>
  <si>
    <t>FL472700</t>
  </si>
  <si>
    <t>ENERGY AND MARINE CENTER</t>
  </si>
  <si>
    <t>FL602631</t>
  </si>
  <si>
    <t>GULF HARBORS BEACH</t>
  </si>
  <si>
    <t>FL039200</t>
  </si>
  <si>
    <t>OELSNER PARK BEACH</t>
  </si>
  <si>
    <t>FL200499</t>
  </si>
  <si>
    <t>ROBERT J. STRICKLAND</t>
  </si>
  <si>
    <t>FL316827</t>
  </si>
  <si>
    <t>ROBERT K. REES PARK BEACH</t>
  </si>
  <si>
    <t>PINELLAS</t>
  </si>
  <si>
    <t>FL310352</t>
  </si>
  <si>
    <t>BELLEAIR BEACH - MORGAN DRIVE</t>
  </si>
  <si>
    <t>FL907640</t>
  </si>
  <si>
    <t>BELLEAIR CAUSEWAY-INTERCOASTAL</t>
  </si>
  <si>
    <t>FL849899</t>
  </si>
  <si>
    <t>CLEARWATER BEACH (3RD ST)</t>
  </si>
  <si>
    <t>FL182973</t>
  </si>
  <si>
    <t>CLEARWATER BEACH - CARLOUEL PARK</t>
  </si>
  <si>
    <t>FL989880</t>
  </si>
  <si>
    <t>CLEARWATER BEACH - ROCKAWAY</t>
  </si>
  <si>
    <t>FL703116</t>
  </si>
  <si>
    <t>COURTNEY CAMPBELL CAUSEWAY</t>
  </si>
  <si>
    <t>FL627587</t>
  </si>
  <si>
    <t>CRYSTAL BEACH</t>
  </si>
  <si>
    <t>FL595749</t>
  </si>
  <si>
    <t>DUNEDIN MARINA BEACH</t>
  </si>
  <si>
    <t>FL190054</t>
  </si>
  <si>
    <t>FORT DESOTO - EAST BEACH</t>
  </si>
  <si>
    <t>FL130397</t>
  </si>
  <si>
    <t>FORT DESOTO 1/2 WAY B/N FORT &amp; N. BEACH</t>
  </si>
  <si>
    <t>FL242624</t>
  </si>
  <si>
    <t>FORT DESOTO NORTH BEACH</t>
  </si>
  <si>
    <t>FL111231</t>
  </si>
  <si>
    <t>FRED HOWARD BEACH</t>
  </si>
  <si>
    <t>FL170154</t>
  </si>
  <si>
    <t>FT DESOTO PARK - PIER/FORT</t>
  </si>
  <si>
    <t>FL687453</t>
  </si>
  <si>
    <t>GANDY BOULEVARD</t>
  </si>
  <si>
    <t>FL593976</t>
  </si>
  <si>
    <t>GULFPORT - EAST BEACH</t>
  </si>
  <si>
    <t>FL694057</t>
  </si>
  <si>
    <t>GULFPORT - OSGOOD BEACH</t>
  </si>
  <si>
    <t>FL555329</t>
  </si>
  <si>
    <t>GULFPORT - WEST BEACH</t>
  </si>
  <si>
    <t>FL875569</t>
  </si>
  <si>
    <t>HONEYMOON ISLAND BEACH</t>
  </si>
  <si>
    <t>FL839193</t>
  </si>
  <si>
    <t>HONEYMOON ISLAND CAUSEWAY (SOUTH)</t>
  </si>
  <si>
    <t>FL955720</t>
  </si>
  <si>
    <t>INDIAN ROCKS BEACH</t>
  </si>
  <si>
    <t>FL144840</t>
  </si>
  <si>
    <t>INDIAN ROCKS BEACH - CENTRAL AVE</t>
  </si>
  <si>
    <t>FL860652</t>
  </si>
  <si>
    <t>INDIAN SHORES BEACH</t>
  </si>
  <si>
    <t>FL575421</t>
  </si>
  <si>
    <t>MADEIRA BEACH</t>
  </si>
  <si>
    <t>FL939474</t>
  </si>
  <si>
    <t>MADEIRA BEACH - 129TH AVE</t>
  </si>
  <si>
    <t>FL423440</t>
  </si>
  <si>
    <t>MOBBLY BAYOU PRESERVE</t>
  </si>
  <si>
    <t>FL390082</t>
  </si>
  <si>
    <t>NORTH REDINGTON BEACH - 169TH AVE</t>
  </si>
  <si>
    <t>FL499417</t>
  </si>
  <si>
    <t>NORTH SHORE - NORTH BEACH</t>
  </si>
  <si>
    <t>FL350070</t>
  </si>
  <si>
    <t>NORTH SHORE BEACH</t>
  </si>
  <si>
    <t>FL321918</t>
  </si>
  <si>
    <t>PASS-A-GRILLE BEACH</t>
  </si>
  <si>
    <t>FL595521</t>
  </si>
  <si>
    <t>R.E. OLDS PARK</t>
  </si>
  <si>
    <t>FL274414</t>
  </si>
  <si>
    <t>REDINGTON BEACH - 158TH AVE</t>
  </si>
  <si>
    <t>FL857981</t>
  </si>
  <si>
    <t>REDINGTON SHORES - 175TH AVE</t>
  </si>
  <si>
    <t>FL164618</t>
  </si>
  <si>
    <t>REDINGTON SHORES - 182nd AVE</t>
  </si>
  <si>
    <t>FL978234</t>
  </si>
  <si>
    <t>SAFETY HARBOR PIER</t>
  </si>
  <si>
    <t>FL451040</t>
  </si>
  <si>
    <t>SAND KEY</t>
  </si>
  <si>
    <t>FL148124</t>
  </si>
  <si>
    <t>ST PETE BEACH - 34TH AVE (THE DON)</t>
  </si>
  <si>
    <t>FL725706</t>
  </si>
  <si>
    <t>ST PETE BEACH - 46TH AVE (PARK)</t>
  </si>
  <si>
    <t>FL393319</t>
  </si>
  <si>
    <t>SUNSET BEACH (TI) - 82ND AVE</t>
  </si>
  <si>
    <t>FL751103</t>
  </si>
  <si>
    <t>SUNSET BEACH (TI) - 89TH AVE</t>
  </si>
  <si>
    <t>FL144823</t>
  </si>
  <si>
    <t>SUNSET BEACH - TARPON SPRINGS</t>
  </si>
  <si>
    <t>FL292445</t>
  </si>
  <si>
    <t>TREASURE ISLAND - 103RD AVE</t>
  </si>
  <si>
    <t>FL891764</t>
  </si>
  <si>
    <t>TREASURE ISLAND BEACH</t>
  </si>
  <si>
    <t>SANTA ROSA</t>
  </si>
  <si>
    <t>FL782694</t>
  </si>
  <si>
    <t>FLORIDATOWN PARK</t>
  </si>
  <si>
    <t>FL319767</t>
  </si>
  <si>
    <t>GARCON POINT LOCATION 3</t>
  </si>
  <si>
    <t>FL603747</t>
  </si>
  <si>
    <t>HOMEPORT</t>
  </si>
  <si>
    <t>FL736305</t>
  </si>
  <si>
    <t>JUANA'S BEACH</t>
  </si>
  <si>
    <t>FL754740</t>
  </si>
  <si>
    <t>NAVARRE BEACH Pier</t>
  </si>
  <si>
    <t>FL390372</t>
  </si>
  <si>
    <t>NAVARRE BEACH WEST</t>
  </si>
  <si>
    <t>FL128788</t>
  </si>
  <si>
    <t>NAVARRE PARK</t>
  </si>
  <si>
    <t>FL677247</t>
  </si>
  <si>
    <t>REDFISH POINT</t>
  </si>
  <si>
    <t>FL352966</t>
  </si>
  <si>
    <t>SHORELINE PARK</t>
  </si>
  <si>
    <t>FL627338</t>
  </si>
  <si>
    <t>WOODLAWN BEACH</t>
  </si>
  <si>
    <t>SARASOTA</t>
  </si>
  <si>
    <t>FL687582</t>
  </si>
  <si>
    <t>AVENIDA DEL MARE ACCESS #11</t>
  </si>
  <si>
    <t>FL770173</t>
  </si>
  <si>
    <t>AVENIDA MESSINA ACCESS #2</t>
  </si>
  <si>
    <t>FL295087</t>
  </si>
  <si>
    <t>AVENIDA NAVARRA ACCESS #14</t>
  </si>
  <si>
    <t>FL964242</t>
  </si>
  <si>
    <t>BLACKBURN POINT PARK</t>
  </si>
  <si>
    <t>FL775409</t>
  </si>
  <si>
    <t>BLIND PASS BEACH</t>
  </si>
  <si>
    <t>FL506871</t>
  </si>
  <si>
    <t>BROHARD BEACH</t>
  </si>
  <si>
    <t>FL829639</t>
  </si>
  <si>
    <t>CALLE DE LA SIESTA, ACCESS #7</t>
  </si>
  <si>
    <t>FL703671</t>
  </si>
  <si>
    <t>CALLE DEL INVERNO ACCESS #10</t>
  </si>
  <si>
    <t>FL194507</t>
  </si>
  <si>
    <t>CASPERSEN PUBLIC BEACH</t>
  </si>
  <si>
    <t>FL363707</t>
  </si>
  <si>
    <t>LIDO CASINO BEACH</t>
  </si>
  <si>
    <t>FL937373</t>
  </si>
  <si>
    <t>LONGBOAT ACCESS #1</t>
  </si>
  <si>
    <t>FL739059</t>
  </si>
  <si>
    <t>LONGBOAT ACCESS #2</t>
  </si>
  <si>
    <t>FL495276</t>
  </si>
  <si>
    <t>LONGBOAT ACCESS #3</t>
  </si>
  <si>
    <t>FL596960</t>
  </si>
  <si>
    <t>LONGBOAT KEY ACCESS</t>
  </si>
  <si>
    <t>FL845492</t>
  </si>
  <si>
    <t>MANASOTA BEACH</t>
  </si>
  <si>
    <t>FL797743</t>
  </si>
  <si>
    <t>NOKOMIS PUBLIC BEACH</t>
  </si>
  <si>
    <t>FL845915</t>
  </si>
  <si>
    <t>NORTH JETTY PARK BEACH</t>
  </si>
  <si>
    <t>FL464579</t>
  </si>
  <si>
    <t>NORTH LIDO BEACH</t>
  </si>
  <si>
    <t>FL666524</t>
  </si>
  <si>
    <t>OCEAN BLVD ACCESS #5</t>
  </si>
  <si>
    <t>FL948272</t>
  </si>
  <si>
    <t>PALMER POINT BEACH</t>
  </si>
  <si>
    <t>FL579148</t>
  </si>
  <si>
    <t>PLAZA DE LAS PALMAS #9</t>
  </si>
  <si>
    <t>FL369636</t>
  </si>
  <si>
    <t>PLAZA DE LAS PALMAS 1, ACCESS #8</t>
  </si>
  <si>
    <t>FL439913</t>
  </si>
  <si>
    <t>POINT O' ROCKS</t>
  </si>
  <si>
    <t>FL209722</t>
  </si>
  <si>
    <t>RINGLING CAUSEWAY</t>
  </si>
  <si>
    <t>FL192551</t>
  </si>
  <si>
    <t>SERVICE CLUB PARK</t>
  </si>
  <si>
    <t>FL262332</t>
  </si>
  <si>
    <t>SHELL ROAD ACCESS #1</t>
  </si>
  <si>
    <t>FL256042</t>
  </si>
  <si>
    <t>SIESTA KEY PUBLIC BEACH</t>
  </si>
  <si>
    <t>FL808262</t>
  </si>
  <si>
    <t>SOUTH JETTY BEACH</t>
  </si>
  <si>
    <t>FL159008</t>
  </si>
  <si>
    <t>SOUTH LIDO BEACH</t>
  </si>
  <si>
    <t>FL826717</t>
  </si>
  <si>
    <t>STICKNEY POINT ACCESS #12</t>
  </si>
  <si>
    <t>FL838326</t>
  </si>
  <si>
    <t>TURTLE BEACH</t>
  </si>
  <si>
    <t>FL772326</t>
  </si>
  <si>
    <t>VENICE FISHING PIER</t>
  </si>
  <si>
    <t>FL416804</t>
  </si>
  <si>
    <t>VENICE PUBLIC BEACH</t>
  </si>
  <si>
    <t>ST JOHNS</t>
  </si>
  <si>
    <t>FL300583</t>
  </si>
  <si>
    <t>ANASTASIA STATE PARK (ST. AUGUSTINE BEACH)</t>
  </si>
  <si>
    <t>FL620625</t>
  </si>
  <si>
    <t>CRESCENT BEACH</t>
  </si>
  <si>
    <t>FL446186</t>
  </si>
  <si>
    <t>MATANZAS INLET</t>
  </si>
  <si>
    <t>FL881296</t>
  </si>
  <si>
    <t>MICKLER'S LANDING</t>
  </si>
  <si>
    <t>FL644388</t>
  </si>
  <si>
    <t>SOLANO (PONTE VEDRA BEACH)</t>
  </si>
  <si>
    <t>FL601572</t>
  </si>
  <si>
    <t>ST. AUGUSTINE BEACH A STREET</t>
  </si>
  <si>
    <t>FL192350</t>
  </si>
  <si>
    <t>ST. AUGUSTINE BEACH OCEAN TRACE</t>
  </si>
  <si>
    <t>FL156952</t>
  </si>
  <si>
    <t>VILANO BEACH</t>
  </si>
  <si>
    <t>ST LUCIE</t>
  </si>
  <si>
    <t>FL291808</t>
  </si>
  <si>
    <t>AVALON PARK</t>
  </si>
  <si>
    <t>FL865565</t>
  </si>
  <si>
    <t>BLIND CREEK</t>
  </si>
  <si>
    <t>FL253216</t>
  </si>
  <si>
    <t>BLIND CREEK PARK</t>
  </si>
  <si>
    <t>FL988253</t>
  </si>
  <si>
    <t>BLUE HERON BLVD ACCESS</t>
  </si>
  <si>
    <t>FL580383</t>
  </si>
  <si>
    <t>COCONUT DRIVE ACCESS</t>
  </si>
  <si>
    <t>FL538902</t>
  </si>
  <si>
    <t>F DOUGLASS MEMORIAL PARK</t>
  </si>
  <si>
    <t>FL404972</t>
  </si>
  <si>
    <t>FORT PIERCE INLET/NORTH JETTY PARK</t>
  </si>
  <si>
    <t>FL111739</t>
  </si>
  <si>
    <t>GULFSTREAM BEACH</t>
  </si>
  <si>
    <t>FL463023</t>
  </si>
  <si>
    <t>HERMANS BAY</t>
  </si>
  <si>
    <t>FL585273</t>
  </si>
  <si>
    <t>INLET STATE PARK @ OCEAN</t>
  </si>
  <si>
    <t>FL299390</t>
  </si>
  <si>
    <t>INLET STATE PARK @ RIVER</t>
  </si>
  <si>
    <t>FL853013</t>
  </si>
  <si>
    <t>JAYCEE PARK</t>
  </si>
  <si>
    <t>FL496667</t>
  </si>
  <si>
    <t>JOHN BROOKS PARK</t>
  </si>
  <si>
    <t>FL401884</t>
  </si>
  <si>
    <t>K BERGALIS MEMORIAL PARK</t>
  </si>
  <si>
    <t>FL353859</t>
  </si>
  <si>
    <t>LITTLE JIM BRIDGE</t>
  </si>
  <si>
    <t>FL304902</t>
  </si>
  <si>
    <t>MIDDLE COVE</t>
  </si>
  <si>
    <t>FL514799</t>
  </si>
  <si>
    <t>NORMANDY BEACH</t>
  </si>
  <si>
    <t>FL761005</t>
  </si>
  <si>
    <t>PEPPER PARK</t>
  </si>
  <si>
    <t>FL921370</t>
  </si>
  <si>
    <t>PORPOISE BEACH</t>
  </si>
  <si>
    <t>FL752183</t>
  </si>
  <si>
    <t>SOUTH BEACH BOARDWALK</t>
  </si>
  <si>
    <t>FL557056</t>
  </si>
  <si>
    <t>SOUTH CAUSEWAY AT BOAT RAMP</t>
  </si>
  <si>
    <t>FL331275</t>
  </si>
  <si>
    <t>SOUTH JETTY PARK BEACH</t>
  </si>
  <si>
    <t>FL871365</t>
  </si>
  <si>
    <t>SURFSIDE PARK</t>
  </si>
  <si>
    <t>FL743759</t>
  </si>
  <si>
    <t>WALTON ROCKS BEACH</t>
  </si>
  <si>
    <t>FL809584</t>
  </si>
  <si>
    <t>WAVELAND BEACH</t>
  </si>
  <si>
    <t>TAYLOR</t>
  </si>
  <si>
    <t>FL968787</t>
  </si>
  <si>
    <t>CEDAR ISLAND</t>
  </si>
  <si>
    <t>FL258693</t>
  </si>
  <si>
    <t>DARK ISLAND</t>
  </si>
  <si>
    <t>FL588133</t>
  </si>
  <si>
    <t>DEKLE BEACH</t>
  </si>
  <si>
    <t>FL222150</t>
  </si>
  <si>
    <t>HAGEN'S COVE</t>
  </si>
  <si>
    <t>FL798934</t>
  </si>
  <si>
    <t>KEATON BEACH</t>
  </si>
  <si>
    <t>VOLUSIA</t>
  </si>
  <si>
    <t>FL858156</t>
  </si>
  <si>
    <t>27TH STREET, NEW SMRYNA BEACH</t>
  </si>
  <si>
    <t>FL557152</t>
  </si>
  <si>
    <t>BEACH STREET</t>
  </si>
  <si>
    <t>FL441626</t>
  </si>
  <si>
    <t>BICENTENNIAL PARK, ORMOND BEACH</t>
  </si>
  <si>
    <t>FL150971</t>
  </si>
  <si>
    <t>DUNLAWTON, DAYTONA BEACH SHORES</t>
  </si>
  <si>
    <t>FL477804</t>
  </si>
  <si>
    <t>FLAGLER AVENUE, NEW SMRYNA BEACH</t>
  </si>
  <si>
    <t>FL894893</t>
  </si>
  <si>
    <t>FLORIDA SHORES BLVD</t>
  </si>
  <si>
    <t>FL750562</t>
  </si>
  <si>
    <t>GRANADA, ORMOND BEACH</t>
  </si>
  <si>
    <t>FL568720</t>
  </si>
  <si>
    <t>INTERNATIONAL SPEEDWAY, DAYTONA BEACH</t>
  </si>
  <si>
    <t>FL258263</t>
  </si>
  <si>
    <t>MAIN, DAYTONA BEACH</t>
  </si>
  <si>
    <t>FL974030</t>
  </si>
  <si>
    <t>NORTH JETTY, PONCE INLET</t>
  </si>
  <si>
    <t>FL392386</t>
  </si>
  <si>
    <t>OCEANVIEW WAY, PONCE INLET</t>
  </si>
  <si>
    <t>FL779322</t>
  </si>
  <si>
    <t>SEABREEZE, DAYTONA BEACH</t>
  </si>
  <si>
    <t>FL770421</t>
  </si>
  <si>
    <t>SILVER BEACH, DAYTONA BEACH</t>
  </si>
  <si>
    <t>FL489535</t>
  </si>
  <si>
    <t>SOUTH JETTY, NEW SMRYNA BEACH</t>
  </si>
  <si>
    <t>FL298308</t>
  </si>
  <si>
    <t>TORINITA, WILBUR BY THE SEA</t>
  </si>
  <si>
    <t>FL380018</t>
  </si>
  <si>
    <t>VILLA WAY</t>
  </si>
  <si>
    <t>WAKULLA</t>
  </si>
  <si>
    <t>FL605367</t>
  </si>
  <si>
    <t>MASH ISLAND</t>
  </si>
  <si>
    <t>FL437199</t>
  </si>
  <si>
    <t>SHELL POINT BEACH</t>
  </si>
  <si>
    <t>WALTON</t>
  </si>
  <si>
    <t>FL500531</t>
  </si>
  <si>
    <t>BLUE MOUNTAIN BEACH ACCESS</t>
  </si>
  <si>
    <t>FL311891</t>
  </si>
  <si>
    <t>CHOCTAW BEACH COUNTY PARK</t>
  </si>
  <si>
    <t>FL538865</t>
  </si>
  <si>
    <t>COUNTY PARK</t>
  </si>
  <si>
    <t>FL645810</t>
  </si>
  <si>
    <t>DUNE ALLEN BEACH ACCESS</t>
  </si>
  <si>
    <t>FL223233</t>
  </si>
  <si>
    <t>EASTERN LAKE BEACH ACCESS</t>
  </si>
  <si>
    <t>FL408572</t>
  </si>
  <si>
    <t>EASTERN LAKE OUTFALL</t>
  </si>
  <si>
    <t>FL435018</t>
  </si>
  <si>
    <t>GRAYTON BEACH ACCESS</t>
  </si>
  <si>
    <t>FL539529</t>
  </si>
  <si>
    <t>GRAYTON BEACH STATE RECREATION AREA</t>
  </si>
  <si>
    <t>FL484299</t>
  </si>
  <si>
    <t>HOLLY STREET BEACH ACCESS</t>
  </si>
  <si>
    <t>FL239001</t>
  </si>
  <si>
    <t>Inlet Beach Access (TDC Beach Access)</t>
  </si>
  <si>
    <t>FL190646</t>
  </si>
  <si>
    <t>SOUTH WALL STREET BEACH</t>
  </si>
  <si>
    <t>FL461466</t>
  </si>
  <si>
    <t>WHEELER POINT</t>
  </si>
  <si>
    <t>Total length of monitored beaches (M)</t>
  </si>
  <si>
    <t>ENTERO</t>
  </si>
  <si>
    <t>BOAT; UNKNOWN; RUNOFF; WILDLIFE; STORM</t>
  </si>
  <si>
    <t>OTHER; ENTERO</t>
  </si>
  <si>
    <t>FECAL_COL</t>
  </si>
  <si>
    <t>STORM; RUNOFF; WILDLIFE; BOAT; UNKNOWN</t>
  </si>
  <si>
    <t>BOAT; WILDLIFE; UNKNOWN; SSO; RUNOFF; STORM</t>
  </si>
  <si>
    <t>FECAL_COL; ENTERO</t>
  </si>
  <si>
    <t>STORM; BOAT; WILDLIFE; UNKNOWN</t>
  </si>
  <si>
    <t>BOAT; STORM; UNKNOWN; WILDLIFE</t>
  </si>
  <si>
    <t>WILDLIFE; BOAT; RUNOFF; STORM; UNKNOWN</t>
  </si>
  <si>
    <t>BOAT; STORM; WILDLIFE; UNKNOWN</t>
  </si>
  <si>
    <t>STORM; SEWER_LINE; BOAT</t>
  </si>
  <si>
    <t>RUNOFF; SEWER_LINE; SSO; STORM</t>
  </si>
  <si>
    <t>RUNOFF; STORM; SSO; SEWER_LINE</t>
  </si>
  <si>
    <t>ENTERO; OTHER</t>
  </si>
  <si>
    <t>SEWER_LINE; SSO; RUNOFF; STORM</t>
  </si>
  <si>
    <t>SSO; RUNOFF; SEWER_LINE; STORM</t>
  </si>
  <si>
    <t>SEPTIC</t>
  </si>
  <si>
    <t>BOAT; WILDLIFE; RUNOFF; SEPTIC; UNKNOWN</t>
  </si>
  <si>
    <t>BOAT; WILDLIFE; STORM; RUNOFF</t>
  </si>
  <si>
    <t>ENTERO; FECAL_COL</t>
  </si>
  <si>
    <t>WILDLIFE; SEPTIC; UNKNOWN</t>
  </si>
  <si>
    <t>STORM; WILDLIFE; BOAT; SEPTIC; SSO; SEWER_LINE</t>
  </si>
  <si>
    <t>OTHER; FECAL_COL; ENTERO</t>
  </si>
  <si>
    <t>WILDLIFE; SEWER_LINE; STORM; SSO</t>
  </si>
  <si>
    <t>SEPTIC; STORM; WILDLIFE</t>
  </si>
  <si>
    <t>SEPTIC; BOAT; WILDLIFE; STORM</t>
  </si>
  <si>
    <t>SEWER_LINE; STORM; WILDLIFE; POTW</t>
  </si>
  <si>
    <t>SEPTIC; WILDLIFE; STORM; BOAT</t>
  </si>
  <si>
    <t>Cape Palms Public Access (CAPE SAN BLAS)</t>
  </si>
  <si>
    <t>SEWER_LINE; STORM; UNKNOWN; WILDLIFE</t>
  </si>
  <si>
    <t>WILDLIFE; UNKNOWN; STORM; SEWER_LINE</t>
  </si>
  <si>
    <t>WILDLIFE; SEWER_LINE; STORM; UNKNOWN</t>
  </si>
  <si>
    <t>FECAL_COL; ENTERO; OTHER</t>
  </si>
  <si>
    <t>STORM; RUNOFF; SEWER_LINE; BOAT</t>
  </si>
  <si>
    <t>SSO; STORM; RUNOFF; BOAT</t>
  </si>
  <si>
    <t>WILDLIFE; SEWER_LINE; OTHER; RUNOFF; STORM</t>
  </si>
  <si>
    <t>WILDLIFE; SEWER_LINE; BOAT; SSO; POTW; RUNOFF; SEPTIC; STORM; AGRICULTURAL</t>
  </si>
  <si>
    <t>CRANDON PARK North -KEY BISCAYNE</t>
  </si>
  <si>
    <t>SEWAGE</t>
  </si>
  <si>
    <t>PREEMPT</t>
  </si>
  <si>
    <t>SEWER_LINE</t>
  </si>
  <si>
    <t>FECAL_COL; OTHER</t>
  </si>
  <si>
    <t>SEPTIC; WILDLIFE; STORM</t>
  </si>
  <si>
    <t>RUNOFF; WILDLIFE; UNKNOWN; BOAT; SEPTIC; STORM</t>
  </si>
  <si>
    <t>BOAT; STORM; SEWER_LINE</t>
  </si>
  <si>
    <t>STORM; WILDLIFE; BOAT</t>
  </si>
  <si>
    <t>WILDLIFE; BOAT; SSO; OTHER; RUNOFF; STORM</t>
  </si>
  <si>
    <t>SSO; BOAT; RUNOFF; STORM; WILDLIFE; OTHER</t>
  </si>
  <si>
    <t>STORM; WILDLIFE; OTHER; RUNOFF; BOAT</t>
  </si>
  <si>
    <t>SEPTIC; BOAT; RUNOFF; STORM</t>
  </si>
  <si>
    <t>WILDLIFE; UNKNOWN; STORM</t>
  </si>
  <si>
    <t>WILDLIFE; BOAT; UNKNOWN; STORM</t>
  </si>
  <si>
    <t>BOAT; WILDLIFE; STORM; UNKNOWN</t>
  </si>
  <si>
    <t>BOAT; UNKNOWN; STORM; WILDLIFE; RUNOFF</t>
  </si>
  <si>
    <t>UNKNOWN; STORM; WILDLIFE</t>
  </si>
  <si>
    <t>SEWER_LINE; WILDLIFE; BOAT; UNKNOWN; POTW; SSO; RUNOFF; STORM</t>
  </si>
  <si>
    <t>RUNOFF; STORM; UNKNOWN; SSO; BOAT; SEWER_LINE; WILDLIFE</t>
  </si>
  <si>
    <t>RUNOFF; SEWER_LINE; WILDLIFE; BOAT; STORM; UNKNOWN; SSO</t>
  </si>
  <si>
    <t>BOAT; SEWER_LINE; SSO; STORM; WILDLIFE; UNKNOWN; RUNOFF</t>
  </si>
  <si>
    <t>STORM; SEWER_LINE; BOAT; WILDLIFE</t>
  </si>
  <si>
    <t>WILDLIFE; UNKNOWN; BOAT; RUNOFF; SEPTIC; STORM</t>
  </si>
  <si>
    <t>STORM; UNKNOWN; RUNOFF; BOAT; WILDLIFE</t>
  </si>
  <si>
    <t>WILDLIFE; BOAT; UNKNOWN; RUNOFF; STORM</t>
  </si>
  <si>
    <t>SEPTIC; STORM; WILDLIFE; BOAT</t>
  </si>
  <si>
    <t>SEWAGE:</t>
  </si>
  <si>
    <t>ENTERO:</t>
  </si>
  <si>
    <t>FECAL_COL:</t>
  </si>
  <si>
    <t>BOAT:</t>
  </si>
  <si>
    <t>POTW:</t>
  </si>
  <si>
    <t>SEPTIC:</t>
  </si>
  <si>
    <t>SEWER_LINE:</t>
  </si>
  <si>
    <t>Two advisories overlap in time. EPA's policy is to not double count action days for the same beach. Consequently, the two overlapping actions will be counted as one action.</t>
  </si>
  <si>
    <t>Beach is not monitored (see Monitoring worksheet). This action will not be included in monitored beach summary statistics.</t>
  </si>
  <si>
    <t>FL468110</t>
  </si>
  <si>
    <t>Crandon Park - South</t>
  </si>
  <si>
    <t>FL169718</t>
  </si>
  <si>
    <t>Haulover Beach - North</t>
  </si>
  <si>
    <t>FL798162</t>
  </si>
  <si>
    <t>Sunny Isles Beach - Samson Park</t>
  </si>
  <si>
    <t>Beach is not monitored (see Monitoring worksheet). This action will not be included in the summary statistics below.</t>
  </si>
  <si>
    <t>2010 OIL-RELATED ACTIONS SUMMARY</t>
  </si>
  <si>
    <t>No. of monitored beaches with oil-related actions during swim season:</t>
  </si>
  <si>
    <t>No. of oil-related actions during swim season:</t>
  </si>
  <si>
    <t>No. of days under an oil-related action during swim season:</t>
  </si>
  <si>
    <t>Oil Spill-Related Notification Actions</t>
  </si>
  <si>
    <t>Notification actions directly attributable to the oil spill that resulted from the April 20, 2010 explosion on the BP leased Deepwater Horizon offshore drilling platform are not included in the summary statistics presented above.</t>
  </si>
  <si>
    <t>FYI - Beach was also under a bacterial-related advisory during this time.</t>
  </si>
  <si>
    <t>A list of oil-related actions can be found in the last tab of this file, labeled "Oil Actions."</t>
  </si>
  <si>
    <t>Summary</t>
  </si>
  <si>
    <t xml:space="preserve">Action start date </t>
  </si>
  <si>
    <t>Action end date</t>
  </si>
</sst>
</file>

<file path=xl/styles.xml><?xml version="1.0" encoding="utf-8"?>
<styleSheet xmlns="http://schemas.openxmlformats.org/spreadsheetml/2006/main">
  <numFmts count="2">
    <numFmt numFmtId="164" formatCode="0.0%"/>
    <numFmt numFmtId="165" formatCode="[$-409]m/d/yy\ h:mm\ AM/PM;@"/>
  </numFmts>
  <fonts count="22">
    <font>
      <sz val="10"/>
      <name val="Arial"/>
    </font>
    <font>
      <b/>
      <sz val="8"/>
      <name val="Arial"/>
      <family val="2"/>
    </font>
    <font>
      <sz val="8"/>
      <name val="Arial"/>
      <family val="2"/>
    </font>
    <font>
      <sz val="8"/>
      <name val="Arial"/>
      <family val="2"/>
    </font>
    <font>
      <b/>
      <sz val="7"/>
      <name val="Arial"/>
      <family val="2"/>
    </font>
    <font>
      <sz val="7"/>
      <name val="Arial"/>
      <family val="2"/>
    </font>
    <font>
      <b/>
      <i/>
      <sz val="7"/>
      <name val="Arial"/>
      <family val="2"/>
    </font>
    <font>
      <b/>
      <sz val="10"/>
      <name val="Arial"/>
      <family val="2"/>
    </font>
    <font>
      <sz val="7"/>
      <name val="Arial"/>
      <family val="2"/>
    </font>
    <font>
      <b/>
      <sz val="8"/>
      <color indexed="9"/>
      <name val="Arial"/>
      <family val="2"/>
    </font>
    <font>
      <sz val="8"/>
      <color indexed="9"/>
      <name val="Arial"/>
      <family val="2"/>
    </font>
    <font>
      <sz val="10"/>
      <color indexed="9"/>
      <name val="Arial"/>
      <family val="2"/>
    </font>
    <font>
      <sz val="7"/>
      <color theme="1"/>
      <name val="Arial"/>
      <family val="2"/>
    </font>
    <font>
      <b/>
      <sz val="7"/>
      <color rgb="FFFF0000"/>
      <name val="Arial"/>
      <family val="2"/>
    </font>
    <font>
      <sz val="7"/>
      <color theme="0"/>
      <name val="Arial"/>
      <family val="2"/>
    </font>
    <font>
      <sz val="8"/>
      <color rgb="FF151515"/>
      <name val="Arial"/>
      <family val="2"/>
    </font>
    <font>
      <b/>
      <sz val="9"/>
      <color rgb="FFFF0000"/>
      <name val="Arial"/>
      <family val="2"/>
    </font>
    <font>
      <sz val="9"/>
      <name val="Arial"/>
      <family val="2"/>
    </font>
    <font>
      <b/>
      <sz val="9"/>
      <name val="Arial"/>
      <family val="2"/>
    </font>
    <font>
      <sz val="9"/>
      <color theme="1"/>
      <name val="Arial"/>
      <family val="2"/>
    </font>
    <font>
      <sz val="7"/>
      <color indexed="8"/>
      <name val="Arial"/>
      <family val="2"/>
    </font>
    <font>
      <strike/>
      <sz val="7"/>
      <color theme="1"/>
      <name val="Arial"/>
      <family val="2"/>
    </font>
  </fonts>
  <fills count="6">
    <fill>
      <patternFill patternType="none"/>
    </fill>
    <fill>
      <patternFill patternType="gray125"/>
    </fill>
    <fill>
      <patternFill patternType="solid">
        <fgColor indexed="8"/>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06">
    <xf numFmtId="0" fontId="0" fillId="0" borderId="0" xfId="0"/>
    <xf numFmtId="0" fontId="5" fillId="0" borderId="0" xfId="0" applyFont="1"/>
    <xf numFmtId="0" fontId="5" fillId="0" borderId="0" xfId="0" applyFont="1"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0" fillId="0" borderId="0" xfId="0" applyFill="1"/>
    <xf numFmtId="0" fontId="0" fillId="0" borderId="0" xfId="0" applyFill="1" applyAlignment="1">
      <alignment horizontal="center"/>
    </xf>
    <xf numFmtId="0" fontId="2" fillId="0" borderId="0" xfId="0" applyFont="1" applyFill="1" applyBorder="1" applyAlignment="1">
      <alignment wrapText="1"/>
    </xf>
    <xf numFmtId="0" fontId="2" fillId="0" borderId="2" xfId="0" applyFont="1" applyFill="1" applyBorder="1" applyAlignment="1">
      <alignment wrapText="1"/>
    </xf>
    <xf numFmtId="0" fontId="1" fillId="0" borderId="0" xfId="0" applyFont="1" applyFill="1" applyBorder="1" applyAlignment="1">
      <alignment horizontal="center" wrapText="1"/>
    </xf>
    <xf numFmtId="3" fontId="4" fillId="0" borderId="0" xfId="0" applyNumberFormat="1" applyFont="1" applyFill="1" applyAlignment="1">
      <alignment horizontal="center"/>
    </xf>
    <xf numFmtId="0" fontId="5" fillId="0" borderId="0" xfId="0" applyFont="1" applyFill="1"/>
    <xf numFmtId="0" fontId="4" fillId="0" borderId="0" xfId="0" applyFont="1" applyFill="1" applyAlignment="1">
      <alignment horizontal="center"/>
    </xf>
    <xf numFmtId="0" fontId="5" fillId="0" borderId="0" xfId="0" applyFont="1" applyFill="1" applyAlignment="1">
      <alignment horizontal="center"/>
    </xf>
    <xf numFmtId="0" fontId="4" fillId="0" borderId="1" xfId="0" applyNumberFormat="1" applyFont="1" applyFill="1" applyBorder="1" applyAlignment="1">
      <alignment horizontal="center" wrapText="1"/>
    </xf>
    <xf numFmtId="3" fontId="4" fillId="0" borderId="1" xfId="0" applyNumberFormat="1" applyFont="1" applyFill="1" applyBorder="1" applyAlignment="1">
      <alignment horizontal="center" wrapText="1"/>
    </xf>
    <xf numFmtId="0" fontId="6" fillId="0" borderId="0" xfId="0" applyFont="1" applyFill="1" applyBorder="1" applyAlignment="1">
      <alignment horizontal="right" wrapText="1"/>
    </xf>
    <xf numFmtId="1" fontId="4" fillId="0" borderId="0" xfId="0" applyNumberFormat="1" applyFont="1" applyFill="1" applyAlignment="1">
      <alignment horizontal="center"/>
    </xf>
    <xf numFmtId="164" fontId="4" fillId="0" borderId="0" xfId="0" applyNumberFormat="1" applyFont="1" applyFill="1" applyAlignment="1">
      <alignment horizontal="center"/>
    </xf>
    <xf numFmtId="3" fontId="0" fillId="0" borderId="0" xfId="0" applyNumberFormat="1" applyFill="1"/>
    <xf numFmtId="0" fontId="4" fillId="0" borderId="0" xfId="0" applyFont="1" applyFill="1" applyBorder="1" applyAlignment="1">
      <alignment horizontal="center" wrapText="1"/>
    </xf>
    <xf numFmtId="0" fontId="5" fillId="0" borderId="0" xfId="0" applyFont="1" applyAlignment="1">
      <alignment horizontal="center" wrapText="1"/>
    </xf>
    <xf numFmtId="165" fontId="5" fillId="0" borderId="0" xfId="0" applyNumberFormat="1" applyFont="1"/>
    <xf numFmtId="3" fontId="5" fillId="0" borderId="0" xfId="0" applyNumberFormat="1" applyFont="1"/>
    <xf numFmtId="0" fontId="5" fillId="0" borderId="0" xfId="0" applyFont="1" applyBorder="1"/>
    <xf numFmtId="0" fontId="4" fillId="0" borderId="1" xfId="0" applyFont="1" applyBorder="1" applyAlignment="1">
      <alignment horizontal="center" wrapText="1"/>
    </xf>
    <xf numFmtId="165" fontId="4" fillId="0" borderId="1" xfId="0" applyNumberFormat="1" applyFont="1" applyBorder="1" applyAlignment="1">
      <alignment horizontal="center" wrapText="1"/>
    </xf>
    <xf numFmtId="3" fontId="4" fillId="0" borderId="1" xfId="0" applyNumberFormat="1" applyFont="1" applyBorder="1" applyAlignment="1">
      <alignment horizontal="center" wrapText="1"/>
    </xf>
    <xf numFmtId="0" fontId="5" fillId="0" borderId="0" xfId="0" applyFont="1" applyBorder="1" applyAlignment="1">
      <alignment horizontal="center"/>
    </xf>
    <xf numFmtId="0" fontId="4" fillId="0" borderId="0" xfId="0" applyFont="1" applyBorder="1" applyAlignment="1">
      <alignment horizontal="center" wrapText="1"/>
    </xf>
    <xf numFmtId="0" fontId="5" fillId="0" borderId="0" xfId="0" applyFont="1" applyBorder="1" applyAlignment="1">
      <alignment horizontal="center" wrapText="1"/>
    </xf>
    <xf numFmtId="0" fontId="5" fillId="0" borderId="0" xfId="0" applyFont="1" applyFill="1" applyBorder="1" applyAlignment="1">
      <alignment horizont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ill="1" applyAlignment="1">
      <alignment vertical="center"/>
    </xf>
    <xf numFmtId="0" fontId="5" fillId="0" borderId="1" xfId="0" applyFont="1" applyBorder="1" applyAlignment="1">
      <alignment horizontal="center" vertical="center" wrapText="1"/>
    </xf>
    <xf numFmtId="0" fontId="8" fillId="0" borderId="0" xfId="0" applyFont="1" applyFill="1" applyAlignment="1">
      <alignment horizontal="center" vertical="center"/>
    </xf>
    <xf numFmtId="3" fontId="4" fillId="0" borderId="0" xfId="0" applyNumberFormat="1" applyFont="1" applyBorder="1" applyAlignment="1">
      <alignment horizontal="center" vertical="center" wrapText="1"/>
    </xf>
    <xf numFmtId="0" fontId="8" fillId="0" borderId="0" xfId="0" applyFont="1" applyFill="1" applyAlignment="1">
      <alignment horizontal="center"/>
    </xf>
    <xf numFmtId="164"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0" fontId="8" fillId="0" borderId="1" xfId="0" applyFont="1" applyFill="1" applyBorder="1" applyAlignment="1">
      <alignment horizontal="center"/>
    </xf>
    <xf numFmtId="164" fontId="5"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0" fontId="7" fillId="0" borderId="0" xfId="0" applyFont="1" applyFill="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1" fontId="5" fillId="0" borderId="0" xfId="0" applyNumberFormat="1" applyFont="1" applyFill="1" applyAlignment="1">
      <alignment horizontal="center"/>
    </xf>
    <xf numFmtId="164" fontId="5" fillId="0" borderId="0" xfId="0" applyNumberFormat="1" applyFont="1" applyFill="1" applyAlignment="1">
      <alignment horizontal="center"/>
    </xf>
    <xf numFmtId="3" fontId="5" fillId="0" borderId="0" xfId="0" applyNumberFormat="1" applyFont="1" applyFill="1" applyAlignment="1">
      <alignment horizontal="center"/>
    </xf>
    <xf numFmtId="0" fontId="0" fillId="0" borderId="0" xfId="0" applyBorder="1"/>
    <xf numFmtId="164"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 xfId="0" applyFont="1" applyFill="1" applyBorder="1" applyAlignment="1">
      <alignment horizontal="center" wrapText="1"/>
    </xf>
    <xf numFmtId="3" fontId="0" fillId="0" borderId="0" xfId="0" applyNumberFormat="1" applyFill="1" applyAlignment="1">
      <alignment horizontal="center" vertical="center"/>
    </xf>
    <xf numFmtId="0" fontId="5" fillId="0" borderId="0" xfId="0" applyFont="1" applyFill="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xf>
    <xf numFmtId="0" fontId="5" fillId="0" borderId="0" xfId="0" applyFont="1" applyFill="1" applyBorder="1" applyAlignment="1">
      <alignment horizontal="left" vertical="center"/>
    </xf>
    <xf numFmtId="0" fontId="0" fillId="0" borderId="1" xfId="0" applyFill="1" applyBorder="1"/>
    <xf numFmtId="0" fontId="5" fillId="0" borderId="1" xfId="0"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14" fontId="12" fillId="0" borderId="0"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14" fillId="0" borderId="0" xfId="0" applyFont="1" applyFill="1" applyBorder="1" applyAlignment="1">
      <alignment horizontal="center" vertical="center" wrapText="1"/>
    </xf>
    <xf numFmtId="4" fontId="4" fillId="0" borderId="1" xfId="0" applyNumberFormat="1" applyFont="1" applyFill="1" applyBorder="1" applyAlignment="1">
      <alignment horizontal="center" wrapText="1"/>
    </xf>
    <xf numFmtId="3" fontId="5" fillId="0" borderId="0" xfId="0" applyNumberFormat="1" applyFont="1" applyBorder="1" applyAlignment="1">
      <alignment horizontal="center" wrapText="1"/>
    </xf>
    <xf numFmtId="0" fontId="2" fillId="0" borderId="0" xfId="0" applyFont="1" applyFill="1"/>
    <xf numFmtId="0" fontId="15" fillId="0" borderId="0" xfId="0" applyFont="1"/>
    <xf numFmtId="9" fontId="4" fillId="0" borderId="0" xfId="0" applyNumberFormat="1" applyFont="1" applyFill="1" applyAlignment="1">
      <alignment horizontal="center"/>
    </xf>
    <xf numFmtId="0" fontId="12" fillId="0" borderId="0" xfId="0" applyFont="1" applyBorder="1" applyAlignment="1">
      <alignment horizontal="right" vertical="center" wrapText="1"/>
    </xf>
    <xf numFmtId="0" fontId="13" fillId="0" borderId="0" xfId="0" applyFont="1" applyBorder="1" applyAlignment="1">
      <alignment horizontal="right" vertical="center"/>
    </xf>
    <xf numFmtId="0" fontId="13" fillId="0" borderId="0" xfId="0" applyFont="1" applyBorder="1" applyAlignment="1">
      <alignment horizontal="center" vertical="top" wrapText="1"/>
    </xf>
    <xf numFmtId="0" fontId="1" fillId="0" borderId="0" xfId="0" applyFont="1" applyFill="1" applyAlignment="1">
      <alignment horizontal="right"/>
    </xf>
    <xf numFmtId="0" fontId="7" fillId="0" borderId="0" xfId="0" applyFont="1" applyFill="1"/>
    <xf numFmtId="3" fontId="4" fillId="0" borderId="0" xfId="0" applyNumberFormat="1" applyFont="1" applyBorder="1" applyAlignment="1">
      <alignment horizontal="center" vertical="center"/>
    </xf>
    <xf numFmtId="0" fontId="0" fillId="0" borderId="0" xfId="0" applyBorder="1" applyAlignment="1">
      <alignment horizontal="center" vertical="center"/>
    </xf>
    <xf numFmtId="164" fontId="5" fillId="0" borderId="0" xfId="0" applyNumberFormat="1" applyFont="1" applyBorder="1" applyAlignment="1">
      <alignment horizontal="center" vertical="center"/>
    </xf>
    <xf numFmtId="0" fontId="5" fillId="0" borderId="0" xfId="0" applyFont="1" applyBorder="1" applyAlignment="1">
      <alignment vertical="center"/>
    </xf>
    <xf numFmtId="1" fontId="5" fillId="0" borderId="0" xfId="0" applyNumberFormat="1" applyFont="1" applyBorder="1" applyAlignment="1">
      <alignment horizontal="center" vertical="center"/>
    </xf>
    <xf numFmtId="0" fontId="2" fillId="0" borderId="0" xfId="0" applyFont="1"/>
    <xf numFmtId="0" fontId="2" fillId="0" borderId="0" xfId="0" applyFont="1" applyBorder="1"/>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wrapText="1"/>
    </xf>
    <xf numFmtId="1" fontId="17"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6" fillId="0" borderId="0" xfId="0" applyFont="1" applyBorder="1" applyAlignment="1">
      <alignment horizontal="center" vertical="center"/>
    </xf>
    <xf numFmtId="0" fontId="17" fillId="0" borderId="0" xfId="0" applyFont="1" applyBorder="1"/>
    <xf numFmtId="0" fontId="17" fillId="0" borderId="0" xfId="0" applyFont="1"/>
    <xf numFmtId="0" fontId="18" fillId="0" borderId="0" xfId="0" applyFont="1"/>
    <xf numFmtId="0" fontId="18" fillId="0" borderId="0" xfId="0" applyFont="1" applyBorder="1"/>
    <xf numFmtId="0" fontId="17" fillId="0" borderId="0" xfId="0" applyFont="1" applyFill="1" applyBorder="1" applyAlignment="1">
      <alignment horizontal="right" vertical="center"/>
    </xf>
    <xf numFmtId="0" fontId="17" fillId="0" borderId="0" xfId="0" quotePrefix="1" applyFont="1" applyFill="1" applyBorder="1" applyAlignment="1">
      <alignment horizontal="right"/>
    </xf>
    <xf numFmtId="0" fontId="18" fillId="0" borderId="3" xfId="0" applyFont="1" applyFill="1" applyBorder="1" applyAlignment="1">
      <alignment horizontal="center" wrapText="1"/>
    </xf>
    <xf numFmtId="0" fontId="17" fillId="0" borderId="0" xfId="0" applyFont="1" applyFill="1" applyBorder="1" applyAlignment="1">
      <alignment horizontal="right"/>
    </xf>
    <xf numFmtId="0" fontId="18" fillId="0" borderId="0" xfId="0" applyFont="1" applyBorder="1" applyAlignment="1">
      <alignment horizontal="center" vertical="center"/>
    </xf>
    <xf numFmtId="164" fontId="17" fillId="0" borderId="0" xfId="0" applyNumberFormat="1" applyFont="1" applyAlignment="1">
      <alignment horizontal="center" vertical="center"/>
    </xf>
    <xf numFmtId="164" fontId="17" fillId="0" borderId="1" xfId="0" applyNumberFormat="1"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center" wrapText="1"/>
    </xf>
    <xf numFmtId="0" fontId="18" fillId="0" borderId="0" xfId="0" applyFont="1" applyAlignment="1">
      <alignment horizontal="center"/>
    </xf>
    <xf numFmtId="0" fontId="17" fillId="0" borderId="0" xfId="0" quotePrefix="1" applyFont="1" applyFill="1" applyBorder="1" applyAlignment="1">
      <alignment horizontal="right" vertical="center"/>
    </xf>
    <xf numFmtId="0" fontId="16" fillId="0" borderId="0" xfId="0" applyFont="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right"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0" xfId="0" applyFont="1" applyAlignment="1">
      <alignment vertical="center"/>
    </xf>
    <xf numFmtId="1" fontId="17" fillId="0" borderId="0" xfId="0" applyNumberFormat="1" applyFont="1" applyAlignment="1">
      <alignment horizontal="center" vertical="center"/>
    </xf>
    <xf numFmtId="164" fontId="17" fillId="0" borderId="0" xfId="0" applyNumberFormat="1" applyFont="1" applyBorder="1" applyAlignment="1">
      <alignment horizontal="center" vertical="center"/>
    </xf>
    <xf numFmtId="0" fontId="0" fillId="0" borderId="0" xfId="0" applyAlignment="1">
      <alignment horizontal="center" vertical="center"/>
    </xf>
    <xf numFmtId="4" fontId="4" fillId="0" borderId="0" xfId="0" applyNumberFormat="1" applyFont="1" applyFill="1" applyBorder="1" applyAlignment="1">
      <alignment horizont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1" fontId="5" fillId="0" borderId="0" xfId="0" quotePrefix="1" applyNumberFormat="1" applyFont="1" applyFill="1" applyAlignment="1">
      <alignment horizont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xf>
    <xf numFmtId="0" fontId="0" fillId="0" borderId="0" xfId="0" applyAlignment="1">
      <alignment horizontal="center" vertical="center"/>
    </xf>
    <xf numFmtId="1" fontId="5" fillId="0" borderId="0" xfId="0" applyNumberFormat="1" applyFont="1" applyFill="1" applyBorder="1" applyAlignment="1">
      <alignment horizontal="center"/>
    </xf>
    <xf numFmtId="164" fontId="5" fillId="0" borderId="0" xfId="0" quotePrefix="1" applyNumberFormat="1" applyFont="1" applyFill="1" applyBorder="1" applyAlignment="1">
      <alignment horizontal="center"/>
    </xf>
    <xf numFmtId="0" fontId="4" fillId="0" borderId="0" xfId="0" applyFont="1" applyFill="1" applyAlignment="1">
      <alignment horizontal="center" vertical="center"/>
    </xf>
    <xf numFmtId="0" fontId="5" fillId="0" borderId="0" xfId="0" applyFont="1" applyFill="1" applyAlignment="1">
      <alignment horizontal="center" vertical="center"/>
    </xf>
    <xf numFmtId="3" fontId="12" fillId="0" borderId="0" xfId="0" applyNumberFormat="1" applyFont="1" applyBorder="1" applyAlignment="1">
      <alignment horizontal="center" vertical="center" wrapText="1"/>
    </xf>
    <xf numFmtId="3" fontId="5" fillId="0" borderId="0" xfId="0" applyNumberFormat="1" applyFont="1" applyBorder="1"/>
    <xf numFmtId="3" fontId="5" fillId="0" borderId="0" xfId="0" applyNumberFormat="1" applyFont="1" applyFill="1" applyBorder="1"/>
    <xf numFmtId="0" fontId="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1" fontId="17"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2" fillId="0" borderId="1" xfId="0" applyNumberFormat="1" applyFont="1" applyBorder="1" applyAlignment="1">
      <alignment horizontal="center" vertical="center" wrapText="1"/>
    </xf>
    <xf numFmtId="0" fontId="5" fillId="0" borderId="0" xfId="0" applyFont="1" applyFill="1" applyAlignment="1">
      <alignment horizontal="center" vertical="center"/>
    </xf>
    <xf numFmtId="164" fontId="17" fillId="0" borderId="0" xfId="0" applyNumberFormat="1" applyFont="1" applyAlignment="1">
      <alignment horizontal="center"/>
    </xf>
    <xf numFmtId="0" fontId="5" fillId="0" borderId="0" xfId="0" applyFont="1" applyFill="1" applyAlignment="1">
      <alignment horizontal="center" vertical="center"/>
    </xf>
    <xf numFmtId="14" fontId="12" fillId="4" borderId="0" xfId="0" applyNumberFormat="1" applyFont="1" applyFill="1" applyBorder="1" applyAlignment="1">
      <alignment horizontal="center" vertical="center" wrapText="1"/>
    </xf>
    <xf numFmtId="0" fontId="12" fillId="0" borderId="0" xfId="0" quotePrefix="1" applyFont="1" applyBorder="1" applyAlignment="1">
      <alignment horizontal="center" vertical="center" wrapText="1"/>
    </xf>
    <xf numFmtId="0" fontId="5" fillId="0" borderId="0" xfId="0" applyFont="1" applyFill="1" applyAlignment="1">
      <alignment horizontal="center" vertical="center"/>
    </xf>
    <xf numFmtId="14" fontId="21" fillId="0" borderId="0"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12" fillId="4" borderId="0" xfId="0" applyFont="1" applyFill="1" applyBorder="1" applyAlignment="1">
      <alignment horizontal="center" vertical="center" wrapText="1"/>
    </xf>
    <xf numFmtId="0" fontId="4" fillId="4" borderId="0" xfId="0" applyFont="1" applyFill="1" applyAlignment="1">
      <alignment horizontal="center"/>
    </xf>
    <xf numFmtId="0" fontId="17" fillId="0" borderId="0" xfId="0" applyFont="1" applyBorder="1" applyAlignment="1">
      <alignment horizontal="left" vertical="center"/>
    </xf>
    <xf numFmtId="3" fontId="4"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 fillId="0" borderId="0" xfId="0" applyFont="1" applyFill="1" applyAlignment="1">
      <alignment horizontal="center" vertical="center"/>
    </xf>
    <xf numFmtId="0" fontId="20" fillId="0" borderId="1" xfId="0" applyFont="1" applyFill="1" applyBorder="1" applyAlignment="1">
      <alignment horizontal="center" vertical="center" wrapText="1"/>
    </xf>
    <xf numFmtId="0" fontId="4" fillId="3" borderId="0" xfId="0" applyFont="1" applyFill="1" applyAlignment="1">
      <alignment horizontal="center"/>
    </xf>
    <xf numFmtId="0" fontId="21" fillId="3" borderId="0" xfId="0" applyFont="1" applyFill="1" applyBorder="1" applyAlignment="1">
      <alignment horizontal="center" vertical="center" wrapText="1"/>
    </xf>
    <xf numFmtId="14" fontId="21" fillId="3" borderId="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horizontal="right" wrapText="1"/>
    </xf>
    <xf numFmtId="0" fontId="5" fillId="0" borderId="1" xfId="0" applyFont="1" applyBorder="1" applyAlignment="1">
      <alignment horizontal="center" wrapText="1"/>
    </xf>
    <xf numFmtId="3" fontId="5" fillId="0" borderId="1" xfId="0" applyNumberFormat="1" applyFont="1" applyBorder="1" applyAlignment="1">
      <alignment horizontal="center" wrapText="1"/>
    </xf>
    <xf numFmtId="1" fontId="5" fillId="0" borderId="1" xfId="0" applyNumberFormat="1" applyFont="1" applyFill="1" applyBorder="1" applyAlignment="1">
      <alignment horizontal="center"/>
    </xf>
    <xf numFmtId="0" fontId="4" fillId="3" borderId="0" xfId="0" applyFont="1" applyFill="1" applyBorder="1" applyAlignment="1">
      <alignment horizontal="center" wrapText="1"/>
    </xf>
    <xf numFmtId="0" fontId="5"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2" fillId="5" borderId="0" xfId="0" applyFont="1" applyFill="1" applyBorder="1" applyAlignment="1">
      <alignment horizontal="center" vertical="center" wrapText="1"/>
    </xf>
    <xf numFmtId="14" fontId="12" fillId="5" borderId="0" xfId="0" applyNumberFormat="1" applyFont="1" applyFill="1" applyBorder="1" applyAlignment="1">
      <alignment horizontal="center" vertical="center" wrapText="1"/>
    </xf>
    <xf numFmtId="0" fontId="4" fillId="5" borderId="0" xfId="0" applyFont="1" applyFill="1" applyAlignment="1">
      <alignment horizontal="center"/>
    </xf>
    <xf numFmtId="0" fontId="16" fillId="0" borderId="1" xfId="0" applyFont="1" applyFill="1" applyBorder="1" applyAlignment="1">
      <alignment horizontal="center"/>
    </xf>
    <xf numFmtId="0" fontId="16" fillId="0" borderId="1" xfId="0" applyFont="1" applyFill="1" applyBorder="1" applyAlignment="1">
      <alignment horizontal="left"/>
    </xf>
    <xf numFmtId="0" fontId="2" fillId="0" borderId="0" xfId="0" quotePrefix="1" applyFont="1" applyFill="1" applyBorder="1" applyAlignment="1">
      <alignment horizontal="right" vertical="center"/>
    </xf>
    <xf numFmtId="0" fontId="2" fillId="0" borderId="0" xfId="0" applyFont="1" applyFill="1" applyAlignment="1">
      <alignment horizontal="center"/>
    </xf>
    <xf numFmtId="0" fontId="1" fillId="0" borderId="1" xfId="0" applyFont="1" applyFill="1" applyBorder="1"/>
    <xf numFmtId="1" fontId="5" fillId="0" borderId="1" xfId="0" quotePrefix="1" applyNumberFormat="1" applyFont="1" applyFill="1" applyBorder="1" applyAlignment="1">
      <alignment horizontal="center"/>
    </xf>
    <xf numFmtId="0" fontId="5" fillId="0" borderId="0" xfId="0" applyFont="1" applyFill="1" applyAlignment="1">
      <alignment horizontal="center" vertical="center"/>
    </xf>
    <xf numFmtId="14" fontId="12"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Font="1" applyFill="1" applyAlignment="1">
      <alignment horizontal="center" vertical="center"/>
    </xf>
    <xf numFmtId="14" fontId="9" fillId="2" borderId="0" xfId="0" applyNumberFormat="1" applyFont="1" applyFill="1" applyBorder="1" applyAlignment="1">
      <alignment horizontal="center" vertical="center" wrapText="1"/>
    </xf>
    <xf numFmtId="0" fontId="9" fillId="2" borderId="0" xfId="0" applyFont="1" applyFill="1" applyAlignment="1">
      <alignment horizontal="center" vertical="center"/>
    </xf>
    <xf numFmtId="0" fontId="0" fillId="2" borderId="0" xfId="0" applyFill="1" applyAlignment="1">
      <alignment horizontal="center" vertical="center"/>
    </xf>
    <xf numFmtId="0" fontId="9" fillId="2" borderId="0" xfId="0" applyFont="1" applyFill="1" applyAlignment="1">
      <alignment horizontal="center"/>
    </xf>
    <xf numFmtId="0" fontId="11" fillId="2" borderId="0" xfId="0" applyFont="1" applyFill="1" applyAlignment="1">
      <alignment horizontal="center"/>
    </xf>
    <xf numFmtId="0" fontId="9" fillId="2" borderId="0" xfId="0" applyFont="1" applyFill="1" applyBorder="1" applyAlignment="1">
      <alignment horizontal="center" wrapText="1"/>
    </xf>
    <xf numFmtId="0" fontId="10" fillId="2" borderId="0" xfId="0" applyFont="1" applyFill="1" applyBorder="1" applyAlignment="1">
      <alignment horizontal="center"/>
    </xf>
    <xf numFmtId="14" fontId="9" fillId="2" borderId="0" xfId="0" applyNumberFormat="1" applyFont="1" applyFill="1" applyBorder="1" applyAlignment="1">
      <alignment horizontal="center"/>
    </xf>
    <xf numFmtId="14" fontId="9" fillId="2" borderId="0"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W59"/>
  <sheetViews>
    <sheetView tabSelected="1" workbookViewId="0">
      <selection activeCell="R2" sqref="R2"/>
    </sheetView>
  </sheetViews>
  <sheetFormatPr defaultRowHeight="12.75"/>
  <cols>
    <col min="1" max="1" width="11.5703125" style="5" customWidth="1"/>
    <col min="2" max="2" width="0.5703125" style="5" customWidth="1"/>
    <col min="3" max="8" width="8.28515625" style="5" customWidth="1"/>
    <col min="9" max="9" width="0.5703125" style="5" customWidth="1"/>
    <col min="10" max="12" width="8.28515625" style="5" customWidth="1"/>
    <col min="13" max="13" width="0.5703125" style="5" customWidth="1"/>
    <col min="14" max="19" width="8.28515625" style="5" customWidth="1"/>
    <col min="20" max="20" width="0.5703125" style="5" customWidth="1"/>
    <col min="21" max="16384" width="9.140625" style="5"/>
  </cols>
  <sheetData>
    <row r="1" spans="1:23">
      <c r="A1" s="11"/>
      <c r="B1" s="11"/>
      <c r="C1" s="194" t="s">
        <v>36</v>
      </c>
      <c r="D1" s="196"/>
      <c r="E1" s="196"/>
      <c r="F1" s="195"/>
      <c r="G1" s="195"/>
      <c r="H1" s="60"/>
      <c r="I1" s="77"/>
      <c r="J1" s="194" t="s">
        <v>39</v>
      </c>
      <c r="K1" s="194"/>
      <c r="L1" s="194"/>
      <c r="M1" s="60"/>
      <c r="N1" s="194" t="s">
        <v>44</v>
      </c>
      <c r="O1" s="195"/>
      <c r="P1" s="195"/>
      <c r="Q1" s="195"/>
      <c r="R1" s="195"/>
      <c r="S1" s="195"/>
      <c r="T1" s="60"/>
      <c r="U1" s="194" t="s">
        <v>43</v>
      </c>
      <c r="V1" s="195"/>
      <c r="W1" s="195"/>
    </row>
    <row r="2" spans="1:23" ht="88.5" customHeight="1">
      <c r="A2" s="4" t="s">
        <v>13</v>
      </c>
      <c r="B2" s="4"/>
      <c r="C2" s="3" t="s">
        <v>41</v>
      </c>
      <c r="D2" s="3" t="s">
        <v>46</v>
      </c>
      <c r="E2" s="3" t="s">
        <v>47</v>
      </c>
      <c r="F2" s="3" t="s">
        <v>1303</v>
      </c>
      <c r="G2" s="3" t="s">
        <v>42</v>
      </c>
      <c r="H2" s="3" t="s">
        <v>56</v>
      </c>
      <c r="I2" s="3"/>
      <c r="J2" s="3" t="s">
        <v>0</v>
      </c>
      <c r="K2" s="3" t="s">
        <v>1</v>
      </c>
      <c r="L2" s="3" t="s">
        <v>2</v>
      </c>
      <c r="M2" s="3"/>
      <c r="N2" s="14" t="s">
        <v>45</v>
      </c>
      <c r="O2" s="3" t="s">
        <v>4</v>
      </c>
      <c r="P2" s="3" t="s">
        <v>5</v>
      </c>
      <c r="Q2" s="3" t="s">
        <v>6</v>
      </c>
      <c r="R2" s="3" t="s">
        <v>7</v>
      </c>
      <c r="S2" s="3" t="s">
        <v>8</v>
      </c>
      <c r="T2" s="3"/>
      <c r="U2" s="14" t="s">
        <v>9</v>
      </c>
      <c r="V2" s="15" t="s">
        <v>10</v>
      </c>
      <c r="W2" s="3" t="s">
        <v>16</v>
      </c>
    </row>
    <row r="3" spans="1:23">
      <c r="A3" s="56" t="s">
        <v>160</v>
      </c>
      <c r="B3" s="16"/>
      <c r="C3" s="32">
        <f>Monitoring!$B$18</f>
        <v>16</v>
      </c>
      <c r="D3" s="30">
        <f>Monitoring!$F$18</f>
        <v>13</v>
      </c>
      <c r="E3" s="50">
        <f>D3/C3</f>
        <v>0.8125</v>
      </c>
      <c r="F3" s="81">
        <f>Monitoring!$J$18</f>
        <v>25405</v>
      </c>
      <c r="G3" s="13">
        <f>C3</f>
        <v>16</v>
      </c>
      <c r="H3" s="50">
        <f>D3/C3</f>
        <v>0.8125</v>
      </c>
      <c r="I3" s="13"/>
      <c r="J3" s="49">
        <f>'2010 Actions'!B22</f>
        <v>7</v>
      </c>
      <c r="K3" s="49">
        <f>D3-J3</f>
        <v>6</v>
      </c>
      <c r="L3" s="50">
        <f>J3/D3</f>
        <v>0.53846153846153844</v>
      </c>
      <c r="M3" s="13"/>
      <c r="N3" s="175">
        <f>'Action Durations'!D10</f>
        <v>19</v>
      </c>
      <c r="O3" s="49">
        <f>'Action Durations'!G10</f>
        <v>0</v>
      </c>
      <c r="P3" s="49">
        <f>'Action Durations'!H10</f>
        <v>0</v>
      </c>
      <c r="Q3" s="49">
        <f>'Action Durations'!I10</f>
        <v>13</v>
      </c>
      <c r="R3" s="49">
        <f>'Action Durations'!J10</f>
        <v>5</v>
      </c>
      <c r="S3" s="49">
        <f>'Action Durations'!K10</f>
        <v>1</v>
      </c>
      <c r="T3" s="13"/>
      <c r="U3" s="51">
        <f>'Beach Days'!E16</f>
        <v>4745</v>
      </c>
      <c r="V3" s="51">
        <f>'Beach Days'!H16</f>
        <v>210</v>
      </c>
      <c r="W3" s="39">
        <f t="shared" ref="W3:W12" si="0">V3/U3</f>
        <v>4.4257112750263436E-2</v>
      </c>
    </row>
    <row r="4" spans="1:23">
      <c r="A4" s="56" t="s">
        <v>201</v>
      </c>
      <c r="B4" s="16"/>
      <c r="C4" s="56">
        <f>Monitoring!$B$47</f>
        <v>27</v>
      </c>
      <c r="D4" s="30">
        <f>Monitoring!$F$47</f>
        <v>9</v>
      </c>
      <c r="E4" s="50">
        <f>D4/C4</f>
        <v>0.33333333333333331</v>
      </c>
      <c r="F4" s="81">
        <f>Monitoring!$J$47</f>
        <v>9685</v>
      </c>
      <c r="G4" s="13">
        <f>C4</f>
        <v>27</v>
      </c>
      <c r="H4" s="50">
        <f>D4/C4</f>
        <v>0.33333333333333331</v>
      </c>
      <c r="I4" s="13"/>
      <c r="J4" s="49">
        <f>'2010 Actions'!B27</f>
        <v>1</v>
      </c>
      <c r="K4" s="49">
        <f>D4-J4</f>
        <v>8</v>
      </c>
      <c r="L4" s="136" t="s">
        <v>40</v>
      </c>
      <c r="M4" s="13"/>
      <c r="N4" s="175">
        <f>'Action Durations'!D13</f>
        <v>3</v>
      </c>
      <c r="O4" s="49">
        <f>'Action Durations'!G13</f>
        <v>0</v>
      </c>
      <c r="P4" s="49">
        <f>'Action Durations'!H13</f>
        <v>0</v>
      </c>
      <c r="Q4" s="49">
        <f>'Action Durations'!I13</f>
        <v>3</v>
      </c>
      <c r="R4" s="49">
        <f>'Action Durations'!J13</f>
        <v>0</v>
      </c>
      <c r="S4" s="49">
        <f>'Action Durations'!K13</f>
        <v>0</v>
      </c>
      <c r="T4" s="13"/>
      <c r="U4" s="51">
        <f>'Beach Days'!E27</f>
        <v>3285</v>
      </c>
      <c r="V4" s="51">
        <f>'Beach Days'!H27</f>
        <v>15</v>
      </c>
      <c r="W4" s="39">
        <f t="shared" si="0"/>
        <v>4.5662100456621002E-3</v>
      </c>
    </row>
    <row r="5" spans="1:23">
      <c r="A5" s="32" t="s">
        <v>257</v>
      </c>
      <c r="B5" s="16"/>
      <c r="C5" s="56">
        <f>Monitoring!$B$68</f>
        <v>19</v>
      </c>
      <c r="D5" s="30">
        <f>Monitoring!$F$68</f>
        <v>15</v>
      </c>
      <c r="E5" s="50">
        <f>D5/C5</f>
        <v>0.78947368421052633</v>
      </c>
      <c r="F5" s="81">
        <f>Monitoring!$J$68</f>
        <v>47452</v>
      </c>
      <c r="G5" s="13">
        <f t="shared" ref="G5:G36" si="1">C5</f>
        <v>19</v>
      </c>
      <c r="H5" s="50">
        <f t="shared" ref="H5:H36" si="2">D5/C5</f>
        <v>0.78947368421052633</v>
      </c>
      <c r="I5" s="13"/>
      <c r="J5" s="49">
        <f>'2010 Actions'!B40</f>
        <v>5</v>
      </c>
      <c r="K5" s="49">
        <f>D5-J5</f>
        <v>10</v>
      </c>
      <c r="L5" s="50">
        <f>J5/D5</f>
        <v>0.33333333333333331</v>
      </c>
      <c r="M5" s="13"/>
      <c r="N5" s="135">
        <f>'Action Durations'!D20</f>
        <v>11</v>
      </c>
      <c r="O5" s="49">
        <f>'Action Durations'!G20</f>
        <v>5</v>
      </c>
      <c r="P5" s="49">
        <f>'Action Durations'!H20</f>
        <v>3</v>
      </c>
      <c r="Q5" s="49">
        <f>'Action Durations'!I20</f>
        <v>3</v>
      </c>
      <c r="R5" s="49">
        <f>'Action Durations'!J20</f>
        <v>0</v>
      </c>
      <c r="S5" s="49">
        <f>'Action Durations'!K20</f>
        <v>0</v>
      </c>
      <c r="T5" s="13"/>
      <c r="U5" s="51">
        <f>'Beach Days'!E44</f>
        <v>5475</v>
      </c>
      <c r="V5" s="51">
        <f>'Beach Days'!H44</f>
        <v>26</v>
      </c>
      <c r="W5" s="39">
        <f t="shared" si="0"/>
        <v>4.7488584474885843E-3</v>
      </c>
    </row>
    <row r="6" spans="1:23">
      <c r="A6" s="32" t="s">
        <v>296</v>
      </c>
      <c r="B6" s="16"/>
      <c r="C6" s="56">
        <f>Monitoring!$B$80</f>
        <v>10</v>
      </c>
      <c r="D6" s="30">
        <f>Monitoring!$F$80</f>
        <v>8</v>
      </c>
      <c r="E6" s="50">
        <f>D6/C6</f>
        <v>0.8</v>
      </c>
      <c r="F6" s="81">
        <f>Monitoring!$J$80</f>
        <v>13186</v>
      </c>
      <c r="G6" s="13">
        <f t="shared" si="1"/>
        <v>10</v>
      </c>
      <c r="H6" s="50">
        <f t="shared" si="2"/>
        <v>0.8</v>
      </c>
      <c r="I6" s="13"/>
      <c r="J6" s="49">
        <f>'2010 Actions'!$B$45</f>
        <v>2</v>
      </c>
      <c r="K6" s="49">
        <f>D6-J6</f>
        <v>6</v>
      </c>
      <c r="L6" s="50">
        <f>J6/D6</f>
        <v>0.25</v>
      </c>
      <c r="M6" s="13"/>
      <c r="N6" s="175">
        <f>'Action Durations'!D24</f>
        <v>3</v>
      </c>
      <c r="O6" s="49">
        <f>'Action Durations'!G24</f>
        <v>0</v>
      </c>
      <c r="P6" s="49">
        <f>'Action Durations'!H24</f>
        <v>0</v>
      </c>
      <c r="Q6" s="49">
        <f>'Action Durations'!I24</f>
        <v>3</v>
      </c>
      <c r="R6" s="49">
        <f>'Action Durations'!J24</f>
        <v>0</v>
      </c>
      <c r="S6" s="49">
        <f>'Action Durations'!K24</f>
        <v>0</v>
      </c>
      <c r="T6" s="13"/>
      <c r="U6" s="51">
        <f>'Beach Days'!E54</f>
        <v>2920</v>
      </c>
      <c r="V6" s="51">
        <f>'Beach Days'!H54</f>
        <v>15</v>
      </c>
      <c r="W6" s="39">
        <f t="shared" si="0"/>
        <v>5.1369863013698627E-3</v>
      </c>
    </row>
    <row r="7" spans="1:23">
      <c r="A7" s="32" t="s">
        <v>318</v>
      </c>
      <c r="B7" s="16"/>
      <c r="C7" s="56">
        <f>Monitoring!$B$83</f>
        <v>1</v>
      </c>
      <c r="D7" s="30">
        <f>Monitoring!$F$83</f>
        <v>1</v>
      </c>
      <c r="E7" s="50">
        <f t="shared" ref="E7:E16" si="3">D7/C7</f>
        <v>1</v>
      </c>
      <c r="F7" s="81">
        <f>Monitoring!$J$83</f>
        <v>3250</v>
      </c>
      <c r="G7" s="13">
        <f t="shared" si="1"/>
        <v>1</v>
      </c>
      <c r="H7" s="50">
        <f t="shared" si="2"/>
        <v>1</v>
      </c>
      <c r="I7" s="13"/>
      <c r="J7" s="49">
        <f>'2010 Actions'!$B$51</f>
        <v>1</v>
      </c>
      <c r="K7" s="49">
        <f>D7-J7</f>
        <v>0</v>
      </c>
      <c r="L7" s="136" t="s">
        <v>40</v>
      </c>
      <c r="M7" s="13"/>
      <c r="N7" s="175">
        <f>'Action Durations'!D27</f>
        <v>4</v>
      </c>
      <c r="O7" s="49">
        <f>'Action Durations'!G27</f>
        <v>0</v>
      </c>
      <c r="P7" s="49">
        <f>'Action Durations'!H27</f>
        <v>0</v>
      </c>
      <c r="Q7" s="49">
        <f>'Action Durations'!I27</f>
        <v>2</v>
      </c>
      <c r="R7" s="49">
        <f>'Action Durations'!J27</f>
        <v>1</v>
      </c>
      <c r="S7" s="49">
        <f>'Action Durations'!K27</f>
        <v>1</v>
      </c>
      <c r="T7" s="13"/>
      <c r="U7" s="51">
        <f>'Beach Days'!E57</f>
        <v>365</v>
      </c>
      <c r="V7" s="51">
        <f>'Beach Days'!H57</f>
        <v>84</v>
      </c>
      <c r="W7" s="39">
        <f t="shared" si="0"/>
        <v>0.23013698630136986</v>
      </c>
    </row>
    <row r="8" spans="1:23">
      <c r="A8" s="32" t="s">
        <v>321</v>
      </c>
      <c r="B8" s="16"/>
      <c r="C8" s="56">
        <f>Monitoring!$B$141</f>
        <v>56</v>
      </c>
      <c r="D8" s="30">
        <f>Monitoring!$F$141</f>
        <v>14</v>
      </c>
      <c r="E8" s="50">
        <f t="shared" si="3"/>
        <v>0.25</v>
      </c>
      <c r="F8" s="81">
        <f>Monitoring!$J$141</f>
        <v>26855</v>
      </c>
      <c r="G8" s="13">
        <f t="shared" si="1"/>
        <v>56</v>
      </c>
      <c r="H8" s="50">
        <f t="shared" si="2"/>
        <v>0.25</v>
      </c>
      <c r="I8" s="13"/>
      <c r="J8" s="49">
        <v>0</v>
      </c>
      <c r="K8" s="49">
        <f t="shared" ref="K8:K16" si="4">D8-J8</f>
        <v>14</v>
      </c>
      <c r="L8" s="50">
        <f t="shared" ref="L8:L15" si="5">J8/D8</f>
        <v>0</v>
      </c>
      <c r="M8" s="13"/>
      <c r="N8" s="175">
        <v>0</v>
      </c>
      <c r="O8" s="136" t="s">
        <v>40</v>
      </c>
      <c r="P8" s="136" t="s">
        <v>40</v>
      </c>
      <c r="Q8" s="136" t="s">
        <v>40</v>
      </c>
      <c r="R8" s="136" t="s">
        <v>40</v>
      </c>
      <c r="S8" s="136" t="s">
        <v>40</v>
      </c>
      <c r="T8" s="13"/>
      <c r="U8" s="51">
        <f>'Beach Days'!E73</f>
        <v>5110</v>
      </c>
      <c r="V8" s="51">
        <f>'Beach Days'!H73</f>
        <v>0</v>
      </c>
      <c r="W8" s="39">
        <f t="shared" si="0"/>
        <v>0</v>
      </c>
    </row>
    <row r="9" spans="1:23">
      <c r="A9" s="32" t="s">
        <v>434</v>
      </c>
      <c r="B9" s="16"/>
      <c r="C9" s="56">
        <f>Monitoring!$B$144</f>
        <v>1</v>
      </c>
      <c r="D9" s="30">
        <f>Monitoring!$F$144</f>
        <v>1</v>
      </c>
      <c r="E9" s="50">
        <f t="shared" si="3"/>
        <v>1</v>
      </c>
      <c r="F9" s="81">
        <f>Monitoring!$J$144</f>
        <v>1778</v>
      </c>
      <c r="G9" s="13">
        <f t="shared" si="1"/>
        <v>1</v>
      </c>
      <c r="H9" s="50">
        <f t="shared" si="2"/>
        <v>1</v>
      </c>
      <c r="I9" s="13"/>
      <c r="J9" s="49">
        <f>'2010 Actions'!$B$55</f>
        <v>1</v>
      </c>
      <c r="K9" s="49">
        <f t="shared" si="4"/>
        <v>0</v>
      </c>
      <c r="L9" s="50">
        <f t="shared" si="5"/>
        <v>1</v>
      </c>
      <c r="M9" s="13"/>
      <c r="N9" s="175">
        <f>'Action Durations'!D30</f>
        <v>2</v>
      </c>
      <c r="O9" s="49">
        <f>'Action Durations'!G30</f>
        <v>0</v>
      </c>
      <c r="P9" s="49">
        <f>'Action Durations'!H30</f>
        <v>0</v>
      </c>
      <c r="Q9" s="49">
        <f>'Action Durations'!I30</f>
        <v>1</v>
      </c>
      <c r="R9" s="49">
        <f>'Action Durations'!J30</f>
        <v>1</v>
      </c>
      <c r="S9" s="49">
        <f>'Action Durations'!K30</f>
        <v>0</v>
      </c>
      <c r="T9" s="13"/>
      <c r="U9" s="51">
        <f>'Beach Days'!E76</f>
        <v>365</v>
      </c>
      <c r="V9" s="51">
        <f>'Beach Days'!H76</f>
        <v>26</v>
      </c>
      <c r="W9" s="39">
        <f t="shared" si="0"/>
        <v>7.1232876712328766E-2</v>
      </c>
    </row>
    <row r="10" spans="1:23">
      <c r="A10" s="32" t="s">
        <v>437</v>
      </c>
      <c r="B10" s="16"/>
      <c r="C10" s="56">
        <f>Monitoring!$B$156</f>
        <v>10</v>
      </c>
      <c r="D10" s="30">
        <f>Monitoring!$F$156</f>
        <v>10</v>
      </c>
      <c r="E10" s="50">
        <f t="shared" si="3"/>
        <v>1</v>
      </c>
      <c r="F10" s="81">
        <f>Monitoring!$J$156</f>
        <v>36761</v>
      </c>
      <c r="G10" s="13">
        <f t="shared" si="1"/>
        <v>10</v>
      </c>
      <c r="H10" s="50">
        <f t="shared" si="2"/>
        <v>1</v>
      </c>
      <c r="I10" s="13"/>
      <c r="J10" s="49">
        <v>0</v>
      </c>
      <c r="K10" s="49">
        <f t="shared" si="4"/>
        <v>10</v>
      </c>
      <c r="L10" s="50">
        <f t="shared" si="5"/>
        <v>0</v>
      </c>
      <c r="M10" s="13"/>
      <c r="N10" s="175">
        <v>0</v>
      </c>
      <c r="O10" s="136" t="s">
        <v>40</v>
      </c>
      <c r="P10" s="136" t="s">
        <v>40</v>
      </c>
      <c r="Q10" s="136" t="s">
        <v>40</v>
      </c>
      <c r="R10" s="136" t="s">
        <v>40</v>
      </c>
      <c r="S10" s="136" t="s">
        <v>40</v>
      </c>
      <c r="T10" s="13"/>
      <c r="U10" s="51">
        <f>'Beach Days'!E88</f>
        <v>3650</v>
      </c>
      <c r="V10" s="51">
        <f>'Beach Days'!H88</f>
        <v>0</v>
      </c>
      <c r="W10" s="39">
        <f t="shared" si="0"/>
        <v>0</v>
      </c>
    </row>
    <row r="11" spans="1:23">
      <c r="A11" s="32" t="s">
        <v>458</v>
      </c>
      <c r="B11" s="16"/>
      <c r="C11" s="56">
        <f>Monitoring!$B$176</f>
        <v>18</v>
      </c>
      <c r="D11" s="30">
        <f>Monitoring!$F$176</f>
        <v>12</v>
      </c>
      <c r="E11" s="50">
        <f t="shared" si="3"/>
        <v>0.66666666666666663</v>
      </c>
      <c r="F11" s="81">
        <f>Monitoring!$J$176</f>
        <v>56709</v>
      </c>
      <c r="G11" s="13">
        <f t="shared" si="1"/>
        <v>18</v>
      </c>
      <c r="H11" s="50">
        <f t="shared" si="2"/>
        <v>0.66666666666666663</v>
      </c>
      <c r="I11" s="13"/>
      <c r="J11" s="49">
        <f>'2010 Actions'!$B$86</f>
        <v>6</v>
      </c>
      <c r="K11" s="49">
        <f t="shared" si="4"/>
        <v>6</v>
      </c>
      <c r="L11" s="50">
        <f t="shared" si="5"/>
        <v>0.5</v>
      </c>
      <c r="M11" s="13"/>
      <c r="N11" s="175">
        <f>'Action Durations'!D38</f>
        <v>29</v>
      </c>
      <c r="O11" s="49">
        <f>'Action Durations'!G38</f>
        <v>0</v>
      </c>
      <c r="P11" s="49">
        <f>'Action Durations'!H38</f>
        <v>0</v>
      </c>
      <c r="Q11" s="49">
        <f>'Action Durations'!I38</f>
        <v>11</v>
      </c>
      <c r="R11" s="49">
        <f>'Action Durations'!J38</f>
        <v>10</v>
      </c>
      <c r="S11" s="49">
        <f>'Action Durations'!K38</f>
        <v>8</v>
      </c>
      <c r="T11" s="13"/>
      <c r="U11" s="51">
        <f>'Beach Days'!E102</f>
        <v>4380</v>
      </c>
      <c r="V11" s="51">
        <f>'Beach Days'!H102</f>
        <v>604</v>
      </c>
      <c r="W11" s="39">
        <f t="shared" si="0"/>
        <v>0.13789954337899543</v>
      </c>
    </row>
    <row r="12" spans="1:23">
      <c r="A12" s="32" t="s">
        <v>495</v>
      </c>
      <c r="B12" s="16"/>
      <c r="C12" s="56">
        <f>Monitoring!$B$187</f>
        <v>9</v>
      </c>
      <c r="D12" s="30">
        <f>Monitoring!$F$187</f>
        <v>6</v>
      </c>
      <c r="E12" s="50">
        <f t="shared" si="3"/>
        <v>0.66666666666666663</v>
      </c>
      <c r="F12" s="81">
        <f>Monitoring!$J$187</f>
        <v>79014</v>
      </c>
      <c r="G12" s="13">
        <f t="shared" si="1"/>
        <v>9</v>
      </c>
      <c r="H12" s="50">
        <f t="shared" si="2"/>
        <v>0.66666666666666663</v>
      </c>
      <c r="I12" s="13"/>
      <c r="J12" s="49">
        <v>0</v>
      </c>
      <c r="K12" s="49">
        <f t="shared" si="4"/>
        <v>6</v>
      </c>
      <c r="L12" s="50">
        <f t="shared" si="5"/>
        <v>0</v>
      </c>
      <c r="M12" s="13"/>
      <c r="N12" s="175">
        <v>0</v>
      </c>
      <c r="O12" s="136" t="s">
        <v>40</v>
      </c>
      <c r="P12" s="136" t="s">
        <v>40</v>
      </c>
      <c r="Q12" s="136" t="s">
        <v>40</v>
      </c>
      <c r="R12" s="136" t="s">
        <v>40</v>
      </c>
      <c r="S12" s="136" t="s">
        <v>40</v>
      </c>
      <c r="T12" s="13"/>
      <c r="U12" s="51">
        <f>'Beach Days'!E110</f>
        <v>2190</v>
      </c>
      <c r="V12" s="51">
        <f>'Beach Days'!H110</f>
        <v>0</v>
      </c>
      <c r="W12" s="39">
        <f t="shared" si="0"/>
        <v>0</v>
      </c>
    </row>
    <row r="13" spans="1:23">
      <c r="A13" s="32" t="s">
        <v>514</v>
      </c>
      <c r="B13" s="16"/>
      <c r="C13" s="56">
        <f>Monitoring!$B$195</f>
        <v>6</v>
      </c>
      <c r="D13" s="30">
        <f>Monitoring!$F$195</f>
        <v>6</v>
      </c>
      <c r="E13" s="50">
        <f t="shared" si="3"/>
        <v>1</v>
      </c>
      <c r="F13" s="81">
        <f>Monitoring!$J$195</f>
        <v>38973</v>
      </c>
      <c r="G13" s="13">
        <f t="shared" si="1"/>
        <v>6</v>
      </c>
      <c r="H13" s="50">
        <f t="shared" si="2"/>
        <v>1</v>
      </c>
      <c r="I13" s="13"/>
      <c r="J13" s="49">
        <f>'2010 Actions'!$B$89</f>
        <v>1</v>
      </c>
      <c r="K13" s="49">
        <f t="shared" si="4"/>
        <v>5</v>
      </c>
      <c r="L13" s="50">
        <f t="shared" si="5"/>
        <v>0.16666666666666666</v>
      </c>
      <c r="M13" s="13"/>
      <c r="N13" s="175">
        <f>'Action Durations'!D41</f>
        <v>1</v>
      </c>
      <c r="O13" s="49">
        <f>'Action Durations'!G41</f>
        <v>0</v>
      </c>
      <c r="P13" s="49">
        <f>'Action Durations'!H41</f>
        <v>0</v>
      </c>
      <c r="Q13" s="49">
        <f>'Action Durations'!I41</f>
        <v>0</v>
      </c>
      <c r="R13" s="49">
        <f>'Action Durations'!J41</f>
        <v>1</v>
      </c>
      <c r="S13" s="49">
        <f>'Action Durations'!K41</f>
        <v>0</v>
      </c>
      <c r="T13" s="13"/>
      <c r="U13" s="51">
        <f>'Beach Days'!E118</f>
        <v>2190</v>
      </c>
      <c r="V13" s="51">
        <f>'Beach Days'!H118</f>
        <v>27</v>
      </c>
      <c r="W13" s="39">
        <f t="shared" ref="W13" si="6">V13/U13</f>
        <v>1.2328767123287671E-2</v>
      </c>
    </row>
    <row r="14" spans="1:23">
      <c r="A14" s="32" t="s">
        <v>527</v>
      </c>
      <c r="B14" s="16"/>
      <c r="C14" s="56">
        <f>Monitoring!$B$204</f>
        <v>7</v>
      </c>
      <c r="D14" s="30">
        <f>Monitoring!$F$204</f>
        <v>7</v>
      </c>
      <c r="E14" s="50">
        <f t="shared" si="3"/>
        <v>1</v>
      </c>
      <c r="F14" s="81">
        <f>Monitoring!$J$204</f>
        <v>18697</v>
      </c>
      <c r="G14" s="13">
        <f t="shared" si="1"/>
        <v>7</v>
      </c>
      <c r="H14" s="50">
        <f t="shared" si="2"/>
        <v>1</v>
      </c>
      <c r="I14" s="13"/>
      <c r="J14" s="49">
        <f>'2010 Actions'!$B$95</f>
        <v>3</v>
      </c>
      <c r="K14" s="49">
        <f t="shared" si="4"/>
        <v>4</v>
      </c>
      <c r="L14" s="50">
        <f t="shared" si="5"/>
        <v>0.42857142857142855</v>
      </c>
      <c r="M14" s="13"/>
      <c r="N14" s="175">
        <f>'Action Durations'!D46</f>
        <v>4</v>
      </c>
      <c r="O14" s="49">
        <f>'Action Durations'!G46</f>
        <v>0</v>
      </c>
      <c r="P14" s="49">
        <f>'Action Durations'!H46</f>
        <v>0</v>
      </c>
      <c r="Q14" s="49">
        <f>'Action Durations'!I46</f>
        <v>3</v>
      </c>
      <c r="R14" s="49">
        <f>'Action Durations'!J46</f>
        <v>1</v>
      </c>
      <c r="S14" s="49">
        <f>'Action Durations'!K46</f>
        <v>0</v>
      </c>
      <c r="T14" s="13"/>
      <c r="U14" s="51">
        <f>'Beach Days'!E127</f>
        <v>2555</v>
      </c>
      <c r="V14" s="51">
        <f>'Beach Days'!H127</f>
        <v>28</v>
      </c>
      <c r="W14" s="39">
        <f t="shared" ref="W14:W31" si="7">V14/U14</f>
        <v>1.0958904109589041E-2</v>
      </c>
    </row>
    <row r="15" spans="1:23">
      <c r="A15" s="32" t="s">
        <v>542</v>
      </c>
      <c r="B15" s="16"/>
      <c r="C15" s="56">
        <f>Monitoring!$B$207</f>
        <v>1</v>
      </c>
      <c r="D15" s="30">
        <f>Monitoring!$F$207</f>
        <v>1</v>
      </c>
      <c r="E15" s="50">
        <f t="shared" si="3"/>
        <v>1</v>
      </c>
      <c r="F15" s="81">
        <f>Monitoring!$J$207</f>
        <v>530</v>
      </c>
      <c r="G15" s="13">
        <f t="shared" si="1"/>
        <v>1</v>
      </c>
      <c r="H15" s="50">
        <f t="shared" si="2"/>
        <v>1</v>
      </c>
      <c r="I15" s="13"/>
      <c r="J15" s="49">
        <f>'2010 Actions'!$B$99</f>
        <v>1</v>
      </c>
      <c r="K15" s="49">
        <f t="shared" si="4"/>
        <v>0</v>
      </c>
      <c r="L15" s="50">
        <f t="shared" si="5"/>
        <v>1</v>
      </c>
      <c r="M15" s="13"/>
      <c r="N15" s="175">
        <f>'Action Durations'!D49</f>
        <v>2</v>
      </c>
      <c r="O15" s="49">
        <f>'Action Durations'!G49</f>
        <v>0</v>
      </c>
      <c r="P15" s="49">
        <f>'Action Durations'!H49</f>
        <v>0</v>
      </c>
      <c r="Q15" s="49">
        <f>'Action Durations'!I49</f>
        <v>2</v>
      </c>
      <c r="R15" s="49">
        <f>'Action Durations'!J49</f>
        <v>0</v>
      </c>
      <c r="S15" s="49">
        <f>'Action Durations'!K49</f>
        <v>0</v>
      </c>
      <c r="T15" s="13"/>
      <c r="U15" s="51">
        <f>'Beach Days'!E130</f>
        <v>365</v>
      </c>
      <c r="V15" s="51">
        <f>'Beach Days'!H130</f>
        <v>14</v>
      </c>
      <c r="W15" s="39">
        <f t="shared" si="7"/>
        <v>3.8356164383561646E-2</v>
      </c>
    </row>
    <row r="16" spans="1:23">
      <c r="A16" s="32" t="s">
        <v>545</v>
      </c>
      <c r="B16" s="16"/>
      <c r="C16" s="56">
        <f>Monitoring!$B$218</f>
        <v>9</v>
      </c>
      <c r="D16" s="30">
        <f>Monitoring!$F$218</f>
        <v>9</v>
      </c>
      <c r="E16" s="39">
        <f t="shared" si="3"/>
        <v>1</v>
      </c>
      <c r="F16" s="81">
        <f>Monitoring!$J$218</f>
        <v>24564</v>
      </c>
      <c r="G16" s="13">
        <f t="shared" si="1"/>
        <v>9</v>
      </c>
      <c r="H16" s="50">
        <f t="shared" si="2"/>
        <v>1</v>
      </c>
      <c r="I16" s="13"/>
      <c r="J16" s="49">
        <f>'2010 Actions'!$B$107</f>
        <v>3</v>
      </c>
      <c r="K16" s="49">
        <f t="shared" si="4"/>
        <v>6</v>
      </c>
      <c r="L16" s="136" t="s">
        <v>40</v>
      </c>
      <c r="M16" s="13"/>
      <c r="N16" s="175">
        <f>'Action Durations'!D54</f>
        <v>6</v>
      </c>
      <c r="O16" s="49">
        <f>'Action Durations'!G54</f>
        <v>0</v>
      </c>
      <c r="P16" s="49">
        <f>'Action Durations'!H54</f>
        <v>3</v>
      </c>
      <c r="Q16" s="49">
        <f>'Action Durations'!I54</f>
        <v>3</v>
      </c>
      <c r="R16" s="49">
        <f>'Action Durations'!J54</f>
        <v>0</v>
      </c>
      <c r="S16" s="49">
        <f>'Action Durations'!K54</f>
        <v>0</v>
      </c>
      <c r="T16" s="13"/>
      <c r="U16" s="51">
        <f>'Beach Days'!E141</f>
        <v>3285</v>
      </c>
      <c r="V16" s="51">
        <f>'Beach Days'!H141</f>
        <v>25</v>
      </c>
      <c r="W16" s="39">
        <f t="shared" si="7"/>
        <v>7.6103500761035003E-3</v>
      </c>
    </row>
    <row r="17" spans="1:23">
      <c r="A17" s="32" t="s">
        <v>564</v>
      </c>
      <c r="B17" s="16"/>
      <c r="C17" s="56">
        <f>Monitoring!$B$236</f>
        <v>16</v>
      </c>
      <c r="D17" s="30">
        <f>Monitoring!$F$236</f>
        <v>6</v>
      </c>
      <c r="E17" s="39">
        <f t="shared" ref="E17" si="8">D17/C17</f>
        <v>0.375</v>
      </c>
      <c r="F17" s="81">
        <f>Monitoring!$J$236</f>
        <v>4695</v>
      </c>
      <c r="G17" s="13">
        <f t="shared" si="1"/>
        <v>16</v>
      </c>
      <c r="H17" s="50">
        <f t="shared" si="2"/>
        <v>0.375</v>
      </c>
      <c r="I17" s="55"/>
      <c r="J17" s="140">
        <v>0</v>
      </c>
      <c r="K17" s="140">
        <f t="shared" ref="K17" si="9">D17-J17</f>
        <v>6</v>
      </c>
      <c r="L17" s="39">
        <f t="shared" ref="L17:L36" si="10">J17/D17</f>
        <v>0</v>
      </c>
      <c r="M17" s="55"/>
      <c r="N17" s="175">
        <v>0</v>
      </c>
      <c r="O17" s="136" t="s">
        <v>40</v>
      </c>
      <c r="P17" s="136" t="s">
        <v>40</v>
      </c>
      <c r="Q17" s="136" t="s">
        <v>40</v>
      </c>
      <c r="R17" s="136" t="s">
        <v>40</v>
      </c>
      <c r="S17" s="136" t="s">
        <v>40</v>
      </c>
      <c r="T17" s="55"/>
      <c r="U17" s="51">
        <f>'Beach Days'!E149</f>
        <v>2190</v>
      </c>
      <c r="V17" s="51">
        <f>'Beach Days'!H149</f>
        <v>0</v>
      </c>
      <c r="W17" s="39">
        <f t="shared" si="7"/>
        <v>0</v>
      </c>
    </row>
    <row r="18" spans="1:23">
      <c r="A18" s="32" t="s">
        <v>597</v>
      </c>
      <c r="B18" s="16"/>
      <c r="C18" s="56">
        <f>Monitoring!$B$257</f>
        <v>19</v>
      </c>
      <c r="D18" s="30">
        <f>Monitoring!$F$257</f>
        <v>13</v>
      </c>
      <c r="E18" s="39">
        <f t="shared" ref="E18:E36" si="11">D18/C18</f>
        <v>0.68421052631578949</v>
      </c>
      <c r="F18" s="81">
        <f>Monitoring!$J$257</f>
        <v>28454</v>
      </c>
      <c r="G18" s="13">
        <f t="shared" si="1"/>
        <v>19</v>
      </c>
      <c r="H18" s="50">
        <f t="shared" si="2"/>
        <v>0.68421052631578949</v>
      </c>
      <c r="I18" s="55"/>
      <c r="J18" s="49">
        <f>'2010 Actions'!$B$111</f>
        <v>2</v>
      </c>
      <c r="K18" s="140">
        <f t="shared" ref="K18:K36" si="12">D18-J18</f>
        <v>11</v>
      </c>
      <c r="L18" s="136" t="s">
        <v>40</v>
      </c>
      <c r="M18" s="55"/>
      <c r="N18" s="175">
        <f>'Action Durations'!D58</f>
        <v>2</v>
      </c>
      <c r="O18" s="49">
        <f>'Action Durations'!G58</f>
        <v>0</v>
      </c>
      <c r="P18" s="49">
        <f>'Action Durations'!H58</f>
        <v>0</v>
      </c>
      <c r="Q18" s="49">
        <f>'Action Durations'!I58</f>
        <v>1</v>
      </c>
      <c r="R18" s="49">
        <f>'Action Durations'!J58</f>
        <v>1</v>
      </c>
      <c r="S18" s="49">
        <f>'Action Durations'!K58</f>
        <v>0</v>
      </c>
      <c r="T18" s="55"/>
      <c r="U18" s="51">
        <f>'Beach Days'!E164</f>
        <v>4745</v>
      </c>
      <c r="V18" s="51">
        <f>'Beach Days'!H164</f>
        <v>20</v>
      </c>
      <c r="W18" s="39">
        <f t="shared" si="7"/>
        <v>4.2149631190727078E-3</v>
      </c>
    </row>
    <row r="19" spans="1:23">
      <c r="A19" s="32" t="s">
        <v>636</v>
      </c>
      <c r="B19" s="16"/>
      <c r="C19" s="56">
        <f>Monitoring!$B$261</f>
        <v>2</v>
      </c>
      <c r="D19" s="30">
        <f>Monitoring!$F$261</f>
        <v>1</v>
      </c>
      <c r="E19" s="39">
        <f t="shared" si="11"/>
        <v>0.5</v>
      </c>
      <c r="F19" s="81">
        <f>Monitoring!$J$261</f>
        <v>393</v>
      </c>
      <c r="G19" s="13">
        <f t="shared" si="1"/>
        <v>2</v>
      </c>
      <c r="H19" s="50">
        <f t="shared" si="2"/>
        <v>0.5</v>
      </c>
      <c r="I19" s="55"/>
      <c r="J19" s="49">
        <f>'2010 Actions'!$B$116</f>
        <v>1</v>
      </c>
      <c r="K19" s="49">
        <f t="shared" si="12"/>
        <v>0</v>
      </c>
      <c r="L19" s="39">
        <f t="shared" si="10"/>
        <v>1</v>
      </c>
      <c r="M19" s="55"/>
      <c r="N19" s="175">
        <f>'Action Durations'!D61</f>
        <v>3</v>
      </c>
      <c r="O19" s="49">
        <f>'Action Durations'!G61</f>
        <v>0</v>
      </c>
      <c r="P19" s="49">
        <f>'Action Durations'!H61</f>
        <v>0</v>
      </c>
      <c r="Q19" s="49">
        <f>'Action Durations'!I61</f>
        <v>3</v>
      </c>
      <c r="R19" s="49">
        <f>'Action Durations'!J61</f>
        <v>0</v>
      </c>
      <c r="S19" s="49">
        <f>'Action Durations'!K61</f>
        <v>0</v>
      </c>
      <c r="T19" s="55"/>
      <c r="U19" s="51">
        <f>'Beach Days'!E167</f>
        <v>365</v>
      </c>
      <c r="V19" s="51">
        <f>'Beach Days'!H167</f>
        <v>21</v>
      </c>
      <c r="W19" s="39">
        <f t="shared" si="7"/>
        <v>5.7534246575342465E-2</v>
      </c>
    </row>
    <row r="20" spans="1:23">
      <c r="A20" s="32" t="s">
        <v>641</v>
      </c>
      <c r="B20" s="16"/>
      <c r="C20" s="56">
        <f>Monitoring!$B$274</f>
        <v>11</v>
      </c>
      <c r="D20" s="30">
        <f>Monitoring!$F$274</f>
        <v>10</v>
      </c>
      <c r="E20" s="39">
        <f t="shared" si="11"/>
        <v>0.90909090909090906</v>
      </c>
      <c r="F20" s="81">
        <f>Monitoring!$J$274</f>
        <v>12311</v>
      </c>
      <c r="G20" s="13">
        <f t="shared" si="1"/>
        <v>11</v>
      </c>
      <c r="H20" s="50">
        <f t="shared" si="2"/>
        <v>0.90909090909090906</v>
      </c>
      <c r="I20" s="55"/>
      <c r="J20" s="49">
        <f>'2010 Actions'!$B$121</f>
        <v>3</v>
      </c>
      <c r="K20" s="49">
        <f t="shared" si="12"/>
        <v>7</v>
      </c>
      <c r="L20" s="39">
        <f t="shared" si="10"/>
        <v>0.3</v>
      </c>
      <c r="M20" s="55"/>
      <c r="N20" s="175">
        <f>'Action Durations'!D66</f>
        <v>3</v>
      </c>
      <c r="O20" s="49">
        <f>'Action Durations'!G66</f>
        <v>0</v>
      </c>
      <c r="P20" s="49">
        <f>'Action Durations'!H66</f>
        <v>0</v>
      </c>
      <c r="Q20" s="49">
        <f>'Action Durations'!I66</f>
        <v>0</v>
      </c>
      <c r="R20" s="49">
        <f>'Action Durations'!J66</f>
        <v>2</v>
      </c>
      <c r="S20" s="49">
        <f>'Action Durations'!K66</f>
        <v>1</v>
      </c>
      <c r="T20" s="55"/>
      <c r="U20" s="51">
        <f>'Beach Days'!E179</f>
        <v>3650</v>
      </c>
      <c r="V20" s="51">
        <f>'Beach Days'!H179</f>
        <v>72</v>
      </c>
      <c r="W20" s="39">
        <f t="shared" si="7"/>
        <v>1.9726027397260273E-2</v>
      </c>
    </row>
    <row r="21" spans="1:23">
      <c r="A21" s="32" t="s">
        <v>664</v>
      </c>
      <c r="B21" s="16"/>
      <c r="C21" s="56">
        <f>Monitoring!$B$297</f>
        <v>21</v>
      </c>
      <c r="D21" s="30">
        <f>Monitoring!$F$297</f>
        <v>9</v>
      </c>
      <c r="E21" s="39">
        <f t="shared" si="11"/>
        <v>0.42857142857142855</v>
      </c>
      <c r="F21" s="81">
        <f>Monitoring!$J$297</f>
        <v>13351</v>
      </c>
      <c r="G21" s="13">
        <f t="shared" si="1"/>
        <v>21</v>
      </c>
      <c r="H21" s="50">
        <f t="shared" si="2"/>
        <v>0.42857142857142855</v>
      </c>
      <c r="I21" s="55"/>
      <c r="J21" s="49">
        <f>'2010 Actions'!$B$125</f>
        <v>1</v>
      </c>
      <c r="K21" s="49">
        <f t="shared" si="12"/>
        <v>8</v>
      </c>
      <c r="L21" s="39">
        <f t="shared" si="10"/>
        <v>0.1111111111111111</v>
      </c>
      <c r="M21" s="55"/>
      <c r="N21" s="175">
        <f>'Action Durations'!D69</f>
        <v>2</v>
      </c>
      <c r="O21" s="49">
        <f>'Action Durations'!G69</f>
        <v>0</v>
      </c>
      <c r="P21" s="49">
        <f>'Action Durations'!H69</f>
        <v>1</v>
      </c>
      <c r="Q21" s="49">
        <f>'Action Durations'!I69</f>
        <v>0</v>
      </c>
      <c r="R21" s="49">
        <f>'Action Durations'!J69</f>
        <v>0</v>
      </c>
      <c r="S21" s="49">
        <f>'Action Durations'!K69</f>
        <v>1</v>
      </c>
      <c r="T21" s="55"/>
      <c r="U21" s="51">
        <f>'Beach Days'!E190</f>
        <v>3285</v>
      </c>
      <c r="V21" s="51">
        <f>'Beach Days'!H190</f>
        <v>55</v>
      </c>
      <c r="W21" s="39">
        <f t="shared" si="7"/>
        <v>1.6742770167427701E-2</v>
      </c>
    </row>
    <row r="22" spans="1:23">
      <c r="A22" s="32" t="s">
        <v>707</v>
      </c>
      <c r="B22" s="16"/>
      <c r="C22" s="56">
        <f>Monitoring!$B$318</f>
        <v>19</v>
      </c>
      <c r="D22" s="30">
        <f>Monitoring!$F$318</f>
        <v>18</v>
      </c>
      <c r="E22" s="39">
        <f t="shared" si="11"/>
        <v>0.94736842105263153</v>
      </c>
      <c r="F22" s="81">
        <f>Monitoring!$J$318</f>
        <v>26764</v>
      </c>
      <c r="G22" s="13">
        <f t="shared" si="1"/>
        <v>19</v>
      </c>
      <c r="H22" s="50">
        <f t="shared" si="2"/>
        <v>0.94736842105263153</v>
      </c>
      <c r="I22" s="55"/>
      <c r="J22" s="49">
        <f>'2010 Actions'!$B$131</f>
        <v>3</v>
      </c>
      <c r="K22" s="49">
        <f t="shared" si="12"/>
        <v>15</v>
      </c>
      <c r="L22" s="39">
        <f t="shared" si="10"/>
        <v>0.16666666666666666</v>
      </c>
      <c r="M22" s="55"/>
      <c r="N22" s="175">
        <f>'Action Durations'!D74</f>
        <v>4</v>
      </c>
      <c r="O22" s="49">
        <f>'Action Durations'!G74</f>
        <v>0</v>
      </c>
      <c r="P22" s="49">
        <f>'Action Durations'!H74</f>
        <v>2</v>
      </c>
      <c r="Q22" s="49">
        <f>'Action Durations'!I74</f>
        <v>1</v>
      </c>
      <c r="R22" s="49">
        <f>'Action Durations'!J74</f>
        <v>1</v>
      </c>
      <c r="S22" s="49">
        <f>'Action Durations'!K74</f>
        <v>0</v>
      </c>
      <c r="T22" s="55"/>
      <c r="U22" s="51">
        <f>'Beach Days'!E210</f>
        <v>6570</v>
      </c>
      <c r="V22" s="51">
        <f>'Beach Days'!H210</f>
        <v>24</v>
      </c>
      <c r="W22" s="39">
        <f t="shared" si="7"/>
        <v>3.6529680365296802E-3</v>
      </c>
    </row>
    <row r="23" spans="1:23">
      <c r="A23" s="32" t="s">
        <v>156</v>
      </c>
      <c r="B23" s="16"/>
      <c r="C23" s="56">
        <f>Monitoring!$B$359</f>
        <v>39</v>
      </c>
      <c r="D23" s="30">
        <f>Monitoring!$F$359</f>
        <v>17</v>
      </c>
      <c r="E23" s="39">
        <f t="shared" si="11"/>
        <v>0.4358974358974359</v>
      </c>
      <c r="F23" s="81">
        <f>Monitoring!$J$359</f>
        <v>11746</v>
      </c>
      <c r="G23" s="13">
        <f t="shared" si="1"/>
        <v>39</v>
      </c>
      <c r="H23" s="50">
        <f t="shared" si="2"/>
        <v>0.4358974358974359</v>
      </c>
      <c r="I23" s="55"/>
      <c r="J23" s="49">
        <f>'2010 Actions'!$B$166</f>
        <v>11</v>
      </c>
      <c r="K23" s="49">
        <f t="shared" si="12"/>
        <v>6</v>
      </c>
      <c r="L23" s="39">
        <f t="shared" si="10"/>
        <v>0.6470588235294118</v>
      </c>
      <c r="M23" s="55"/>
      <c r="N23" s="175">
        <f>'Action Durations'!D87</f>
        <v>33</v>
      </c>
      <c r="O23" s="49">
        <f>'Action Durations'!G87</f>
        <v>0</v>
      </c>
      <c r="P23" s="49">
        <f>'Action Durations'!H87</f>
        <v>0</v>
      </c>
      <c r="Q23" s="49">
        <f>'Action Durations'!I87</f>
        <v>25</v>
      </c>
      <c r="R23" s="49">
        <f>'Action Durations'!J87</f>
        <v>6</v>
      </c>
      <c r="S23" s="49">
        <f>'Action Durations'!K87</f>
        <v>2</v>
      </c>
      <c r="T23" s="55"/>
      <c r="U23" s="51">
        <f>'Beach Days'!E229</f>
        <v>6205</v>
      </c>
      <c r="V23" s="51">
        <f>'Beach Days'!H229</f>
        <v>413</v>
      </c>
      <c r="W23" s="39">
        <f t="shared" si="7"/>
        <v>6.6559226430298143E-2</v>
      </c>
    </row>
    <row r="24" spans="1:23">
      <c r="A24" s="32" t="s">
        <v>814</v>
      </c>
      <c r="B24" s="16"/>
      <c r="C24" s="56">
        <f>Monitoring!$B$390</f>
        <v>29</v>
      </c>
      <c r="D24" s="30">
        <f>Monitoring!$F$390</f>
        <v>11</v>
      </c>
      <c r="E24" s="39">
        <f t="shared" si="11"/>
        <v>0.37931034482758619</v>
      </c>
      <c r="F24" s="81">
        <f>Monitoring!$J$390</f>
        <v>32509</v>
      </c>
      <c r="G24" s="13">
        <f t="shared" si="1"/>
        <v>29</v>
      </c>
      <c r="H24" s="50">
        <f t="shared" si="2"/>
        <v>0.37931034482758619</v>
      </c>
      <c r="I24" s="55"/>
      <c r="J24" s="49">
        <v>0</v>
      </c>
      <c r="K24" s="49">
        <f t="shared" si="12"/>
        <v>11</v>
      </c>
      <c r="L24" s="39">
        <f t="shared" si="10"/>
        <v>0</v>
      </c>
      <c r="M24" s="55"/>
      <c r="N24" s="175">
        <v>0</v>
      </c>
      <c r="O24" s="136" t="s">
        <v>40</v>
      </c>
      <c r="P24" s="136" t="s">
        <v>40</v>
      </c>
      <c r="Q24" s="136" t="s">
        <v>40</v>
      </c>
      <c r="R24" s="136" t="s">
        <v>40</v>
      </c>
      <c r="S24" s="136" t="s">
        <v>40</v>
      </c>
      <c r="T24" s="55"/>
      <c r="U24" s="51">
        <f>'Beach Days'!E242</f>
        <v>4015</v>
      </c>
      <c r="V24" s="51">
        <f>'Beach Days'!H242</f>
        <v>0</v>
      </c>
      <c r="W24" s="39">
        <f t="shared" si="7"/>
        <v>0</v>
      </c>
    </row>
    <row r="25" spans="1:23">
      <c r="A25" s="32" t="s">
        <v>873</v>
      </c>
      <c r="B25" s="16"/>
      <c r="C25" s="56">
        <f>Monitoring!$B$418</f>
        <v>26</v>
      </c>
      <c r="D25" s="30">
        <f>Monitoring!$F$418</f>
        <v>12</v>
      </c>
      <c r="E25" s="39">
        <f t="shared" si="11"/>
        <v>0.46153846153846156</v>
      </c>
      <c r="F25" s="81">
        <f>Monitoring!$J$418</f>
        <v>24566</v>
      </c>
      <c r="G25" s="13">
        <f t="shared" si="1"/>
        <v>26</v>
      </c>
      <c r="H25" s="50">
        <f t="shared" si="2"/>
        <v>0.46153846153846156</v>
      </c>
      <c r="I25" s="55"/>
      <c r="J25" s="49">
        <f>'2010 Actions'!$B$196</f>
        <v>8</v>
      </c>
      <c r="K25" s="49">
        <f t="shared" si="12"/>
        <v>4</v>
      </c>
      <c r="L25" s="141" t="s">
        <v>40</v>
      </c>
      <c r="M25" s="55"/>
      <c r="N25" s="175">
        <f>'Action Durations'!D97</f>
        <v>28</v>
      </c>
      <c r="O25" s="49">
        <f>'Action Durations'!G97</f>
        <v>0</v>
      </c>
      <c r="P25" s="49">
        <f>'Action Durations'!H97</f>
        <v>0</v>
      </c>
      <c r="Q25" s="49">
        <f>'Action Durations'!I97</f>
        <v>19</v>
      </c>
      <c r="R25" s="49">
        <f>'Action Durations'!J97</f>
        <v>8</v>
      </c>
      <c r="S25" s="49">
        <f>'Action Durations'!K97</f>
        <v>1</v>
      </c>
      <c r="T25" s="55"/>
      <c r="U25" s="51">
        <f>'Beach Days'!E256</f>
        <v>4380</v>
      </c>
      <c r="V25" s="51">
        <f>'Beach Days'!H256</f>
        <v>296</v>
      </c>
      <c r="W25" s="39">
        <f t="shared" si="7"/>
        <v>6.7579908675799091E-2</v>
      </c>
    </row>
    <row r="26" spans="1:23">
      <c r="A26" s="32" t="s">
        <v>926</v>
      </c>
      <c r="B26" s="16"/>
      <c r="C26" s="56">
        <f>Monitoring!$B$444</f>
        <v>24</v>
      </c>
      <c r="D26" s="30">
        <f>Monitoring!$F$444</f>
        <v>14</v>
      </c>
      <c r="E26" s="39">
        <f t="shared" si="11"/>
        <v>0.58333333333333337</v>
      </c>
      <c r="F26" s="81">
        <f>Monitoring!$J$444</f>
        <v>28431</v>
      </c>
      <c r="G26" s="13">
        <f t="shared" si="1"/>
        <v>24</v>
      </c>
      <c r="H26" s="50">
        <f t="shared" si="2"/>
        <v>0.58333333333333337</v>
      </c>
      <c r="I26" s="55"/>
      <c r="J26" s="49">
        <f>'2010 Actions'!$B$200</f>
        <v>1</v>
      </c>
      <c r="K26" s="49">
        <f t="shared" si="12"/>
        <v>13</v>
      </c>
      <c r="L26" s="39">
        <f t="shared" si="10"/>
        <v>7.1428571428571425E-2</v>
      </c>
      <c r="M26" s="55"/>
      <c r="N26" s="175">
        <f>'Action Durations'!D100</f>
        <v>2</v>
      </c>
      <c r="O26" s="49">
        <f>'Action Durations'!G100</f>
        <v>1</v>
      </c>
      <c r="P26" s="49">
        <f>'Action Durations'!H100</f>
        <v>0</v>
      </c>
      <c r="Q26" s="49">
        <f>'Action Durations'!I100</f>
        <v>1</v>
      </c>
      <c r="R26" s="49">
        <f>'Action Durations'!J100</f>
        <v>0</v>
      </c>
      <c r="S26" s="49">
        <f>'Action Durations'!K100</f>
        <v>0</v>
      </c>
      <c r="T26" s="55"/>
      <c r="U26" s="51">
        <f>'Beach Days'!E272</f>
        <v>5110</v>
      </c>
      <c r="V26" s="51">
        <f>'Beach Days'!H272</f>
        <v>4</v>
      </c>
      <c r="W26" s="39">
        <f t="shared" si="7"/>
        <v>7.8277886497064581E-4</v>
      </c>
    </row>
    <row r="27" spans="1:23">
      <c r="A27" s="32" t="s">
        <v>973</v>
      </c>
      <c r="B27" s="16"/>
      <c r="C27" s="56">
        <f>Monitoring!$B$453</f>
        <v>7</v>
      </c>
      <c r="D27" s="30">
        <f>Monitoring!$F$453</f>
        <v>7</v>
      </c>
      <c r="E27" s="39">
        <f t="shared" si="11"/>
        <v>1</v>
      </c>
      <c r="F27" s="81">
        <f>Monitoring!$J$453</f>
        <v>3877</v>
      </c>
      <c r="G27" s="13">
        <f t="shared" si="1"/>
        <v>7</v>
      </c>
      <c r="H27" s="50">
        <f t="shared" si="2"/>
        <v>1</v>
      </c>
      <c r="I27" s="55"/>
      <c r="J27" s="49">
        <f>'2010 Actions'!$B$214</f>
        <v>6</v>
      </c>
      <c r="K27" s="49">
        <f t="shared" si="12"/>
        <v>1</v>
      </c>
      <c r="L27" s="39">
        <f t="shared" si="10"/>
        <v>0.8571428571428571</v>
      </c>
      <c r="M27" s="55"/>
      <c r="N27" s="175">
        <f>'Action Durations'!D108</f>
        <v>12</v>
      </c>
      <c r="O27" s="49">
        <f>'Action Durations'!G108</f>
        <v>0</v>
      </c>
      <c r="P27" s="49">
        <f>'Action Durations'!H108</f>
        <v>0</v>
      </c>
      <c r="Q27" s="49">
        <f>'Action Durations'!I108</f>
        <v>7</v>
      </c>
      <c r="R27" s="49">
        <f>'Action Durations'!J108</f>
        <v>3</v>
      </c>
      <c r="S27" s="49">
        <f>'Action Durations'!K108</f>
        <v>2</v>
      </c>
      <c r="T27" s="55"/>
      <c r="U27" s="51">
        <f>'Beach Days'!E281</f>
        <v>2555</v>
      </c>
      <c r="V27" s="51">
        <f>'Beach Days'!H281</f>
        <v>185</v>
      </c>
      <c r="W27" s="39">
        <f t="shared" si="7"/>
        <v>7.2407045009784732E-2</v>
      </c>
    </row>
    <row r="28" spans="1:23">
      <c r="A28" s="32" t="s">
        <v>988</v>
      </c>
      <c r="B28" s="16"/>
      <c r="C28" s="56">
        <f>Monitoring!$B$497</f>
        <v>42</v>
      </c>
      <c r="D28" s="30">
        <f>Monitoring!$F$497</f>
        <v>14</v>
      </c>
      <c r="E28" s="39">
        <f t="shared" si="11"/>
        <v>0.33333333333333331</v>
      </c>
      <c r="F28" s="81">
        <f>Monitoring!$J$497</f>
        <v>27610</v>
      </c>
      <c r="G28" s="13">
        <f t="shared" si="1"/>
        <v>42</v>
      </c>
      <c r="H28" s="50">
        <f t="shared" si="2"/>
        <v>0.33333333333333331</v>
      </c>
      <c r="I28" s="55"/>
      <c r="J28" s="49">
        <f>'2010 Actions'!$B$220</f>
        <v>4</v>
      </c>
      <c r="K28" s="49">
        <f t="shared" si="12"/>
        <v>10</v>
      </c>
      <c r="L28" s="39">
        <f t="shared" si="10"/>
        <v>0.2857142857142857</v>
      </c>
      <c r="M28" s="55"/>
      <c r="N28" s="175">
        <f>'Action Durations'!D114</f>
        <v>4</v>
      </c>
      <c r="O28" s="49">
        <f>'Action Durations'!G114</f>
        <v>0</v>
      </c>
      <c r="P28" s="49">
        <f>'Action Durations'!H114</f>
        <v>0</v>
      </c>
      <c r="Q28" s="49">
        <f>'Action Durations'!I114</f>
        <v>4</v>
      </c>
      <c r="R28" s="49">
        <f>'Action Durations'!J114</f>
        <v>0</v>
      </c>
      <c r="S28" s="49">
        <f>'Action Durations'!K114</f>
        <v>0</v>
      </c>
      <c r="T28" s="55"/>
      <c r="U28" s="51">
        <f>'Beach Days'!E297</f>
        <v>5110</v>
      </c>
      <c r="V28" s="51">
        <f>'Beach Days'!H297</f>
        <v>20</v>
      </c>
      <c r="W28" s="39">
        <f t="shared" si="7"/>
        <v>3.9138943248532287E-3</v>
      </c>
    </row>
    <row r="29" spans="1:23">
      <c r="A29" s="32" t="s">
        <v>1073</v>
      </c>
      <c r="B29" s="16"/>
      <c r="C29" s="56">
        <f>Monitoring!$B$509</f>
        <v>10</v>
      </c>
      <c r="D29" s="30">
        <f>Monitoring!$F$509</f>
        <v>7</v>
      </c>
      <c r="E29" s="39">
        <f t="shared" si="11"/>
        <v>0.7</v>
      </c>
      <c r="F29" s="81">
        <f>Monitoring!$J$509</f>
        <v>46660</v>
      </c>
      <c r="G29" s="13">
        <f t="shared" si="1"/>
        <v>10</v>
      </c>
      <c r="H29" s="50">
        <f t="shared" si="2"/>
        <v>0.7</v>
      </c>
      <c r="I29" s="55"/>
      <c r="J29" s="49">
        <f>'2010 Actions'!$B$224</f>
        <v>2</v>
      </c>
      <c r="K29" s="49">
        <f t="shared" si="12"/>
        <v>5</v>
      </c>
      <c r="L29" s="39">
        <f t="shared" si="10"/>
        <v>0.2857142857142857</v>
      </c>
      <c r="M29" s="55"/>
      <c r="N29" s="175">
        <f>'Action Durations'!D118</f>
        <v>2</v>
      </c>
      <c r="O29" s="49">
        <f>'Action Durations'!G118</f>
        <v>0</v>
      </c>
      <c r="P29" s="49">
        <f>'Action Durations'!H118</f>
        <v>0</v>
      </c>
      <c r="Q29" s="49">
        <f>'Action Durations'!I118</f>
        <v>2</v>
      </c>
      <c r="R29" s="49">
        <f>'Action Durations'!J118</f>
        <v>0</v>
      </c>
      <c r="S29" s="49">
        <f>'Action Durations'!K118</f>
        <v>0</v>
      </c>
      <c r="T29" s="55"/>
      <c r="U29" s="51">
        <f>'Beach Days'!E306</f>
        <v>2555</v>
      </c>
      <c r="V29" s="51">
        <f>'Beach Days'!H306</f>
        <v>12</v>
      </c>
      <c r="W29" s="39">
        <f t="shared" si="7"/>
        <v>4.6966731898238747E-3</v>
      </c>
    </row>
    <row r="30" spans="1:23">
      <c r="A30" s="32" t="s">
        <v>1094</v>
      </c>
      <c r="B30" s="16"/>
      <c r="C30" s="56">
        <f>Monitoring!$B$544</f>
        <v>33</v>
      </c>
      <c r="D30" s="30">
        <f>Monitoring!$F$544</f>
        <v>16</v>
      </c>
      <c r="E30" s="39">
        <f t="shared" si="11"/>
        <v>0.48484848484848486</v>
      </c>
      <c r="F30" s="81">
        <f>Monitoring!$J$544</f>
        <v>30528</v>
      </c>
      <c r="G30" s="13">
        <f t="shared" si="1"/>
        <v>33</v>
      </c>
      <c r="H30" s="50">
        <f t="shared" si="2"/>
        <v>0.48484848484848486</v>
      </c>
      <c r="I30" s="55"/>
      <c r="J30" s="49">
        <f>'2010 Actions'!$B$228</f>
        <v>1</v>
      </c>
      <c r="K30" s="49">
        <f t="shared" si="12"/>
        <v>15</v>
      </c>
      <c r="L30" s="39">
        <f t="shared" si="10"/>
        <v>6.25E-2</v>
      </c>
      <c r="M30" s="55"/>
      <c r="N30" s="175">
        <f>'Action Durations'!D121</f>
        <v>2</v>
      </c>
      <c r="O30" s="49">
        <f>'Action Durations'!G121</f>
        <v>0</v>
      </c>
      <c r="P30" s="49">
        <f>'Action Durations'!H121</f>
        <v>2</v>
      </c>
      <c r="Q30" s="49">
        <f>'Action Durations'!I121</f>
        <v>0</v>
      </c>
      <c r="R30" s="49">
        <f>'Action Durations'!J121</f>
        <v>0</v>
      </c>
      <c r="S30" s="49">
        <f>'Action Durations'!K121</f>
        <v>0</v>
      </c>
      <c r="T30" s="55"/>
      <c r="U30" s="51">
        <f>'Beach Days'!E324</f>
        <v>5840</v>
      </c>
      <c r="V30" s="51">
        <f>'Beach Days'!H324</f>
        <v>4</v>
      </c>
      <c r="W30" s="39">
        <f t="shared" si="7"/>
        <v>6.8493150684931507E-4</v>
      </c>
    </row>
    <row r="31" spans="1:23">
      <c r="A31" s="32" t="s">
        <v>1161</v>
      </c>
      <c r="B31" s="16"/>
      <c r="C31" s="56">
        <f>Monitoring!$B$554</f>
        <v>8</v>
      </c>
      <c r="D31" s="30">
        <f>Monitoring!$F$554</f>
        <v>8</v>
      </c>
      <c r="E31" s="39">
        <f t="shared" si="11"/>
        <v>1</v>
      </c>
      <c r="F31" s="81">
        <f>Monitoring!$J$554</f>
        <v>72706</v>
      </c>
      <c r="G31" s="13">
        <f t="shared" si="1"/>
        <v>8</v>
      </c>
      <c r="H31" s="50">
        <f t="shared" si="2"/>
        <v>1</v>
      </c>
      <c r="I31" s="55"/>
      <c r="J31" s="49">
        <v>0</v>
      </c>
      <c r="K31" s="49">
        <f t="shared" si="12"/>
        <v>8</v>
      </c>
      <c r="L31" s="39">
        <f t="shared" si="10"/>
        <v>0</v>
      </c>
      <c r="M31" s="55"/>
      <c r="N31" s="175">
        <v>0</v>
      </c>
      <c r="O31" s="136" t="s">
        <v>40</v>
      </c>
      <c r="P31" s="136" t="s">
        <v>40</v>
      </c>
      <c r="Q31" s="136" t="s">
        <v>40</v>
      </c>
      <c r="R31" s="136" t="s">
        <v>40</v>
      </c>
      <c r="S31" s="136" t="s">
        <v>40</v>
      </c>
      <c r="T31" s="55"/>
      <c r="U31" s="51">
        <f>'Beach Days'!E334</f>
        <v>2920</v>
      </c>
      <c r="V31" s="51">
        <f>'Beach Days'!H334</f>
        <v>0</v>
      </c>
      <c r="W31" s="39">
        <f t="shared" si="7"/>
        <v>0</v>
      </c>
    </row>
    <row r="32" spans="1:23">
      <c r="A32" s="32" t="s">
        <v>1178</v>
      </c>
      <c r="B32" s="16"/>
      <c r="C32" s="56">
        <f>Monitoring!$B$581</f>
        <v>25</v>
      </c>
      <c r="D32" s="30">
        <f>Monitoring!$F$581</f>
        <v>4</v>
      </c>
      <c r="E32" s="39">
        <f t="shared" si="11"/>
        <v>0.16</v>
      </c>
      <c r="F32" s="81">
        <f>Monitoring!$J$581</f>
        <v>8155</v>
      </c>
      <c r="G32" s="13">
        <f t="shared" si="1"/>
        <v>25</v>
      </c>
      <c r="H32" s="50">
        <f t="shared" si="2"/>
        <v>0.16</v>
      </c>
      <c r="I32" s="55"/>
      <c r="J32" s="49">
        <v>0</v>
      </c>
      <c r="K32" s="49">
        <f t="shared" si="12"/>
        <v>4</v>
      </c>
      <c r="L32" s="39">
        <f t="shared" si="10"/>
        <v>0</v>
      </c>
      <c r="M32" s="55"/>
      <c r="N32" s="175">
        <v>0</v>
      </c>
      <c r="O32" s="136" t="s">
        <v>40</v>
      </c>
      <c r="P32" s="136" t="s">
        <v>40</v>
      </c>
      <c r="Q32" s="136" t="s">
        <v>40</v>
      </c>
      <c r="R32" s="136" t="s">
        <v>40</v>
      </c>
      <c r="S32" s="136" t="s">
        <v>40</v>
      </c>
      <c r="T32" s="55"/>
      <c r="U32" s="51">
        <f>'Beach Days'!E340</f>
        <v>1460</v>
      </c>
      <c r="V32" s="51">
        <f>'Beach Days'!H340</f>
        <v>0</v>
      </c>
      <c r="W32" s="39">
        <f t="shared" ref="W32:W36" si="13">V32/U32</f>
        <v>0</v>
      </c>
    </row>
    <row r="33" spans="1:23">
      <c r="A33" s="32" t="s">
        <v>1229</v>
      </c>
      <c r="B33" s="16"/>
      <c r="C33" s="56">
        <f>Monitoring!$B$588</f>
        <v>5</v>
      </c>
      <c r="D33" s="30">
        <f>Monitoring!$F$588</f>
        <v>4</v>
      </c>
      <c r="E33" s="39">
        <f t="shared" si="11"/>
        <v>0.8</v>
      </c>
      <c r="F33" s="81">
        <f>Monitoring!$J$588</f>
        <v>3154</v>
      </c>
      <c r="G33" s="13">
        <f t="shared" si="1"/>
        <v>5</v>
      </c>
      <c r="H33" s="50">
        <f t="shared" si="2"/>
        <v>0.8</v>
      </c>
      <c r="I33" s="55"/>
      <c r="J33" s="49">
        <f>'2010 Actions'!$B$243</f>
        <v>3</v>
      </c>
      <c r="K33" s="49">
        <f t="shared" si="12"/>
        <v>1</v>
      </c>
      <c r="L33" s="39">
        <f t="shared" si="10"/>
        <v>0.75</v>
      </c>
      <c r="M33" s="55"/>
      <c r="N33" s="175">
        <f>'Action Durations'!D126</f>
        <v>13</v>
      </c>
      <c r="O33" s="49">
        <f>'Action Durations'!G126</f>
        <v>0</v>
      </c>
      <c r="P33" s="49">
        <f>'Action Durations'!H126</f>
        <v>0</v>
      </c>
      <c r="Q33" s="49">
        <f>'Action Durations'!I126</f>
        <v>7</v>
      </c>
      <c r="R33" s="49">
        <f>'Action Durations'!J126</f>
        <v>4</v>
      </c>
      <c r="S33" s="49">
        <f>'Action Durations'!K126</f>
        <v>2</v>
      </c>
      <c r="T33" s="55"/>
      <c r="U33" s="51">
        <f>'Beach Days'!E346</f>
        <v>1460</v>
      </c>
      <c r="V33" s="51">
        <f>'Beach Days'!H346</f>
        <v>236</v>
      </c>
      <c r="W33" s="39">
        <f t="shared" si="13"/>
        <v>0.16164383561643836</v>
      </c>
    </row>
    <row r="34" spans="1:23">
      <c r="A34" s="32" t="s">
        <v>1240</v>
      </c>
      <c r="B34" s="16"/>
      <c r="C34" s="56">
        <f>Monitoring!$B$606</f>
        <v>16</v>
      </c>
      <c r="D34" s="30">
        <f>Monitoring!$F$606</f>
        <v>15</v>
      </c>
      <c r="E34" s="39">
        <f t="shared" si="11"/>
        <v>0.9375</v>
      </c>
      <c r="F34" s="81">
        <f>Monitoring!$J$606</f>
        <v>98968</v>
      </c>
      <c r="G34" s="13">
        <f t="shared" si="1"/>
        <v>16</v>
      </c>
      <c r="H34" s="50">
        <f t="shared" si="2"/>
        <v>0.9375</v>
      </c>
      <c r="I34" s="55"/>
      <c r="J34" s="49">
        <f>'2010 Actions'!$B$254</f>
        <v>4</v>
      </c>
      <c r="K34" s="49">
        <f t="shared" si="12"/>
        <v>11</v>
      </c>
      <c r="L34" s="39">
        <f t="shared" si="10"/>
        <v>0.26666666666666666</v>
      </c>
      <c r="M34" s="55"/>
      <c r="N34" s="175">
        <f>'Action Durations'!D132</f>
        <v>9</v>
      </c>
      <c r="O34" s="49">
        <f>'Action Durations'!G132</f>
        <v>0</v>
      </c>
      <c r="P34" s="49">
        <f>'Action Durations'!H132</f>
        <v>0</v>
      </c>
      <c r="Q34" s="49">
        <f>'Action Durations'!I132</f>
        <v>3</v>
      </c>
      <c r="R34" s="49">
        <f>'Action Durations'!J132</f>
        <v>5</v>
      </c>
      <c r="S34" s="49">
        <f>'Action Durations'!K132</f>
        <v>1</v>
      </c>
      <c r="T34" s="55"/>
      <c r="U34" s="51">
        <f>'Beach Days'!E363</f>
        <v>5475</v>
      </c>
      <c r="V34" s="51">
        <f>'Beach Days'!H363</f>
        <v>145</v>
      </c>
      <c r="W34" s="39">
        <f t="shared" si="13"/>
        <v>2.6484018264840183E-2</v>
      </c>
    </row>
    <row r="35" spans="1:23">
      <c r="A35" s="32" t="s">
        <v>1273</v>
      </c>
      <c r="B35" s="16"/>
      <c r="C35" s="56">
        <f>Monitoring!$B$610</f>
        <v>2</v>
      </c>
      <c r="D35" s="30">
        <f>Monitoring!$F$610</f>
        <v>2</v>
      </c>
      <c r="E35" s="39">
        <f t="shared" si="11"/>
        <v>1</v>
      </c>
      <c r="F35" s="81">
        <f>Monitoring!$J$610</f>
        <v>14546</v>
      </c>
      <c r="G35" s="13">
        <f t="shared" si="1"/>
        <v>2</v>
      </c>
      <c r="H35" s="50">
        <f t="shared" si="2"/>
        <v>1</v>
      </c>
      <c r="I35" s="55"/>
      <c r="J35" s="49">
        <f>'2010 Actions'!$B$261</f>
        <v>2</v>
      </c>
      <c r="K35" s="49">
        <f t="shared" si="12"/>
        <v>0</v>
      </c>
      <c r="L35" s="39">
        <f t="shared" si="10"/>
        <v>1</v>
      </c>
      <c r="M35" s="55"/>
      <c r="N35" s="175">
        <f>'Action Durations'!D136</f>
        <v>5</v>
      </c>
      <c r="O35" s="49">
        <f>'Action Durations'!G136</f>
        <v>0</v>
      </c>
      <c r="P35" s="49">
        <f>'Action Durations'!H136</f>
        <v>0</v>
      </c>
      <c r="Q35" s="49">
        <f>'Action Durations'!I136</f>
        <v>1</v>
      </c>
      <c r="R35" s="49">
        <f>'Action Durations'!J136</f>
        <v>4</v>
      </c>
      <c r="S35" s="49">
        <f>'Action Durations'!K136</f>
        <v>0</v>
      </c>
      <c r="T35" s="55"/>
      <c r="U35" s="51">
        <f>'Beach Days'!E367</f>
        <v>730</v>
      </c>
      <c r="V35" s="51">
        <f>'Beach Days'!H367</f>
        <v>64</v>
      </c>
      <c r="W35" s="39">
        <f t="shared" si="13"/>
        <v>8.7671232876712329E-2</v>
      </c>
    </row>
    <row r="36" spans="1:23">
      <c r="A36" s="35" t="s">
        <v>1278</v>
      </c>
      <c r="B36" s="176"/>
      <c r="C36" s="137">
        <f>Monitoring!$B$624</f>
        <v>12</v>
      </c>
      <c r="D36" s="177">
        <f>Monitoring!$F$624</f>
        <v>9</v>
      </c>
      <c r="E36" s="42">
        <f t="shared" si="11"/>
        <v>0.75</v>
      </c>
      <c r="F36" s="178">
        <f>Monitoring!$J$624</f>
        <v>39119</v>
      </c>
      <c r="G36" s="67">
        <f t="shared" si="1"/>
        <v>12</v>
      </c>
      <c r="H36" s="42">
        <f t="shared" si="2"/>
        <v>0.75</v>
      </c>
      <c r="I36" s="67"/>
      <c r="J36" s="179">
        <v>0</v>
      </c>
      <c r="K36" s="179">
        <f t="shared" si="12"/>
        <v>9</v>
      </c>
      <c r="L36" s="42">
        <f t="shared" si="10"/>
        <v>0</v>
      </c>
      <c r="M36" s="67"/>
      <c r="N36" s="68">
        <v>0</v>
      </c>
      <c r="O36" s="191" t="s">
        <v>40</v>
      </c>
      <c r="P36" s="191" t="s">
        <v>40</v>
      </c>
      <c r="Q36" s="191" t="s">
        <v>40</v>
      </c>
      <c r="R36" s="191" t="s">
        <v>40</v>
      </c>
      <c r="S36" s="191" t="s">
        <v>40</v>
      </c>
      <c r="T36" s="67"/>
      <c r="U36" s="43">
        <f>'Beach Days'!E378</f>
        <v>3285</v>
      </c>
      <c r="V36" s="43">
        <f>'Beach Days'!H378</f>
        <v>0</v>
      </c>
      <c r="W36" s="42">
        <f t="shared" si="13"/>
        <v>0</v>
      </c>
    </row>
    <row r="37" spans="1:23">
      <c r="C37" s="12">
        <f>SUM(C3:C36)</f>
        <v>556</v>
      </c>
      <c r="D37" s="12">
        <f>SUM(D3:D36)</f>
        <v>309</v>
      </c>
      <c r="E37" s="18">
        <f>D37/C37</f>
        <v>0.55575539568345322</v>
      </c>
      <c r="F37" s="10">
        <f>SUM(F3:F36)</f>
        <v>911402</v>
      </c>
      <c r="G37" s="12">
        <f>C37</f>
        <v>556</v>
      </c>
      <c r="H37" s="18">
        <f>D37/C37</f>
        <v>0.55575539568345322</v>
      </c>
      <c r="I37" s="12"/>
      <c r="J37" s="12">
        <f>SUM(J3:J36)</f>
        <v>83</v>
      </c>
      <c r="K37" s="17">
        <f>D37-J37</f>
        <v>226</v>
      </c>
      <c r="L37" s="18">
        <f>J37/D37</f>
        <v>0.26860841423948217</v>
      </c>
      <c r="M37" s="12"/>
      <c r="N37" s="12">
        <f t="shared" ref="N37:S37" si="14">SUM(N3:N36)</f>
        <v>208</v>
      </c>
      <c r="O37" s="12">
        <f t="shared" si="14"/>
        <v>6</v>
      </c>
      <c r="P37" s="12">
        <f t="shared" si="14"/>
        <v>11</v>
      </c>
      <c r="Q37" s="12">
        <f t="shared" si="14"/>
        <v>118</v>
      </c>
      <c r="R37" s="12">
        <f t="shared" si="14"/>
        <v>53</v>
      </c>
      <c r="S37" s="12">
        <f t="shared" si="14"/>
        <v>20</v>
      </c>
      <c r="T37" s="12"/>
      <c r="U37" s="10">
        <f>SUM(U3:U36)</f>
        <v>112785</v>
      </c>
      <c r="V37" s="10">
        <f>SUM(V3:V36)</f>
        <v>2645</v>
      </c>
      <c r="W37" s="53">
        <f>V37/U37</f>
        <v>2.3451700137429622E-2</v>
      </c>
    </row>
    <row r="38" spans="1:23">
      <c r="C38" s="12"/>
      <c r="D38" s="12"/>
      <c r="E38" s="18"/>
      <c r="F38" s="10"/>
      <c r="G38" s="10"/>
      <c r="H38" s="84"/>
      <c r="I38" s="12"/>
      <c r="J38" s="12"/>
      <c r="K38" s="17"/>
      <c r="L38" s="18"/>
      <c r="M38" s="12"/>
      <c r="N38" s="12"/>
      <c r="O38" s="12"/>
      <c r="P38" s="12"/>
      <c r="Q38" s="12"/>
      <c r="R38" s="12"/>
      <c r="S38" s="12"/>
      <c r="T38" s="12"/>
      <c r="U38" s="10"/>
      <c r="V38" s="10"/>
      <c r="W38" s="53"/>
    </row>
    <row r="39" spans="1:23">
      <c r="V39" s="19"/>
    </row>
    <row r="40" spans="1:23">
      <c r="A40" s="186" t="s">
        <v>51</v>
      </c>
      <c r="V40" s="19"/>
    </row>
    <row r="41" spans="1:23">
      <c r="C41" s="88" t="s">
        <v>48</v>
      </c>
      <c r="D41" s="83" t="s">
        <v>60</v>
      </c>
    </row>
    <row r="42" spans="1:23">
      <c r="C42" s="88"/>
      <c r="D42" s="83" t="s">
        <v>61</v>
      </c>
    </row>
    <row r="43" spans="1:23">
      <c r="C43" s="88" t="s">
        <v>52</v>
      </c>
      <c r="D43" s="82" t="s">
        <v>59</v>
      </c>
    </row>
    <row r="44" spans="1:23">
      <c r="C44" s="88" t="s">
        <v>49</v>
      </c>
      <c r="D44" s="83" t="s">
        <v>62</v>
      </c>
    </row>
    <row r="45" spans="1:23">
      <c r="C45" s="88"/>
      <c r="D45" s="83" t="s">
        <v>63</v>
      </c>
    </row>
    <row r="46" spans="1:23">
      <c r="C46" s="88" t="s">
        <v>50</v>
      </c>
      <c r="D46" s="82" t="s">
        <v>64</v>
      </c>
    </row>
    <row r="47" spans="1:23">
      <c r="C47" s="88"/>
      <c r="D47" s="82" t="s">
        <v>65</v>
      </c>
    </row>
    <row r="48" spans="1:23">
      <c r="C48" s="88" t="s">
        <v>54</v>
      </c>
      <c r="D48" s="82" t="s">
        <v>66</v>
      </c>
    </row>
    <row r="49" spans="1:13">
      <c r="C49" s="89"/>
      <c r="D49" s="82" t="s">
        <v>67</v>
      </c>
    </row>
    <row r="50" spans="1:13">
      <c r="C50" s="88" t="s">
        <v>53</v>
      </c>
      <c r="D50" s="82" t="s">
        <v>57</v>
      </c>
    </row>
    <row r="51" spans="1:13">
      <c r="C51" s="88" t="s">
        <v>55</v>
      </c>
      <c r="D51" s="82" t="s">
        <v>58</v>
      </c>
    </row>
    <row r="53" spans="1:13">
      <c r="A53" s="187" t="s">
        <v>1389</v>
      </c>
      <c r="B53" s="65"/>
      <c r="C53" s="65"/>
      <c r="D53" s="65"/>
    </row>
    <row r="54" spans="1:13">
      <c r="C54" s="82" t="s">
        <v>1390</v>
      </c>
    </row>
    <row r="55" spans="1:13">
      <c r="C55" s="82" t="s">
        <v>1392</v>
      </c>
    </row>
    <row r="56" spans="1:13">
      <c r="C56" s="190" t="s">
        <v>1393</v>
      </c>
    </row>
    <row r="57" spans="1:13">
      <c r="C57" s="82"/>
      <c r="D57" s="82"/>
      <c r="E57" s="82"/>
      <c r="F57" s="82"/>
      <c r="G57" s="82"/>
      <c r="H57" s="82"/>
      <c r="I57" s="188" t="s">
        <v>1386</v>
      </c>
      <c r="J57" s="189">
        <v>9</v>
      </c>
      <c r="M57" s="82">
        <v>9</v>
      </c>
    </row>
    <row r="58" spans="1:13">
      <c r="C58" s="82"/>
      <c r="D58" s="82"/>
      <c r="E58" s="82"/>
      <c r="F58" s="82"/>
      <c r="G58" s="82"/>
      <c r="H58" s="82"/>
      <c r="I58" s="188" t="s">
        <v>1387</v>
      </c>
      <c r="J58" s="189">
        <v>14</v>
      </c>
      <c r="M58" s="82">
        <v>14</v>
      </c>
    </row>
    <row r="59" spans="1:13">
      <c r="C59" s="82"/>
      <c r="D59" s="82"/>
      <c r="E59" s="82"/>
      <c r="F59" s="82"/>
      <c r="G59" s="82"/>
      <c r="H59" s="82"/>
      <c r="I59" s="188" t="s">
        <v>1388</v>
      </c>
      <c r="J59" s="189">
        <v>37</v>
      </c>
      <c r="M59" s="82">
        <v>37</v>
      </c>
    </row>
  </sheetData>
  <mergeCells count="4">
    <mergeCell ref="J1:L1"/>
    <mergeCell ref="N1:S1"/>
    <mergeCell ref="U1:W1"/>
    <mergeCell ref="C1:G1"/>
  </mergeCells>
  <phoneticPr fontId="3" type="noConversion"/>
  <printOptions horizontalCentered="1" gridLines="1"/>
  <pageMargins left="0.25" right="0.25" top="1.5" bottom="0.75" header="0.5" footer="0.5"/>
  <pageSetup scale="80" orientation="landscape" r:id="rId1"/>
  <headerFooter alignWithMargins="0">
    <oddHeader>&amp;C&amp;"Arial,Bold"&amp;16 2010 Swimming Season
Florida Summary</oddHeader>
    <oddFooter>&amp;R&amp;P of &amp;N</oddFooter>
  </headerFooter>
</worksheet>
</file>

<file path=xl/worksheets/sheet2.xml><?xml version="1.0" encoding="utf-8"?>
<worksheet xmlns="http://schemas.openxmlformats.org/spreadsheetml/2006/main" xmlns:r="http://schemas.openxmlformats.org/officeDocument/2006/relationships">
  <sheetPr codeName="Sheet2"/>
  <dimension ref="A1:K628"/>
  <sheetViews>
    <sheetView zoomScaleNormal="100" workbookViewId="0"/>
  </sheetViews>
  <sheetFormatPr defaultRowHeight="12.75"/>
  <cols>
    <col min="1" max="1" width="13.5703125" style="55" customWidth="1"/>
    <col min="2" max="2" width="7.7109375" style="28" customWidth="1"/>
    <col min="3" max="3" width="33" style="28" customWidth="1"/>
    <col min="4" max="4" width="12.5703125" style="28" customWidth="1"/>
    <col min="5" max="5" width="8.28515625" style="55" customWidth="1"/>
    <col min="6" max="6" width="9.140625" style="145"/>
    <col min="7" max="10" width="9.7109375" style="28" customWidth="1"/>
    <col min="12" max="16384" width="9.140625" style="24"/>
  </cols>
  <sheetData>
    <row r="1" spans="1:10" ht="33.75" customHeight="1">
      <c r="A1" s="3" t="s">
        <v>13</v>
      </c>
      <c r="B1" s="25" t="s">
        <v>14</v>
      </c>
      <c r="C1" s="25" t="s">
        <v>77</v>
      </c>
      <c r="D1" s="25" t="s">
        <v>78</v>
      </c>
      <c r="E1" s="3" t="s">
        <v>79</v>
      </c>
      <c r="F1" s="15" t="s">
        <v>167</v>
      </c>
      <c r="G1" s="25" t="s">
        <v>80</v>
      </c>
      <c r="H1" s="25" t="s">
        <v>81</v>
      </c>
      <c r="I1" s="25" t="s">
        <v>82</v>
      </c>
      <c r="J1" s="25" t="s">
        <v>83</v>
      </c>
    </row>
    <row r="2" spans="1:10" ht="12.75" customHeight="1">
      <c r="A2" s="56" t="s">
        <v>160</v>
      </c>
      <c r="B2" s="32" t="s">
        <v>169</v>
      </c>
      <c r="C2" s="32" t="s">
        <v>170</v>
      </c>
      <c r="D2" s="32" t="s">
        <v>31</v>
      </c>
      <c r="E2" s="32">
        <v>1</v>
      </c>
      <c r="F2" s="144">
        <v>947</v>
      </c>
      <c r="G2" s="32" t="s">
        <v>30</v>
      </c>
      <c r="H2" s="32" t="s">
        <v>30</v>
      </c>
      <c r="I2" s="32" t="s">
        <v>30</v>
      </c>
      <c r="J2" s="32" t="s">
        <v>30</v>
      </c>
    </row>
    <row r="3" spans="1:10" ht="12.75" customHeight="1">
      <c r="A3" s="56" t="s">
        <v>160</v>
      </c>
      <c r="B3" s="32" t="s">
        <v>171</v>
      </c>
      <c r="C3" s="32" t="s">
        <v>172</v>
      </c>
      <c r="D3" s="32" t="s">
        <v>31</v>
      </c>
      <c r="E3" s="32">
        <v>1</v>
      </c>
      <c r="F3" s="144">
        <v>1367</v>
      </c>
      <c r="G3" s="32" t="s">
        <v>30</v>
      </c>
      <c r="H3" s="32" t="s">
        <v>30</v>
      </c>
      <c r="I3" s="32" t="s">
        <v>30</v>
      </c>
      <c r="J3" s="32" t="s">
        <v>30</v>
      </c>
    </row>
    <row r="4" spans="1:10" ht="12.75" customHeight="1">
      <c r="A4" s="56" t="s">
        <v>160</v>
      </c>
      <c r="B4" s="32" t="s">
        <v>173</v>
      </c>
      <c r="C4" s="32" t="s">
        <v>174</v>
      </c>
      <c r="D4" s="32" t="s">
        <v>31</v>
      </c>
      <c r="E4" s="32">
        <v>1</v>
      </c>
      <c r="F4" s="144">
        <v>2072</v>
      </c>
      <c r="G4" s="32" t="s">
        <v>30</v>
      </c>
      <c r="H4" s="32" t="s">
        <v>30</v>
      </c>
      <c r="I4" s="32" t="s">
        <v>30</v>
      </c>
      <c r="J4" s="32" t="s">
        <v>30</v>
      </c>
    </row>
    <row r="5" spans="1:10" ht="12.75" customHeight="1">
      <c r="A5" s="56" t="s">
        <v>160</v>
      </c>
      <c r="B5" s="32" t="s">
        <v>175</v>
      </c>
      <c r="C5" s="32" t="s">
        <v>176</v>
      </c>
      <c r="D5" s="32" t="s">
        <v>31</v>
      </c>
      <c r="E5" s="32">
        <v>1</v>
      </c>
      <c r="F5" s="144">
        <v>1993</v>
      </c>
      <c r="G5" s="32" t="s">
        <v>30</v>
      </c>
      <c r="H5" s="32" t="s">
        <v>30</v>
      </c>
      <c r="I5" s="32" t="s">
        <v>30</v>
      </c>
      <c r="J5" s="32" t="s">
        <v>30</v>
      </c>
    </row>
    <row r="6" spans="1:10" ht="12.75" customHeight="1">
      <c r="A6" s="56" t="s">
        <v>160</v>
      </c>
      <c r="B6" s="32" t="s">
        <v>177</v>
      </c>
      <c r="C6" s="32" t="s">
        <v>178</v>
      </c>
      <c r="D6" s="32" t="s">
        <v>31</v>
      </c>
      <c r="E6" s="32">
        <v>1</v>
      </c>
      <c r="F6" s="144">
        <v>1350</v>
      </c>
      <c r="G6" s="32" t="s">
        <v>30</v>
      </c>
      <c r="H6" s="32" t="s">
        <v>30</v>
      </c>
      <c r="I6" s="32" t="s">
        <v>30</v>
      </c>
      <c r="J6" s="32" t="s">
        <v>30</v>
      </c>
    </row>
    <row r="7" spans="1:10" ht="12.75" customHeight="1">
      <c r="A7" s="56" t="s">
        <v>160</v>
      </c>
      <c r="B7" s="32" t="s">
        <v>179</v>
      </c>
      <c r="C7" s="32" t="s">
        <v>180</v>
      </c>
      <c r="D7" s="32" t="s">
        <v>31</v>
      </c>
      <c r="E7" s="32">
        <v>1</v>
      </c>
      <c r="F7" s="144">
        <v>3881</v>
      </c>
      <c r="G7" s="32" t="s">
        <v>30</v>
      </c>
      <c r="H7" s="32" t="s">
        <v>30</v>
      </c>
      <c r="I7" s="32" t="s">
        <v>30</v>
      </c>
      <c r="J7" s="32" t="s">
        <v>30</v>
      </c>
    </row>
    <row r="8" spans="1:10" ht="12.75" customHeight="1">
      <c r="A8" s="56" t="s">
        <v>160</v>
      </c>
      <c r="B8" s="32" t="s">
        <v>181</v>
      </c>
      <c r="C8" s="32" t="s">
        <v>182</v>
      </c>
      <c r="D8" s="32" t="s">
        <v>31</v>
      </c>
      <c r="E8" s="32">
        <v>1</v>
      </c>
      <c r="F8" s="144">
        <v>2987</v>
      </c>
      <c r="G8" s="32" t="s">
        <v>30</v>
      </c>
      <c r="H8" s="32" t="s">
        <v>30</v>
      </c>
      <c r="I8" s="32" t="s">
        <v>30</v>
      </c>
      <c r="J8" s="32" t="s">
        <v>30</v>
      </c>
    </row>
    <row r="9" spans="1:10" ht="12.75" customHeight="1">
      <c r="A9" s="56" t="s">
        <v>160</v>
      </c>
      <c r="B9" s="32" t="s">
        <v>183</v>
      </c>
      <c r="C9" s="32" t="s">
        <v>184</v>
      </c>
      <c r="D9" s="32" t="s">
        <v>31</v>
      </c>
      <c r="E9" s="32">
        <v>1</v>
      </c>
      <c r="F9" s="144">
        <v>947</v>
      </c>
      <c r="G9" s="32" t="s">
        <v>30</v>
      </c>
      <c r="H9" s="32" t="s">
        <v>30</v>
      </c>
      <c r="I9" s="32" t="s">
        <v>30</v>
      </c>
      <c r="J9" s="32" t="s">
        <v>30</v>
      </c>
    </row>
    <row r="10" spans="1:10" ht="12.75" customHeight="1">
      <c r="A10" s="56" t="s">
        <v>160</v>
      </c>
      <c r="B10" s="32" t="s">
        <v>185</v>
      </c>
      <c r="C10" s="32" t="s">
        <v>186</v>
      </c>
      <c r="D10" s="32" t="s">
        <v>31</v>
      </c>
      <c r="E10" s="32">
        <v>1</v>
      </c>
      <c r="F10" s="144">
        <v>1119</v>
      </c>
      <c r="G10" s="32" t="s">
        <v>30</v>
      </c>
      <c r="H10" s="32" t="s">
        <v>30</v>
      </c>
      <c r="I10" s="32" t="s">
        <v>30</v>
      </c>
      <c r="J10" s="32" t="s">
        <v>30</v>
      </c>
    </row>
    <row r="11" spans="1:10" ht="18" customHeight="1">
      <c r="A11" s="56" t="s">
        <v>160</v>
      </c>
      <c r="B11" s="32" t="s">
        <v>187</v>
      </c>
      <c r="C11" s="32" t="s">
        <v>188</v>
      </c>
      <c r="D11" s="32" t="s">
        <v>31</v>
      </c>
      <c r="E11" s="32">
        <v>1</v>
      </c>
      <c r="F11" s="144">
        <v>959</v>
      </c>
      <c r="G11" s="32" t="s">
        <v>30</v>
      </c>
      <c r="H11" s="32" t="s">
        <v>30</v>
      </c>
      <c r="I11" s="32" t="s">
        <v>30</v>
      </c>
      <c r="J11" s="32" t="s">
        <v>30</v>
      </c>
    </row>
    <row r="12" spans="1:10" ht="12.75" customHeight="1">
      <c r="A12" s="56" t="s">
        <v>160</v>
      </c>
      <c r="B12" s="32" t="s">
        <v>189</v>
      </c>
      <c r="C12" s="32" t="s">
        <v>190</v>
      </c>
      <c r="D12" s="32" t="s">
        <v>31</v>
      </c>
      <c r="E12" s="32">
        <v>1</v>
      </c>
      <c r="F12" s="144">
        <v>1934</v>
      </c>
      <c r="G12" s="32" t="s">
        <v>30</v>
      </c>
      <c r="H12" s="32" t="s">
        <v>30</v>
      </c>
      <c r="I12" s="32" t="s">
        <v>30</v>
      </c>
      <c r="J12" s="32" t="s">
        <v>30</v>
      </c>
    </row>
    <row r="13" spans="1:10" ht="12.75" customHeight="1">
      <c r="A13" s="56" t="s">
        <v>160</v>
      </c>
      <c r="B13" s="32" t="s">
        <v>191</v>
      </c>
      <c r="C13" s="32" t="s">
        <v>192</v>
      </c>
      <c r="D13" s="32" t="s">
        <v>31</v>
      </c>
      <c r="E13" s="32">
        <v>1</v>
      </c>
      <c r="F13" s="144">
        <v>6529.3</v>
      </c>
      <c r="G13" s="32" t="s">
        <v>30</v>
      </c>
      <c r="H13" s="32" t="s">
        <v>30</v>
      </c>
      <c r="I13" s="32" t="s">
        <v>30</v>
      </c>
      <c r="J13" s="32" t="s">
        <v>30</v>
      </c>
    </row>
    <row r="14" spans="1:10" ht="12.75" customHeight="1">
      <c r="A14" s="56" t="s">
        <v>160</v>
      </c>
      <c r="B14" s="32" t="s">
        <v>193</v>
      </c>
      <c r="C14" s="32" t="s">
        <v>194</v>
      </c>
      <c r="D14" s="32" t="s">
        <v>31</v>
      </c>
      <c r="E14" s="32">
        <v>1</v>
      </c>
      <c r="F14" s="144">
        <v>1777</v>
      </c>
      <c r="G14" s="32" t="s">
        <v>30</v>
      </c>
      <c r="H14" s="32" t="s">
        <v>30</v>
      </c>
      <c r="I14" s="32" t="s">
        <v>30</v>
      </c>
      <c r="J14" s="32" t="s">
        <v>30</v>
      </c>
    </row>
    <row r="15" spans="1:10" ht="12.75" customHeight="1">
      <c r="A15" s="56" t="s">
        <v>160</v>
      </c>
      <c r="B15" s="32" t="s">
        <v>195</v>
      </c>
      <c r="C15" s="32" t="s">
        <v>196</v>
      </c>
      <c r="D15" s="32" t="s">
        <v>31</v>
      </c>
      <c r="E15" s="32">
        <v>1</v>
      </c>
      <c r="F15" s="144">
        <v>3099</v>
      </c>
      <c r="G15" s="32" t="s">
        <v>30</v>
      </c>
      <c r="H15" s="32" t="s">
        <v>30</v>
      </c>
      <c r="I15" s="32" t="s">
        <v>30</v>
      </c>
      <c r="J15" s="32" t="s">
        <v>30</v>
      </c>
    </row>
    <row r="16" spans="1:10" ht="12.75" customHeight="1">
      <c r="A16" s="56" t="s">
        <v>160</v>
      </c>
      <c r="B16" s="32" t="s">
        <v>197</v>
      </c>
      <c r="C16" s="32" t="s">
        <v>198</v>
      </c>
      <c r="D16" s="32" t="s">
        <v>31</v>
      </c>
      <c r="E16" s="32">
        <v>1</v>
      </c>
      <c r="F16" s="144">
        <v>1306</v>
      </c>
      <c r="G16" s="32" t="s">
        <v>30</v>
      </c>
      <c r="H16" s="32" t="s">
        <v>30</v>
      </c>
      <c r="I16" s="32" t="s">
        <v>30</v>
      </c>
      <c r="J16" s="32" t="s">
        <v>30</v>
      </c>
    </row>
    <row r="17" spans="1:10" ht="12.75" customHeight="1">
      <c r="A17" s="137" t="s">
        <v>160</v>
      </c>
      <c r="B17" s="35" t="s">
        <v>199</v>
      </c>
      <c r="C17" s="35" t="s">
        <v>200</v>
      </c>
      <c r="D17" s="35" t="s">
        <v>31</v>
      </c>
      <c r="E17" s="35">
        <v>1</v>
      </c>
      <c r="F17" s="154">
        <v>1920</v>
      </c>
      <c r="G17" s="35" t="s">
        <v>30</v>
      </c>
      <c r="H17" s="35" t="s">
        <v>30</v>
      </c>
      <c r="I17" s="35" t="s">
        <v>30</v>
      </c>
      <c r="J17" s="35" t="s">
        <v>30</v>
      </c>
    </row>
    <row r="18" spans="1:10" ht="12.75" customHeight="1">
      <c r="A18" s="56"/>
      <c r="B18" s="33">
        <f>COUNTA(B2:B17)</f>
        <v>16</v>
      </c>
      <c r="C18" s="32"/>
      <c r="D18" s="32"/>
      <c r="E18" s="79"/>
      <c r="F18" s="54">
        <f>SUM(F2:F17)</f>
        <v>34187.300000000003</v>
      </c>
      <c r="G18" s="32"/>
      <c r="H18" s="32"/>
      <c r="I18" s="32"/>
      <c r="J18" s="32"/>
    </row>
    <row r="19" spans="1:10" ht="12.75" customHeight="1">
      <c r="A19" s="56"/>
      <c r="B19" s="32"/>
      <c r="C19" s="32"/>
      <c r="D19" s="32"/>
      <c r="E19" s="56"/>
      <c r="G19" s="32"/>
      <c r="H19" s="32"/>
      <c r="I19" s="32"/>
      <c r="J19" s="32"/>
    </row>
    <row r="20" spans="1:10" ht="12.75" customHeight="1">
      <c r="A20" s="56" t="s">
        <v>201</v>
      </c>
      <c r="B20" s="32" t="s">
        <v>202</v>
      </c>
      <c r="C20" s="32" t="s">
        <v>203</v>
      </c>
      <c r="D20" s="32" t="s">
        <v>204</v>
      </c>
      <c r="E20" s="32">
        <v>1</v>
      </c>
      <c r="F20" s="144">
        <v>2433</v>
      </c>
      <c r="G20" s="32" t="s">
        <v>30</v>
      </c>
      <c r="H20" s="32" t="s">
        <v>30</v>
      </c>
      <c r="I20" s="32" t="s">
        <v>30</v>
      </c>
      <c r="J20" s="32" t="s">
        <v>30</v>
      </c>
    </row>
    <row r="21" spans="1:10" ht="12.75" customHeight="1">
      <c r="A21" s="56" t="s">
        <v>201</v>
      </c>
      <c r="B21" s="32" t="s">
        <v>205</v>
      </c>
      <c r="C21" s="32" t="s">
        <v>206</v>
      </c>
      <c r="D21" s="32" t="s">
        <v>31</v>
      </c>
      <c r="E21" s="32">
        <v>1</v>
      </c>
      <c r="F21" s="144">
        <v>689</v>
      </c>
      <c r="G21" s="32" t="s">
        <v>30</v>
      </c>
      <c r="H21" s="32" t="s">
        <v>30</v>
      </c>
      <c r="I21" s="32" t="s">
        <v>30</v>
      </c>
      <c r="J21" s="32" t="s">
        <v>30</v>
      </c>
    </row>
    <row r="22" spans="1:10" ht="12.75" customHeight="1">
      <c r="A22" s="56" t="s">
        <v>201</v>
      </c>
      <c r="B22" s="32" t="s">
        <v>207</v>
      </c>
      <c r="C22" s="32" t="s">
        <v>208</v>
      </c>
      <c r="D22" s="32" t="s">
        <v>31</v>
      </c>
      <c r="E22" s="32">
        <v>1</v>
      </c>
      <c r="F22" s="144">
        <v>971</v>
      </c>
      <c r="G22" s="32" t="s">
        <v>30</v>
      </c>
      <c r="H22" s="32" t="s">
        <v>30</v>
      </c>
      <c r="I22" s="32" t="s">
        <v>30</v>
      </c>
      <c r="J22" s="32" t="s">
        <v>30</v>
      </c>
    </row>
    <row r="23" spans="1:10" ht="18" customHeight="1">
      <c r="A23" s="56" t="s">
        <v>201</v>
      </c>
      <c r="B23" s="32" t="s">
        <v>209</v>
      </c>
      <c r="C23" s="32" t="s">
        <v>210</v>
      </c>
      <c r="D23" s="32" t="s">
        <v>31</v>
      </c>
      <c r="E23" s="32">
        <v>1</v>
      </c>
      <c r="F23" s="144">
        <v>2506</v>
      </c>
      <c r="G23" s="32" t="s">
        <v>30</v>
      </c>
      <c r="H23" s="32" t="s">
        <v>30</v>
      </c>
      <c r="I23" s="32" t="s">
        <v>30</v>
      </c>
      <c r="J23" s="32" t="s">
        <v>30</v>
      </c>
    </row>
    <row r="24" spans="1:10" ht="12.75" customHeight="1">
      <c r="A24" s="56" t="s">
        <v>201</v>
      </c>
      <c r="B24" s="32" t="s">
        <v>211</v>
      </c>
      <c r="C24" s="32" t="s">
        <v>212</v>
      </c>
      <c r="D24" s="32" t="s">
        <v>31</v>
      </c>
      <c r="E24" s="32">
        <v>1</v>
      </c>
      <c r="F24" s="144">
        <v>739</v>
      </c>
      <c r="G24" s="32" t="s">
        <v>30</v>
      </c>
      <c r="H24" s="32" t="s">
        <v>30</v>
      </c>
      <c r="I24" s="32" t="s">
        <v>30</v>
      </c>
      <c r="J24" s="32" t="s">
        <v>30</v>
      </c>
    </row>
    <row r="25" spans="1:10" ht="12.75" customHeight="1">
      <c r="A25" s="56" t="s">
        <v>201</v>
      </c>
      <c r="B25" s="32" t="s">
        <v>213</v>
      </c>
      <c r="C25" s="32" t="s">
        <v>214</v>
      </c>
      <c r="D25" s="32" t="s">
        <v>31</v>
      </c>
      <c r="E25" s="32">
        <v>1</v>
      </c>
      <c r="F25" s="144">
        <v>607</v>
      </c>
      <c r="G25" s="32" t="s">
        <v>30</v>
      </c>
      <c r="H25" s="32" t="s">
        <v>30</v>
      </c>
      <c r="I25" s="32" t="s">
        <v>30</v>
      </c>
      <c r="J25" s="32" t="s">
        <v>30</v>
      </c>
    </row>
    <row r="26" spans="1:10" ht="12.75" customHeight="1">
      <c r="A26" s="56" t="s">
        <v>201</v>
      </c>
      <c r="B26" s="32" t="s">
        <v>215</v>
      </c>
      <c r="C26" s="32" t="s">
        <v>216</v>
      </c>
      <c r="D26" s="32" t="s">
        <v>31</v>
      </c>
      <c r="E26" s="32">
        <v>1</v>
      </c>
      <c r="F26" s="144">
        <v>295</v>
      </c>
      <c r="G26" s="32" t="s">
        <v>30</v>
      </c>
      <c r="H26" s="32" t="s">
        <v>30</v>
      </c>
      <c r="I26" s="32" t="s">
        <v>30</v>
      </c>
      <c r="J26" s="32" t="s">
        <v>30</v>
      </c>
    </row>
    <row r="27" spans="1:10" ht="12.75" customHeight="1">
      <c r="A27" s="56" t="s">
        <v>201</v>
      </c>
      <c r="B27" s="32" t="s">
        <v>217</v>
      </c>
      <c r="C27" s="32" t="s">
        <v>218</v>
      </c>
      <c r="D27" s="32" t="s">
        <v>31</v>
      </c>
      <c r="E27" s="32">
        <v>1</v>
      </c>
      <c r="F27" s="144">
        <v>468</v>
      </c>
      <c r="G27" s="32" t="s">
        <v>30</v>
      </c>
      <c r="H27" s="32" t="s">
        <v>30</v>
      </c>
      <c r="I27" s="32" t="s">
        <v>30</v>
      </c>
      <c r="J27" s="32" t="s">
        <v>30</v>
      </c>
    </row>
    <row r="28" spans="1:10" ht="12.75" customHeight="1">
      <c r="A28" s="56" t="s">
        <v>201</v>
      </c>
      <c r="B28" s="32" t="s">
        <v>219</v>
      </c>
      <c r="C28" s="32" t="s">
        <v>220</v>
      </c>
      <c r="D28" s="32" t="s">
        <v>31</v>
      </c>
      <c r="E28" s="32">
        <v>1</v>
      </c>
      <c r="F28" s="144">
        <v>2395</v>
      </c>
      <c r="G28" s="32" t="s">
        <v>30</v>
      </c>
      <c r="H28" s="32" t="s">
        <v>30</v>
      </c>
      <c r="I28" s="32" t="s">
        <v>30</v>
      </c>
      <c r="J28" s="32" t="s">
        <v>30</v>
      </c>
    </row>
    <row r="29" spans="1:10" ht="12.75" customHeight="1">
      <c r="A29" s="56" t="s">
        <v>201</v>
      </c>
      <c r="B29" s="32" t="s">
        <v>221</v>
      </c>
      <c r="C29" s="32" t="s">
        <v>222</v>
      </c>
      <c r="D29" s="32" t="s">
        <v>31</v>
      </c>
      <c r="E29" s="32">
        <v>1</v>
      </c>
      <c r="F29" s="144">
        <v>413</v>
      </c>
      <c r="G29" s="32" t="s">
        <v>30</v>
      </c>
      <c r="H29" s="32" t="s">
        <v>30</v>
      </c>
      <c r="I29" s="32" t="s">
        <v>30</v>
      </c>
      <c r="J29" s="32" t="s">
        <v>30</v>
      </c>
    </row>
    <row r="30" spans="1:10" ht="12.75" customHeight="1">
      <c r="A30" s="56" t="s">
        <v>201</v>
      </c>
      <c r="B30" s="32" t="s">
        <v>223</v>
      </c>
      <c r="C30" s="32" t="s">
        <v>224</v>
      </c>
      <c r="D30" s="32" t="s">
        <v>31</v>
      </c>
      <c r="E30" s="32">
        <v>1</v>
      </c>
      <c r="F30" s="144">
        <v>1219</v>
      </c>
      <c r="G30" s="32" t="s">
        <v>30</v>
      </c>
      <c r="H30" s="32" t="s">
        <v>30</v>
      </c>
      <c r="I30" s="32" t="s">
        <v>30</v>
      </c>
      <c r="J30" s="32" t="s">
        <v>30</v>
      </c>
    </row>
    <row r="31" spans="1:10" ht="12.75" customHeight="1">
      <c r="A31" s="56" t="s">
        <v>201</v>
      </c>
      <c r="B31" s="32" t="s">
        <v>225</v>
      </c>
      <c r="C31" s="32" t="s">
        <v>226</v>
      </c>
      <c r="D31" s="32" t="s">
        <v>31</v>
      </c>
      <c r="E31" s="32">
        <v>1</v>
      </c>
      <c r="F31" s="144">
        <v>607</v>
      </c>
      <c r="G31" s="32" t="s">
        <v>30</v>
      </c>
      <c r="H31" s="32" t="s">
        <v>30</v>
      </c>
      <c r="I31" s="32" t="s">
        <v>30</v>
      </c>
      <c r="J31" s="32" t="s">
        <v>30</v>
      </c>
    </row>
    <row r="32" spans="1:10" ht="12.75" customHeight="1">
      <c r="A32" s="56" t="s">
        <v>201</v>
      </c>
      <c r="B32" s="32" t="s">
        <v>227</v>
      </c>
      <c r="C32" s="32" t="s">
        <v>228</v>
      </c>
      <c r="D32" s="32" t="s">
        <v>31</v>
      </c>
      <c r="E32" s="32">
        <v>1</v>
      </c>
      <c r="F32" s="144">
        <v>964</v>
      </c>
      <c r="G32" s="32" t="s">
        <v>35</v>
      </c>
      <c r="H32" s="32" t="s">
        <v>35</v>
      </c>
      <c r="I32" s="32" t="s">
        <v>35</v>
      </c>
      <c r="J32" s="32" t="s">
        <v>35</v>
      </c>
    </row>
    <row r="33" spans="1:10" ht="12.75" customHeight="1">
      <c r="A33" s="56" t="s">
        <v>201</v>
      </c>
      <c r="B33" s="32" t="s">
        <v>229</v>
      </c>
      <c r="C33" s="32" t="s">
        <v>230</v>
      </c>
      <c r="D33" s="32" t="s">
        <v>31</v>
      </c>
      <c r="E33" s="32">
        <v>1</v>
      </c>
      <c r="F33" s="144">
        <v>1444</v>
      </c>
      <c r="G33" s="32" t="s">
        <v>30</v>
      </c>
      <c r="H33" s="32" t="s">
        <v>30</v>
      </c>
      <c r="I33" s="32" t="s">
        <v>30</v>
      </c>
      <c r="J33" s="32" t="s">
        <v>30</v>
      </c>
    </row>
    <row r="34" spans="1:10" ht="12.75" customHeight="1">
      <c r="A34" s="56" t="s">
        <v>201</v>
      </c>
      <c r="B34" s="32" t="s">
        <v>231</v>
      </c>
      <c r="C34" s="32" t="s">
        <v>232</v>
      </c>
      <c r="D34" s="32" t="s">
        <v>31</v>
      </c>
      <c r="E34" s="32">
        <v>1</v>
      </c>
      <c r="F34" s="144">
        <v>2453</v>
      </c>
      <c r="G34" s="32" t="s">
        <v>30</v>
      </c>
      <c r="H34" s="32" t="s">
        <v>30</v>
      </c>
      <c r="I34" s="32" t="s">
        <v>30</v>
      </c>
      <c r="J34" s="32" t="s">
        <v>30</v>
      </c>
    </row>
    <row r="35" spans="1:10" ht="12.75" customHeight="1">
      <c r="A35" s="56" t="s">
        <v>201</v>
      </c>
      <c r="B35" s="32" t="s">
        <v>233</v>
      </c>
      <c r="C35" s="32" t="s">
        <v>234</v>
      </c>
      <c r="D35" s="32" t="s">
        <v>204</v>
      </c>
      <c r="E35" s="32">
        <v>1</v>
      </c>
      <c r="F35" s="144">
        <v>3001</v>
      </c>
      <c r="G35" s="32" t="s">
        <v>30</v>
      </c>
      <c r="H35" s="32" t="s">
        <v>30</v>
      </c>
      <c r="I35" s="32" t="s">
        <v>30</v>
      </c>
      <c r="J35" s="32" t="s">
        <v>30</v>
      </c>
    </row>
    <row r="36" spans="1:10" ht="12.75" customHeight="1">
      <c r="A36" s="56" t="s">
        <v>201</v>
      </c>
      <c r="B36" s="32" t="s">
        <v>235</v>
      </c>
      <c r="C36" s="32" t="s">
        <v>236</v>
      </c>
      <c r="D36" s="32" t="s">
        <v>31</v>
      </c>
      <c r="E36" s="32">
        <v>1</v>
      </c>
      <c r="F36" s="144">
        <v>350</v>
      </c>
      <c r="G36" s="32" t="s">
        <v>30</v>
      </c>
      <c r="H36" s="32" t="s">
        <v>30</v>
      </c>
      <c r="I36" s="32" t="s">
        <v>30</v>
      </c>
      <c r="J36" s="32" t="s">
        <v>30</v>
      </c>
    </row>
    <row r="37" spans="1:10" ht="12.75" customHeight="1">
      <c r="A37" s="56" t="s">
        <v>201</v>
      </c>
      <c r="B37" s="32" t="s">
        <v>237</v>
      </c>
      <c r="C37" s="32" t="s">
        <v>238</v>
      </c>
      <c r="D37" s="32" t="s">
        <v>31</v>
      </c>
      <c r="E37" s="32">
        <v>1</v>
      </c>
      <c r="F37" s="144">
        <v>2929</v>
      </c>
      <c r="G37" s="32" t="s">
        <v>30</v>
      </c>
      <c r="H37" s="32" t="s">
        <v>30</v>
      </c>
      <c r="I37" s="32" t="s">
        <v>30</v>
      </c>
      <c r="J37" s="32" t="s">
        <v>30</v>
      </c>
    </row>
    <row r="38" spans="1:10" ht="12.75" customHeight="1">
      <c r="A38" s="56" t="s">
        <v>201</v>
      </c>
      <c r="B38" s="32" t="s">
        <v>239</v>
      </c>
      <c r="C38" s="32" t="s">
        <v>240</v>
      </c>
      <c r="D38" s="32" t="s">
        <v>204</v>
      </c>
      <c r="E38" s="32">
        <v>1</v>
      </c>
      <c r="F38" s="144">
        <v>906</v>
      </c>
      <c r="G38" s="32" t="s">
        <v>30</v>
      </c>
      <c r="H38" s="32" t="s">
        <v>30</v>
      </c>
      <c r="I38" s="32" t="s">
        <v>30</v>
      </c>
      <c r="J38" s="32" t="s">
        <v>30</v>
      </c>
    </row>
    <row r="39" spans="1:10" ht="12.75" customHeight="1">
      <c r="A39" s="56" t="s">
        <v>201</v>
      </c>
      <c r="B39" s="32" t="s">
        <v>241</v>
      </c>
      <c r="C39" s="32" t="s">
        <v>242</v>
      </c>
      <c r="D39" s="32" t="s">
        <v>31</v>
      </c>
      <c r="E39" s="32">
        <v>1</v>
      </c>
      <c r="F39" s="144">
        <v>324</v>
      </c>
      <c r="G39" s="32" t="s">
        <v>30</v>
      </c>
      <c r="H39" s="32" t="s">
        <v>30</v>
      </c>
      <c r="I39" s="32" t="s">
        <v>30</v>
      </c>
      <c r="J39" s="32" t="s">
        <v>30</v>
      </c>
    </row>
    <row r="40" spans="1:10" ht="12.75" customHeight="1">
      <c r="A40" s="56" t="s">
        <v>201</v>
      </c>
      <c r="B40" s="32" t="s">
        <v>243</v>
      </c>
      <c r="C40" s="32" t="s">
        <v>244</v>
      </c>
      <c r="D40" s="32" t="s">
        <v>31</v>
      </c>
      <c r="E40" s="32">
        <v>1</v>
      </c>
      <c r="F40" s="144">
        <v>153</v>
      </c>
      <c r="G40" s="32" t="s">
        <v>30</v>
      </c>
      <c r="H40" s="32" t="s">
        <v>30</v>
      </c>
      <c r="I40" s="32" t="s">
        <v>30</v>
      </c>
      <c r="J40" s="32" t="s">
        <v>30</v>
      </c>
    </row>
    <row r="41" spans="1:10" ht="12.75" customHeight="1">
      <c r="A41" s="56" t="s">
        <v>201</v>
      </c>
      <c r="B41" s="32" t="s">
        <v>245</v>
      </c>
      <c r="C41" s="32" t="s">
        <v>246</v>
      </c>
      <c r="D41" s="32" t="s">
        <v>31</v>
      </c>
      <c r="E41" s="32">
        <v>1</v>
      </c>
      <c r="F41" s="144">
        <v>613</v>
      </c>
      <c r="G41" s="32" t="s">
        <v>30</v>
      </c>
      <c r="H41" s="32" t="s">
        <v>30</v>
      </c>
      <c r="I41" s="32" t="s">
        <v>30</v>
      </c>
      <c r="J41" s="32" t="s">
        <v>30</v>
      </c>
    </row>
    <row r="42" spans="1:10" ht="12.75" customHeight="1">
      <c r="A42" s="56" t="s">
        <v>201</v>
      </c>
      <c r="B42" s="32" t="s">
        <v>247</v>
      </c>
      <c r="C42" s="32" t="s">
        <v>248</v>
      </c>
      <c r="D42" s="32" t="s">
        <v>31</v>
      </c>
      <c r="E42" s="32">
        <v>1</v>
      </c>
      <c r="F42" s="144">
        <v>1920</v>
      </c>
      <c r="G42" s="32" t="s">
        <v>30</v>
      </c>
      <c r="H42" s="32" t="s">
        <v>30</v>
      </c>
      <c r="I42" s="32" t="s">
        <v>30</v>
      </c>
      <c r="J42" s="32" t="s">
        <v>30</v>
      </c>
    </row>
    <row r="43" spans="1:10" ht="12.75" customHeight="1">
      <c r="A43" s="56" t="s">
        <v>201</v>
      </c>
      <c r="B43" s="32" t="s">
        <v>249</v>
      </c>
      <c r="C43" s="32" t="s">
        <v>250</v>
      </c>
      <c r="D43" s="32" t="s">
        <v>31</v>
      </c>
      <c r="E43" s="32">
        <v>1</v>
      </c>
      <c r="F43" s="144">
        <v>1308</v>
      </c>
      <c r="G43" s="32" t="s">
        <v>30</v>
      </c>
      <c r="H43" s="32" t="s">
        <v>30</v>
      </c>
      <c r="I43" s="32" t="s">
        <v>30</v>
      </c>
      <c r="J43" s="32" t="s">
        <v>30</v>
      </c>
    </row>
    <row r="44" spans="1:10" ht="12.75" customHeight="1">
      <c r="A44" s="56" t="s">
        <v>201</v>
      </c>
      <c r="B44" s="32" t="s">
        <v>251</v>
      </c>
      <c r="C44" s="32" t="s">
        <v>252</v>
      </c>
      <c r="D44" s="32" t="s">
        <v>31</v>
      </c>
      <c r="E44" s="32">
        <v>1</v>
      </c>
      <c r="F44" s="144">
        <v>101</v>
      </c>
      <c r="G44" s="32" t="s">
        <v>30</v>
      </c>
      <c r="H44" s="32" t="s">
        <v>30</v>
      </c>
      <c r="I44" s="32" t="s">
        <v>30</v>
      </c>
      <c r="J44" s="32" t="s">
        <v>30</v>
      </c>
    </row>
    <row r="45" spans="1:10" ht="12.75" customHeight="1">
      <c r="A45" s="56" t="s">
        <v>201</v>
      </c>
      <c r="B45" s="32" t="s">
        <v>253</v>
      </c>
      <c r="C45" s="32" t="s">
        <v>254</v>
      </c>
      <c r="D45" s="32" t="s">
        <v>31</v>
      </c>
      <c r="E45" s="32">
        <v>1</v>
      </c>
      <c r="F45" s="144">
        <v>628</v>
      </c>
      <c r="G45" s="32" t="s">
        <v>30</v>
      </c>
      <c r="H45" s="32" t="s">
        <v>30</v>
      </c>
      <c r="I45" s="32" t="s">
        <v>30</v>
      </c>
      <c r="J45" s="32" t="s">
        <v>30</v>
      </c>
    </row>
    <row r="46" spans="1:10" ht="12.75" customHeight="1">
      <c r="A46" s="137" t="s">
        <v>201</v>
      </c>
      <c r="B46" s="35" t="s">
        <v>255</v>
      </c>
      <c r="C46" s="35" t="s">
        <v>256</v>
      </c>
      <c r="D46" s="35" t="s">
        <v>31</v>
      </c>
      <c r="E46" s="35">
        <v>1</v>
      </c>
      <c r="F46" s="154">
        <v>3654</v>
      </c>
      <c r="G46" s="35" t="s">
        <v>30</v>
      </c>
      <c r="H46" s="35" t="s">
        <v>30</v>
      </c>
      <c r="I46" s="35" t="s">
        <v>30</v>
      </c>
      <c r="J46" s="35" t="s">
        <v>30</v>
      </c>
    </row>
    <row r="47" spans="1:10" ht="12.75" customHeight="1">
      <c r="A47" s="56"/>
      <c r="B47" s="33">
        <f>COUNTA(B20:B46)</f>
        <v>27</v>
      </c>
      <c r="C47" s="32"/>
      <c r="D47" s="47"/>
      <c r="E47" s="79"/>
      <c r="F47" s="54">
        <f>SUM(F20:F46)</f>
        <v>34090</v>
      </c>
      <c r="G47" s="47"/>
      <c r="H47" s="47"/>
      <c r="I47" s="47"/>
      <c r="J47" s="47"/>
    </row>
    <row r="48" spans="1:10" ht="12.75" customHeight="1">
      <c r="A48" s="56"/>
      <c r="B48" s="33"/>
      <c r="C48" s="32"/>
      <c r="D48" s="47"/>
      <c r="E48" s="57"/>
      <c r="G48" s="47"/>
      <c r="H48" s="47"/>
      <c r="I48" s="47"/>
      <c r="J48" s="47"/>
    </row>
    <row r="49" spans="1:10" ht="12.75" customHeight="1">
      <c r="A49" s="32" t="s">
        <v>257</v>
      </c>
      <c r="B49" s="32" t="s">
        <v>258</v>
      </c>
      <c r="C49" s="32" t="s">
        <v>259</v>
      </c>
      <c r="D49" s="32" t="s">
        <v>31</v>
      </c>
      <c r="E49" s="32">
        <v>1</v>
      </c>
      <c r="F49" s="144">
        <v>2227</v>
      </c>
      <c r="G49" s="32" t="s">
        <v>30</v>
      </c>
      <c r="H49" s="32" t="s">
        <v>30</v>
      </c>
      <c r="I49" s="32" t="s">
        <v>30</v>
      </c>
      <c r="J49" s="32" t="s">
        <v>30</v>
      </c>
    </row>
    <row r="50" spans="1:10" ht="12.75" customHeight="1">
      <c r="A50" s="32" t="s">
        <v>257</v>
      </c>
      <c r="B50" s="32" t="s">
        <v>260</v>
      </c>
      <c r="C50" s="32" t="s">
        <v>261</v>
      </c>
      <c r="D50" s="32" t="s">
        <v>31</v>
      </c>
      <c r="E50" s="32">
        <v>1</v>
      </c>
      <c r="F50" s="144">
        <v>2975</v>
      </c>
      <c r="G50" s="32" t="s">
        <v>30</v>
      </c>
      <c r="H50" s="32" t="s">
        <v>30</v>
      </c>
      <c r="I50" s="32" t="s">
        <v>30</v>
      </c>
      <c r="J50" s="32" t="s">
        <v>30</v>
      </c>
    </row>
    <row r="51" spans="1:10" ht="12.75" customHeight="1">
      <c r="A51" s="32" t="s">
        <v>257</v>
      </c>
      <c r="B51" s="32" t="s">
        <v>262</v>
      </c>
      <c r="C51" s="32" t="s">
        <v>263</v>
      </c>
      <c r="D51" s="32" t="s">
        <v>31</v>
      </c>
      <c r="E51" s="32">
        <v>1</v>
      </c>
      <c r="F51" s="144">
        <v>2634</v>
      </c>
      <c r="G51" s="32" t="s">
        <v>30</v>
      </c>
      <c r="H51" s="32" t="s">
        <v>30</v>
      </c>
      <c r="I51" s="32" t="s">
        <v>30</v>
      </c>
      <c r="J51" s="32" t="s">
        <v>30</v>
      </c>
    </row>
    <row r="52" spans="1:10" ht="12.75" customHeight="1">
      <c r="A52" s="32" t="s">
        <v>257</v>
      </c>
      <c r="B52" s="32" t="s">
        <v>264</v>
      </c>
      <c r="C52" s="32" t="s">
        <v>265</v>
      </c>
      <c r="D52" s="32" t="s">
        <v>31</v>
      </c>
      <c r="E52" s="32">
        <v>1</v>
      </c>
      <c r="F52" s="144">
        <v>2286</v>
      </c>
      <c r="G52" s="32" t="s">
        <v>30</v>
      </c>
      <c r="H52" s="32" t="s">
        <v>30</v>
      </c>
      <c r="I52" s="32" t="s">
        <v>30</v>
      </c>
      <c r="J52" s="32" t="s">
        <v>30</v>
      </c>
    </row>
    <row r="53" spans="1:10" ht="12.75" customHeight="1">
      <c r="A53" s="32" t="s">
        <v>257</v>
      </c>
      <c r="B53" s="32" t="s">
        <v>266</v>
      </c>
      <c r="C53" s="32" t="s">
        <v>267</v>
      </c>
      <c r="D53" s="32" t="s">
        <v>31</v>
      </c>
      <c r="E53" s="32">
        <v>1</v>
      </c>
      <c r="F53" s="144">
        <v>1537</v>
      </c>
      <c r="G53" s="32" t="s">
        <v>30</v>
      </c>
      <c r="H53" s="32" t="s">
        <v>30</v>
      </c>
      <c r="I53" s="32" t="s">
        <v>30</v>
      </c>
      <c r="J53" s="32" t="s">
        <v>30</v>
      </c>
    </row>
    <row r="54" spans="1:10" ht="12.75" customHeight="1">
      <c r="A54" s="32" t="s">
        <v>257</v>
      </c>
      <c r="B54" s="32" t="s">
        <v>268</v>
      </c>
      <c r="C54" s="32" t="s">
        <v>269</v>
      </c>
      <c r="D54" s="32" t="s">
        <v>31</v>
      </c>
      <c r="E54" s="32">
        <v>1</v>
      </c>
      <c r="F54" s="144">
        <v>1596</v>
      </c>
      <c r="G54" s="32" t="s">
        <v>30</v>
      </c>
      <c r="H54" s="32" t="s">
        <v>30</v>
      </c>
      <c r="I54" s="32" t="s">
        <v>30</v>
      </c>
      <c r="J54" s="32" t="s">
        <v>30</v>
      </c>
    </row>
    <row r="55" spans="1:10" ht="12.75" customHeight="1">
      <c r="A55" s="32" t="s">
        <v>257</v>
      </c>
      <c r="B55" s="32" t="s">
        <v>270</v>
      </c>
      <c r="C55" s="32" t="s">
        <v>271</v>
      </c>
      <c r="D55" s="32" t="s">
        <v>31</v>
      </c>
      <c r="E55" s="32">
        <v>1</v>
      </c>
      <c r="F55" s="144">
        <v>5531</v>
      </c>
      <c r="G55" s="32" t="s">
        <v>30</v>
      </c>
      <c r="H55" s="32" t="s">
        <v>30</v>
      </c>
      <c r="I55" s="32" t="s">
        <v>30</v>
      </c>
      <c r="J55" s="32" t="s">
        <v>30</v>
      </c>
    </row>
    <row r="56" spans="1:10" ht="12.75" customHeight="1">
      <c r="A56" s="32" t="s">
        <v>257</v>
      </c>
      <c r="B56" s="32" t="s">
        <v>272</v>
      </c>
      <c r="C56" s="32" t="s">
        <v>273</v>
      </c>
      <c r="D56" s="32" t="s">
        <v>31</v>
      </c>
      <c r="E56" s="32">
        <v>1</v>
      </c>
      <c r="F56" s="144">
        <v>363</v>
      </c>
      <c r="G56" s="32" t="s">
        <v>30</v>
      </c>
      <c r="H56" s="32" t="s">
        <v>30</v>
      </c>
      <c r="I56" s="32" t="s">
        <v>30</v>
      </c>
      <c r="J56" s="32" t="s">
        <v>30</v>
      </c>
    </row>
    <row r="57" spans="1:10" ht="12.75" customHeight="1">
      <c r="A57" s="32" t="s">
        <v>257</v>
      </c>
      <c r="B57" s="32" t="s">
        <v>274</v>
      </c>
      <c r="C57" s="32" t="s">
        <v>275</v>
      </c>
      <c r="D57" s="32" t="s">
        <v>31</v>
      </c>
      <c r="E57" s="32">
        <v>1</v>
      </c>
      <c r="F57" s="144">
        <v>1703</v>
      </c>
      <c r="G57" s="32" t="s">
        <v>30</v>
      </c>
      <c r="H57" s="32" t="s">
        <v>30</v>
      </c>
      <c r="I57" s="32" t="s">
        <v>30</v>
      </c>
      <c r="J57" s="32" t="s">
        <v>30</v>
      </c>
    </row>
    <row r="58" spans="1:10" ht="12.75" customHeight="1">
      <c r="A58" s="32" t="s">
        <v>257</v>
      </c>
      <c r="B58" s="32" t="s">
        <v>276</v>
      </c>
      <c r="C58" s="32" t="s">
        <v>277</v>
      </c>
      <c r="D58" s="32" t="s">
        <v>31</v>
      </c>
      <c r="E58" s="32">
        <v>1</v>
      </c>
      <c r="F58" s="144">
        <v>7371</v>
      </c>
      <c r="G58" s="32" t="s">
        <v>30</v>
      </c>
      <c r="H58" s="32" t="s">
        <v>30</v>
      </c>
      <c r="I58" s="32" t="s">
        <v>30</v>
      </c>
      <c r="J58" s="32" t="s">
        <v>30</v>
      </c>
    </row>
    <row r="59" spans="1:10" ht="12.75" customHeight="1">
      <c r="A59" s="32" t="s">
        <v>257</v>
      </c>
      <c r="B59" s="32" t="s">
        <v>278</v>
      </c>
      <c r="C59" s="32" t="s">
        <v>279</v>
      </c>
      <c r="D59" s="32" t="s">
        <v>31</v>
      </c>
      <c r="E59" s="32">
        <v>1</v>
      </c>
      <c r="F59" s="144">
        <v>6496</v>
      </c>
      <c r="G59" s="32" t="s">
        <v>30</v>
      </c>
      <c r="H59" s="32" t="s">
        <v>30</v>
      </c>
      <c r="I59" s="32" t="s">
        <v>30</v>
      </c>
      <c r="J59" s="32" t="s">
        <v>30</v>
      </c>
    </row>
    <row r="60" spans="1:10" ht="12.75" customHeight="1">
      <c r="A60" s="32" t="s">
        <v>257</v>
      </c>
      <c r="B60" s="32" t="s">
        <v>280</v>
      </c>
      <c r="C60" s="32" t="s">
        <v>281</v>
      </c>
      <c r="D60" s="32" t="s">
        <v>31</v>
      </c>
      <c r="E60" s="32">
        <v>1</v>
      </c>
      <c r="F60" s="144">
        <v>3583</v>
      </c>
      <c r="G60" s="32" t="s">
        <v>30</v>
      </c>
      <c r="H60" s="32" t="s">
        <v>30</v>
      </c>
      <c r="I60" s="32" t="s">
        <v>30</v>
      </c>
      <c r="J60" s="32" t="s">
        <v>30</v>
      </c>
    </row>
    <row r="61" spans="1:10" ht="12.75" customHeight="1">
      <c r="A61" s="32" t="s">
        <v>257</v>
      </c>
      <c r="B61" s="32" t="s">
        <v>282</v>
      </c>
      <c r="C61" s="32" t="s">
        <v>283</v>
      </c>
      <c r="D61" s="32" t="s">
        <v>31</v>
      </c>
      <c r="E61" s="32">
        <v>1</v>
      </c>
      <c r="F61" s="144">
        <v>5201</v>
      </c>
      <c r="G61" s="32" t="s">
        <v>30</v>
      </c>
      <c r="H61" s="32" t="s">
        <v>30</v>
      </c>
      <c r="I61" s="32" t="s">
        <v>30</v>
      </c>
      <c r="J61" s="32" t="s">
        <v>30</v>
      </c>
    </row>
    <row r="62" spans="1:10" ht="12.75" customHeight="1">
      <c r="A62" s="32" t="s">
        <v>257</v>
      </c>
      <c r="B62" s="32" t="s">
        <v>284</v>
      </c>
      <c r="C62" s="32" t="s">
        <v>285</v>
      </c>
      <c r="D62" s="32" t="s">
        <v>31</v>
      </c>
      <c r="E62" s="32">
        <v>1</v>
      </c>
      <c r="F62" s="144">
        <v>2383</v>
      </c>
      <c r="G62" s="32" t="s">
        <v>30</v>
      </c>
      <c r="H62" s="32" t="s">
        <v>30</v>
      </c>
      <c r="I62" s="32" t="s">
        <v>30</v>
      </c>
      <c r="J62" s="32" t="s">
        <v>30</v>
      </c>
    </row>
    <row r="63" spans="1:10" ht="12.75" customHeight="1">
      <c r="A63" s="32" t="s">
        <v>257</v>
      </c>
      <c r="B63" s="32" t="s">
        <v>286</v>
      </c>
      <c r="C63" s="32" t="s">
        <v>287</v>
      </c>
      <c r="D63" s="32" t="s">
        <v>31</v>
      </c>
      <c r="E63" s="32">
        <v>1</v>
      </c>
      <c r="F63" s="144">
        <v>742</v>
      </c>
      <c r="G63" s="32" t="s">
        <v>30</v>
      </c>
      <c r="H63" s="32" t="s">
        <v>30</v>
      </c>
      <c r="I63" s="32" t="s">
        <v>30</v>
      </c>
      <c r="J63" s="32" t="s">
        <v>30</v>
      </c>
    </row>
    <row r="64" spans="1:10" ht="12.75" customHeight="1">
      <c r="A64" s="32" t="s">
        <v>257</v>
      </c>
      <c r="B64" s="32" t="s">
        <v>288</v>
      </c>
      <c r="C64" s="32" t="s">
        <v>289</v>
      </c>
      <c r="D64" s="32" t="s">
        <v>31</v>
      </c>
      <c r="E64" s="32">
        <v>1</v>
      </c>
      <c r="F64" s="144">
        <v>2662</v>
      </c>
      <c r="G64" s="32" t="s">
        <v>30</v>
      </c>
      <c r="H64" s="32" t="s">
        <v>30</v>
      </c>
      <c r="I64" s="32" t="s">
        <v>30</v>
      </c>
      <c r="J64" s="32" t="s">
        <v>30</v>
      </c>
    </row>
    <row r="65" spans="1:10" ht="12.75" customHeight="1">
      <c r="A65" s="32" t="s">
        <v>257</v>
      </c>
      <c r="B65" s="32" t="s">
        <v>290</v>
      </c>
      <c r="C65" s="32" t="s">
        <v>291</v>
      </c>
      <c r="D65" s="32" t="s">
        <v>31</v>
      </c>
      <c r="E65" s="32">
        <v>1</v>
      </c>
      <c r="F65" s="144">
        <v>5657</v>
      </c>
      <c r="G65" s="32" t="s">
        <v>30</v>
      </c>
      <c r="H65" s="32" t="s">
        <v>30</v>
      </c>
      <c r="I65" s="32" t="s">
        <v>30</v>
      </c>
      <c r="J65" s="32" t="s">
        <v>30</v>
      </c>
    </row>
    <row r="66" spans="1:10" ht="12.75" customHeight="1">
      <c r="A66" s="32" t="s">
        <v>257</v>
      </c>
      <c r="B66" s="32" t="s">
        <v>292</v>
      </c>
      <c r="C66" s="32" t="s">
        <v>293</v>
      </c>
      <c r="D66" s="32" t="s">
        <v>31</v>
      </c>
      <c r="E66" s="32">
        <v>1</v>
      </c>
      <c r="F66" s="144">
        <v>106</v>
      </c>
      <c r="G66" s="32" t="s">
        <v>30</v>
      </c>
      <c r="H66" s="32" t="s">
        <v>30</v>
      </c>
      <c r="I66" s="32" t="s">
        <v>30</v>
      </c>
      <c r="J66" s="32" t="s">
        <v>30</v>
      </c>
    </row>
    <row r="67" spans="1:10" ht="12.75" customHeight="1">
      <c r="A67" s="35" t="s">
        <v>257</v>
      </c>
      <c r="B67" s="35" t="s">
        <v>294</v>
      </c>
      <c r="C67" s="35" t="s">
        <v>295</v>
      </c>
      <c r="D67" s="35" t="s">
        <v>31</v>
      </c>
      <c r="E67" s="35">
        <v>1</v>
      </c>
      <c r="F67" s="154">
        <v>991</v>
      </c>
      <c r="G67" s="35" t="s">
        <v>30</v>
      </c>
      <c r="H67" s="35" t="s">
        <v>30</v>
      </c>
      <c r="I67" s="35" t="s">
        <v>30</v>
      </c>
      <c r="J67" s="35" t="s">
        <v>30</v>
      </c>
    </row>
    <row r="68" spans="1:10" ht="12.75" customHeight="1">
      <c r="A68" s="56"/>
      <c r="B68" s="33">
        <f>COUNTA(B49:B67)</f>
        <v>19</v>
      </c>
      <c r="C68" s="32"/>
      <c r="D68" s="32"/>
      <c r="E68" s="79"/>
      <c r="F68" s="54">
        <f>SUM(F49:F67)</f>
        <v>56044</v>
      </c>
      <c r="G68" s="32"/>
      <c r="H68" s="32"/>
      <c r="I68" s="32"/>
      <c r="J68" s="32"/>
    </row>
    <row r="69" spans="1:10" ht="12.75" customHeight="1">
      <c r="A69" s="56"/>
      <c r="B69" s="33"/>
      <c r="C69" s="32"/>
      <c r="D69" s="32"/>
      <c r="E69" s="79"/>
      <c r="F69" s="54"/>
      <c r="G69" s="32"/>
      <c r="H69" s="32"/>
      <c r="I69" s="32"/>
      <c r="J69" s="32"/>
    </row>
    <row r="70" spans="1:10" ht="12.75" customHeight="1">
      <c r="A70" s="32" t="s">
        <v>296</v>
      </c>
      <c r="B70" s="32" t="s">
        <v>297</v>
      </c>
      <c r="C70" s="32" t="s">
        <v>298</v>
      </c>
      <c r="D70" s="32" t="s">
        <v>31</v>
      </c>
      <c r="E70" s="32">
        <v>1</v>
      </c>
      <c r="F70" s="144">
        <v>186</v>
      </c>
      <c r="G70" s="32" t="s">
        <v>30</v>
      </c>
      <c r="H70" s="32" t="s">
        <v>30</v>
      </c>
      <c r="I70" s="32" t="s">
        <v>30</v>
      </c>
      <c r="J70" s="32" t="s">
        <v>30</v>
      </c>
    </row>
    <row r="71" spans="1:10" ht="12.75" customHeight="1">
      <c r="A71" s="32" t="s">
        <v>296</v>
      </c>
      <c r="B71" s="32" t="s">
        <v>299</v>
      </c>
      <c r="C71" s="32" t="s">
        <v>300</v>
      </c>
      <c r="D71" s="32" t="s">
        <v>31</v>
      </c>
      <c r="E71" s="32">
        <v>1</v>
      </c>
      <c r="F71" s="144">
        <v>829</v>
      </c>
      <c r="G71" s="32" t="s">
        <v>30</v>
      </c>
      <c r="H71" s="32" t="s">
        <v>30</v>
      </c>
      <c r="I71" s="32" t="s">
        <v>30</v>
      </c>
      <c r="J71" s="32" t="s">
        <v>30</v>
      </c>
    </row>
    <row r="72" spans="1:10" ht="12.75" customHeight="1">
      <c r="A72" s="32" t="s">
        <v>296</v>
      </c>
      <c r="B72" s="32" t="s">
        <v>301</v>
      </c>
      <c r="C72" s="32" t="s">
        <v>302</v>
      </c>
      <c r="D72" s="32" t="s">
        <v>303</v>
      </c>
      <c r="E72" s="32">
        <v>1</v>
      </c>
      <c r="F72" s="144">
        <v>530</v>
      </c>
      <c r="G72" s="32" t="s">
        <v>30</v>
      </c>
      <c r="H72" s="32" t="s">
        <v>30</v>
      </c>
      <c r="I72" s="32" t="s">
        <v>30</v>
      </c>
      <c r="J72" s="32" t="s">
        <v>30</v>
      </c>
    </row>
    <row r="73" spans="1:10" ht="12.75" customHeight="1">
      <c r="A73" s="32" t="s">
        <v>296</v>
      </c>
      <c r="B73" s="32" t="s">
        <v>304</v>
      </c>
      <c r="C73" s="32" t="s">
        <v>305</v>
      </c>
      <c r="D73" s="32" t="s">
        <v>303</v>
      </c>
      <c r="E73" s="32">
        <v>1</v>
      </c>
      <c r="F73" s="144">
        <v>889</v>
      </c>
      <c r="G73" s="32" t="s">
        <v>30</v>
      </c>
      <c r="H73" s="32" t="s">
        <v>30</v>
      </c>
      <c r="I73" s="32" t="s">
        <v>30</v>
      </c>
      <c r="J73" s="32" t="s">
        <v>30</v>
      </c>
    </row>
    <row r="74" spans="1:10" ht="12.75" customHeight="1">
      <c r="A74" s="32" t="s">
        <v>296</v>
      </c>
      <c r="B74" s="32" t="s">
        <v>306</v>
      </c>
      <c r="C74" s="32" t="s">
        <v>307</v>
      </c>
      <c r="D74" s="32" t="s">
        <v>31</v>
      </c>
      <c r="E74" s="32">
        <v>1</v>
      </c>
      <c r="F74" s="144">
        <v>3120</v>
      </c>
      <c r="G74" s="32" t="s">
        <v>30</v>
      </c>
      <c r="H74" s="32" t="s">
        <v>30</v>
      </c>
      <c r="I74" s="32" t="s">
        <v>30</v>
      </c>
      <c r="J74" s="32" t="s">
        <v>30</v>
      </c>
    </row>
    <row r="75" spans="1:10" ht="12.75" customHeight="1">
      <c r="A75" s="32" t="s">
        <v>296</v>
      </c>
      <c r="B75" s="32" t="s">
        <v>308</v>
      </c>
      <c r="C75" s="32" t="s">
        <v>309</v>
      </c>
      <c r="D75" s="32" t="s">
        <v>31</v>
      </c>
      <c r="E75" s="32">
        <v>1</v>
      </c>
      <c r="F75" s="144">
        <v>1951</v>
      </c>
      <c r="G75" s="32" t="s">
        <v>30</v>
      </c>
      <c r="H75" s="32" t="s">
        <v>30</v>
      </c>
      <c r="I75" s="32" t="s">
        <v>30</v>
      </c>
      <c r="J75" s="32" t="s">
        <v>30</v>
      </c>
    </row>
    <row r="76" spans="1:10" ht="12.75" customHeight="1">
      <c r="A76" s="32" t="s">
        <v>296</v>
      </c>
      <c r="B76" s="32" t="s">
        <v>310</v>
      </c>
      <c r="C76" s="32" t="s">
        <v>311</v>
      </c>
      <c r="D76" s="32" t="s">
        <v>303</v>
      </c>
      <c r="E76" s="32">
        <v>1</v>
      </c>
      <c r="F76" s="144">
        <v>6213</v>
      </c>
      <c r="G76" s="32" t="s">
        <v>30</v>
      </c>
      <c r="H76" s="32" t="s">
        <v>30</v>
      </c>
      <c r="I76" s="32" t="s">
        <v>30</v>
      </c>
      <c r="J76" s="32" t="s">
        <v>30</v>
      </c>
    </row>
    <row r="77" spans="1:10" ht="12.75" customHeight="1">
      <c r="A77" s="32" t="s">
        <v>296</v>
      </c>
      <c r="B77" s="32" t="s">
        <v>312</v>
      </c>
      <c r="C77" s="32" t="s">
        <v>313</v>
      </c>
      <c r="D77" s="32" t="s">
        <v>31</v>
      </c>
      <c r="E77" s="32">
        <v>1</v>
      </c>
      <c r="F77" s="144">
        <v>265</v>
      </c>
      <c r="G77" s="32" t="s">
        <v>30</v>
      </c>
      <c r="H77" s="32" t="s">
        <v>30</v>
      </c>
      <c r="I77" s="32" t="s">
        <v>30</v>
      </c>
      <c r="J77" s="32" t="s">
        <v>30</v>
      </c>
    </row>
    <row r="78" spans="1:10" ht="12.75" customHeight="1">
      <c r="A78" s="32" t="s">
        <v>296</v>
      </c>
      <c r="B78" s="32" t="s">
        <v>314</v>
      </c>
      <c r="C78" s="32" t="s">
        <v>315</v>
      </c>
      <c r="D78" s="32" t="s">
        <v>31</v>
      </c>
      <c r="E78" s="32">
        <v>1</v>
      </c>
      <c r="F78" s="144">
        <v>174</v>
      </c>
      <c r="G78" s="32" t="s">
        <v>30</v>
      </c>
      <c r="H78" s="32" t="s">
        <v>30</v>
      </c>
      <c r="I78" s="32" t="s">
        <v>30</v>
      </c>
      <c r="J78" s="32" t="s">
        <v>30</v>
      </c>
    </row>
    <row r="79" spans="1:10" ht="12.75" customHeight="1">
      <c r="A79" s="35" t="s">
        <v>296</v>
      </c>
      <c r="B79" s="35" t="s">
        <v>316</v>
      </c>
      <c r="C79" s="35" t="s">
        <v>317</v>
      </c>
      <c r="D79" s="35" t="s">
        <v>31</v>
      </c>
      <c r="E79" s="35">
        <v>1</v>
      </c>
      <c r="F79" s="154">
        <v>123</v>
      </c>
      <c r="G79" s="35" t="s">
        <v>30</v>
      </c>
      <c r="H79" s="35" t="s">
        <v>30</v>
      </c>
      <c r="I79" s="35" t="s">
        <v>30</v>
      </c>
      <c r="J79" s="35" t="s">
        <v>30</v>
      </c>
    </row>
    <row r="80" spans="1:10" ht="12.75" customHeight="1">
      <c r="A80" s="56"/>
      <c r="B80" s="33">
        <f>COUNTA(B70:B79)</f>
        <v>10</v>
      </c>
      <c r="C80" s="32"/>
      <c r="D80" s="32"/>
      <c r="E80" s="79"/>
      <c r="F80" s="54">
        <f>SUM(F70:F79)</f>
        <v>14280</v>
      </c>
      <c r="G80" s="32"/>
      <c r="H80" s="32"/>
      <c r="I80" s="32"/>
      <c r="J80" s="32"/>
    </row>
    <row r="81" spans="1:10" ht="12.75" customHeight="1">
      <c r="A81" s="56"/>
      <c r="B81" s="33"/>
      <c r="C81" s="32"/>
      <c r="D81" s="32"/>
      <c r="E81" s="79"/>
      <c r="F81" s="54"/>
      <c r="G81" s="32"/>
      <c r="H81" s="32"/>
      <c r="I81" s="32"/>
      <c r="J81" s="32"/>
    </row>
    <row r="82" spans="1:10" ht="12.75" customHeight="1">
      <c r="A82" s="35" t="s">
        <v>318</v>
      </c>
      <c r="B82" s="35" t="s">
        <v>319</v>
      </c>
      <c r="C82" s="35" t="s">
        <v>320</v>
      </c>
      <c r="D82" s="35" t="s">
        <v>31</v>
      </c>
      <c r="E82" s="35">
        <v>1</v>
      </c>
      <c r="F82" s="154">
        <v>3250</v>
      </c>
      <c r="G82" s="35" t="s">
        <v>30</v>
      </c>
      <c r="H82" s="35" t="s">
        <v>30</v>
      </c>
      <c r="I82" s="35" t="s">
        <v>30</v>
      </c>
      <c r="J82" s="35" t="s">
        <v>30</v>
      </c>
    </row>
    <row r="83" spans="1:10" ht="12.75" customHeight="1">
      <c r="A83" s="56"/>
      <c r="B83" s="33">
        <f>COUNTA(B82:B82)</f>
        <v>1</v>
      </c>
      <c r="C83" s="32"/>
      <c r="D83" s="32"/>
      <c r="E83" s="79"/>
      <c r="F83" s="54">
        <f>SUM(F82:F82)</f>
        <v>3250</v>
      </c>
      <c r="G83" s="32"/>
      <c r="H83" s="32"/>
      <c r="I83" s="32"/>
      <c r="J83" s="32"/>
    </row>
    <row r="84" spans="1:10" ht="12.75" customHeight="1">
      <c r="A84" s="56"/>
      <c r="B84" s="33"/>
      <c r="C84" s="32"/>
      <c r="D84" s="32"/>
      <c r="E84" s="79"/>
      <c r="F84" s="54"/>
      <c r="G84" s="32"/>
      <c r="H84" s="32"/>
      <c r="I84" s="32"/>
      <c r="J84" s="32"/>
    </row>
    <row r="85" spans="1:10" ht="12.75" customHeight="1">
      <c r="A85" s="32" t="s">
        <v>321</v>
      </c>
      <c r="B85" s="32" t="s">
        <v>322</v>
      </c>
      <c r="C85" s="32" t="s">
        <v>323</v>
      </c>
      <c r="D85" s="32" t="s">
        <v>31</v>
      </c>
      <c r="E85" s="32">
        <v>1</v>
      </c>
      <c r="F85" s="144">
        <v>1363</v>
      </c>
      <c r="G85" s="32" t="s">
        <v>30</v>
      </c>
      <c r="H85" s="32" t="s">
        <v>30</v>
      </c>
      <c r="I85" s="32" t="s">
        <v>30</v>
      </c>
      <c r="J85" s="32" t="s">
        <v>30</v>
      </c>
    </row>
    <row r="86" spans="1:10" ht="12.75" customHeight="1">
      <c r="A86" s="32" t="s">
        <v>321</v>
      </c>
      <c r="B86" s="32" t="s">
        <v>324</v>
      </c>
      <c r="C86" s="32" t="s">
        <v>325</v>
      </c>
      <c r="D86" s="32" t="s">
        <v>31</v>
      </c>
      <c r="E86" s="32">
        <v>1</v>
      </c>
      <c r="F86" s="144">
        <v>154</v>
      </c>
      <c r="G86" s="32" t="s">
        <v>30</v>
      </c>
      <c r="H86" s="32" t="s">
        <v>30</v>
      </c>
      <c r="I86" s="32" t="s">
        <v>30</v>
      </c>
      <c r="J86" s="32" t="s">
        <v>30</v>
      </c>
    </row>
    <row r="87" spans="1:10" ht="12.75" customHeight="1">
      <c r="A87" s="32" t="s">
        <v>321</v>
      </c>
      <c r="B87" s="32" t="s">
        <v>326</v>
      </c>
      <c r="C87" s="32" t="s">
        <v>327</v>
      </c>
      <c r="D87" s="32" t="s">
        <v>31</v>
      </c>
      <c r="E87" s="32">
        <v>1</v>
      </c>
      <c r="F87" s="144">
        <v>107</v>
      </c>
      <c r="G87" s="32" t="s">
        <v>30</v>
      </c>
      <c r="H87" s="32" t="s">
        <v>30</v>
      </c>
      <c r="I87" s="32" t="s">
        <v>30</v>
      </c>
      <c r="J87" s="32" t="s">
        <v>30</v>
      </c>
    </row>
    <row r="88" spans="1:10" ht="12.75" customHeight="1">
      <c r="A88" s="32" t="s">
        <v>321</v>
      </c>
      <c r="B88" s="32" t="s">
        <v>328</v>
      </c>
      <c r="C88" s="32" t="s">
        <v>329</v>
      </c>
      <c r="D88" s="32" t="s">
        <v>31</v>
      </c>
      <c r="E88" s="32">
        <v>1</v>
      </c>
      <c r="F88" s="144">
        <v>5259</v>
      </c>
      <c r="G88" s="32" t="s">
        <v>30</v>
      </c>
      <c r="H88" s="32" t="s">
        <v>30</v>
      </c>
      <c r="I88" s="32" t="s">
        <v>30</v>
      </c>
      <c r="J88" s="32" t="s">
        <v>30</v>
      </c>
    </row>
    <row r="89" spans="1:10" ht="12.75" customHeight="1">
      <c r="A89" s="32" t="s">
        <v>321</v>
      </c>
      <c r="B89" s="32" t="s">
        <v>330</v>
      </c>
      <c r="C89" s="32" t="s">
        <v>331</v>
      </c>
      <c r="D89" s="32" t="s">
        <v>31</v>
      </c>
      <c r="E89" s="32">
        <v>1</v>
      </c>
      <c r="F89" s="144">
        <v>118</v>
      </c>
      <c r="G89" s="32" t="s">
        <v>30</v>
      </c>
      <c r="H89" s="32" t="s">
        <v>30</v>
      </c>
      <c r="I89" s="32" t="s">
        <v>30</v>
      </c>
      <c r="J89" s="32" t="s">
        <v>30</v>
      </c>
    </row>
    <row r="90" spans="1:10" ht="12.75" customHeight="1">
      <c r="A90" s="32" t="s">
        <v>321</v>
      </c>
      <c r="B90" s="32" t="s">
        <v>332</v>
      </c>
      <c r="C90" s="32" t="s">
        <v>333</v>
      </c>
      <c r="D90" s="32" t="s">
        <v>31</v>
      </c>
      <c r="E90" s="32">
        <v>1</v>
      </c>
      <c r="F90" s="144">
        <v>123</v>
      </c>
      <c r="G90" s="32" t="s">
        <v>30</v>
      </c>
      <c r="H90" s="32" t="s">
        <v>30</v>
      </c>
      <c r="I90" s="32" t="s">
        <v>30</v>
      </c>
      <c r="J90" s="32" t="s">
        <v>30</v>
      </c>
    </row>
    <row r="91" spans="1:10" ht="12.75" customHeight="1">
      <c r="A91" s="32" t="s">
        <v>321</v>
      </c>
      <c r="B91" s="32" t="s">
        <v>334</v>
      </c>
      <c r="C91" s="32" t="s">
        <v>335</v>
      </c>
      <c r="D91" s="32" t="s">
        <v>31</v>
      </c>
      <c r="E91" s="32">
        <v>1</v>
      </c>
      <c r="F91" s="144">
        <v>93</v>
      </c>
      <c r="G91" s="32" t="s">
        <v>30</v>
      </c>
      <c r="H91" s="32" t="s">
        <v>30</v>
      </c>
      <c r="I91" s="32" t="s">
        <v>30</v>
      </c>
      <c r="J91" s="32" t="s">
        <v>30</v>
      </c>
    </row>
    <row r="92" spans="1:10" ht="12.75" customHeight="1">
      <c r="A92" s="32" t="s">
        <v>321</v>
      </c>
      <c r="B92" s="32" t="s">
        <v>336</v>
      </c>
      <c r="C92" s="32" t="s">
        <v>337</v>
      </c>
      <c r="D92" s="32" t="s">
        <v>31</v>
      </c>
      <c r="E92" s="32">
        <v>1</v>
      </c>
      <c r="F92" s="144">
        <v>115</v>
      </c>
      <c r="G92" s="32" t="s">
        <v>30</v>
      </c>
      <c r="H92" s="32" t="s">
        <v>30</v>
      </c>
      <c r="I92" s="32" t="s">
        <v>30</v>
      </c>
      <c r="J92" s="32" t="s">
        <v>30</v>
      </c>
    </row>
    <row r="93" spans="1:10" ht="12.75" customHeight="1">
      <c r="A93" s="32" t="s">
        <v>321</v>
      </c>
      <c r="B93" s="32" t="s">
        <v>338</v>
      </c>
      <c r="C93" s="32" t="s">
        <v>339</v>
      </c>
      <c r="D93" s="32" t="s">
        <v>31</v>
      </c>
      <c r="E93" s="32">
        <v>1</v>
      </c>
      <c r="F93" s="144">
        <v>380</v>
      </c>
      <c r="G93" s="32" t="s">
        <v>30</v>
      </c>
      <c r="H93" s="32" t="s">
        <v>30</v>
      </c>
      <c r="I93" s="32" t="s">
        <v>30</v>
      </c>
      <c r="J93" s="32" t="s">
        <v>30</v>
      </c>
    </row>
    <row r="94" spans="1:10" ht="12.75" customHeight="1">
      <c r="A94" s="32" t="s">
        <v>321</v>
      </c>
      <c r="B94" s="32" t="s">
        <v>340</v>
      </c>
      <c r="C94" s="32" t="s">
        <v>341</v>
      </c>
      <c r="D94" s="32" t="s">
        <v>31</v>
      </c>
      <c r="E94" s="32">
        <v>1</v>
      </c>
      <c r="F94" s="144">
        <v>79</v>
      </c>
      <c r="G94" s="32" t="s">
        <v>30</v>
      </c>
      <c r="H94" s="32" t="s">
        <v>30</v>
      </c>
      <c r="I94" s="32" t="s">
        <v>30</v>
      </c>
      <c r="J94" s="32" t="s">
        <v>30</v>
      </c>
    </row>
    <row r="95" spans="1:10" ht="12.75" customHeight="1">
      <c r="A95" s="32" t="s">
        <v>321</v>
      </c>
      <c r="B95" s="32" t="s">
        <v>342</v>
      </c>
      <c r="C95" s="32" t="s">
        <v>343</v>
      </c>
      <c r="D95" s="32" t="s">
        <v>31</v>
      </c>
      <c r="E95" s="32">
        <v>1</v>
      </c>
      <c r="F95" s="144">
        <v>107</v>
      </c>
      <c r="G95" s="32" t="s">
        <v>30</v>
      </c>
      <c r="H95" s="32" t="s">
        <v>30</v>
      </c>
      <c r="I95" s="32" t="s">
        <v>30</v>
      </c>
      <c r="J95" s="32" t="s">
        <v>30</v>
      </c>
    </row>
    <row r="96" spans="1:10" ht="12.75" customHeight="1">
      <c r="A96" s="32" t="s">
        <v>321</v>
      </c>
      <c r="B96" s="32" t="s">
        <v>344</v>
      </c>
      <c r="C96" s="32" t="s">
        <v>345</v>
      </c>
      <c r="D96" s="32" t="s">
        <v>31</v>
      </c>
      <c r="E96" s="32">
        <v>1</v>
      </c>
      <c r="F96" s="144">
        <v>126</v>
      </c>
      <c r="G96" s="32" t="s">
        <v>30</v>
      </c>
      <c r="H96" s="32" t="s">
        <v>30</v>
      </c>
      <c r="I96" s="32" t="s">
        <v>30</v>
      </c>
      <c r="J96" s="32" t="s">
        <v>30</v>
      </c>
    </row>
    <row r="97" spans="1:10" ht="12.75" customHeight="1">
      <c r="A97" s="32" t="s">
        <v>321</v>
      </c>
      <c r="B97" s="32" t="s">
        <v>346</v>
      </c>
      <c r="C97" s="32" t="s">
        <v>347</v>
      </c>
      <c r="D97" s="32" t="s">
        <v>31</v>
      </c>
      <c r="E97" s="32">
        <v>1</v>
      </c>
      <c r="F97" s="144">
        <v>102</v>
      </c>
      <c r="G97" s="32" t="s">
        <v>30</v>
      </c>
      <c r="H97" s="32" t="s">
        <v>30</v>
      </c>
      <c r="I97" s="32" t="s">
        <v>30</v>
      </c>
      <c r="J97" s="32" t="s">
        <v>30</v>
      </c>
    </row>
    <row r="98" spans="1:10" ht="12.75" customHeight="1">
      <c r="A98" s="32" t="s">
        <v>321</v>
      </c>
      <c r="B98" s="32" t="s">
        <v>348</v>
      </c>
      <c r="C98" s="32" t="s">
        <v>349</v>
      </c>
      <c r="D98" s="32" t="s">
        <v>31</v>
      </c>
      <c r="E98" s="32">
        <v>1</v>
      </c>
      <c r="F98" s="144">
        <v>1337</v>
      </c>
      <c r="G98" s="32" t="s">
        <v>30</v>
      </c>
      <c r="H98" s="32" t="s">
        <v>30</v>
      </c>
      <c r="I98" s="32" t="s">
        <v>30</v>
      </c>
      <c r="J98" s="32" t="s">
        <v>30</v>
      </c>
    </row>
    <row r="99" spans="1:10" ht="12.75" customHeight="1">
      <c r="A99" s="32" t="s">
        <v>321</v>
      </c>
      <c r="B99" s="32" t="s">
        <v>350</v>
      </c>
      <c r="C99" s="32" t="s">
        <v>351</v>
      </c>
      <c r="D99" s="32" t="s">
        <v>31</v>
      </c>
      <c r="E99" s="32">
        <v>1</v>
      </c>
      <c r="F99" s="144">
        <v>90</v>
      </c>
      <c r="G99" s="32" t="s">
        <v>30</v>
      </c>
      <c r="H99" s="32" t="s">
        <v>30</v>
      </c>
      <c r="I99" s="32" t="s">
        <v>30</v>
      </c>
      <c r="J99" s="32" t="s">
        <v>30</v>
      </c>
    </row>
    <row r="100" spans="1:10" ht="12.75" customHeight="1">
      <c r="A100" s="32" t="s">
        <v>321</v>
      </c>
      <c r="B100" s="32" t="s">
        <v>352</v>
      </c>
      <c r="C100" s="32" t="s">
        <v>353</v>
      </c>
      <c r="D100" s="32" t="s">
        <v>31</v>
      </c>
      <c r="E100" s="32">
        <v>1</v>
      </c>
      <c r="F100" s="144">
        <v>107</v>
      </c>
      <c r="G100" s="32" t="s">
        <v>30</v>
      </c>
      <c r="H100" s="32" t="s">
        <v>30</v>
      </c>
      <c r="I100" s="32" t="s">
        <v>30</v>
      </c>
      <c r="J100" s="32" t="s">
        <v>30</v>
      </c>
    </row>
    <row r="101" spans="1:10" ht="12.75" customHeight="1">
      <c r="A101" s="32" t="s">
        <v>321</v>
      </c>
      <c r="B101" s="32" t="s">
        <v>354</v>
      </c>
      <c r="C101" s="32" t="s">
        <v>355</v>
      </c>
      <c r="D101" s="32" t="s">
        <v>31</v>
      </c>
      <c r="E101" s="32">
        <v>1</v>
      </c>
      <c r="F101" s="144">
        <v>125</v>
      </c>
      <c r="G101" s="32" t="s">
        <v>30</v>
      </c>
      <c r="H101" s="32" t="s">
        <v>30</v>
      </c>
      <c r="I101" s="32" t="s">
        <v>30</v>
      </c>
      <c r="J101" s="32" t="s">
        <v>30</v>
      </c>
    </row>
    <row r="102" spans="1:10" ht="12.75" customHeight="1">
      <c r="A102" s="32" t="s">
        <v>321</v>
      </c>
      <c r="B102" s="32" t="s">
        <v>356</v>
      </c>
      <c r="C102" s="32" t="s">
        <v>357</v>
      </c>
      <c r="D102" s="32" t="s">
        <v>31</v>
      </c>
      <c r="E102" s="32">
        <v>1</v>
      </c>
      <c r="F102" s="144">
        <v>95</v>
      </c>
      <c r="G102" s="32" t="s">
        <v>30</v>
      </c>
      <c r="H102" s="32" t="s">
        <v>30</v>
      </c>
      <c r="I102" s="32" t="s">
        <v>30</v>
      </c>
      <c r="J102" s="32" t="s">
        <v>30</v>
      </c>
    </row>
    <row r="103" spans="1:10" ht="12.75" customHeight="1">
      <c r="A103" s="32" t="s">
        <v>321</v>
      </c>
      <c r="B103" s="32" t="s">
        <v>358</v>
      </c>
      <c r="C103" s="32" t="s">
        <v>359</v>
      </c>
      <c r="D103" s="32" t="s">
        <v>31</v>
      </c>
      <c r="E103" s="32">
        <v>1</v>
      </c>
      <c r="F103" s="144">
        <v>102</v>
      </c>
      <c r="G103" s="32" t="s">
        <v>30</v>
      </c>
      <c r="H103" s="32" t="s">
        <v>30</v>
      </c>
      <c r="I103" s="32" t="s">
        <v>30</v>
      </c>
      <c r="J103" s="32" t="s">
        <v>30</v>
      </c>
    </row>
    <row r="104" spans="1:10" ht="12.75" customHeight="1">
      <c r="A104" s="32" t="s">
        <v>321</v>
      </c>
      <c r="B104" s="32" t="s">
        <v>360</v>
      </c>
      <c r="C104" s="32" t="s">
        <v>361</v>
      </c>
      <c r="D104" s="32" t="s">
        <v>31</v>
      </c>
      <c r="E104" s="32">
        <v>1</v>
      </c>
      <c r="F104" s="144">
        <v>92</v>
      </c>
      <c r="G104" s="32" t="s">
        <v>30</v>
      </c>
      <c r="H104" s="32" t="s">
        <v>30</v>
      </c>
      <c r="I104" s="32" t="s">
        <v>30</v>
      </c>
      <c r="J104" s="32" t="s">
        <v>30</v>
      </c>
    </row>
    <row r="105" spans="1:10" ht="12.75" customHeight="1">
      <c r="A105" s="32" t="s">
        <v>321</v>
      </c>
      <c r="B105" s="32" t="s">
        <v>362</v>
      </c>
      <c r="C105" s="32" t="s">
        <v>363</v>
      </c>
      <c r="D105" s="32" t="s">
        <v>31</v>
      </c>
      <c r="E105" s="32">
        <v>1</v>
      </c>
      <c r="F105" s="144">
        <v>97</v>
      </c>
      <c r="G105" s="32" t="s">
        <v>30</v>
      </c>
      <c r="H105" s="32" t="s">
        <v>30</v>
      </c>
      <c r="I105" s="32" t="s">
        <v>30</v>
      </c>
      <c r="J105" s="32" t="s">
        <v>30</v>
      </c>
    </row>
    <row r="106" spans="1:10" ht="12.75" customHeight="1">
      <c r="A106" s="32" t="s">
        <v>321</v>
      </c>
      <c r="B106" s="32" t="s">
        <v>364</v>
      </c>
      <c r="C106" s="32" t="s">
        <v>365</v>
      </c>
      <c r="D106" s="32" t="s">
        <v>31</v>
      </c>
      <c r="E106" s="32">
        <v>1</v>
      </c>
      <c r="F106" s="144">
        <v>196</v>
      </c>
      <c r="G106" s="32" t="s">
        <v>30</v>
      </c>
      <c r="H106" s="32" t="s">
        <v>30</v>
      </c>
      <c r="I106" s="32" t="s">
        <v>30</v>
      </c>
      <c r="J106" s="32" t="s">
        <v>30</v>
      </c>
    </row>
    <row r="107" spans="1:10" ht="12.75" customHeight="1">
      <c r="A107" s="32" t="s">
        <v>321</v>
      </c>
      <c r="B107" s="32" t="s">
        <v>366</v>
      </c>
      <c r="C107" s="32" t="s">
        <v>367</v>
      </c>
      <c r="D107" s="32" t="s">
        <v>31</v>
      </c>
      <c r="E107" s="32">
        <v>1</v>
      </c>
      <c r="F107" s="144">
        <v>5460</v>
      </c>
      <c r="G107" s="32" t="s">
        <v>30</v>
      </c>
      <c r="H107" s="32" t="s">
        <v>30</v>
      </c>
      <c r="I107" s="32" t="s">
        <v>30</v>
      </c>
      <c r="J107" s="32" t="s">
        <v>30</v>
      </c>
    </row>
    <row r="108" spans="1:10" ht="12.75" customHeight="1">
      <c r="A108" s="32" t="s">
        <v>321</v>
      </c>
      <c r="B108" s="32" t="s">
        <v>368</v>
      </c>
      <c r="C108" s="32" t="s">
        <v>369</v>
      </c>
      <c r="D108" s="32" t="s">
        <v>31</v>
      </c>
      <c r="E108" s="32">
        <v>1</v>
      </c>
      <c r="F108" s="144">
        <v>9456</v>
      </c>
      <c r="G108" s="32" t="s">
        <v>30</v>
      </c>
      <c r="H108" s="32" t="s">
        <v>30</v>
      </c>
      <c r="I108" s="32" t="s">
        <v>30</v>
      </c>
      <c r="J108" s="32" t="s">
        <v>30</v>
      </c>
    </row>
    <row r="109" spans="1:10" ht="12.75" customHeight="1">
      <c r="A109" s="32" t="s">
        <v>321</v>
      </c>
      <c r="B109" s="32" t="s">
        <v>370</v>
      </c>
      <c r="C109" s="32" t="s">
        <v>371</v>
      </c>
      <c r="D109" s="32" t="s">
        <v>31</v>
      </c>
      <c r="E109" s="32">
        <v>1</v>
      </c>
      <c r="F109" s="144">
        <v>85</v>
      </c>
      <c r="G109" s="32" t="s">
        <v>30</v>
      </c>
      <c r="H109" s="32" t="s">
        <v>30</v>
      </c>
      <c r="I109" s="32" t="s">
        <v>30</v>
      </c>
      <c r="J109" s="32" t="s">
        <v>30</v>
      </c>
    </row>
    <row r="110" spans="1:10" ht="12.75" customHeight="1">
      <c r="A110" s="32" t="s">
        <v>321</v>
      </c>
      <c r="B110" s="32" t="s">
        <v>372</v>
      </c>
      <c r="C110" s="32" t="s">
        <v>373</v>
      </c>
      <c r="D110" s="32" t="s">
        <v>31</v>
      </c>
      <c r="E110" s="32">
        <v>1</v>
      </c>
      <c r="F110" s="144">
        <v>242</v>
      </c>
      <c r="G110" s="32" t="s">
        <v>30</v>
      </c>
      <c r="H110" s="32" t="s">
        <v>30</v>
      </c>
      <c r="I110" s="32" t="s">
        <v>30</v>
      </c>
      <c r="J110" s="32" t="s">
        <v>30</v>
      </c>
    </row>
    <row r="111" spans="1:10" ht="12.75" customHeight="1">
      <c r="A111" s="32" t="s">
        <v>321</v>
      </c>
      <c r="B111" s="32" t="s">
        <v>374</v>
      </c>
      <c r="C111" s="32" t="s">
        <v>375</v>
      </c>
      <c r="D111" s="32" t="s">
        <v>31</v>
      </c>
      <c r="E111" s="32">
        <v>1</v>
      </c>
      <c r="F111" s="144">
        <v>108</v>
      </c>
      <c r="G111" s="32" t="s">
        <v>30</v>
      </c>
      <c r="H111" s="32" t="s">
        <v>30</v>
      </c>
      <c r="I111" s="32" t="s">
        <v>30</v>
      </c>
      <c r="J111" s="32" t="s">
        <v>30</v>
      </c>
    </row>
    <row r="112" spans="1:10" ht="12.75" customHeight="1">
      <c r="A112" s="32" t="s">
        <v>321</v>
      </c>
      <c r="B112" s="32" t="s">
        <v>376</v>
      </c>
      <c r="C112" s="32" t="s">
        <v>377</v>
      </c>
      <c r="D112" s="32" t="s">
        <v>31</v>
      </c>
      <c r="E112" s="32">
        <v>1</v>
      </c>
      <c r="F112" s="144">
        <v>1608</v>
      </c>
      <c r="G112" s="32" t="s">
        <v>30</v>
      </c>
      <c r="H112" s="32" t="s">
        <v>30</v>
      </c>
      <c r="I112" s="32" t="s">
        <v>30</v>
      </c>
      <c r="J112" s="32" t="s">
        <v>30</v>
      </c>
    </row>
    <row r="113" spans="1:10" ht="12.75" customHeight="1">
      <c r="A113" s="32" t="s">
        <v>321</v>
      </c>
      <c r="B113" s="32" t="s">
        <v>378</v>
      </c>
      <c r="C113" s="32" t="s">
        <v>379</v>
      </c>
      <c r="D113" s="32" t="s">
        <v>31</v>
      </c>
      <c r="E113" s="32">
        <v>1</v>
      </c>
      <c r="F113" s="144">
        <v>3427</v>
      </c>
      <c r="G113" s="32" t="s">
        <v>30</v>
      </c>
      <c r="H113" s="32" t="s">
        <v>30</v>
      </c>
      <c r="I113" s="32" t="s">
        <v>30</v>
      </c>
      <c r="J113" s="32" t="s">
        <v>30</v>
      </c>
    </row>
    <row r="114" spans="1:10" ht="12.75" customHeight="1">
      <c r="A114" s="32" t="s">
        <v>321</v>
      </c>
      <c r="B114" s="32" t="s">
        <v>380</v>
      </c>
      <c r="C114" s="32" t="s">
        <v>381</v>
      </c>
      <c r="D114" s="32" t="s">
        <v>31</v>
      </c>
      <c r="E114" s="32">
        <v>1</v>
      </c>
      <c r="F114" s="144">
        <v>965</v>
      </c>
      <c r="G114" s="32" t="s">
        <v>30</v>
      </c>
      <c r="H114" s="32" t="s">
        <v>30</v>
      </c>
      <c r="I114" s="32" t="s">
        <v>30</v>
      </c>
      <c r="J114" s="32" t="s">
        <v>30</v>
      </c>
    </row>
    <row r="115" spans="1:10" ht="12.75" customHeight="1">
      <c r="A115" s="32" t="s">
        <v>321</v>
      </c>
      <c r="B115" s="32" t="s">
        <v>382</v>
      </c>
      <c r="C115" s="32" t="s">
        <v>383</v>
      </c>
      <c r="D115" s="32" t="s">
        <v>31</v>
      </c>
      <c r="E115" s="32">
        <v>1</v>
      </c>
      <c r="F115" s="144">
        <v>60</v>
      </c>
      <c r="G115" s="32" t="s">
        <v>30</v>
      </c>
      <c r="H115" s="32" t="s">
        <v>30</v>
      </c>
      <c r="I115" s="32" t="s">
        <v>30</v>
      </c>
      <c r="J115" s="32" t="s">
        <v>30</v>
      </c>
    </row>
    <row r="116" spans="1:10" ht="12.75" customHeight="1">
      <c r="A116" s="32" t="s">
        <v>321</v>
      </c>
      <c r="B116" s="32" t="s">
        <v>384</v>
      </c>
      <c r="C116" s="32" t="s">
        <v>385</v>
      </c>
      <c r="D116" s="32" t="s">
        <v>31</v>
      </c>
      <c r="E116" s="32">
        <v>1</v>
      </c>
      <c r="F116" s="144">
        <v>1943</v>
      </c>
      <c r="G116" s="32" t="s">
        <v>30</v>
      </c>
      <c r="H116" s="32" t="s">
        <v>30</v>
      </c>
      <c r="I116" s="32" t="s">
        <v>30</v>
      </c>
      <c r="J116" s="32" t="s">
        <v>30</v>
      </c>
    </row>
    <row r="117" spans="1:10" ht="12.75" customHeight="1">
      <c r="A117" s="32" t="s">
        <v>321</v>
      </c>
      <c r="B117" s="32" t="s">
        <v>386</v>
      </c>
      <c r="C117" s="32" t="s">
        <v>387</v>
      </c>
      <c r="D117" s="32" t="s">
        <v>31</v>
      </c>
      <c r="E117" s="32">
        <v>1</v>
      </c>
      <c r="F117" s="144">
        <v>5021</v>
      </c>
      <c r="G117" s="32" t="s">
        <v>30</v>
      </c>
      <c r="H117" s="32" t="s">
        <v>30</v>
      </c>
      <c r="I117" s="32" t="s">
        <v>30</v>
      </c>
      <c r="J117" s="32" t="s">
        <v>30</v>
      </c>
    </row>
    <row r="118" spans="1:10" ht="12.75" customHeight="1">
      <c r="A118" s="32" t="s">
        <v>321</v>
      </c>
      <c r="B118" s="32" t="s">
        <v>388</v>
      </c>
      <c r="C118" s="32" t="s">
        <v>389</v>
      </c>
      <c r="D118" s="32" t="s">
        <v>31</v>
      </c>
      <c r="E118" s="32">
        <v>1</v>
      </c>
      <c r="F118" s="144">
        <v>1170</v>
      </c>
      <c r="G118" s="32" t="s">
        <v>30</v>
      </c>
      <c r="H118" s="32" t="s">
        <v>30</v>
      </c>
      <c r="I118" s="32" t="s">
        <v>30</v>
      </c>
      <c r="J118" s="32" t="s">
        <v>30</v>
      </c>
    </row>
    <row r="119" spans="1:10" ht="12.75" customHeight="1">
      <c r="A119" s="32" t="s">
        <v>321</v>
      </c>
      <c r="B119" s="32" t="s">
        <v>390</v>
      </c>
      <c r="C119" s="32" t="s">
        <v>391</v>
      </c>
      <c r="D119" s="32" t="s">
        <v>31</v>
      </c>
      <c r="E119" s="32">
        <v>1</v>
      </c>
      <c r="F119" s="144">
        <v>388</v>
      </c>
      <c r="G119" s="32" t="s">
        <v>30</v>
      </c>
      <c r="H119" s="32" t="s">
        <v>30</v>
      </c>
      <c r="I119" s="32" t="s">
        <v>30</v>
      </c>
      <c r="J119" s="32" t="s">
        <v>30</v>
      </c>
    </row>
    <row r="120" spans="1:10" ht="12.75" customHeight="1">
      <c r="A120" s="32" t="s">
        <v>321</v>
      </c>
      <c r="B120" s="32" t="s">
        <v>392</v>
      </c>
      <c r="C120" s="32" t="s">
        <v>393</v>
      </c>
      <c r="D120" s="32" t="s">
        <v>31</v>
      </c>
      <c r="E120" s="32">
        <v>1</v>
      </c>
      <c r="F120" s="144">
        <v>1572</v>
      </c>
      <c r="G120" s="32" t="s">
        <v>30</v>
      </c>
      <c r="H120" s="32" t="s">
        <v>30</v>
      </c>
      <c r="I120" s="32" t="s">
        <v>30</v>
      </c>
      <c r="J120" s="32" t="s">
        <v>30</v>
      </c>
    </row>
    <row r="121" spans="1:10" ht="12.75" customHeight="1">
      <c r="A121" s="32" t="s">
        <v>321</v>
      </c>
      <c r="B121" s="32" t="s">
        <v>394</v>
      </c>
      <c r="C121" s="32" t="s">
        <v>395</v>
      </c>
      <c r="D121" s="32" t="s">
        <v>31</v>
      </c>
      <c r="E121" s="32">
        <v>1</v>
      </c>
      <c r="F121" s="144">
        <v>11436</v>
      </c>
      <c r="G121" s="32" t="s">
        <v>30</v>
      </c>
      <c r="H121" s="32" t="s">
        <v>30</v>
      </c>
      <c r="I121" s="32" t="s">
        <v>30</v>
      </c>
      <c r="J121" s="32" t="s">
        <v>30</v>
      </c>
    </row>
    <row r="122" spans="1:10" ht="12.75" customHeight="1">
      <c r="A122" s="32" t="s">
        <v>321</v>
      </c>
      <c r="B122" s="32" t="s">
        <v>396</v>
      </c>
      <c r="C122" s="32" t="s">
        <v>397</v>
      </c>
      <c r="D122" s="32" t="s">
        <v>31</v>
      </c>
      <c r="E122" s="32">
        <v>1</v>
      </c>
      <c r="F122" s="144">
        <v>7185</v>
      </c>
      <c r="G122" s="32" t="s">
        <v>30</v>
      </c>
      <c r="H122" s="32" t="s">
        <v>30</v>
      </c>
      <c r="I122" s="32" t="s">
        <v>30</v>
      </c>
      <c r="J122" s="32" t="s">
        <v>30</v>
      </c>
    </row>
    <row r="123" spans="1:10" ht="12.75" customHeight="1">
      <c r="A123" s="32" t="s">
        <v>321</v>
      </c>
      <c r="B123" s="32" t="s">
        <v>398</v>
      </c>
      <c r="C123" s="32" t="s">
        <v>399</v>
      </c>
      <c r="D123" s="32" t="s">
        <v>31</v>
      </c>
      <c r="E123" s="32">
        <v>1</v>
      </c>
      <c r="F123" s="144">
        <v>572</v>
      </c>
      <c r="G123" s="32" t="s">
        <v>30</v>
      </c>
      <c r="H123" s="32" t="s">
        <v>30</v>
      </c>
      <c r="I123" s="32" t="s">
        <v>30</v>
      </c>
      <c r="J123" s="32" t="s">
        <v>30</v>
      </c>
    </row>
    <row r="124" spans="1:10" ht="12.75" customHeight="1">
      <c r="A124" s="32" t="s">
        <v>321</v>
      </c>
      <c r="B124" s="32" t="s">
        <v>400</v>
      </c>
      <c r="C124" s="32" t="s">
        <v>401</v>
      </c>
      <c r="D124" s="32" t="s">
        <v>31</v>
      </c>
      <c r="E124" s="32">
        <v>1</v>
      </c>
      <c r="F124" s="144">
        <v>450</v>
      </c>
      <c r="G124" s="32" t="s">
        <v>30</v>
      </c>
      <c r="H124" s="32" t="s">
        <v>30</v>
      </c>
      <c r="I124" s="32" t="s">
        <v>30</v>
      </c>
      <c r="J124" s="32" t="s">
        <v>30</v>
      </c>
    </row>
    <row r="125" spans="1:10" ht="12.75" customHeight="1">
      <c r="A125" s="32" t="s">
        <v>321</v>
      </c>
      <c r="B125" s="32" t="s">
        <v>402</v>
      </c>
      <c r="C125" s="32" t="s">
        <v>403</v>
      </c>
      <c r="D125" s="32" t="s">
        <v>31</v>
      </c>
      <c r="E125" s="32">
        <v>1</v>
      </c>
      <c r="F125" s="144">
        <v>602</v>
      </c>
      <c r="G125" s="32" t="s">
        <v>30</v>
      </c>
      <c r="H125" s="32" t="s">
        <v>30</v>
      </c>
      <c r="I125" s="32" t="s">
        <v>30</v>
      </c>
      <c r="J125" s="32" t="s">
        <v>30</v>
      </c>
    </row>
    <row r="126" spans="1:10" ht="12.75" customHeight="1">
      <c r="A126" s="32" t="s">
        <v>321</v>
      </c>
      <c r="B126" s="32" t="s">
        <v>404</v>
      </c>
      <c r="C126" s="32" t="s">
        <v>405</v>
      </c>
      <c r="D126" s="32" t="s">
        <v>31</v>
      </c>
      <c r="E126" s="32">
        <v>1</v>
      </c>
      <c r="F126" s="144">
        <v>101</v>
      </c>
      <c r="G126" s="32" t="s">
        <v>30</v>
      </c>
      <c r="H126" s="32" t="s">
        <v>30</v>
      </c>
      <c r="I126" s="32" t="s">
        <v>30</v>
      </c>
      <c r="J126" s="32" t="s">
        <v>30</v>
      </c>
    </row>
    <row r="127" spans="1:10" ht="12.75" customHeight="1">
      <c r="A127" s="32" t="s">
        <v>321</v>
      </c>
      <c r="B127" s="32" t="s">
        <v>406</v>
      </c>
      <c r="C127" s="32" t="s">
        <v>407</v>
      </c>
      <c r="D127" s="32" t="s">
        <v>31</v>
      </c>
      <c r="E127" s="32">
        <v>1</v>
      </c>
      <c r="F127" s="144">
        <v>1040</v>
      </c>
      <c r="G127" s="32" t="s">
        <v>30</v>
      </c>
      <c r="H127" s="32" t="s">
        <v>30</v>
      </c>
      <c r="I127" s="32" t="s">
        <v>30</v>
      </c>
      <c r="J127" s="32" t="s">
        <v>30</v>
      </c>
    </row>
    <row r="128" spans="1:10" ht="12.75" customHeight="1">
      <c r="A128" s="32" t="s">
        <v>321</v>
      </c>
      <c r="B128" s="32" t="s">
        <v>408</v>
      </c>
      <c r="C128" s="32" t="s">
        <v>409</v>
      </c>
      <c r="D128" s="32" t="s">
        <v>31</v>
      </c>
      <c r="E128" s="32">
        <v>1</v>
      </c>
      <c r="F128" s="144">
        <v>2683</v>
      </c>
      <c r="G128" s="32" t="s">
        <v>30</v>
      </c>
      <c r="H128" s="32" t="s">
        <v>30</v>
      </c>
      <c r="I128" s="32" t="s">
        <v>30</v>
      </c>
      <c r="J128" s="32" t="s">
        <v>30</v>
      </c>
    </row>
    <row r="129" spans="1:10" ht="12.75" customHeight="1">
      <c r="A129" s="32" t="s">
        <v>321</v>
      </c>
      <c r="B129" s="32" t="s">
        <v>410</v>
      </c>
      <c r="C129" s="32" t="s">
        <v>411</v>
      </c>
      <c r="D129" s="32" t="s">
        <v>31</v>
      </c>
      <c r="E129" s="32">
        <v>1</v>
      </c>
      <c r="F129" s="144">
        <v>1925</v>
      </c>
      <c r="G129" s="32" t="s">
        <v>30</v>
      </c>
      <c r="H129" s="32" t="s">
        <v>30</v>
      </c>
      <c r="I129" s="32" t="s">
        <v>30</v>
      </c>
      <c r="J129" s="32" t="s">
        <v>30</v>
      </c>
    </row>
    <row r="130" spans="1:10" ht="12.75" customHeight="1">
      <c r="A130" s="32" t="s">
        <v>321</v>
      </c>
      <c r="B130" s="32" t="s">
        <v>412</v>
      </c>
      <c r="C130" s="32" t="s">
        <v>413</v>
      </c>
      <c r="D130" s="32" t="s">
        <v>31</v>
      </c>
      <c r="E130" s="32">
        <v>1</v>
      </c>
      <c r="F130" s="144">
        <v>1009</v>
      </c>
      <c r="G130" s="32" t="s">
        <v>30</v>
      </c>
      <c r="H130" s="32" t="s">
        <v>30</v>
      </c>
      <c r="I130" s="32" t="s">
        <v>30</v>
      </c>
      <c r="J130" s="32" t="s">
        <v>30</v>
      </c>
    </row>
    <row r="131" spans="1:10" ht="12.75" customHeight="1">
      <c r="A131" s="32" t="s">
        <v>321</v>
      </c>
      <c r="B131" s="32" t="s">
        <v>414</v>
      </c>
      <c r="C131" s="32" t="s">
        <v>415</v>
      </c>
      <c r="D131" s="32" t="s">
        <v>31</v>
      </c>
      <c r="E131" s="32">
        <v>1</v>
      </c>
      <c r="F131" s="144">
        <v>255</v>
      </c>
      <c r="G131" s="32" t="s">
        <v>30</v>
      </c>
      <c r="H131" s="32" t="s">
        <v>30</v>
      </c>
      <c r="I131" s="32" t="s">
        <v>30</v>
      </c>
      <c r="J131" s="32" t="s">
        <v>30</v>
      </c>
    </row>
    <row r="132" spans="1:10" ht="12.75" customHeight="1">
      <c r="A132" s="32" t="s">
        <v>321</v>
      </c>
      <c r="B132" s="32" t="s">
        <v>416</v>
      </c>
      <c r="C132" s="32" t="s">
        <v>417</v>
      </c>
      <c r="D132" s="32" t="s">
        <v>31</v>
      </c>
      <c r="E132" s="32">
        <v>1</v>
      </c>
      <c r="F132" s="144">
        <v>348</v>
      </c>
      <c r="G132" s="32" t="s">
        <v>30</v>
      </c>
      <c r="H132" s="32" t="s">
        <v>30</v>
      </c>
      <c r="I132" s="32" t="s">
        <v>30</v>
      </c>
      <c r="J132" s="32" t="s">
        <v>30</v>
      </c>
    </row>
    <row r="133" spans="1:10" ht="12.75" customHeight="1">
      <c r="A133" s="32" t="s">
        <v>321</v>
      </c>
      <c r="B133" s="32" t="s">
        <v>418</v>
      </c>
      <c r="C133" s="32" t="s">
        <v>419</v>
      </c>
      <c r="D133" s="32" t="s">
        <v>31</v>
      </c>
      <c r="E133" s="32">
        <v>1</v>
      </c>
      <c r="F133" s="144">
        <v>441</v>
      </c>
      <c r="G133" s="32" t="s">
        <v>30</v>
      </c>
      <c r="H133" s="32" t="s">
        <v>30</v>
      </c>
      <c r="I133" s="32" t="s">
        <v>30</v>
      </c>
      <c r="J133" s="32" t="s">
        <v>30</v>
      </c>
    </row>
    <row r="134" spans="1:10" ht="12.75" customHeight="1">
      <c r="A134" s="32" t="s">
        <v>321</v>
      </c>
      <c r="B134" s="32" t="s">
        <v>420</v>
      </c>
      <c r="C134" s="32" t="s">
        <v>421</v>
      </c>
      <c r="D134" s="32" t="s">
        <v>31</v>
      </c>
      <c r="E134" s="32">
        <v>1</v>
      </c>
      <c r="F134" s="144">
        <v>524</v>
      </c>
      <c r="G134" s="32" t="s">
        <v>30</v>
      </c>
      <c r="H134" s="32" t="s">
        <v>30</v>
      </c>
      <c r="I134" s="32" t="s">
        <v>30</v>
      </c>
      <c r="J134" s="32" t="s">
        <v>30</v>
      </c>
    </row>
    <row r="135" spans="1:10" ht="12.75" customHeight="1">
      <c r="A135" s="32" t="s">
        <v>321</v>
      </c>
      <c r="B135" s="32" t="s">
        <v>422</v>
      </c>
      <c r="C135" s="32" t="s">
        <v>423</v>
      </c>
      <c r="D135" s="32" t="s">
        <v>31</v>
      </c>
      <c r="E135" s="32">
        <v>1</v>
      </c>
      <c r="F135" s="144">
        <v>1000</v>
      </c>
      <c r="G135" s="32" t="s">
        <v>30</v>
      </c>
      <c r="H135" s="32" t="s">
        <v>30</v>
      </c>
      <c r="I135" s="32" t="s">
        <v>30</v>
      </c>
      <c r="J135" s="32" t="s">
        <v>30</v>
      </c>
    </row>
    <row r="136" spans="1:10" ht="12.75" customHeight="1">
      <c r="A136" s="32" t="s">
        <v>321</v>
      </c>
      <c r="B136" s="32" t="s">
        <v>424</v>
      </c>
      <c r="C136" s="32" t="s">
        <v>425</v>
      </c>
      <c r="D136" s="32" t="s">
        <v>31</v>
      </c>
      <c r="E136" s="32">
        <v>1</v>
      </c>
      <c r="F136" s="144">
        <v>2465</v>
      </c>
      <c r="G136" s="32" t="s">
        <v>30</v>
      </c>
      <c r="H136" s="32" t="s">
        <v>30</v>
      </c>
      <c r="I136" s="32" t="s">
        <v>30</v>
      </c>
      <c r="J136" s="32" t="s">
        <v>30</v>
      </c>
    </row>
    <row r="137" spans="1:10" ht="12.75" customHeight="1">
      <c r="A137" s="32" t="s">
        <v>321</v>
      </c>
      <c r="B137" s="32" t="s">
        <v>426</v>
      </c>
      <c r="C137" s="32" t="s">
        <v>427</v>
      </c>
      <c r="D137" s="32" t="s">
        <v>31</v>
      </c>
      <c r="E137" s="32">
        <v>1</v>
      </c>
      <c r="F137" s="144">
        <v>4346</v>
      </c>
      <c r="G137" s="32" t="s">
        <v>30</v>
      </c>
      <c r="H137" s="32" t="s">
        <v>30</v>
      </c>
      <c r="I137" s="32" t="s">
        <v>30</v>
      </c>
      <c r="J137" s="32" t="s">
        <v>30</v>
      </c>
    </row>
    <row r="138" spans="1:10" ht="12.75" customHeight="1">
      <c r="A138" s="32" t="s">
        <v>321</v>
      </c>
      <c r="B138" s="32" t="s">
        <v>428</v>
      </c>
      <c r="C138" s="32" t="s">
        <v>429</v>
      </c>
      <c r="D138" s="32" t="s">
        <v>31</v>
      </c>
      <c r="E138" s="32">
        <v>1</v>
      </c>
      <c r="F138" s="144">
        <v>1993</v>
      </c>
      <c r="G138" s="32" t="s">
        <v>30</v>
      </c>
      <c r="H138" s="32" t="s">
        <v>30</v>
      </c>
      <c r="I138" s="32" t="s">
        <v>30</v>
      </c>
      <c r="J138" s="32" t="s">
        <v>30</v>
      </c>
    </row>
    <row r="139" spans="1:10" ht="12.75" customHeight="1">
      <c r="A139" s="32" t="s">
        <v>321</v>
      </c>
      <c r="B139" s="32" t="s">
        <v>430</v>
      </c>
      <c r="C139" s="32" t="s">
        <v>431</v>
      </c>
      <c r="D139" s="32" t="s">
        <v>31</v>
      </c>
      <c r="E139" s="32">
        <v>1</v>
      </c>
      <c r="F139" s="144">
        <v>1744</v>
      </c>
      <c r="G139" s="32" t="s">
        <v>30</v>
      </c>
      <c r="H139" s="32" t="s">
        <v>30</v>
      </c>
      <c r="I139" s="32" t="s">
        <v>30</v>
      </c>
      <c r="J139" s="32" t="s">
        <v>30</v>
      </c>
    </row>
    <row r="140" spans="1:10" ht="12.75" customHeight="1">
      <c r="A140" s="35" t="s">
        <v>321</v>
      </c>
      <c r="B140" s="35" t="s">
        <v>432</v>
      </c>
      <c r="C140" s="35" t="s">
        <v>433</v>
      </c>
      <c r="D140" s="35" t="s">
        <v>31</v>
      </c>
      <c r="E140" s="35">
        <v>1</v>
      </c>
      <c r="F140" s="154">
        <v>2341</v>
      </c>
      <c r="G140" s="35" t="s">
        <v>30</v>
      </c>
      <c r="H140" s="35" t="s">
        <v>30</v>
      </c>
      <c r="I140" s="35" t="s">
        <v>30</v>
      </c>
      <c r="J140" s="35" t="s">
        <v>30</v>
      </c>
    </row>
    <row r="141" spans="1:10" ht="12.75" customHeight="1">
      <c r="A141" s="56"/>
      <c r="B141" s="33">
        <f>COUNTA(B85:B140)</f>
        <v>56</v>
      </c>
      <c r="C141" s="32"/>
      <c r="D141" s="32"/>
      <c r="E141" s="79"/>
      <c r="F141" s="54">
        <f>SUM(F85:F140)</f>
        <v>84332</v>
      </c>
      <c r="G141" s="32"/>
      <c r="H141" s="32"/>
      <c r="I141" s="32"/>
      <c r="J141" s="32"/>
    </row>
    <row r="142" spans="1:10" ht="12.75" customHeight="1">
      <c r="A142" s="56"/>
      <c r="B142" s="33"/>
      <c r="C142" s="32"/>
      <c r="D142" s="32"/>
      <c r="E142" s="79"/>
      <c r="F142" s="54"/>
      <c r="G142" s="32"/>
      <c r="H142" s="32"/>
      <c r="I142" s="32"/>
      <c r="J142" s="32"/>
    </row>
    <row r="143" spans="1:10" ht="12.75" customHeight="1">
      <c r="A143" s="35" t="s">
        <v>434</v>
      </c>
      <c r="B143" s="35" t="s">
        <v>435</v>
      </c>
      <c r="C143" s="35" t="s">
        <v>436</v>
      </c>
      <c r="D143" s="35" t="s">
        <v>31</v>
      </c>
      <c r="E143" s="35">
        <v>1</v>
      </c>
      <c r="F143" s="154">
        <v>1778</v>
      </c>
      <c r="G143" s="35" t="s">
        <v>30</v>
      </c>
      <c r="H143" s="35" t="s">
        <v>30</v>
      </c>
      <c r="I143" s="35" t="s">
        <v>30</v>
      </c>
      <c r="J143" s="35" t="s">
        <v>30</v>
      </c>
    </row>
    <row r="144" spans="1:10" ht="12.75" customHeight="1">
      <c r="A144" s="56"/>
      <c r="B144" s="33">
        <f>COUNTA(B143:B143)</f>
        <v>1</v>
      </c>
      <c r="C144" s="32"/>
      <c r="D144" s="32"/>
      <c r="E144" s="79"/>
      <c r="F144" s="54">
        <f>SUM(F143:F143)</f>
        <v>1778</v>
      </c>
      <c r="G144" s="32"/>
      <c r="H144" s="32"/>
      <c r="I144" s="32"/>
      <c r="J144" s="32"/>
    </row>
    <row r="145" spans="1:10" ht="12.75" customHeight="1">
      <c r="A145" s="56"/>
      <c r="B145" s="33"/>
      <c r="C145" s="32"/>
      <c r="D145" s="32"/>
      <c r="E145" s="79"/>
      <c r="F145" s="54"/>
      <c r="G145" s="32"/>
      <c r="H145" s="32"/>
      <c r="I145" s="32"/>
      <c r="J145" s="32"/>
    </row>
    <row r="146" spans="1:10" ht="12.75" customHeight="1">
      <c r="A146" s="32" t="s">
        <v>437</v>
      </c>
      <c r="B146" s="32" t="s">
        <v>438</v>
      </c>
      <c r="C146" s="32" t="s">
        <v>439</v>
      </c>
      <c r="D146" s="32" t="s">
        <v>31</v>
      </c>
      <c r="E146" s="32">
        <v>1</v>
      </c>
      <c r="F146" s="144">
        <v>1577</v>
      </c>
      <c r="G146" s="32" t="s">
        <v>30</v>
      </c>
      <c r="H146" s="32" t="s">
        <v>30</v>
      </c>
      <c r="I146" s="32" t="s">
        <v>30</v>
      </c>
      <c r="J146" s="32" t="s">
        <v>30</v>
      </c>
    </row>
    <row r="147" spans="1:10" ht="12.75" customHeight="1">
      <c r="A147" s="32" t="s">
        <v>437</v>
      </c>
      <c r="B147" s="32" t="s">
        <v>440</v>
      </c>
      <c r="C147" s="32" t="s">
        <v>441</v>
      </c>
      <c r="D147" s="32" t="s">
        <v>31</v>
      </c>
      <c r="E147" s="32">
        <v>1</v>
      </c>
      <c r="F147" s="144">
        <v>6370</v>
      </c>
      <c r="G147" s="32" t="s">
        <v>30</v>
      </c>
      <c r="H147" s="32" t="s">
        <v>30</v>
      </c>
      <c r="I147" s="32" t="s">
        <v>30</v>
      </c>
      <c r="J147" s="32" t="s">
        <v>30</v>
      </c>
    </row>
    <row r="148" spans="1:10" ht="12.75" customHeight="1">
      <c r="A148" s="32" t="s">
        <v>437</v>
      </c>
      <c r="B148" s="32" t="s">
        <v>442</v>
      </c>
      <c r="C148" s="32" t="s">
        <v>443</v>
      </c>
      <c r="D148" s="32" t="s">
        <v>31</v>
      </c>
      <c r="E148" s="32">
        <v>1</v>
      </c>
      <c r="F148" s="144">
        <v>3307</v>
      </c>
      <c r="G148" s="32" t="s">
        <v>30</v>
      </c>
      <c r="H148" s="32" t="s">
        <v>30</v>
      </c>
      <c r="I148" s="32" t="s">
        <v>30</v>
      </c>
      <c r="J148" s="32" t="s">
        <v>30</v>
      </c>
    </row>
    <row r="149" spans="1:10" ht="12.75" customHeight="1">
      <c r="A149" s="32" t="s">
        <v>437</v>
      </c>
      <c r="B149" s="32" t="s">
        <v>444</v>
      </c>
      <c r="C149" s="32" t="s">
        <v>445</v>
      </c>
      <c r="D149" s="32" t="s">
        <v>31</v>
      </c>
      <c r="E149" s="32">
        <v>1</v>
      </c>
      <c r="F149" s="144">
        <v>3524</v>
      </c>
      <c r="G149" s="32" t="s">
        <v>30</v>
      </c>
      <c r="H149" s="32" t="s">
        <v>30</v>
      </c>
      <c r="I149" s="32" t="s">
        <v>30</v>
      </c>
      <c r="J149" s="32" t="s">
        <v>30</v>
      </c>
    </row>
    <row r="150" spans="1:10" ht="12.75" customHeight="1">
      <c r="A150" s="32" t="s">
        <v>437</v>
      </c>
      <c r="B150" s="32" t="s">
        <v>446</v>
      </c>
      <c r="C150" s="32" t="s">
        <v>447</v>
      </c>
      <c r="D150" s="32" t="s">
        <v>31</v>
      </c>
      <c r="E150" s="32">
        <v>1</v>
      </c>
      <c r="F150" s="144">
        <v>1565</v>
      </c>
      <c r="G150" s="32" t="s">
        <v>30</v>
      </c>
      <c r="H150" s="32" t="s">
        <v>30</v>
      </c>
      <c r="I150" s="32" t="s">
        <v>30</v>
      </c>
      <c r="J150" s="32" t="s">
        <v>30</v>
      </c>
    </row>
    <row r="151" spans="1:10" ht="12.75" customHeight="1">
      <c r="A151" s="32" t="s">
        <v>437</v>
      </c>
      <c r="B151" s="32" t="s">
        <v>448</v>
      </c>
      <c r="C151" s="32" t="s">
        <v>449</v>
      </c>
      <c r="D151" s="32" t="s">
        <v>31</v>
      </c>
      <c r="E151" s="32">
        <v>1</v>
      </c>
      <c r="F151" s="144">
        <v>3558</v>
      </c>
      <c r="G151" s="32" t="s">
        <v>30</v>
      </c>
      <c r="H151" s="32" t="s">
        <v>30</v>
      </c>
      <c r="I151" s="32" t="s">
        <v>30</v>
      </c>
      <c r="J151" s="32" t="s">
        <v>30</v>
      </c>
    </row>
    <row r="152" spans="1:10" ht="12.75" customHeight="1">
      <c r="A152" s="32" t="s">
        <v>437</v>
      </c>
      <c r="B152" s="32" t="s">
        <v>450</v>
      </c>
      <c r="C152" s="32" t="s">
        <v>451</v>
      </c>
      <c r="D152" s="32" t="s">
        <v>31</v>
      </c>
      <c r="E152" s="32">
        <v>1</v>
      </c>
      <c r="F152" s="144">
        <v>5726</v>
      </c>
      <c r="G152" s="32" t="s">
        <v>30</v>
      </c>
      <c r="H152" s="32" t="s">
        <v>30</v>
      </c>
      <c r="I152" s="32" t="s">
        <v>30</v>
      </c>
      <c r="J152" s="32" t="s">
        <v>30</v>
      </c>
    </row>
    <row r="153" spans="1:10" ht="12.75" customHeight="1">
      <c r="A153" s="32" t="s">
        <v>437</v>
      </c>
      <c r="B153" s="32" t="s">
        <v>452</v>
      </c>
      <c r="C153" s="32" t="s">
        <v>453</v>
      </c>
      <c r="D153" s="32" t="s">
        <v>31</v>
      </c>
      <c r="E153" s="32">
        <v>1</v>
      </c>
      <c r="F153" s="144">
        <v>4775</v>
      </c>
      <c r="G153" s="32" t="s">
        <v>30</v>
      </c>
      <c r="H153" s="32" t="s">
        <v>30</v>
      </c>
      <c r="I153" s="32" t="s">
        <v>30</v>
      </c>
      <c r="J153" s="32" t="s">
        <v>30</v>
      </c>
    </row>
    <row r="154" spans="1:10" ht="12.75" customHeight="1">
      <c r="A154" s="32" t="s">
        <v>437</v>
      </c>
      <c r="B154" s="32" t="s">
        <v>454</v>
      </c>
      <c r="C154" s="32" t="s">
        <v>455</v>
      </c>
      <c r="D154" s="32" t="s">
        <v>31</v>
      </c>
      <c r="E154" s="32">
        <v>1</v>
      </c>
      <c r="F154" s="144">
        <v>2674</v>
      </c>
      <c r="G154" s="32" t="s">
        <v>30</v>
      </c>
      <c r="H154" s="32" t="s">
        <v>30</v>
      </c>
      <c r="I154" s="32" t="s">
        <v>30</v>
      </c>
      <c r="J154" s="32" t="s">
        <v>30</v>
      </c>
    </row>
    <row r="155" spans="1:10" ht="12.75" customHeight="1">
      <c r="A155" s="35" t="s">
        <v>437</v>
      </c>
      <c r="B155" s="35" t="s">
        <v>456</v>
      </c>
      <c r="C155" s="35" t="s">
        <v>457</v>
      </c>
      <c r="D155" s="35" t="s">
        <v>31</v>
      </c>
      <c r="E155" s="35">
        <v>1</v>
      </c>
      <c r="F155" s="154">
        <v>3685</v>
      </c>
      <c r="G155" s="35" t="s">
        <v>30</v>
      </c>
      <c r="H155" s="35" t="s">
        <v>30</v>
      </c>
      <c r="I155" s="35" t="s">
        <v>30</v>
      </c>
      <c r="J155" s="35" t="s">
        <v>30</v>
      </c>
    </row>
    <row r="156" spans="1:10" ht="12.75" customHeight="1">
      <c r="A156" s="56"/>
      <c r="B156" s="33">
        <f>COUNTA(B146:B155)</f>
        <v>10</v>
      </c>
      <c r="C156" s="32"/>
      <c r="D156" s="32"/>
      <c r="E156" s="79"/>
      <c r="F156" s="54">
        <f>SUM(F146:F155)</f>
        <v>36761</v>
      </c>
      <c r="G156" s="32"/>
      <c r="H156" s="32"/>
      <c r="I156" s="32"/>
      <c r="J156" s="32"/>
    </row>
    <row r="157" spans="1:10" ht="12.75" customHeight="1">
      <c r="A157" s="56"/>
      <c r="B157" s="33"/>
      <c r="C157" s="32"/>
      <c r="D157" s="32"/>
      <c r="E157" s="79"/>
      <c r="F157" s="54"/>
      <c r="G157" s="32"/>
      <c r="H157" s="32"/>
      <c r="I157" s="32"/>
      <c r="J157" s="32"/>
    </row>
    <row r="158" spans="1:10" ht="12.75" customHeight="1">
      <c r="A158" s="32" t="s">
        <v>458</v>
      </c>
      <c r="B158" s="32" t="s">
        <v>459</v>
      </c>
      <c r="C158" s="32" t="s">
        <v>460</v>
      </c>
      <c r="D158" s="32" t="s">
        <v>31</v>
      </c>
      <c r="E158" s="32">
        <v>1</v>
      </c>
      <c r="F158" s="144">
        <v>885</v>
      </c>
      <c r="G158" s="32" t="s">
        <v>30</v>
      </c>
      <c r="H158" s="32" t="s">
        <v>30</v>
      </c>
      <c r="I158" s="32" t="s">
        <v>30</v>
      </c>
      <c r="J158" s="32" t="s">
        <v>30</v>
      </c>
    </row>
    <row r="159" spans="1:10" ht="12.75" customHeight="1">
      <c r="A159" s="32" t="s">
        <v>458</v>
      </c>
      <c r="B159" s="32" t="s">
        <v>461</v>
      </c>
      <c r="C159" s="32" t="s">
        <v>462</v>
      </c>
      <c r="D159" s="32" t="s">
        <v>31</v>
      </c>
      <c r="E159" s="32">
        <v>1</v>
      </c>
      <c r="F159" s="144">
        <v>686</v>
      </c>
      <c r="G159" s="32" t="s">
        <v>30</v>
      </c>
      <c r="H159" s="32" t="s">
        <v>30</v>
      </c>
      <c r="I159" s="32" t="s">
        <v>30</v>
      </c>
      <c r="J159" s="32" t="s">
        <v>30</v>
      </c>
    </row>
    <row r="160" spans="1:10" ht="12.75" customHeight="1">
      <c r="A160" s="32" t="s">
        <v>458</v>
      </c>
      <c r="B160" s="32" t="s">
        <v>463</v>
      </c>
      <c r="C160" s="32" t="s">
        <v>464</v>
      </c>
      <c r="D160" s="32" t="s">
        <v>303</v>
      </c>
      <c r="E160" s="32">
        <v>1</v>
      </c>
      <c r="F160" s="144">
        <v>2527</v>
      </c>
      <c r="G160" s="32" t="s">
        <v>30</v>
      </c>
      <c r="H160" s="32" t="s">
        <v>30</v>
      </c>
      <c r="I160" s="32" t="s">
        <v>30</v>
      </c>
      <c r="J160" s="32" t="s">
        <v>30</v>
      </c>
    </row>
    <row r="161" spans="1:10" ht="12.75" customHeight="1">
      <c r="A161" s="32" t="s">
        <v>458</v>
      </c>
      <c r="B161" s="32" t="s">
        <v>465</v>
      </c>
      <c r="C161" s="32" t="s">
        <v>466</v>
      </c>
      <c r="D161" s="32" t="s">
        <v>31</v>
      </c>
      <c r="E161" s="32">
        <v>1</v>
      </c>
      <c r="F161" s="144">
        <v>684</v>
      </c>
      <c r="G161" s="32" t="s">
        <v>30</v>
      </c>
      <c r="H161" s="32" t="s">
        <v>30</v>
      </c>
      <c r="I161" s="32" t="s">
        <v>30</v>
      </c>
      <c r="J161" s="32" t="s">
        <v>30</v>
      </c>
    </row>
    <row r="162" spans="1:10" ht="12.75" customHeight="1">
      <c r="A162" s="32" t="s">
        <v>458</v>
      </c>
      <c r="B162" s="32" t="s">
        <v>467</v>
      </c>
      <c r="C162" s="32" t="s">
        <v>468</v>
      </c>
      <c r="D162" s="32" t="s">
        <v>31</v>
      </c>
      <c r="E162" s="32">
        <v>1</v>
      </c>
      <c r="F162" s="144">
        <v>2086</v>
      </c>
      <c r="G162" s="32" t="s">
        <v>30</v>
      </c>
      <c r="H162" s="32" t="s">
        <v>30</v>
      </c>
      <c r="I162" s="32" t="s">
        <v>30</v>
      </c>
      <c r="J162" s="32" t="s">
        <v>30</v>
      </c>
    </row>
    <row r="163" spans="1:10" ht="12.75" customHeight="1">
      <c r="A163" s="32" t="s">
        <v>458</v>
      </c>
      <c r="B163" s="32" t="s">
        <v>469</v>
      </c>
      <c r="C163" s="32" t="s">
        <v>470</v>
      </c>
      <c r="D163" s="32" t="s">
        <v>303</v>
      </c>
      <c r="E163" s="32">
        <v>1</v>
      </c>
      <c r="F163" s="144">
        <v>1385</v>
      </c>
      <c r="G163" s="32" t="s">
        <v>30</v>
      </c>
      <c r="H163" s="32" t="s">
        <v>30</v>
      </c>
      <c r="I163" s="32" t="s">
        <v>30</v>
      </c>
      <c r="J163" s="32" t="s">
        <v>30</v>
      </c>
    </row>
    <row r="164" spans="1:10" ht="12.75" customHeight="1">
      <c r="A164" s="32" t="s">
        <v>458</v>
      </c>
      <c r="B164" s="32" t="s">
        <v>471</v>
      </c>
      <c r="C164" s="32" t="s">
        <v>472</v>
      </c>
      <c r="D164" s="32" t="s">
        <v>303</v>
      </c>
      <c r="E164" s="32">
        <v>1</v>
      </c>
      <c r="F164" s="144">
        <v>11265</v>
      </c>
      <c r="G164" s="32" t="s">
        <v>30</v>
      </c>
      <c r="H164" s="32" t="s">
        <v>30</v>
      </c>
      <c r="I164" s="32" t="s">
        <v>30</v>
      </c>
      <c r="J164" s="32" t="s">
        <v>30</v>
      </c>
    </row>
    <row r="165" spans="1:10" ht="12.75" customHeight="1">
      <c r="A165" s="32" t="s">
        <v>458</v>
      </c>
      <c r="B165" s="32" t="s">
        <v>473</v>
      </c>
      <c r="C165" s="32" t="s">
        <v>474</v>
      </c>
      <c r="D165" s="32" t="s">
        <v>303</v>
      </c>
      <c r="E165" s="32">
        <v>1</v>
      </c>
      <c r="F165" s="144">
        <v>27157</v>
      </c>
      <c r="G165" s="32" t="s">
        <v>30</v>
      </c>
      <c r="H165" s="32" t="s">
        <v>30</v>
      </c>
      <c r="I165" s="32" t="s">
        <v>30</v>
      </c>
      <c r="J165" s="32" t="s">
        <v>30</v>
      </c>
    </row>
    <row r="166" spans="1:10" ht="12.75" customHeight="1">
      <c r="A166" s="32" t="s">
        <v>458</v>
      </c>
      <c r="B166" s="32" t="s">
        <v>475</v>
      </c>
      <c r="C166" s="32" t="s">
        <v>476</v>
      </c>
      <c r="D166" s="32" t="s">
        <v>303</v>
      </c>
      <c r="E166" s="32">
        <v>1</v>
      </c>
      <c r="F166" s="144">
        <v>5502</v>
      </c>
      <c r="G166" s="32" t="s">
        <v>30</v>
      </c>
      <c r="H166" s="32" t="s">
        <v>30</v>
      </c>
      <c r="I166" s="32" t="s">
        <v>30</v>
      </c>
      <c r="J166" s="32" t="s">
        <v>30</v>
      </c>
    </row>
    <row r="167" spans="1:10" ht="12.75" customHeight="1">
      <c r="A167" s="32" t="s">
        <v>458</v>
      </c>
      <c r="B167" s="32" t="s">
        <v>477</v>
      </c>
      <c r="C167" s="32" t="s">
        <v>478</v>
      </c>
      <c r="D167" s="32" t="s">
        <v>31</v>
      </c>
      <c r="E167" s="32">
        <v>1</v>
      </c>
      <c r="F167" s="144">
        <v>667</v>
      </c>
      <c r="G167" s="32" t="s">
        <v>30</v>
      </c>
      <c r="H167" s="32" t="s">
        <v>30</v>
      </c>
      <c r="I167" s="32" t="s">
        <v>30</v>
      </c>
      <c r="J167" s="32" t="s">
        <v>30</v>
      </c>
    </row>
    <row r="168" spans="1:10" ht="12.75" customHeight="1">
      <c r="A168" s="32" t="s">
        <v>458</v>
      </c>
      <c r="B168" s="32" t="s">
        <v>479</v>
      </c>
      <c r="C168" s="32" t="s">
        <v>480</v>
      </c>
      <c r="D168" s="32" t="s">
        <v>303</v>
      </c>
      <c r="E168" s="32">
        <v>1</v>
      </c>
      <c r="F168" s="144">
        <v>2221</v>
      </c>
      <c r="G168" s="32" t="s">
        <v>30</v>
      </c>
      <c r="H168" s="32" t="s">
        <v>30</v>
      </c>
      <c r="I168" s="32" t="s">
        <v>30</v>
      </c>
      <c r="J168" s="32" t="s">
        <v>30</v>
      </c>
    </row>
    <row r="169" spans="1:10" ht="12.75" customHeight="1">
      <c r="A169" s="32" t="s">
        <v>458</v>
      </c>
      <c r="B169" s="32" t="s">
        <v>481</v>
      </c>
      <c r="C169" s="32" t="s">
        <v>482</v>
      </c>
      <c r="D169" s="32" t="s">
        <v>31</v>
      </c>
      <c r="E169" s="32">
        <v>1</v>
      </c>
      <c r="F169" s="144">
        <v>5862</v>
      </c>
      <c r="G169" s="32" t="s">
        <v>30</v>
      </c>
      <c r="H169" s="32" t="s">
        <v>30</v>
      </c>
      <c r="I169" s="32" t="s">
        <v>30</v>
      </c>
      <c r="J169" s="32" t="s">
        <v>30</v>
      </c>
    </row>
    <row r="170" spans="1:10" ht="12.75" customHeight="1">
      <c r="A170" s="32" t="s">
        <v>458</v>
      </c>
      <c r="B170" s="32" t="s">
        <v>483</v>
      </c>
      <c r="C170" s="32" t="s">
        <v>484</v>
      </c>
      <c r="D170" s="32" t="s">
        <v>31</v>
      </c>
      <c r="E170" s="32">
        <v>1</v>
      </c>
      <c r="F170" s="144">
        <v>9085</v>
      </c>
      <c r="G170" s="32" t="s">
        <v>30</v>
      </c>
      <c r="H170" s="32" t="s">
        <v>30</v>
      </c>
      <c r="I170" s="32" t="s">
        <v>30</v>
      </c>
      <c r="J170" s="32" t="s">
        <v>30</v>
      </c>
    </row>
    <row r="171" spans="1:10" ht="12.75" customHeight="1">
      <c r="A171" s="32" t="s">
        <v>458</v>
      </c>
      <c r="B171" s="32" t="s">
        <v>485</v>
      </c>
      <c r="C171" s="32" t="s">
        <v>486</v>
      </c>
      <c r="D171" s="32" t="s">
        <v>31</v>
      </c>
      <c r="E171" s="32">
        <v>1</v>
      </c>
      <c r="F171" s="144">
        <v>496</v>
      </c>
      <c r="G171" s="32" t="s">
        <v>30</v>
      </c>
      <c r="H171" s="32" t="s">
        <v>30</v>
      </c>
      <c r="I171" s="32" t="s">
        <v>30</v>
      </c>
      <c r="J171" s="32" t="s">
        <v>30</v>
      </c>
    </row>
    <row r="172" spans="1:10" ht="12.75" customHeight="1">
      <c r="A172" s="32" t="s">
        <v>458</v>
      </c>
      <c r="B172" s="32" t="s">
        <v>487</v>
      </c>
      <c r="C172" s="32" t="s">
        <v>488</v>
      </c>
      <c r="D172" s="32" t="s">
        <v>31</v>
      </c>
      <c r="E172" s="32">
        <v>1</v>
      </c>
      <c r="F172" s="144">
        <v>428</v>
      </c>
      <c r="G172" s="32" t="s">
        <v>30</v>
      </c>
      <c r="H172" s="32" t="s">
        <v>30</v>
      </c>
      <c r="I172" s="32" t="s">
        <v>30</v>
      </c>
      <c r="J172" s="32" t="s">
        <v>30</v>
      </c>
    </row>
    <row r="173" spans="1:10" ht="12.75" customHeight="1">
      <c r="A173" s="32" t="s">
        <v>458</v>
      </c>
      <c r="B173" s="32" t="s">
        <v>489</v>
      </c>
      <c r="C173" s="32" t="s">
        <v>490</v>
      </c>
      <c r="D173" s="32" t="s">
        <v>166</v>
      </c>
      <c r="E173" s="32">
        <v>1</v>
      </c>
      <c r="F173" s="144">
        <v>310</v>
      </c>
      <c r="G173" s="32" t="s">
        <v>30</v>
      </c>
      <c r="H173" s="32" t="s">
        <v>30</v>
      </c>
      <c r="I173" s="32" t="s">
        <v>30</v>
      </c>
      <c r="J173" s="32" t="s">
        <v>30</v>
      </c>
    </row>
    <row r="174" spans="1:10" ht="12.75" customHeight="1">
      <c r="A174" s="32" t="s">
        <v>458</v>
      </c>
      <c r="B174" s="32" t="s">
        <v>491</v>
      </c>
      <c r="C174" s="32" t="s">
        <v>492</v>
      </c>
      <c r="D174" s="32" t="s">
        <v>31</v>
      </c>
      <c r="E174" s="32">
        <v>1</v>
      </c>
      <c r="F174" s="144">
        <v>1072</v>
      </c>
      <c r="G174" s="32" t="s">
        <v>30</v>
      </c>
      <c r="H174" s="32" t="s">
        <v>30</v>
      </c>
      <c r="I174" s="32" t="s">
        <v>30</v>
      </c>
      <c r="J174" s="32" t="s">
        <v>30</v>
      </c>
    </row>
    <row r="175" spans="1:10" ht="12.75" customHeight="1">
      <c r="A175" s="35" t="s">
        <v>458</v>
      </c>
      <c r="B175" s="35" t="s">
        <v>493</v>
      </c>
      <c r="C175" s="35" t="s">
        <v>494</v>
      </c>
      <c r="D175" s="35" t="s">
        <v>31</v>
      </c>
      <c r="E175" s="35">
        <v>1</v>
      </c>
      <c r="F175" s="154">
        <v>9365</v>
      </c>
      <c r="G175" s="35" t="s">
        <v>30</v>
      </c>
      <c r="H175" s="35" t="s">
        <v>30</v>
      </c>
      <c r="I175" s="35" t="s">
        <v>30</v>
      </c>
      <c r="J175" s="35" t="s">
        <v>30</v>
      </c>
    </row>
    <row r="176" spans="1:10" ht="12.75" customHeight="1">
      <c r="A176" s="56"/>
      <c r="B176" s="33">
        <f>COUNTA(B158:B175)</f>
        <v>18</v>
      </c>
      <c r="C176" s="32"/>
      <c r="D176" s="32"/>
      <c r="E176" s="79"/>
      <c r="F176" s="54">
        <f>SUM(F158:F175)</f>
        <v>81683</v>
      </c>
      <c r="G176" s="32"/>
      <c r="H176" s="32"/>
      <c r="I176" s="32"/>
      <c r="J176" s="32"/>
    </row>
    <row r="177" spans="1:10" ht="12.75" customHeight="1">
      <c r="A177" s="56"/>
      <c r="B177" s="33"/>
      <c r="C177" s="32"/>
      <c r="D177" s="32"/>
      <c r="E177" s="79"/>
      <c r="F177" s="54"/>
      <c r="G177" s="32"/>
      <c r="H177" s="32"/>
      <c r="I177" s="32"/>
      <c r="J177" s="32"/>
    </row>
    <row r="178" spans="1:10" ht="12.75" customHeight="1">
      <c r="A178" s="32" t="s">
        <v>495</v>
      </c>
      <c r="B178" s="32" t="s">
        <v>496</v>
      </c>
      <c r="C178" s="32" t="s">
        <v>497</v>
      </c>
      <c r="D178" s="32" t="s">
        <v>31</v>
      </c>
      <c r="E178" s="32">
        <v>1</v>
      </c>
      <c r="F178" s="144">
        <v>8791</v>
      </c>
      <c r="G178" s="32" t="s">
        <v>30</v>
      </c>
      <c r="H178" s="32" t="s">
        <v>30</v>
      </c>
      <c r="I178" s="32" t="s">
        <v>30</v>
      </c>
      <c r="J178" s="32" t="s">
        <v>30</v>
      </c>
    </row>
    <row r="179" spans="1:10" ht="12.75" customHeight="1">
      <c r="A179" s="32" t="s">
        <v>495</v>
      </c>
      <c r="B179" s="32" t="s">
        <v>498</v>
      </c>
      <c r="C179" s="32" t="s">
        <v>499</v>
      </c>
      <c r="D179" s="32" t="s">
        <v>204</v>
      </c>
      <c r="E179" s="32">
        <v>1</v>
      </c>
      <c r="F179" s="144">
        <v>17226</v>
      </c>
      <c r="G179" s="32" t="s">
        <v>30</v>
      </c>
      <c r="H179" s="32" t="s">
        <v>30</v>
      </c>
      <c r="I179" s="32" t="s">
        <v>30</v>
      </c>
      <c r="J179" s="32" t="s">
        <v>30</v>
      </c>
    </row>
    <row r="180" spans="1:10" ht="12.75" customHeight="1">
      <c r="A180" s="32" t="s">
        <v>495</v>
      </c>
      <c r="B180" s="32" t="s">
        <v>500</v>
      </c>
      <c r="C180" s="32" t="s">
        <v>501</v>
      </c>
      <c r="D180" s="32" t="s">
        <v>31</v>
      </c>
      <c r="E180" s="32">
        <v>1</v>
      </c>
      <c r="F180" s="144">
        <v>3131</v>
      </c>
      <c r="G180" s="32" t="s">
        <v>30</v>
      </c>
      <c r="H180" s="32" t="s">
        <v>30</v>
      </c>
      <c r="I180" s="32" t="s">
        <v>30</v>
      </c>
      <c r="J180" s="32" t="s">
        <v>30</v>
      </c>
    </row>
    <row r="181" spans="1:10" ht="12.75" customHeight="1">
      <c r="A181" s="32" t="s">
        <v>495</v>
      </c>
      <c r="B181" s="32" t="s">
        <v>502</v>
      </c>
      <c r="C181" s="32" t="s">
        <v>503</v>
      </c>
      <c r="D181" s="32" t="s">
        <v>31</v>
      </c>
      <c r="E181" s="32">
        <v>1</v>
      </c>
      <c r="F181" s="144">
        <v>2469</v>
      </c>
      <c r="G181" s="32" t="s">
        <v>30</v>
      </c>
      <c r="H181" s="32" t="s">
        <v>30</v>
      </c>
      <c r="I181" s="32" t="s">
        <v>30</v>
      </c>
      <c r="J181" s="32" t="s">
        <v>30</v>
      </c>
    </row>
    <row r="182" spans="1:10" ht="12.75" customHeight="1">
      <c r="A182" s="32" t="s">
        <v>495</v>
      </c>
      <c r="B182" s="32" t="s">
        <v>504</v>
      </c>
      <c r="C182" s="32" t="s">
        <v>505</v>
      </c>
      <c r="D182" s="32" t="s">
        <v>31</v>
      </c>
      <c r="E182" s="32">
        <v>1</v>
      </c>
      <c r="F182" s="144">
        <v>24726</v>
      </c>
      <c r="G182" s="32" t="s">
        <v>30</v>
      </c>
      <c r="H182" s="32" t="s">
        <v>30</v>
      </c>
      <c r="I182" s="32" t="s">
        <v>30</v>
      </c>
      <c r="J182" s="32" t="s">
        <v>30</v>
      </c>
    </row>
    <row r="183" spans="1:10" ht="12.75" customHeight="1">
      <c r="A183" s="32" t="s">
        <v>495</v>
      </c>
      <c r="B183" s="32" t="s">
        <v>506</v>
      </c>
      <c r="C183" s="32" t="s">
        <v>507</v>
      </c>
      <c r="D183" s="32" t="s">
        <v>31</v>
      </c>
      <c r="E183" s="32">
        <v>1</v>
      </c>
      <c r="F183" s="144">
        <v>6921</v>
      </c>
      <c r="G183" s="32" t="s">
        <v>30</v>
      </c>
      <c r="H183" s="32" t="s">
        <v>30</v>
      </c>
      <c r="I183" s="32" t="s">
        <v>30</v>
      </c>
      <c r="J183" s="32" t="s">
        <v>30</v>
      </c>
    </row>
    <row r="184" spans="1:10" ht="12.75" customHeight="1">
      <c r="A184" s="32" t="s">
        <v>495</v>
      </c>
      <c r="B184" s="32" t="s">
        <v>508</v>
      </c>
      <c r="C184" s="32" t="s">
        <v>509</v>
      </c>
      <c r="D184" s="32" t="s">
        <v>31</v>
      </c>
      <c r="E184" s="32">
        <v>1</v>
      </c>
      <c r="F184" s="144">
        <v>5595</v>
      </c>
      <c r="G184" s="32" t="s">
        <v>30</v>
      </c>
      <c r="H184" s="32" t="s">
        <v>30</v>
      </c>
      <c r="I184" s="32" t="s">
        <v>30</v>
      </c>
      <c r="J184" s="32" t="s">
        <v>30</v>
      </c>
    </row>
    <row r="185" spans="1:10" ht="12.75" customHeight="1">
      <c r="A185" s="32" t="s">
        <v>495</v>
      </c>
      <c r="B185" s="32" t="s">
        <v>510</v>
      </c>
      <c r="C185" s="32" t="s">
        <v>511</v>
      </c>
      <c r="D185" s="32" t="s">
        <v>31</v>
      </c>
      <c r="E185" s="32">
        <v>1</v>
      </c>
      <c r="F185" s="144">
        <v>22845</v>
      </c>
      <c r="G185" s="32" t="s">
        <v>30</v>
      </c>
      <c r="H185" s="32" t="s">
        <v>30</v>
      </c>
      <c r="I185" s="32" t="s">
        <v>30</v>
      </c>
      <c r="J185" s="32" t="s">
        <v>30</v>
      </c>
    </row>
    <row r="186" spans="1:10" ht="12.75" customHeight="1">
      <c r="A186" s="35" t="s">
        <v>495</v>
      </c>
      <c r="B186" s="35" t="s">
        <v>512</v>
      </c>
      <c r="C186" s="35" t="s">
        <v>513</v>
      </c>
      <c r="D186" s="35" t="s">
        <v>31</v>
      </c>
      <c r="E186" s="35">
        <v>1</v>
      </c>
      <c r="F186" s="154">
        <v>14588</v>
      </c>
      <c r="G186" s="35" t="s">
        <v>30</v>
      </c>
      <c r="H186" s="35" t="s">
        <v>30</v>
      </c>
      <c r="I186" s="35" t="s">
        <v>30</v>
      </c>
      <c r="J186" s="35" t="s">
        <v>30</v>
      </c>
    </row>
    <row r="187" spans="1:10" ht="12.75" customHeight="1">
      <c r="A187" s="56"/>
      <c r="B187" s="33">
        <f>COUNTA(B178:B186)</f>
        <v>9</v>
      </c>
      <c r="C187" s="32"/>
      <c r="D187" s="32"/>
      <c r="E187" s="79"/>
      <c r="F187" s="54">
        <f>SUM(F178:F186)</f>
        <v>106292</v>
      </c>
      <c r="G187" s="32"/>
      <c r="H187" s="32"/>
      <c r="I187" s="32"/>
      <c r="J187" s="32"/>
    </row>
    <row r="188" spans="1:10" ht="12.75" customHeight="1">
      <c r="A188" s="56"/>
      <c r="B188" s="33"/>
      <c r="C188" s="32"/>
      <c r="D188" s="32"/>
      <c r="E188" s="79"/>
      <c r="F188" s="54"/>
      <c r="G188" s="32"/>
      <c r="H188" s="32"/>
      <c r="I188" s="32"/>
      <c r="J188" s="32"/>
    </row>
    <row r="189" spans="1:10" ht="12.75" customHeight="1">
      <c r="A189" s="32" t="s">
        <v>514</v>
      </c>
      <c r="B189" s="32" t="s">
        <v>515</v>
      </c>
      <c r="C189" s="32" t="s">
        <v>516</v>
      </c>
      <c r="D189" s="32" t="s">
        <v>31</v>
      </c>
      <c r="E189" s="32">
        <v>1</v>
      </c>
      <c r="F189" s="144">
        <v>9627</v>
      </c>
      <c r="G189" s="32" t="s">
        <v>30</v>
      </c>
      <c r="H189" s="32" t="s">
        <v>30</v>
      </c>
      <c r="I189" s="32" t="s">
        <v>30</v>
      </c>
      <c r="J189" s="32" t="s">
        <v>30</v>
      </c>
    </row>
    <row r="190" spans="1:10" ht="12.75" customHeight="1">
      <c r="A190" s="32" t="s">
        <v>514</v>
      </c>
      <c r="B190" s="32" t="s">
        <v>517</v>
      </c>
      <c r="C190" s="32" t="s">
        <v>518</v>
      </c>
      <c r="D190" s="32" t="s">
        <v>31</v>
      </c>
      <c r="E190" s="32">
        <v>1</v>
      </c>
      <c r="F190" s="144">
        <v>6093</v>
      </c>
      <c r="G190" s="32" t="s">
        <v>30</v>
      </c>
      <c r="H190" s="32" t="s">
        <v>30</v>
      </c>
      <c r="I190" s="32" t="s">
        <v>30</v>
      </c>
      <c r="J190" s="32" t="s">
        <v>30</v>
      </c>
    </row>
    <row r="191" spans="1:10" ht="12.75" customHeight="1">
      <c r="A191" s="32" t="s">
        <v>514</v>
      </c>
      <c r="B191" s="32" t="s">
        <v>519</v>
      </c>
      <c r="C191" s="32" t="s">
        <v>520</v>
      </c>
      <c r="D191" s="32" t="s">
        <v>31</v>
      </c>
      <c r="E191" s="32">
        <v>1</v>
      </c>
      <c r="F191" s="144">
        <v>5249</v>
      </c>
      <c r="G191" s="32" t="s">
        <v>30</v>
      </c>
      <c r="H191" s="32" t="s">
        <v>30</v>
      </c>
      <c r="I191" s="32" t="s">
        <v>30</v>
      </c>
      <c r="J191" s="32" t="s">
        <v>30</v>
      </c>
    </row>
    <row r="192" spans="1:10" ht="12.75" customHeight="1">
      <c r="A192" s="32" t="s">
        <v>514</v>
      </c>
      <c r="B192" s="32" t="s">
        <v>521</v>
      </c>
      <c r="C192" s="32" t="s">
        <v>522</v>
      </c>
      <c r="D192" s="32" t="s">
        <v>31</v>
      </c>
      <c r="E192" s="32">
        <v>1</v>
      </c>
      <c r="F192" s="144">
        <v>2105</v>
      </c>
      <c r="G192" s="32" t="s">
        <v>30</v>
      </c>
      <c r="H192" s="32" t="s">
        <v>30</v>
      </c>
      <c r="I192" s="32" t="s">
        <v>30</v>
      </c>
      <c r="J192" s="32" t="s">
        <v>30</v>
      </c>
    </row>
    <row r="193" spans="1:10" ht="12.75" customHeight="1">
      <c r="A193" s="32" t="s">
        <v>514</v>
      </c>
      <c r="B193" s="32" t="s">
        <v>523</v>
      </c>
      <c r="C193" s="32" t="s">
        <v>524</v>
      </c>
      <c r="D193" s="32" t="s">
        <v>31</v>
      </c>
      <c r="E193" s="32">
        <v>1</v>
      </c>
      <c r="F193" s="144">
        <v>2465</v>
      </c>
      <c r="G193" s="32" t="s">
        <v>30</v>
      </c>
      <c r="H193" s="32" t="s">
        <v>30</v>
      </c>
      <c r="I193" s="32" t="s">
        <v>30</v>
      </c>
      <c r="J193" s="32" t="s">
        <v>30</v>
      </c>
    </row>
    <row r="194" spans="1:10" ht="12.75" customHeight="1">
      <c r="A194" s="35" t="s">
        <v>514</v>
      </c>
      <c r="B194" s="35" t="s">
        <v>525</v>
      </c>
      <c r="C194" s="35" t="s">
        <v>526</v>
      </c>
      <c r="D194" s="35" t="s">
        <v>31</v>
      </c>
      <c r="E194" s="35">
        <v>1</v>
      </c>
      <c r="F194" s="154">
        <v>13434</v>
      </c>
      <c r="G194" s="35" t="s">
        <v>35</v>
      </c>
      <c r="H194" s="35" t="s">
        <v>35</v>
      </c>
      <c r="I194" s="35" t="s">
        <v>35</v>
      </c>
      <c r="J194" s="35" t="s">
        <v>35</v>
      </c>
    </row>
    <row r="195" spans="1:10" ht="12.75" customHeight="1">
      <c r="A195" s="56"/>
      <c r="B195" s="33">
        <f>COUNTA(B189:B194)</f>
        <v>6</v>
      </c>
      <c r="C195" s="32"/>
      <c r="D195" s="32"/>
      <c r="E195" s="79"/>
      <c r="F195" s="54">
        <f>SUM(F189:F194)</f>
        <v>38973</v>
      </c>
      <c r="G195" s="32"/>
      <c r="H195" s="32"/>
      <c r="I195" s="32"/>
      <c r="J195" s="32"/>
    </row>
    <row r="196" spans="1:10" ht="12.75" customHeight="1">
      <c r="A196" s="56"/>
      <c r="B196" s="33"/>
      <c r="C196" s="32"/>
      <c r="D196" s="32"/>
      <c r="E196" s="79"/>
      <c r="F196" s="54"/>
      <c r="G196" s="32"/>
      <c r="H196" s="32"/>
      <c r="I196" s="32"/>
      <c r="J196" s="32"/>
    </row>
    <row r="197" spans="1:10" ht="12.75" customHeight="1">
      <c r="A197" s="32" t="s">
        <v>527</v>
      </c>
      <c r="B197" s="32" t="s">
        <v>528</v>
      </c>
      <c r="C197" s="32" t="s">
        <v>529</v>
      </c>
      <c r="D197" s="32" t="s">
        <v>31</v>
      </c>
      <c r="E197" s="32">
        <v>1</v>
      </c>
      <c r="F197" s="144">
        <v>1120</v>
      </c>
      <c r="G197" s="32" t="s">
        <v>30</v>
      </c>
      <c r="H197" s="32" t="s">
        <v>30</v>
      </c>
      <c r="I197" s="32" t="s">
        <v>30</v>
      </c>
      <c r="J197" s="32" t="s">
        <v>30</v>
      </c>
    </row>
    <row r="198" spans="1:10" ht="12.75" customHeight="1">
      <c r="A198" s="32" t="s">
        <v>527</v>
      </c>
      <c r="B198" s="32" t="s">
        <v>530</v>
      </c>
      <c r="C198" s="32" t="s">
        <v>531</v>
      </c>
      <c r="D198" s="32" t="s">
        <v>31</v>
      </c>
      <c r="E198" s="32">
        <v>1</v>
      </c>
      <c r="F198" s="144">
        <v>22244</v>
      </c>
      <c r="G198" s="32" t="s">
        <v>30</v>
      </c>
      <c r="H198" s="32" t="s">
        <v>30</v>
      </c>
      <c r="I198" s="32" t="s">
        <v>30</v>
      </c>
      <c r="J198" s="32" t="s">
        <v>30</v>
      </c>
    </row>
    <row r="199" spans="1:10" ht="12.75" customHeight="1">
      <c r="A199" s="32" t="s">
        <v>527</v>
      </c>
      <c r="B199" s="32" t="s">
        <v>532</v>
      </c>
      <c r="C199" s="32" t="s">
        <v>533</v>
      </c>
      <c r="D199" s="32" t="s">
        <v>31</v>
      </c>
      <c r="E199" s="32">
        <v>1</v>
      </c>
      <c r="F199" s="144">
        <v>4727</v>
      </c>
      <c r="G199" s="32" t="s">
        <v>30</v>
      </c>
      <c r="H199" s="32" t="s">
        <v>30</v>
      </c>
      <c r="I199" s="32" t="s">
        <v>30</v>
      </c>
      <c r="J199" s="32" t="s">
        <v>30</v>
      </c>
    </row>
    <row r="200" spans="1:10" ht="12.75" customHeight="1">
      <c r="A200" s="32" t="s">
        <v>527</v>
      </c>
      <c r="B200" s="32" t="s">
        <v>534</v>
      </c>
      <c r="C200" s="32" t="s">
        <v>535</v>
      </c>
      <c r="D200" s="32" t="s">
        <v>31</v>
      </c>
      <c r="E200" s="32">
        <v>1</v>
      </c>
      <c r="F200" s="144">
        <v>4941</v>
      </c>
      <c r="G200" s="32" t="s">
        <v>30</v>
      </c>
      <c r="H200" s="32" t="s">
        <v>30</v>
      </c>
      <c r="I200" s="32" t="s">
        <v>30</v>
      </c>
      <c r="J200" s="32" t="s">
        <v>30</v>
      </c>
    </row>
    <row r="201" spans="1:10" ht="12.75" customHeight="1">
      <c r="A201" s="32" t="s">
        <v>527</v>
      </c>
      <c r="B201" s="32" t="s">
        <v>536</v>
      </c>
      <c r="C201" s="32" t="s">
        <v>537</v>
      </c>
      <c r="D201" s="32" t="s">
        <v>31</v>
      </c>
      <c r="E201" s="32">
        <v>1</v>
      </c>
      <c r="F201" s="144">
        <v>37</v>
      </c>
      <c r="G201" s="32" t="s">
        <v>30</v>
      </c>
      <c r="H201" s="32" t="s">
        <v>30</v>
      </c>
      <c r="I201" s="32" t="s">
        <v>30</v>
      </c>
      <c r="J201" s="32" t="s">
        <v>30</v>
      </c>
    </row>
    <row r="202" spans="1:10" ht="12.75" customHeight="1">
      <c r="A202" s="32" t="s">
        <v>527</v>
      </c>
      <c r="B202" s="32" t="s">
        <v>538</v>
      </c>
      <c r="C202" s="32" t="s">
        <v>539</v>
      </c>
      <c r="D202" s="32" t="s">
        <v>31</v>
      </c>
      <c r="E202" s="32">
        <v>1</v>
      </c>
      <c r="F202" s="144">
        <v>5878</v>
      </c>
      <c r="G202" s="32" t="s">
        <v>30</v>
      </c>
      <c r="H202" s="32" t="s">
        <v>30</v>
      </c>
      <c r="I202" s="32" t="s">
        <v>30</v>
      </c>
      <c r="J202" s="32" t="s">
        <v>30</v>
      </c>
    </row>
    <row r="203" spans="1:10" ht="12.75" customHeight="1">
      <c r="A203" s="35" t="s">
        <v>527</v>
      </c>
      <c r="B203" s="35" t="s">
        <v>540</v>
      </c>
      <c r="C203" s="35" t="s">
        <v>541</v>
      </c>
      <c r="D203" s="35" t="s">
        <v>31</v>
      </c>
      <c r="E203" s="35">
        <v>1</v>
      </c>
      <c r="F203" s="154">
        <v>1994</v>
      </c>
      <c r="G203" s="35" t="s">
        <v>30</v>
      </c>
      <c r="H203" s="35" t="s">
        <v>30</v>
      </c>
      <c r="I203" s="35" t="s">
        <v>30</v>
      </c>
      <c r="J203" s="35" t="s">
        <v>30</v>
      </c>
    </row>
    <row r="204" spans="1:10" ht="12.75" customHeight="1">
      <c r="A204" s="56"/>
      <c r="B204" s="33">
        <f>COUNTA(B197:B203)</f>
        <v>7</v>
      </c>
      <c r="C204" s="32"/>
      <c r="D204" s="32"/>
      <c r="E204" s="79"/>
      <c r="F204" s="54">
        <f>SUM(F197:F203)</f>
        <v>40941</v>
      </c>
      <c r="G204" s="32"/>
      <c r="H204" s="32"/>
      <c r="I204" s="32"/>
      <c r="J204" s="32"/>
    </row>
    <row r="205" spans="1:10" ht="12.75" customHeight="1">
      <c r="A205" s="56"/>
      <c r="B205" s="33"/>
      <c r="C205" s="32"/>
      <c r="D205" s="32"/>
      <c r="E205" s="79"/>
      <c r="F205" s="54"/>
      <c r="G205" s="32"/>
      <c r="H205" s="32"/>
      <c r="I205" s="32"/>
      <c r="J205" s="32"/>
    </row>
    <row r="206" spans="1:10" ht="12.75" customHeight="1">
      <c r="A206" s="35" t="s">
        <v>542</v>
      </c>
      <c r="B206" s="35" t="s">
        <v>543</v>
      </c>
      <c r="C206" s="35" t="s">
        <v>544</v>
      </c>
      <c r="D206" s="35" t="s">
        <v>31</v>
      </c>
      <c r="E206" s="35">
        <v>1</v>
      </c>
      <c r="F206" s="154">
        <v>530</v>
      </c>
      <c r="G206" s="35" t="s">
        <v>30</v>
      </c>
      <c r="H206" s="35" t="s">
        <v>30</v>
      </c>
      <c r="I206" s="35" t="s">
        <v>30</v>
      </c>
      <c r="J206" s="35" t="s">
        <v>30</v>
      </c>
    </row>
    <row r="207" spans="1:10" ht="12.75" customHeight="1">
      <c r="A207" s="56"/>
      <c r="B207" s="33">
        <f>COUNTA(B206:B206)</f>
        <v>1</v>
      </c>
      <c r="C207" s="32"/>
      <c r="D207" s="32"/>
      <c r="E207" s="79"/>
      <c r="F207" s="54">
        <f>SUM(F206:F206)</f>
        <v>530</v>
      </c>
      <c r="G207" s="32"/>
      <c r="H207" s="32"/>
      <c r="I207" s="32"/>
      <c r="J207" s="32"/>
    </row>
    <row r="208" spans="1:10" ht="12.75" customHeight="1">
      <c r="A208" s="56"/>
      <c r="B208" s="33"/>
      <c r="C208" s="32"/>
      <c r="D208" s="32"/>
      <c r="E208" s="79"/>
      <c r="F208" s="54"/>
      <c r="G208" s="32"/>
      <c r="H208" s="32"/>
      <c r="I208" s="32"/>
      <c r="J208" s="32"/>
    </row>
    <row r="209" spans="1:10" ht="12.75" customHeight="1">
      <c r="A209" s="32" t="s">
        <v>545</v>
      </c>
      <c r="B209" s="32" t="s">
        <v>546</v>
      </c>
      <c r="C209" s="32" t="s">
        <v>547</v>
      </c>
      <c r="D209" s="32" t="s">
        <v>166</v>
      </c>
      <c r="E209" s="32">
        <v>1</v>
      </c>
      <c r="F209" s="144">
        <v>5923</v>
      </c>
      <c r="G209" s="32" t="s">
        <v>30</v>
      </c>
      <c r="H209" s="32" t="s">
        <v>30</v>
      </c>
      <c r="I209" s="32" t="s">
        <v>30</v>
      </c>
      <c r="J209" s="32" t="s">
        <v>30</v>
      </c>
    </row>
    <row r="210" spans="1:10" ht="12.75" customHeight="1">
      <c r="A210" s="32" t="s">
        <v>545</v>
      </c>
      <c r="B210" s="32" t="s">
        <v>548</v>
      </c>
      <c r="C210" s="32" t="s">
        <v>549</v>
      </c>
      <c r="D210" s="32" t="s">
        <v>31</v>
      </c>
      <c r="E210" s="32">
        <v>1</v>
      </c>
      <c r="F210" s="144">
        <v>4868</v>
      </c>
      <c r="G210" s="32" t="s">
        <v>30</v>
      </c>
      <c r="H210" s="32" t="s">
        <v>30</v>
      </c>
      <c r="I210" s="32" t="s">
        <v>30</v>
      </c>
      <c r="J210" s="32" t="s">
        <v>30</v>
      </c>
    </row>
    <row r="211" spans="1:10" ht="12.75" customHeight="1">
      <c r="A211" s="32" t="s">
        <v>545</v>
      </c>
      <c r="B211" s="32" t="s">
        <v>550</v>
      </c>
      <c r="C211" s="32" t="s">
        <v>551</v>
      </c>
      <c r="D211" s="32" t="s">
        <v>31</v>
      </c>
      <c r="E211" s="32">
        <v>1</v>
      </c>
      <c r="F211" s="144">
        <v>5021</v>
      </c>
      <c r="G211" s="32" t="s">
        <v>30</v>
      </c>
      <c r="H211" s="32" t="s">
        <v>30</v>
      </c>
      <c r="I211" s="32" t="s">
        <v>30</v>
      </c>
      <c r="J211" s="32" t="s">
        <v>30</v>
      </c>
    </row>
    <row r="212" spans="1:10" ht="12.75" customHeight="1">
      <c r="A212" s="32" t="s">
        <v>545</v>
      </c>
      <c r="B212" s="32" t="s">
        <v>552</v>
      </c>
      <c r="C212" s="32" t="s">
        <v>553</v>
      </c>
      <c r="D212" s="32" t="s">
        <v>31</v>
      </c>
      <c r="E212" s="32">
        <v>1</v>
      </c>
      <c r="F212" s="144">
        <v>401</v>
      </c>
      <c r="G212" s="32" t="s">
        <v>30</v>
      </c>
      <c r="H212" s="32" t="s">
        <v>30</v>
      </c>
      <c r="I212" s="32" t="s">
        <v>30</v>
      </c>
      <c r="J212" s="32" t="s">
        <v>30</v>
      </c>
    </row>
    <row r="213" spans="1:10" ht="12.75" customHeight="1">
      <c r="A213" s="32" t="s">
        <v>545</v>
      </c>
      <c r="B213" s="32" t="s">
        <v>554</v>
      </c>
      <c r="C213" s="32" t="s">
        <v>555</v>
      </c>
      <c r="D213" s="32" t="s">
        <v>31</v>
      </c>
      <c r="E213" s="32">
        <v>1</v>
      </c>
      <c r="F213" s="144">
        <v>557</v>
      </c>
      <c r="G213" s="32" t="s">
        <v>30</v>
      </c>
      <c r="H213" s="32" t="s">
        <v>30</v>
      </c>
      <c r="I213" s="32" t="s">
        <v>30</v>
      </c>
      <c r="J213" s="32" t="s">
        <v>30</v>
      </c>
    </row>
    <row r="214" spans="1:10" ht="12.75" customHeight="1">
      <c r="A214" s="32" t="s">
        <v>545</v>
      </c>
      <c r="B214" s="32" t="s">
        <v>556</v>
      </c>
      <c r="C214" s="32" t="s">
        <v>557</v>
      </c>
      <c r="D214" s="32" t="s">
        <v>31</v>
      </c>
      <c r="E214" s="32">
        <v>1</v>
      </c>
      <c r="F214" s="144">
        <v>100</v>
      </c>
      <c r="G214" s="32" t="s">
        <v>30</v>
      </c>
      <c r="H214" s="32" t="s">
        <v>30</v>
      </c>
      <c r="I214" s="32" t="s">
        <v>30</v>
      </c>
      <c r="J214" s="32" t="s">
        <v>30</v>
      </c>
    </row>
    <row r="215" spans="1:10" ht="12.75" customHeight="1">
      <c r="A215" s="32" t="s">
        <v>545</v>
      </c>
      <c r="B215" s="32" t="s">
        <v>558</v>
      </c>
      <c r="C215" s="32" t="s">
        <v>559</v>
      </c>
      <c r="D215" s="32" t="s">
        <v>31</v>
      </c>
      <c r="E215" s="32">
        <v>1</v>
      </c>
      <c r="F215" s="144">
        <v>459</v>
      </c>
      <c r="G215" s="32" t="s">
        <v>30</v>
      </c>
      <c r="H215" s="32" t="s">
        <v>30</v>
      </c>
      <c r="I215" s="32" t="s">
        <v>30</v>
      </c>
      <c r="J215" s="32" t="s">
        <v>30</v>
      </c>
    </row>
    <row r="216" spans="1:10" ht="12.75" customHeight="1">
      <c r="A216" s="32" t="s">
        <v>545</v>
      </c>
      <c r="B216" s="32" t="s">
        <v>560</v>
      </c>
      <c r="C216" s="32" t="s">
        <v>561</v>
      </c>
      <c r="D216" s="32" t="s">
        <v>31</v>
      </c>
      <c r="E216" s="32">
        <v>1</v>
      </c>
      <c r="F216" s="144">
        <v>793</v>
      </c>
      <c r="G216" s="32" t="s">
        <v>30</v>
      </c>
      <c r="H216" s="32" t="s">
        <v>30</v>
      </c>
      <c r="I216" s="32" t="s">
        <v>30</v>
      </c>
      <c r="J216" s="32" t="s">
        <v>30</v>
      </c>
    </row>
    <row r="217" spans="1:10" ht="12.75" customHeight="1">
      <c r="A217" s="35" t="s">
        <v>545</v>
      </c>
      <c r="B217" s="35" t="s">
        <v>562</v>
      </c>
      <c r="C217" s="35" t="s">
        <v>563</v>
      </c>
      <c r="D217" s="35" t="s">
        <v>31</v>
      </c>
      <c r="E217" s="35">
        <v>1</v>
      </c>
      <c r="F217" s="154">
        <v>6442</v>
      </c>
      <c r="G217" s="35" t="s">
        <v>30</v>
      </c>
      <c r="H217" s="35" t="s">
        <v>30</v>
      </c>
      <c r="I217" s="35" t="s">
        <v>30</v>
      </c>
      <c r="J217" s="35" t="s">
        <v>30</v>
      </c>
    </row>
    <row r="218" spans="1:10" ht="12.75" customHeight="1">
      <c r="A218" s="56"/>
      <c r="B218" s="33">
        <f>COUNTA(B209:B217)</f>
        <v>9</v>
      </c>
      <c r="C218" s="32"/>
      <c r="D218" s="32"/>
      <c r="E218" s="79"/>
      <c r="F218" s="54">
        <f>SUM(F209:F217)</f>
        <v>24564</v>
      </c>
      <c r="G218" s="32"/>
      <c r="H218" s="32"/>
      <c r="I218" s="32"/>
      <c r="J218" s="32"/>
    </row>
    <row r="219" spans="1:10" ht="12.75" customHeight="1">
      <c r="A219" s="56"/>
      <c r="B219" s="33"/>
      <c r="C219" s="32"/>
      <c r="D219" s="32"/>
      <c r="E219" s="79"/>
      <c r="F219" s="54"/>
      <c r="G219" s="32"/>
      <c r="H219" s="32"/>
      <c r="I219" s="32"/>
      <c r="J219" s="32"/>
    </row>
    <row r="220" spans="1:10" ht="12.75" customHeight="1">
      <c r="A220" s="32" t="s">
        <v>564</v>
      </c>
      <c r="B220" s="32" t="s">
        <v>565</v>
      </c>
      <c r="C220" s="32" t="s">
        <v>566</v>
      </c>
      <c r="D220" s="32" t="s">
        <v>31</v>
      </c>
      <c r="E220" s="32">
        <v>1</v>
      </c>
      <c r="F220" s="144">
        <v>1174</v>
      </c>
      <c r="G220" s="32" t="s">
        <v>30</v>
      </c>
      <c r="H220" s="32" t="s">
        <v>30</v>
      </c>
      <c r="I220" s="32" t="s">
        <v>30</v>
      </c>
      <c r="J220" s="32" t="s">
        <v>30</v>
      </c>
    </row>
    <row r="221" spans="1:10" ht="12.75" customHeight="1">
      <c r="A221" s="32" t="s">
        <v>564</v>
      </c>
      <c r="B221" s="32" t="s">
        <v>567</v>
      </c>
      <c r="C221" s="32" t="s">
        <v>568</v>
      </c>
      <c r="D221" s="32" t="s">
        <v>31</v>
      </c>
      <c r="E221" s="32">
        <v>1</v>
      </c>
      <c r="F221" s="144">
        <v>2336</v>
      </c>
      <c r="G221" s="32" t="s">
        <v>30</v>
      </c>
      <c r="H221" s="32" t="s">
        <v>30</v>
      </c>
      <c r="I221" s="32" t="s">
        <v>30</v>
      </c>
      <c r="J221" s="32" t="s">
        <v>30</v>
      </c>
    </row>
    <row r="222" spans="1:10" ht="12.75" customHeight="1">
      <c r="A222" s="32" t="s">
        <v>564</v>
      </c>
      <c r="B222" s="32" t="s">
        <v>569</v>
      </c>
      <c r="C222" s="32" t="s">
        <v>570</v>
      </c>
      <c r="D222" s="32" t="s">
        <v>31</v>
      </c>
      <c r="E222" s="32">
        <v>1</v>
      </c>
      <c r="F222" s="144">
        <v>585</v>
      </c>
      <c r="G222" s="32" t="s">
        <v>30</v>
      </c>
      <c r="H222" s="32" t="s">
        <v>30</v>
      </c>
      <c r="I222" s="32" t="s">
        <v>30</v>
      </c>
      <c r="J222" s="32" t="s">
        <v>30</v>
      </c>
    </row>
    <row r="223" spans="1:10" ht="12.75" customHeight="1">
      <c r="A223" s="32" t="s">
        <v>564</v>
      </c>
      <c r="B223" s="32" t="s">
        <v>571</v>
      </c>
      <c r="C223" s="32" t="s">
        <v>572</v>
      </c>
      <c r="D223" s="32" t="s">
        <v>31</v>
      </c>
      <c r="E223" s="32">
        <v>1</v>
      </c>
      <c r="F223" s="144">
        <v>114</v>
      </c>
      <c r="G223" s="32" t="s">
        <v>30</v>
      </c>
      <c r="H223" s="32" t="s">
        <v>30</v>
      </c>
      <c r="I223" s="32" t="s">
        <v>30</v>
      </c>
      <c r="J223" s="32" t="s">
        <v>30</v>
      </c>
    </row>
    <row r="224" spans="1:10" ht="12.75" customHeight="1">
      <c r="A224" s="32" t="s">
        <v>564</v>
      </c>
      <c r="B224" s="32" t="s">
        <v>573</v>
      </c>
      <c r="C224" s="32" t="s">
        <v>574</v>
      </c>
      <c r="D224" s="32" t="s">
        <v>31</v>
      </c>
      <c r="E224" s="32">
        <v>1</v>
      </c>
      <c r="F224" s="144">
        <v>1002</v>
      </c>
      <c r="G224" s="32" t="s">
        <v>30</v>
      </c>
      <c r="H224" s="32" t="s">
        <v>30</v>
      </c>
      <c r="I224" s="32" t="s">
        <v>30</v>
      </c>
      <c r="J224" s="32" t="s">
        <v>30</v>
      </c>
    </row>
    <row r="225" spans="1:10" ht="12.75" customHeight="1">
      <c r="A225" s="32" t="s">
        <v>564</v>
      </c>
      <c r="B225" s="32" t="s">
        <v>575</v>
      </c>
      <c r="C225" s="32" t="s">
        <v>576</v>
      </c>
      <c r="D225" s="32" t="s">
        <v>31</v>
      </c>
      <c r="E225" s="32">
        <v>1</v>
      </c>
      <c r="F225" s="144">
        <v>48</v>
      </c>
      <c r="G225" s="32" t="s">
        <v>30</v>
      </c>
      <c r="H225" s="32" t="s">
        <v>30</v>
      </c>
      <c r="I225" s="32" t="s">
        <v>30</v>
      </c>
      <c r="J225" s="32" t="s">
        <v>30</v>
      </c>
    </row>
    <row r="226" spans="1:10" ht="12.75" customHeight="1">
      <c r="A226" s="32" t="s">
        <v>564</v>
      </c>
      <c r="B226" s="32" t="s">
        <v>577</v>
      </c>
      <c r="C226" s="32" t="s">
        <v>578</v>
      </c>
      <c r="D226" s="32" t="s">
        <v>31</v>
      </c>
      <c r="E226" s="32">
        <v>1</v>
      </c>
      <c r="F226" s="144">
        <v>127</v>
      </c>
      <c r="G226" s="32" t="s">
        <v>30</v>
      </c>
      <c r="H226" s="32" t="s">
        <v>30</v>
      </c>
      <c r="I226" s="32" t="s">
        <v>30</v>
      </c>
      <c r="J226" s="32" t="s">
        <v>30</v>
      </c>
    </row>
    <row r="227" spans="1:10" ht="12.75" customHeight="1">
      <c r="A227" s="32" t="s">
        <v>564</v>
      </c>
      <c r="B227" s="32" t="s">
        <v>579</v>
      </c>
      <c r="C227" s="32" t="s">
        <v>580</v>
      </c>
      <c r="D227" s="32" t="s">
        <v>31</v>
      </c>
      <c r="E227" s="32">
        <v>1</v>
      </c>
      <c r="F227" s="144">
        <v>299</v>
      </c>
      <c r="G227" s="32" t="s">
        <v>30</v>
      </c>
      <c r="H227" s="32" t="s">
        <v>30</v>
      </c>
      <c r="I227" s="32" t="s">
        <v>30</v>
      </c>
      <c r="J227" s="32" t="s">
        <v>30</v>
      </c>
    </row>
    <row r="228" spans="1:10" ht="12.75" customHeight="1">
      <c r="A228" s="32" t="s">
        <v>564</v>
      </c>
      <c r="B228" s="32" t="s">
        <v>581</v>
      </c>
      <c r="C228" s="32" t="s">
        <v>582</v>
      </c>
      <c r="D228" s="32" t="s">
        <v>31</v>
      </c>
      <c r="E228" s="32">
        <v>1</v>
      </c>
      <c r="F228" s="144">
        <v>485</v>
      </c>
      <c r="G228" s="32" t="s">
        <v>30</v>
      </c>
      <c r="H228" s="32" t="s">
        <v>30</v>
      </c>
      <c r="I228" s="32" t="s">
        <v>30</v>
      </c>
      <c r="J228" s="32" t="s">
        <v>30</v>
      </c>
    </row>
    <row r="229" spans="1:10" ht="12.75" customHeight="1">
      <c r="A229" s="32" t="s">
        <v>564</v>
      </c>
      <c r="B229" s="32" t="s">
        <v>583</v>
      </c>
      <c r="C229" s="32" t="s">
        <v>584</v>
      </c>
      <c r="D229" s="32" t="s">
        <v>31</v>
      </c>
      <c r="E229" s="32">
        <v>1</v>
      </c>
      <c r="F229" s="144">
        <v>5993</v>
      </c>
      <c r="G229" s="32" t="s">
        <v>30</v>
      </c>
      <c r="H229" s="32" t="s">
        <v>30</v>
      </c>
      <c r="I229" s="32" t="s">
        <v>30</v>
      </c>
      <c r="J229" s="32" t="s">
        <v>30</v>
      </c>
    </row>
    <row r="230" spans="1:10" ht="12.75" customHeight="1">
      <c r="A230" s="32" t="s">
        <v>564</v>
      </c>
      <c r="B230" s="32" t="s">
        <v>585</v>
      </c>
      <c r="C230" s="32" t="s">
        <v>586</v>
      </c>
      <c r="D230" s="32" t="s">
        <v>31</v>
      </c>
      <c r="E230" s="32">
        <v>1</v>
      </c>
      <c r="F230" s="144">
        <v>244</v>
      </c>
      <c r="G230" s="32" t="s">
        <v>30</v>
      </c>
      <c r="H230" s="32" t="s">
        <v>30</v>
      </c>
      <c r="I230" s="32" t="s">
        <v>30</v>
      </c>
      <c r="J230" s="32" t="s">
        <v>30</v>
      </c>
    </row>
    <row r="231" spans="1:10" ht="12.75" customHeight="1">
      <c r="A231" s="32" t="s">
        <v>564</v>
      </c>
      <c r="B231" s="32" t="s">
        <v>587</v>
      </c>
      <c r="C231" s="32" t="s">
        <v>588</v>
      </c>
      <c r="D231" s="32" t="s">
        <v>31</v>
      </c>
      <c r="E231" s="32">
        <v>1</v>
      </c>
      <c r="F231" s="144">
        <v>649</v>
      </c>
      <c r="G231" s="32" t="s">
        <v>30</v>
      </c>
      <c r="H231" s="32" t="s">
        <v>30</v>
      </c>
      <c r="I231" s="32" t="s">
        <v>30</v>
      </c>
      <c r="J231" s="32" t="s">
        <v>30</v>
      </c>
    </row>
    <row r="232" spans="1:10" ht="12.75" customHeight="1">
      <c r="A232" s="32" t="s">
        <v>564</v>
      </c>
      <c r="B232" s="32" t="s">
        <v>589</v>
      </c>
      <c r="C232" s="32" t="s">
        <v>590</v>
      </c>
      <c r="D232" s="32" t="s">
        <v>31</v>
      </c>
      <c r="E232" s="32">
        <v>1</v>
      </c>
      <c r="F232" s="144">
        <v>608</v>
      </c>
      <c r="G232" s="32" t="s">
        <v>30</v>
      </c>
      <c r="H232" s="32" t="s">
        <v>30</v>
      </c>
      <c r="I232" s="32" t="s">
        <v>30</v>
      </c>
      <c r="J232" s="32" t="s">
        <v>30</v>
      </c>
    </row>
    <row r="233" spans="1:10" ht="12.75" customHeight="1">
      <c r="A233" s="32" t="s">
        <v>564</v>
      </c>
      <c r="B233" s="32" t="s">
        <v>591</v>
      </c>
      <c r="C233" s="32" t="s">
        <v>592</v>
      </c>
      <c r="D233" s="32" t="s">
        <v>31</v>
      </c>
      <c r="E233" s="32">
        <v>1</v>
      </c>
      <c r="F233" s="144">
        <v>837</v>
      </c>
      <c r="G233" s="32" t="s">
        <v>30</v>
      </c>
      <c r="H233" s="32" t="s">
        <v>30</v>
      </c>
      <c r="I233" s="32" t="s">
        <v>30</v>
      </c>
      <c r="J233" s="32" t="s">
        <v>30</v>
      </c>
    </row>
    <row r="234" spans="1:10" ht="12.75" customHeight="1">
      <c r="A234" s="32" t="s">
        <v>564</v>
      </c>
      <c r="B234" s="32" t="s">
        <v>593</v>
      </c>
      <c r="C234" s="32" t="s">
        <v>594</v>
      </c>
      <c r="D234" s="32" t="s">
        <v>31</v>
      </c>
      <c r="E234" s="32">
        <v>1</v>
      </c>
      <c r="F234" s="144">
        <v>1290</v>
      </c>
      <c r="G234" s="32" t="s">
        <v>30</v>
      </c>
      <c r="H234" s="32" t="s">
        <v>30</v>
      </c>
      <c r="I234" s="32" t="s">
        <v>30</v>
      </c>
      <c r="J234" s="32" t="s">
        <v>30</v>
      </c>
    </row>
    <row r="235" spans="1:10" ht="12.75" customHeight="1">
      <c r="A235" s="35" t="s">
        <v>564</v>
      </c>
      <c r="B235" s="35" t="s">
        <v>595</v>
      </c>
      <c r="C235" s="35" t="s">
        <v>596</v>
      </c>
      <c r="D235" s="35" t="s">
        <v>31</v>
      </c>
      <c r="E235" s="35">
        <v>1</v>
      </c>
      <c r="F235" s="154">
        <v>933</v>
      </c>
      <c r="G235" s="35" t="s">
        <v>30</v>
      </c>
      <c r="H235" s="35" t="s">
        <v>30</v>
      </c>
      <c r="I235" s="35" t="s">
        <v>30</v>
      </c>
      <c r="J235" s="35" t="s">
        <v>30</v>
      </c>
    </row>
    <row r="236" spans="1:10" ht="12.75" customHeight="1">
      <c r="A236" s="56"/>
      <c r="B236" s="33">
        <f>COUNTA(B220:B235)</f>
        <v>16</v>
      </c>
      <c r="C236" s="32"/>
      <c r="D236" s="32"/>
      <c r="E236" s="79"/>
      <c r="F236" s="54">
        <f>SUM(F220:F235)</f>
        <v>16724</v>
      </c>
      <c r="G236" s="32"/>
      <c r="H236" s="32"/>
      <c r="I236" s="32"/>
      <c r="J236" s="32"/>
    </row>
    <row r="237" spans="1:10" ht="12.75" customHeight="1">
      <c r="A237" s="56"/>
      <c r="B237" s="33"/>
      <c r="C237" s="32"/>
      <c r="D237" s="32"/>
      <c r="E237" s="79"/>
      <c r="F237" s="54"/>
      <c r="G237" s="32"/>
      <c r="H237" s="32"/>
      <c r="I237" s="32"/>
      <c r="J237" s="32"/>
    </row>
    <row r="238" spans="1:10" ht="12.75" customHeight="1">
      <c r="A238" s="32" t="s">
        <v>597</v>
      </c>
      <c r="B238" s="32" t="s">
        <v>598</v>
      </c>
      <c r="C238" s="32" t="s">
        <v>599</v>
      </c>
      <c r="D238" s="32" t="s">
        <v>31</v>
      </c>
      <c r="E238" s="32">
        <v>1</v>
      </c>
      <c r="F238" s="144">
        <v>5562</v>
      </c>
      <c r="G238" s="32" t="s">
        <v>30</v>
      </c>
      <c r="H238" s="32" t="s">
        <v>30</v>
      </c>
      <c r="I238" s="32" t="s">
        <v>30</v>
      </c>
      <c r="J238" s="32" t="s">
        <v>30</v>
      </c>
    </row>
    <row r="239" spans="1:10" ht="12.75" customHeight="1">
      <c r="A239" s="32" t="s">
        <v>597</v>
      </c>
      <c r="B239" s="32" t="s">
        <v>600</v>
      </c>
      <c r="C239" s="32" t="s">
        <v>601</v>
      </c>
      <c r="D239" s="32" t="s">
        <v>31</v>
      </c>
      <c r="E239" s="32">
        <v>1</v>
      </c>
      <c r="F239" s="144">
        <v>5691</v>
      </c>
      <c r="G239" s="32" t="s">
        <v>30</v>
      </c>
      <c r="H239" s="32" t="s">
        <v>30</v>
      </c>
      <c r="I239" s="32" t="s">
        <v>30</v>
      </c>
      <c r="J239" s="32" t="s">
        <v>30</v>
      </c>
    </row>
    <row r="240" spans="1:10" ht="12.75" customHeight="1">
      <c r="A240" s="32" t="s">
        <v>597</v>
      </c>
      <c r="B240" s="32" t="s">
        <v>602</v>
      </c>
      <c r="C240" s="32" t="s">
        <v>603</v>
      </c>
      <c r="D240" s="32" t="s">
        <v>31</v>
      </c>
      <c r="E240" s="32">
        <v>1</v>
      </c>
      <c r="F240" s="144">
        <v>888</v>
      </c>
      <c r="G240" s="32" t="s">
        <v>30</v>
      </c>
      <c r="H240" s="32" t="s">
        <v>30</v>
      </c>
      <c r="I240" s="32" t="s">
        <v>30</v>
      </c>
      <c r="J240" s="32" t="s">
        <v>30</v>
      </c>
    </row>
    <row r="241" spans="1:10" ht="12.75" customHeight="1">
      <c r="A241" s="32" t="s">
        <v>597</v>
      </c>
      <c r="B241" s="32" t="s">
        <v>604</v>
      </c>
      <c r="C241" s="32" t="s">
        <v>605</v>
      </c>
      <c r="D241" s="32" t="s">
        <v>31</v>
      </c>
      <c r="E241" s="32">
        <v>1</v>
      </c>
      <c r="F241" s="144">
        <v>1383</v>
      </c>
      <c r="G241" s="32" t="s">
        <v>30</v>
      </c>
      <c r="H241" s="32" t="s">
        <v>30</v>
      </c>
      <c r="I241" s="32" t="s">
        <v>30</v>
      </c>
      <c r="J241" s="32" t="s">
        <v>30</v>
      </c>
    </row>
    <row r="242" spans="1:10" ht="12.75" customHeight="1">
      <c r="A242" s="32" t="s">
        <v>597</v>
      </c>
      <c r="B242" s="32" t="s">
        <v>606</v>
      </c>
      <c r="C242" s="32" t="s">
        <v>607</v>
      </c>
      <c r="D242" s="32" t="s">
        <v>31</v>
      </c>
      <c r="E242" s="32">
        <v>1</v>
      </c>
      <c r="F242" s="144">
        <v>2094</v>
      </c>
      <c r="G242" s="32" t="s">
        <v>30</v>
      </c>
      <c r="H242" s="32" t="s">
        <v>30</v>
      </c>
      <c r="I242" s="32" t="s">
        <v>30</v>
      </c>
      <c r="J242" s="32" t="s">
        <v>30</v>
      </c>
    </row>
    <row r="243" spans="1:10" ht="12.75" customHeight="1">
      <c r="A243" s="32" t="s">
        <v>597</v>
      </c>
      <c r="B243" s="32" t="s">
        <v>608</v>
      </c>
      <c r="C243" s="32" t="s">
        <v>609</v>
      </c>
      <c r="D243" s="32" t="s">
        <v>31</v>
      </c>
      <c r="E243" s="32">
        <v>1</v>
      </c>
      <c r="F243" s="144">
        <v>724</v>
      </c>
      <c r="G243" s="32" t="s">
        <v>30</v>
      </c>
      <c r="H243" s="32" t="s">
        <v>30</v>
      </c>
      <c r="I243" s="32" t="s">
        <v>30</v>
      </c>
      <c r="J243" s="32" t="s">
        <v>30</v>
      </c>
    </row>
    <row r="244" spans="1:10" ht="12.75" customHeight="1">
      <c r="A244" s="32" t="s">
        <v>597</v>
      </c>
      <c r="B244" s="32" t="s">
        <v>610</v>
      </c>
      <c r="C244" s="32" t="s">
        <v>611</v>
      </c>
      <c r="D244" s="32" t="s">
        <v>166</v>
      </c>
      <c r="E244" s="32">
        <v>1</v>
      </c>
      <c r="F244" s="144">
        <v>647</v>
      </c>
      <c r="G244" s="32" t="s">
        <v>30</v>
      </c>
      <c r="H244" s="32" t="s">
        <v>30</v>
      </c>
      <c r="I244" s="32" t="s">
        <v>30</v>
      </c>
      <c r="J244" s="32" t="s">
        <v>30</v>
      </c>
    </row>
    <row r="245" spans="1:10" ht="12.75" customHeight="1">
      <c r="A245" s="32" t="s">
        <v>597</v>
      </c>
      <c r="B245" s="32" t="s">
        <v>612</v>
      </c>
      <c r="C245" s="32" t="s">
        <v>613</v>
      </c>
      <c r="D245" s="32" t="s">
        <v>31</v>
      </c>
      <c r="E245" s="32">
        <v>1</v>
      </c>
      <c r="F245" s="144">
        <v>2297</v>
      </c>
      <c r="G245" s="32" t="s">
        <v>30</v>
      </c>
      <c r="H245" s="32" t="s">
        <v>30</v>
      </c>
      <c r="I245" s="32" t="s">
        <v>30</v>
      </c>
      <c r="J245" s="32" t="s">
        <v>30</v>
      </c>
    </row>
    <row r="246" spans="1:10" ht="12.75" customHeight="1">
      <c r="A246" s="32" t="s">
        <v>597</v>
      </c>
      <c r="B246" s="32" t="s">
        <v>614</v>
      </c>
      <c r="C246" s="32" t="s">
        <v>615</v>
      </c>
      <c r="D246" s="32" t="s">
        <v>31</v>
      </c>
      <c r="E246" s="32">
        <v>1</v>
      </c>
      <c r="F246" s="144">
        <v>1895</v>
      </c>
      <c r="G246" s="32" t="s">
        <v>30</v>
      </c>
      <c r="H246" s="32" t="s">
        <v>30</v>
      </c>
      <c r="I246" s="32" t="s">
        <v>30</v>
      </c>
      <c r="J246" s="32" t="s">
        <v>30</v>
      </c>
    </row>
    <row r="247" spans="1:10" ht="12.75" customHeight="1">
      <c r="A247" s="32" t="s">
        <v>597</v>
      </c>
      <c r="B247" s="32" t="s">
        <v>616</v>
      </c>
      <c r="C247" s="32" t="s">
        <v>617</v>
      </c>
      <c r="D247" s="32" t="s">
        <v>31</v>
      </c>
      <c r="E247" s="32">
        <v>1</v>
      </c>
      <c r="F247" s="144">
        <v>427</v>
      </c>
      <c r="G247" s="32" t="s">
        <v>30</v>
      </c>
      <c r="H247" s="32" t="s">
        <v>30</v>
      </c>
      <c r="I247" s="32" t="s">
        <v>30</v>
      </c>
      <c r="J247" s="32" t="s">
        <v>30</v>
      </c>
    </row>
    <row r="248" spans="1:10" ht="12.75" customHeight="1">
      <c r="A248" s="32" t="s">
        <v>597</v>
      </c>
      <c r="B248" s="32" t="s">
        <v>618</v>
      </c>
      <c r="C248" s="32" t="s">
        <v>619</v>
      </c>
      <c r="D248" s="32" t="s">
        <v>31</v>
      </c>
      <c r="E248" s="32">
        <v>1</v>
      </c>
      <c r="F248" s="144">
        <v>774</v>
      </c>
      <c r="G248" s="32" t="s">
        <v>30</v>
      </c>
      <c r="H248" s="32" t="s">
        <v>30</v>
      </c>
      <c r="I248" s="32" t="s">
        <v>30</v>
      </c>
      <c r="J248" s="32" t="s">
        <v>30</v>
      </c>
    </row>
    <row r="249" spans="1:10" ht="12.75" customHeight="1">
      <c r="A249" s="32" t="s">
        <v>597</v>
      </c>
      <c r="B249" s="32" t="s">
        <v>620</v>
      </c>
      <c r="C249" s="32" t="s">
        <v>621</v>
      </c>
      <c r="D249" s="32" t="s">
        <v>31</v>
      </c>
      <c r="E249" s="32">
        <v>1</v>
      </c>
      <c r="F249" s="144">
        <v>624</v>
      </c>
      <c r="G249" s="32" t="s">
        <v>30</v>
      </c>
      <c r="H249" s="32" t="s">
        <v>30</v>
      </c>
      <c r="I249" s="32" t="s">
        <v>30</v>
      </c>
      <c r="J249" s="32" t="s">
        <v>30</v>
      </c>
    </row>
    <row r="250" spans="1:10" ht="12.75" customHeight="1">
      <c r="A250" s="32" t="s">
        <v>597</v>
      </c>
      <c r="B250" s="32" t="s">
        <v>622</v>
      </c>
      <c r="C250" s="32" t="s">
        <v>623</v>
      </c>
      <c r="D250" s="32" t="s">
        <v>31</v>
      </c>
      <c r="E250" s="32">
        <v>1</v>
      </c>
      <c r="F250" s="144">
        <v>2932</v>
      </c>
      <c r="G250" s="32" t="s">
        <v>30</v>
      </c>
      <c r="H250" s="32" t="s">
        <v>30</v>
      </c>
      <c r="I250" s="32" t="s">
        <v>30</v>
      </c>
      <c r="J250" s="32" t="s">
        <v>30</v>
      </c>
    </row>
    <row r="251" spans="1:10" ht="12.75" customHeight="1">
      <c r="A251" s="32" t="s">
        <v>597</v>
      </c>
      <c r="B251" s="32" t="s">
        <v>624</v>
      </c>
      <c r="C251" s="32" t="s">
        <v>625</v>
      </c>
      <c r="D251" s="32" t="s">
        <v>31</v>
      </c>
      <c r="E251" s="32">
        <v>1</v>
      </c>
      <c r="F251" s="144">
        <v>673</v>
      </c>
      <c r="G251" s="32" t="s">
        <v>30</v>
      </c>
      <c r="H251" s="32" t="s">
        <v>30</v>
      </c>
      <c r="I251" s="32" t="s">
        <v>30</v>
      </c>
      <c r="J251" s="32" t="s">
        <v>30</v>
      </c>
    </row>
    <row r="252" spans="1:10" ht="12.75" customHeight="1">
      <c r="A252" s="32" t="s">
        <v>597</v>
      </c>
      <c r="B252" s="32" t="s">
        <v>626</v>
      </c>
      <c r="C252" s="32" t="s">
        <v>627</v>
      </c>
      <c r="D252" s="32" t="s">
        <v>31</v>
      </c>
      <c r="E252" s="32">
        <v>1</v>
      </c>
      <c r="F252" s="144">
        <v>2410</v>
      </c>
      <c r="G252" s="32" t="s">
        <v>30</v>
      </c>
      <c r="H252" s="32" t="s">
        <v>30</v>
      </c>
      <c r="I252" s="32" t="s">
        <v>30</v>
      </c>
      <c r="J252" s="32" t="s">
        <v>30</v>
      </c>
    </row>
    <row r="253" spans="1:10" ht="12.75" customHeight="1">
      <c r="A253" s="32" t="s">
        <v>597</v>
      </c>
      <c r="B253" s="32" t="s">
        <v>628</v>
      </c>
      <c r="C253" s="32" t="s">
        <v>629</v>
      </c>
      <c r="D253" s="32" t="s">
        <v>166</v>
      </c>
      <c r="E253" s="32">
        <v>1</v>
      </c>
      <c r="F253" s="144">
        <v>509</v>
      </c>
      <c r="G253" s="32" t="s">
        <v>30</v>
      </c>
      <c r="H253" s="32" t="s">
        <v>30</v>
      </c>
      <c r="I253" s="32" t="s">
        <v>30</v>
      </c>
      <c r="J253" s="32" t="s">
        <v>30</v>
      </c>
    </row>
    <row r="254" spans="1:10" ht="12.75" customHeight="1">
      <c r="A254" s="32" t="s">
        <v>597</v>
      </c>
      <c r="B254" s="32" t="s">
        <v>630</v>
      </c>
      <c r="C254" s="32" t="s">
        <v>631</v>
      </c>
      <c r="D254" s="32" t="s">
        <v>166</v>
      </c>
      <c r="E254" s="32">
        <v>1</v>
      </c>
      <c r="F254" s="144">
        <v>564</v>
      </c>
      <c r="G254" s="32" t="s">
        <v>30</v>
      </c>
      <c r="H254" s="32" t="s">
        <v>30</v>
      </c>
      <c r="I254" s="32" t="s">
        <v>30</v>
      </c>
      <c r="J254" s="32" t="s">
        <v>30</v>
      </c>
    </row>
    <row r="255" spans="1:10" ht="12.75" customHeight="1">
      <c r="A255" s="32" t="s">
        <v>597</v>
      </c>
      <c r="B255" s="32" t="s">
        <v>632</v>
      </c>
      <c r="C255" s="32" t="s">
        <v>633</v>
      </c>
      <c r="D255" s="32" t="s">
        <v>31</v>
      </c>
      <c r="E255" s="32">
        <v>1</v>
      </c>
      <c r="F255" s="144">
        <v>804</v>
      </c>
      <c r="G255" s="32" t="s">
        <v>30</v>
      </c>
      <c r="H255" s="32" t="s">
        <v>30</v>
      </c>
      <c r="I255" s="32" t="s">
        <v>30</v>
      </c>
      <c r="J255" s="32" t="s">
        <v>30</v>
      </c>
    </row>
    <row r="256" spans="1:10" ht="12.75" customHeight="1">
      <c r="A256" s="35" t="s">
        <v>597</v>
      </c>
      <c r="B256" s="35" t="s">
        <v>634</v>
      </c>
      <c r="C256" s="35" t="s">
        <v>635</v>
      </c>
      <c r="D256" s="35" t="s">
        <v>31</v>
      </c>
      <c r="E256" s="35">
        <v>1</v>
      </c>
      <c r="F256" s="154">
        <v>3821</v>
      </c>
      <c r="G256" s="35" t="s">
        <v>30</v>
      </c>
      <c r="H256" s="35" t="s">
        <v>30</v>
      </c>
      <c r="I256" s="35" t="s">
        <v>30</v>
      </c>
      <c r="J256" s="35" t="s">
        <v>30</v>
      </c>
    </row>
    <row r="257" spans="1:10" ht="12.75" customHeight="1">
      <c r="A257" s="56"/>
      <c r="B257" s="33">
        <f>COUNTA(B238:B256)</f>
        <v>19</v>
      </c>
      <c r="C257" s="32"/>
      <c r="D257" s="32"/>
      <c r="E257" s="79"/>
      <c r="F257" s="54">
        <f>SUM(F238:F256)</f>
        <v>34719</v>
      </c>
      <c r="G257" s="32"/>
      <c r="H257" s="32"/>
      <c r="I257" s="32"/>
      <c r="J257" s="32"/>
    </row>
    <row r="258" spans="1:10" ht="12.75" customHeight="1">
      <c r="A258" s="56"/>
      <c r="B258" s="33"/>
      <c r="C258" s="32"/>
      <c r="D258" s="32"/>
      <c r="E258" s="79"/>
      <c r="F258" s="54"/>
      <c r="G258" s="32"/>
      <c r="H258" s="32"/>
      <c r="I258" s="32"/>
      <c r="J258" s="32"/>
    </row>
    <row r="259" spans="1:10" ht="12.75" customHeight="1">
      <c r="A259" s="32" t="s">
        <v>636</v>
      </c>
      <c r="B259" s="32" t="s">
        <v>637</v>
      </c>
      <c r="C259" s="32" t="s">
        <v>638</v>
      </c>
      <c r="D259" s="32" t="s">
        <v>31</v>
      </c>
      <c r="E259" s="32">
        <v>1</v>
      </c>
      <c r="F259" s="144">
        <v>393</v>
      </c>
      <c r="G259" s="32" t="s">
        <v>30</v>
      </c>
      <c r="H259" s="32" t="s">
        <v>30</v>
      </c>
      <c r="I259" s="32" t="s">
        <v>30</v>
      </c>
      <c r="J259" s="32" t="s">
        <v>30</v>
      </c>
    </row>
    <row r="260" spans="1:10" ht="12.75" customHeight="1">
      <c r="A260" s="35" t="s">
        <v>636</v>
      </c>
      <c r="B260" s="35" t="s">
        <v>639</v>
      </c>
      <c r="C260" s="35" t="s">
        <v>640</v>
      </c>
      <c r="D260" s="35" t="s">
        <v>31</v>
      </c>
      <c r="E260" s="35">
        <v>1</v>
      </c>
      <c r="F260" s="154">
        <v>566</v>
      </c>
      <c r="G260" s="35" t="s">
        <v>30</v>
      </c>
      <c r="H260" s="35" t="s">
        <v>30</v>
      </c>
      <c r="I260" s="35" t="s">
        <v>30</v>
      </c>
      <c r="J260" s="35" t="s">
        <v>30</v>
      </c>
    </row>
    <row r="261" spans="1:10" ht="12.75" customHeight="1">
      <c r="A261" s="56"/>
      <c r="B261" s="33">
        <f>COUNTA(B259:B260)</f>
        <v>2</v>
      </c>
      <c r="C261" s="32"/>
      <c r="D261" s="32"/>
      <c r="E261" s="79"/>
      <c r="F261" s="54">
        <f>SUM(F259:F260)</f>
        <v>959</v>
      </c>
      <c r="G261" s="32"/>
      <c r="H261" s="32"/>
      <c r="I261" s="32"/>
      <c r="J261" s="32"/>
    </row>
    <row r="262" spans="1:10" ht="12.75" customHeight="1">
      <c r="A262" s="56"/>
      <c r="B262" s="33"/>
      <c r="C262" s="32"/>
      <c r="D262" s="32"/>
      <c r="E262" s="79"/>
      <c r="F262" s="54"/>
      <c r="G262" s="32"/>
      <c r="H262" s="32"/>
      <c r="I262" s="32"/>
      <c r="J262" s="32"/>
    </row>
    <row r="263" spans="1:10" ht="12.75" customHeight="1">
      <c r="A263" s="32" t="s">
        <v>641</v>
      </c>
      <c r="B263" s="32" t="s">
        <v>642</v>
      </c>
      <c r="C263" s="32" t="s">
        <v>643</v>
      </c>
      <c r="D263" s="32" t="s">
        <v>31</v>
      </c>
      <c r="E263" s="32">
        <v>1</v>
      </c>
      <c r="F263" s="144">
        <v>243</v>
      </c>
      <c r="G263" s="32" t="s">
        <v>30</v>
      </c>
      <c r="H263" s="32" t="s">
        <v>30</v>
      </c>
      <c r="I263" s="32" t="s">
        <v>30</v>
      </c>
      <c r="J263" s="32" t="s">
        <v>30</v>
      </c>
    </row>
    <row r="264" spans="1:10" ht="12.75" customHeight="1">
      <c r="A264" s="32" t="s">
        <v>641</v>
      </c>
      <c r="B264" s="32" t="s">
        <v>644</v>
      </c>
      <c r="C264" s="32" t="s">
        <v>645</v>
      </c>
      <c r="D264" s="32" t="s">
        <v>31</v>
      </c>
      <c r="E264" s="32">
        <v>1</v>
      </c>
      <c r="F264" s="144">
        <v>277</v>
      </c>
      <c r="G264" s="32" t="s">
        <v>30</v>
      </c>
      <c r="H264" s="32" t="s">
        <v>30</v>
      </c>
      <c r="I264" s="32" t="s">
        <v>30</v>
      </c>
      <c r="J264" s="32" t="s">
        <v>30</v>
      </c>
    </row>
    <row r="265" spans="1:10" ht="12.75" customHeight="1">
      <c r="A265" s="32" t="s">
        <v>641</v>
      </c>
      <c r="B265" s="32" t="s">
        <v>646</v>
      </c>
      <c r="C265" s="32" t="s">
        <v>647</v>
      </c>
      <c r="D265" s="32" t="s">
        <v>31</v>
      </c>
      <c r="E265" s="32">
        <v>1</v>
      </c>
      <c r="F265" s="144">
        <v>344</v>
      </c>
      <c r="G265" s="32" t="s">
        <v>30</v>
      </c>
      <c r="H265" s="32" t="s">
        <v>30</v>
      </c>
      <c r="I265" s="32" t="s">
        <v>30</v>
      </c>
      <c r="J265" s="32" t="s">
        <v>30</v>
      </c>
    </row>
    <row r="266" spans="1:10" ht="12.75" customHeight="1">
      <c r="A266" s="32" t="s">
        <v>641</v>
      </c>
      <c r="B266" s="32" t="s">
        <v>648</v>
      </c>
      <c r="C266" s="32" t="s">
        <v>649</v>
      </c>
      <c r="D266" s="32" t="s">
        <v>31</v>
      </c>
      <c r="E266" s="32">
        <v>1</v>
      </c>
      <c r="F266" s="144">
        <v>5366</v>
      </c>
      <c r="G266" s="32" t="s">
        <v>30</v>
      </c>
      <c r="H266" s="32" t="s">
        <v>30</v>
      </c>
      <c r="I266" s="32" t="s">
        <v>30</v>
      </c>
      <c r="J266" s="32" t="s">
        <v>30</v>
      </c>
    </row>
    <row r="267" spans="1:10" ht="12.75" customHeight="1">
      <c r="A267" s="32" t="s">
        <v>641</v>
      </c>
      <c r="B267" s="32" t="s">
        <v>650</v>
      </c>
      <c r="C267" s="32" t="s">
        <v>651</v>
      </c>
      <c r="D267" s="32" t="s">
        <v>31</v>
      </c>
      <c r="E267" s="32">
        <v>1</v>
      </c>
      <c r="F267" s="144">
        <v>359</v>
      </c>
      <c r="G267" s="32" t="s">
        <v>30</v>
      </c>
      <c r="H267" s="32" t="s">
        <v>30</v>
      </c>
      <c r="I267" s="32" t="s">
        <v>30</v>
      </c>
      <c r="J267" s="32" t="s">
        <v>30</v>
      </c>
    </row>
    <row r="268" spans="1:10" ht="12.75" customHeight="1">
      <c r="A268" s="32" t="s">
        <v>641</v>
      </c>
      <c r="B268" s="32" t="s">
        <v>652</v>
      </c>
      <c r="C268" s="32" t="s">
        <v>653</v>
      </c>
      <c r="D268" s="32" t="s">
        <v>31</v>
      </c>
      <c r="E268" s="32">
        <v>1</v>
      </c>
      <c r="F268" s="144">
        <v>204</v>
      </c>
      <c r="G268" s="32" t="s">
        <v>30</v>
      </c>
      <c r="H268" s="32" t="s">
        <v>30</v>
      </c>
      <c r="I268" s="32" t="s">
        <v>30</v>
      </c>
      <c r="J268" s="32" t="s">
        <v>30</v>
      </c>
    </row>
    <row r="269" spans="1:10" ht="12.75" customHeight="1">
      <c r="A269" s="32" t="s">
        <v>641</v>
      </c>
      <c r="B269" s="32" t="s">
        <v>654</v>
      </c>
      <c r="C269" s="32" t="s">
        <v>655</v>
      </c>
      <c r="D269" s="32" t="s">
        <v>31</v>
      </c>
      <c r="E269" s="32">
        <v>1</v>
      </c>
      <c r="F269" s="144">
        <v>250</v>
      </c>
      <c r="G269" s="32" t="s">
        <v>30</v>
      </c>
      <c r="H269" s="32" t="s">
        <v>30</v>
      </c>
      <c r="I269" s="32" t="s">
        <v>30</v>
      </c>
      <c r="J269" s="32" t="s">
        <v>30</v>
      </c>
    </row>
    <row r="270" spans="1:10" ht="12.75" customHeight="1">
      <c r="A270" s="32" t="s">
        <v>641</v>
      </c>
      <c r="B270" s="32" t="s">
        <v>656</v>
      </c>
      <c r="C270" s="32" t="s">
        <v>657</v>
      </c>
      <c r="D270" s="32" t="s">
        <v>31</v>
      </c>
      <c r="E270" s="32">
        <v>1</v>
      </c>
      <c r="F270" s="144">
        <v>3900</v>
      </c>
      <c r="G270" s="32" t="s">
        <v>30</v>
      </c>
      <c r="H270" s="32" t="s">
        <v>30</v>
      </c>
      <c r="I270" s="32" t="s">
        <v>30</v>
      </c>
      <c r="J270" s="32" t="s">
        <v>30</v>
      </c>
    </row>
    <row r="271" spans="1:10" ht="12.75" customHeight="1">
      <c r="A271" s="32" t="s">
        <v>641</v>
      </c>
      <c r="B271" s="32" t="s">
        <v>658</v>
      </c>
      <c r="C271" s="32" t="s">
        <v>659</v>
      </c>
      <c r="D271" s="32" t="s">
        <v>31</v>
      </c>
      <c r="E271" s="32">
        <v>1</v>
      </c>
      <c r="F271" s="144">
        <v>1538</v>
      </c>
      <c r="G271" s="32" t="s">
        <v>30</v>
      </c>
      <c r="H271" s="32" t="s">
        <v>30</v>
      </c>
      <c r="I271" s="32" t="s">
        <v>30</v>
      </c>
      <c r="J271" s="32" t="s">
        <v>30</v>
      </c>
    </row>
    <row r="272" spans="1:10" ht="12.75" customHeight="1">
      <c r="A272" s="32" t="s">
        <v>641</v>
      </c>
      <c r="B272" s="32" t="s">
        <v>660</v>
      </c>
      <c r="C272" s="32" t="s">
        <v>661</v>
      </c>
      <c r="D272" s="32" t="s">
        <v>31</v>
      </c>
      <c r="E272" s="32">
        <v>1</v>
      </c>
      <c r="F272" s="144">
        <v>1578</v>
      </c>
      <c r="G272" s="32" t="s">
        <v>30</v>
      </c>
      <c r="H272" s="32" t="s">
        <v>30</v>
      </c>
      <c r="I272" s="32" t="s">
        <v>30</v>
      </c>
      <c r="J272" s="32" t="s">
        <v>30</v>
      </c>
    </row>
    <row r="273" spans="1:10" ht="12.75" customHeight="1">
      <c r="A273" s="35" t="s">
        <v>641</v>
      </c>
      <c r="B273" s="35" t="s">
        <v>662</v>
      </c>
      <c r="C273" s="35" t="s">
        <v>663</v>
      </c>
      <c r="D273" s="35" t="s">
        <v>31</v>
      </c>
      <c r="E273" s="35">
        <v>1</v>
      </c>
      <c r="F273" s="154">
        <v>3618</v>
      </c>
      <c r="G273" s="35" t="s">
        <v>30</v>
      </c>
      <c r="H273" s="35" t="s">
        <v>30</v>
      </c>
      <c r="I273" s="35" t="s">
        <v>30</v>
      </c>
      <c r="J273" s="35" t="s">
        <v>30</v>
      </c>
    </row>
    <row r="274" spans="1:10" ht="12.75" customHeight="1">
      <c r="A274" s="56"/>
      <c r="B274" s="33">
        <f>COUNTA(B263:B273)</f>
        <v>11</v>
      </c>
      <c r="C274" s="32"/>
      <c r="D274" s="32"/>
      <c r="E274" s="79"/>
      <c r="F274" s="54">
        <f>SUM(F263:F273)</f>
        <v>17677</v>
      </c>
      <c r="G274" s="32"/>
      <c r="H274" s="32"/>
      <c r="I274" s="32"/>
      <c r="J274" s="32"/>
    </row>
    <row r="275" spans="1:10" ht="12.75" customHeight="1">
      <c r="A275" s="56"/>
      <c r="B275" s="33"/>
      <c r="C275" s="32"/>
      <c r="D275" s="32"/>
      <c r="E275" s="79"/>
      <c r="F275" s="54"/>
      <c r="G275" s="32"/>
      <c r="H275" s="32"/>
      <c r="I275" s="32"/>
      <c r="J275" s="32"/>
    </row>
    <row r="276" spans="1:10" ht="12.75" customHeight="1">
      <c r="A276" s="32" t="s">
        <v>664</v>
      </c>
      <c r="B276" s="32" t="s">
        <v>665</v>
      </c>
      <c r="C276" s="32" t="s">
        <v>666</v>
      </c>
      <c r="D276" s="32" t="s">
        <v>31</v>
      </c>
      <c r="E276" s="32">
        <v>1</v>
      </c>
      <c r="F276" s="144">
        <v>331</v>
      </c>
      <c r="G276" s="32" t="s">
        <v>30</v>
      </c>
      <c r="H276" s="32" t="s">
        <v>30</v>
      </c>
      <c r="I276" s="32" t="s">
        <v>30</v>
      </c>
      <c r="J276" s="32" t="s">
        <v>30</v>
      </c>
    </row>
    <row r="277" spans="1:10" ht="12.75" customHeight="1">
      <c r="A277" s="32" t="s">
        <v>664</v>
      </c>
      <c r="B277" s="32" t="s">
        <v>667</v>
      </c>
      <c r="C277" s="32" t="s">
        <v>668</v>
      </c>
      <c r="D277" s="32" t="s">
        <v>31</v>
      </c>
      <c r="E277" s="32">
        <v>1</v>
      </c>
      <c r="F277" s="144">
        <v>2071</v>
      </c>
      <c r="G277" s="32" t="s">
        <v>30</v>
      </c>
      <c r="H277" s="32" t="s">
        <v>30</v>
      </c>
      <c r="I277" s="32" t="s">
        <v>30</v>
      </c>
      <c r="J277" s="32" t="s">
        <v>30</v>
      </c>
    </row>
    <row r="278" spans="1:10" ht="12.75" customHeight="1">
      <c r="A278" s="32" t="s">
        <v>664</v>
      </c>
      <c r="B278" s="32" t="s">
        <v>669</v>
      </c>
      <c r="C278" s="32" t="s">
        <v>670</v>
      </c>
      <c r="D278" s="32" t="s">
        <v>31</v>
      </c>
      <c r="E278" s="32">
        <v>1</v>
      </c>
      <c r="F278" s="144">
        <v>329</v>
      </c>
      <c r="G278" s="32" t="s">
        <v>30</v>
      </c>
      <c r="H278" s="32" t="s">
        <v>30</v>
      </c>
      <c r="I278" s="32" t="s">
        <v>30</v>
      </c>
      <c r="J278" s="32" t="s">
        <v>30</v>
      </c>
    </row>
    <row r="279" spans="1:10" ht="12.75" customHeight="1">
      <c r="A279" s="32" t="s">
        <v>664</v>
      </c>
      <c r="B279" s="32" t="s">
        <v>671</v>
      </c>
      <c r="C279" s="32" t="s">
        <v>672</v>
      </c>
      <c r="D279" s="32" t="s">
        <v>31</v>
      </c>
      <c r="E279" s="32">
        <v>1</v>
      </c>
      <c r="F279" s="144">
        <v>606</v>
      </c>
      <c r="G279" s="32" t="s">
        <v>30</v>
      </c>
      <c r="H279" s="32" t="s">
        <v>30</v>
      </c>
      <c r="I279" s="32" t="s">
        <v>30</v>
      </c>
      <c r="J279" s="32" t="s">
        <v>30</v>
      </c>
    </row>
    <row r="280" spans="1:10" ht="12.75" customHeight="1">
      <c r="A280" s="32" t="s">
        <v>664</v>
      </c>
      <c r="B280" s="32" t="s">
        <v>673</v>
      </c>
      <c r="C280" s="32" t="s">
        <v>674</v>
      </c>
      <c r="D280" s="32" t="s">
        <v>31</v>
      </c>
      <c r="E280" s="32">
        <v>1</v>
      </c>
      <c r="F280" s="144">
        <v>195</v>
      </c>
      <c r="G280" s="32" t="s">
        <v>30</v>
      </c>
      <c r="H280" s="32" t="s">
        <v>30</v>
      </c>
      <c r="I280" s="32" t="s">
        <v>30</v>
      </c>
      <c r="J280" s="32" t="s">
        <v>30</v>
      </c>
    </row>
    <row r="281" spans="1:10" ht="12.75" customHeight="1">
      <c r="A281" s="32" t="s">
        <v>664</v>
      </c>
      <c r="B281" s="32" t="s">
        <v>675</v>
      </c>
      <c r="C281" s="32" t="s">
        <v>676</v>
      </c>
      <c r="D281" s="32" t="s">
        <v>31</v>
      </c>
      <c r="E281" s="32">
        <v>1</v>
      </c>
      <c r="F281" s="144">
        <v>491</v>
      </c>
      <c r="G281" s="32" t="s">
        <v>30</v>
      </c>
      <c r="H281" s="32" t="s">
        <v>30</v>
      </c>
      <c r="I281" s="32" t="s">
        <v>30</v>
      </c>
      <c r="J281" s="32" t="s">
        <v>30</v>
      </c>
    </row>
    <row r="282" spans="1:10" ht="12.75" customHeight="1">
      <c r="A282" s="32" t="s">
        <v>664</v>
      </c>
      <c r="B282" s="32" t="s">
        <v>677</v>
      </c>
      <c r="C282" s="32" t="s">
        <v>678</v>
      </c>
      <c r="D282" s="32" t="s">
        <v>31</v>
      </c>
      <c r="E282" s="32">
        <v>1</v>
      </c>
      <c r="F282" s="144">
        <v>31</v>
      </c>
      <c r="G282" s="32" t="s">
        <v>30</v>
      </c>
      <c r="H282" s="32" t="s">
        <v>30</v>
      </c>
      <c r="I282" s="32" t="s">
        <v>30</v>
      </c>
      <c r="J282" s="32" t="s">
        <v>30</v>
      </c>
    </row>
    <row r="283" spans="1:10" ht="12.75" customHeight="1">
      <c r="A283" s="32" t="s">
        <v>664</v>
      </c>
      <c r="B283" s="32" t="s">
        <v>679</v>
      </c>
      <c r="C283" s="32" t="s">
        <v>680</v>
      </c>
      <c r="D283" s="32" t="s">
        <v>31</v>
      </c>
      <c r="E283" s="32">
        <v>1</v>
      </c>
      <c r="F283" s="144">
        <v>168</v>
      </c>
      <c r="G283" s="32" t="s">
        <v>30</v>
      </c>
      <c r="H283" s="32" t="s">
        <v>30</v>
      </c>
      <c r="I283" s="32" t="s">
        <v>30</v>
      </c>
      <c r="J283" s="32" t="s">
        <v>30</v>
      </c>
    </row>
    <row r="284" spans="1:10" ht="12.75" customHeight="1">
      <c r="A284" s="32" t="s">
        <v>664</v>
      </c>
      <c r="B284" s="32" t="s">
        <v>681</v>
      </c>
      <c r="C284" s="32" t="s">
        <v>682</v>
      </c>
      <c r="D284" s="32" t="s">
        <v>31</v>
      </c>
      <c r="E284" s="32">
        <v>1</v>
      </c>
      <c r="F284" s="144">
        <v>96</v>
      </c>
      <c r="G284" s="32" t="s">
        <v>30</v>
      </c>
      <c r="H284" s="32" t="s">
        <v>30</v>
      </c>
      <c r="I284" s="32" t="s">
        <v>30</v>
      </c>
      <c r="J284" s="32" t="s">
        <v>30</v>
      </c>
    </row>
    <row r="285" spans="1:10" ht="12.75" customHeight="1">
      <c r="A285" s="32" t="s">
        <v>664</v>
      </c>
      <c r="B285" s="32" t="s">
        <v>683</v>
      </c>
      <c r="C285" s="32" t="s">
        <v>684</v>
      </c>
      <c r="D285" s="32" t="s">
        <v>31</v>
      </c>
      <c r="E285" s="32">
        <v>1</v>
      </c>
      <c r="F285" s="144">
        <v>8645</v>
      </c>
      <c r="G285" s="32" t="s">
        <v>30</v>
      </c>
      <c r="H285" s="32" t="s">
        <v>30</v>
      </c>
      <c r="I285" s="32" t="s">
        <v>30</v>
      </c>
      <c r="J285" s="32" t="s">
        <v>30</v>
      </c>
    </row>
    <row r="286" spans="1:10" ht="12.75" customHeight="1">
      <c r="A286" s="32" t="s">
        <v>664</v>
      </c>
      <c r="B286" s="32" t="s">
        <v>685</v>
      </c>
      <c r="C286" s="32" t="s">
        <v>686</v>
      </c>
      <c r="D286" s="32" t="s">
        <v>31</v>
      </c>
      <c r="E286" s="32">
        <v>1</v>
      </c>
      <c r="F286" s="144">
        <v>640</v>
      </c>
      <c r="G286" s="32" t="s">
        <v>30</v>
      </c>
      <c r="H286" s="32" t="s">
        <v>30</v>
      </c>
      <c r="I286" s="32" t="s">
        <v>30</v>
      </c>
      <c r="J286" s="32" t="s">
        <v>30</v>
      </c>
    </row>
    <row r="287" spans="1:10" ht="12.75" customHeight="1">
      <c r="A287" s="32" t="s">
        <v>664</v>
      </c>
      <c r="B287" s="32" t="s">
        <v>687</v>
      </c>
      <c r="C287" s="32" t="s">
        <v>688</v>
      </c>
      <c r="D287" s="32" t="s">
        <v>31</v>
      </c>
      <c r="E287" s="32">
        <v>1</v>
      </c>
      <c r="F287" s="144">
        <v>213</v>
      </c>
      <c r="G287" s="32" t="s">
        <v>30</v>
      </c>
      <c r="H287" s="32" t="s">
        <v>30</v>
      </c>
      <c r="I287" s="32" t="s">
        <v>30</v>
      </c>
      <c r="J287" s="32" t="s">
        <v>30</v>
      </c>
    </row>
    <row r="288" spans="1:10" ht="12.75" customHeight="1">
      <c r="A288" s="32" t="s">
        <v>664</v>
      </c>
      <c r="B288" s="32" t="s">
        <v>689</v>
      </c>
      <c r="C288" s="32" t="s">
        <v>690</v>
      </c>
      <c r="D288" s="32" t="s">
        <v>31</v>
      </c>
      <c r="E288" s="32">
        <v>1</v>
      </c>
      <c r="F288" s="144">
        <v>59</v>
      </c>
      <c r="G288" s="32" t="s">
        <v>30</v>
      </c>
      <c r="H288" s="32" t="s">
        <v>30</v>
      </c>
      <c r="I288" s="32" t="s">
        <v>30</v>
      </c>
      <c r="J288" s="32" t="s">
        <v>30</v>
      </c>
    </row>
    <row r="289" spans="1:10" ht="12.75" customHeight="1">
      <c r="A289" s="32" t="s">
        <v>664</v>
      </c>
      <c r="B289" s="32" t="s">
        <v>691</v>
      </c>
      <c r="C289" s="32" t="s">
        <v>692</v>
      </c>
      <c r="D289" s="32" t="s">
        <v>31</v>
      </c>
      <c r="E289" s="32">
        <v>1</v>
      </c>
      <c r="F289" s="144">
        <v>457</v>
      </c>
      <c r="G289" s="32" t="s">
        <v>30</v>
      </c>
      <c r="H289" s="32" t="s">
        <v>30</v>
      </c>
      <c r="I289" s="32" t="s">
        <v>30</v>
      </c>
      <c r="J289" s="32" t="s">
        <v>30</v>
      </c>
    </row>
    <row r="290" spans="1:10" ht="12.75" customHeight="1">
      <c r="A290" s="32" t="s">
        <v>664</v>
      </c>
      <c r="B290" s="32" t="s">
        <v>693</v>
      </c>
      <c r="C290" s="32" t="s">
        <v>694</v>
      </c>
      <c r="D290" s="32" t="s">
        <v>31</v>
      </c>
      <c r="E290" s="32">
        <v>1</v>
      </c>
      <c r="F290" s="144">
        <v>829</v>
      </c>
      <c r="G290" s="32" t="s">
        <v>30</v>
      </c>
      <c r="H290" s="32" t="s">
        <v>30</v>
      </c>
      <c r="I290" s="32" t="s">
        <v>30</v>
      </c>
      <c r="J290" s="32" t="s">
        <v>30</v>
      </c>
    </row>
    <row r="291" spans="1:10" ht="12.75" customHeight="1">
      <c r="A291" s="32" t="s">
        <v>664</v>
      </c>
      <c r="B291" s="32" t="s">
        <v>695</v>
      </c>
      <c r="C291" s="32" t="s">
        <v>696</v>
      </c>
      <c r="D291" s="32" t="s">
        <v>31</v>
      </c>
      <c r="E291" s="32">
        <v>1</v>
      </c>
      <c r="F291" s="144">
        <v>518</v>
      </c>
      <c r="G291" s="32" t="s">
        <v>30</v>
      </c>
      <c r="H291" s="32" t="s">
        <v>30</v>
      </c>
      <c r="I291" s="32" t="s">
        <v>30</v>
      </c>
      <c r="J291" s="32" t="s">
        <v>30</v>
      </c>
    </row>
    <row r="292" spans="1:10" ht="12.75" customHeight="1">
      <c r="A292" s="32" t="s">
        <v>664</v>
      </c>
      <c r="B292" s="32" t="s">
        <v>697</v>
      </c>
      <c r="C292" s="32" t="s">
        <v>698</v>
      </c>
      <c r="D292" s="32" t="s">
        <v>31</v>
      </c>
      <c r="E292" s="32">
        <v>1</v>
      </c>
      <c r="F292" s="144">
        <v>857</v>
      </c>
      <c r="G292" s="32" t="s">
        <v>30</v>
      </c>
      <c r="H292" s="32" t="s">
        <v>30</v>
      </c>
      <c r="I292" s="32" t="s">
        <v>30</v>
      </c>
      <c r="J292" s="32" t="s">
        <v>30</v>
      </c>
    </row>
    <row r="293" spans="1:10" ht="12.75" customHeight="1">
      <c r="A293" s="32" t="s">
        <v>664</v>
      </c>
      <c r="B293" s="32" t="s">
        <v>699</v>
      </c>
      <c r="C293" s="32" t="s">
        <v>700</v>
      </c>
      <c r="D293" s="32" t="s">
        <v>31</v>
      </c>
      <c r="E293" s="32">
        <v>1</v>
      </c>
      <c r="F293" s="144">
        <v>353</v>
      </c>
      <c r="G293" s="32" t="s">
        <v>30</v>
      </c>
      <c r="H293" s="32" t="s">
        <v>30</v>
      </c>
      <c r="I293" s="32" t="s">
        <v>30</v>
      </c>
      <c r="J293" s="32" t="s">
        <v>30</v>
      </c>
    </row>
    <row r="294" spans="1:10" ht="12.75" customHeight="1">
      <c r="A294" s="32" t="s">
        <v>664</v>
      </c>
      <c r="B294" s="32" t="s">
        <v>701</v>
      </c>
      <c r="C294" s="32" t="s">
        <v>702</v>
      </c>
      <c r="D294" s="32" t="s">
        <v>31</v>
      </c>
      <c r="E294" s="32">
        <v>1</v>
      </c>
      <c r="F294" s="144">
        <v>235</v>
      </c>
      <c r="G294" s="32" t="s">
        <v>30</v>
      </c>
      <c r="H294" s="32" t="s">
        <v>30</v>
      </c>
      <c r="I294" s="32" t="s">
        <v>30</v>
      </c>
      <c r="J294" s="32" t="s">
        <v>30</v>
      </c>
    </row>
    <row r="295" spans="1:10" ht="12.75" customHeight="1">
      <c r="A295" s="32" t="s">
        <v>664</v>
      </c>
      <c r="B295" s="32" t="s">
        <v>703</v>
      </c>
      <c r="C295" s="32" t="s">
        <v>704</v>
      </c>
      <c r="D295" s="32" t="s">
        <v>31</v>
      </c>
      <c r="E295" s="32">
        <v>1</v>
      </c>
      <c r="F295" s="144">
        <v>133</v>
      </c>
      <c r="G295" s="32" t="s">
        <v>30</v>
      </c>
      <c r="H295" s="32" t="s">
        <v>30</v>
      </c>
      <c r="I295" s="32" t="s">
        <v>30</v>
      </c>
      <c r="J295" s="32" t="s">
        <v>30</v>
      </c>
    </row>
    <row r="296" spans="1:10" ht="12.75" customHeight="1">
      <c r="A296" s="35" t="s">
        <v>664</v>
      </c>
      <c r="B296" s="35" t="s">
        <v>705</v>
      </c>
      <c r="C296" s="35" t="s">
        <v>706</v>
      </c>
      <c r="D296" s="35" t="s">
        <v>31</v>
      </c>
      <c r="E296" s="35">
        <v>1</v>
      </c>
      <c r="F296" s="154">
        <v>635</v>
      </c>
      <c r="G296" s="35" t="s">
        <v>30</v>
      </c>
      <c r="H296" s="35" t="s">
        <v>30</v>
      </c>
      <c r="I296" s="35" t="s">
        <v>30</v>
      </c>
      <c r="J296" s="35" t="s">
        <v>30</v>
      </c>
    </row>
    <row r="297" spans="1:10" ht="12.75" customHeight="1">
      <c r="A297" s="56"/>
      <c r="B297" s="33">
        <f>COUNTA(B276:B296)</f>
        <v>21</v>
      </c>
      <c r="C297" s="32"/>
      <c r="D297" s="32"/>
      <c r="E297" s="79"/>
      <c r="F297" s="54">
        <f>SUM(F276:F296)</f>
        <v>17892</v>
      </c>
      <c r="G297" s="32"/>
      <c r="H297" s="32"/>
      <c r="I297" s="32"/>
      <c r="J297" s="32"/>
    </row>
    <row r="298" spans="1:10" ht="12.75" customHeight="1">
      <c r="A298" s="56"/>
      <c r="B298" s="33"/>
      <c r="C298" s="32"/>
      <c r="D298" s="32"/>
      <c r="E298" s="79"/>
      <c r="F298" s="54"/>
      <c r="G298" s="32"/>
      <c r="H298" s="32"/>
      <c r="I298" s="32"/>
      <c r="J298" s="32"/>
    </row>
    <row r="299" spans="1:10" ht="12.75" customHeight="1">
      <c r="A299" s="32" t="s">
        <v>707</v>
      </c>
      <c r="B299" s="32" t="s">
        <v>708</v>
      </c>
      <c r="C299" s="32" t="s">
        <v>709</v>
      </c>
      <c r="D299" s="32" t="s">
        <v>31</v>
      </c>
      <c r="E299" s="32">
        <v>1</v>
      </c>
      <c r="F299" s="144">
        <v>2204</v>
      </c>
      <c r="G299" s="32" t="s">
        <v>30</v>
      </c>
      <c r="H299" s="32" t="s">
        <v>30</v>
      </c>
      <c r="I299" s="32" t="s">
        <v>30</v>
      </c>
      <c r="J299" s="32" t="s">
        <v>30</v>
      </c>
    </row>
    <row r="300" spans="1:10" ht="12.75" customHeight="1">
      <c r="A300" s="32" t="s">
        <v>707</v>
      </c>
      <c r="B300" s="32" t="s">
        <v>710</v>
      </c>
      <c r="C300" s="32" t="s">
        <v>711</v>
      </c>
      <c r="D300" s="32" t="s">
        <v>31</v>
      </c>
      <c r="E300" s="32">
        <v>1</v>
      </c>
      <c r="F300" s="144">
        <v>1006</v>
      </c>
      <c r="G300" s="32" t="s">
        <v>30</v>
      </c>
      <c r="H300" s="32" t="s">
        <v>30</v>
      </c>
      <c r="I300" s="32" t="s">
        <v>30</v>
      </c>
      <c r="J300" s="32" t="s">
        <v>30</v>
      </c>
    </row>
    <row r="301" spans="1:10" ht="12.75" customHeight="1">
      <c r="A301" s="32" t="s">
        <v>707</v>
      </c>
      <c r="B301" s="32" t="s">
        <v>712</v>
      </c>
      <c r="C301" s="32" t="s">
        <v>713</v>
      </c>
      <c r="D301" s="32" t="s">
        <v>31</v>
      </c>
      <c r="E301" s="32">
        <v>1</v>
      </c>
      <c r="F301" s="144">
        <v>2507</v>
      </c>
      <c r="G301" s="32" t="s">
        <v>30</v>
      </c>
      <c r="H301" s="32" t="s">
        <v>30</v>
      </c>
      <c r="I301" s="32" t="s">
        <v>30</v>
      </c>
      <c r="J301" s="32" t="s">
        <v>30</v>
      </c>
    </row>
    <row r="302" spans="1:10" ht="12.75" customHeight="1">
      <c r="A302" s="73" t="s">
        <v>707</v>
      </c>
      <c r="B302" s="73" t="s">
        <v>1378</v>
      </c>
      <c r="C302" s="73" t="s">
        <v>1379</v>
      </c>
      <c r="D302" s="73" t="s">
        <v>31</v>
      </c>
      <c r="E302" s="73">
        <v>1</v>
      </c>
      <c r="F302" s="144">
        <v>630</v>
      </c>
      <c r="G302" s="73">
        <v>25.705252000000002</v>
      </c>
      <c r="H302" s="73">
        <v>-80.152223000000006</v>
      </c>
      <c r="I302" s="73">
        <v>25.700264000000001</v>
      </c>
      <c r="J302" s="73">
        <v>-80.155280000000005</v>
      </c>
    </row>
    <row r="303" spans="1:10" ht="12.75" customHeight="1">
      <c r="A303" s="32" t="s">
        <v>707</v>
      </c>
      <c r="B303" s="32" t="s">
        <v>714</v>
      </c>
      <c r="C303" s="32" t="s">
        <v>715</v>
      </c>
      <c r="D303" s="32" t="s">
        <v>31</v>
      </c>
      <c r="E303" s="32">
        <v>1</v>
      </c>
      <c r="F303" s="144">
        <v>1012</v>
      </c>
      <c r="G303" s="32" t="s">
        <v>30</v>
      </c>
      <c r="H303" s="32" t="s">
        <v>30</v>
      </c>
      <c r="I303" s="32" t="s">
        <v>30</v>
      </c>
      <c r="J303" s="32" t="s">
        <v>30</v>
      </c>
    </row>
    <row r="304" spans="1:10" ht="12.75" customHeight="1">
      <c r="A304" s="32" t="s">
        <v>707</v>
      </c>
      <c r="B304" s="32" t="s">
        <v>716</v>
      </c>
      <c r="C304" s="32" t="s">
        <v>717</v>
      </c>
      <c r="D304" s="32" t="s">
        <v>31</v>
      </c>
      <c r="E304" s="32">
        <v>1</v>
      </c>
      <c r="F304" s="144">
        <v>4907</v>
      </c>
      <c r="G304" s="32" t="s">
        <v>30</v>
      </c>
      <c r="H304" s="32" t="s">
        <v>30</v>
      </c>
      <c r="I304" s="32" t="s">
        <v>30</v>
      </c>
      <c r="J304" s="32" t="s">
        <v>30</v>
      </c>
    </row>
    <row r="305" spans="1:10" ht="12.75" customHeight="1">
      <c r="A305" s="32" t="s">
        <v>707</v>
      </c>
      <c r="B305" s="32" t="s">
        <v>718</v>
      </c>
      <c r="C305" s="32" t="s">
        <v>719</v>
      </c>
      <c r="D305" s="32" t="s">
        <v>31</v>
      </c>
      <c r="E305" s="32">
        <v>1</v>
      </c>
      <c r="F305" s="144">
        <v>3260</v>
      </c>
      <c r="G305" s="32" t="s">
        <v>30</v>
      </c>
      <c r="H305" s="32" t="s">
        <v>30</v>
      </c>
      <c r="I305" s="32" t="s">
        <v>30</v>
      </c>
      <c r="J305" s="32" t="s">
        <v>30</v>
      </c>
    </row>
    <row r="306" spans="1:10" ht="12.75" customHeight="1">
      <c r="A306" s="73" t="s">
        <v>707</v>
      </c>
      <c r="B306" s="73" t="s">
        <v>1380</v>
      </c>
      <c r="C306" s="73" t="s">
        <v>1381</v>
      </c>
      <c r="D306" s="73" t="s">
        <v>31</v>
      </c>
      <c r="E306" s="73">
        <v>1</v>
      </c>
      <c r="F306" s="144">
        <v>1157</v>
      </c>
      <c r="G306" s="73">
        <v>25.92136</v>
      </c>
      <c r="H306" s="73">
        <v>-80.121050999999994</v>
      </c>
      <c r="I306" s="73">
        <v>25.910882999999998</v>
      </c>
      <c r="J306" s="73">
        <v>-80.121253999999993</v>
      </c>
    </row>
    <row r="307" spans="1:10" ht="12.75" customHeight="1">
      <c r="A307" s="32" t="s">
        <v>707</v>
      </c>
      <c r="B307" s="32" t="s">
        <v>720</v>
      </c>
      <c r="C307" s="32" t="s">
        <v>721</v>
      </c>
      <c r="D307" s="32" t="s">
        <v>31</v>
      </c>
      <c r="E307" s="32">
        <v>1</v>
      </c>
      <c r="F307" s="144">
        <v>298</v>
      </c>
      <c r="G307" s="32" t="s">
        <v>30</v>
      </c>
      <c r="H307" s="32" t="s">
        <v>30</v>
      </c>
      <c r="I307" s="32" t="s">
        <v>30</v>
      </c>
      <c r="J307" s="32" t="s">
        <v>30</v>
      </c>
    </row>
    <row r="308" spans="1:10" ht="12.75" customHeight="1">
      <c r="A308" s="32" t="s">
        <v>707</v>
      </c>
      <c r="B308" s="32" t="s">
        <v>722</v>
      </c>
      <c r="C308" s="32" t="s">
        <v>723</v>
      </c>
      <c r="D308" s="32" t="s">
        <v>31</v>
      </c>
      <c r="E308" s="32">
        <v>1</v>
      </c>
      <c r="F308" s="144">
        <v>1397</v>
      </c>
      <c r="G308" s="32" t="s">
        <v>30</v>
      </c>
      <c r="H308" s="32" t="s">
        <v>30</v>
      </c>
      <c r="I308" s="32" t="s">
        <v>30</v>
      </c>
      <c r="J308" s="32" t="s">
        <v>30</v>
      </c>
    </row>
    <row r="309" spans="1:10" ht="12.75" customHeight="1">
      <c r="A309" s="32" t="s">
        <v>707</v>
      </c>
      <c r="B309" s="32" t="s">
        <v>724</v>
      </c>
      <c r="C309" s="32" t="s">
        <v>725</v>
      </c>
      <c r="D309" s="32" t="s">
        <v>31</v>
      </c>
      <c r="E309" s="32">
        <v>1</v>
      </c>
      <c r="F309" s="144">
        <v>288</v>
      </c>
      <c r="G309" s="32" t="s">
        <v>30</v>
      </c>
      <c r="H309" s="32" t="s">
        <v>30</v>
      </c>
      <c r="I309" s="32" t="s">
        <v>30</v>
      </c>
      <c r="J309" s="32" t="s">
        <v>30</v>
      </c>
    </row>
    <row r="310" spans="1:10" ht="12.75" customHeight="1">
      <c r="A310" s="32" t="s">
        <v>707</v>
      </c>
      <c r="B310" s="32" t="s">
        <v>726</v>
      </c>
      <c r="C310" s="32" t="s">
        <v>727</v>
      </c>
      <c r="D310" s="32" t="s">
        <v>31</v>
      </c>
      <c r="E310" s="32">
        <v>1</v>
      </c>
      <c r="F310" s="144">
        <v>983</v>
      </c>
      <c r="G310" s="32" t="s">
        <v>30</v>
      </c>
      <c r="H310" s="32" t="s">
        <v>30</v>
      </c>
      <c r="I310" s="32" t="s">
        <v>30</v>
      </c>
      <c r="J310" s="32" t="s">
        <v>30</v>
      </c>
    </row>
    <row r="311" spans="1:10" ht="12.75" customHeight="1">
      <c r="A311" s="32" t="s">
        <v>707</v>
      </c>
      <c r="B311" s="32" t="s">
        <v>728</v>
      </c>
      <c r="C311" s="32" t="s">
        <v>729</v>
      </c>
      <c r="D311" s="32" t="s">
        <v>31</v>
      </c>
      <c r="E311" s="32">
        <v>1</v>
      </c>
      <c r="F311" s="144">
        <v>566</v>
      </c>
      <c r="G311" s="32" t="s">
        <v>30</v>
      </c>
      <c r="H311" s="32" t="s">
        <v>30</v>
      </c>
      <c r="I311" s="32" t="s">
        <v>30</v>
      </c>
      <c r="J311" s="32" t="s">
        <v>30</v>
      </c>
    </row>
    <row r="312" spans="1:10" ht="12.75" customHeight="1">
      <c r="A312" s="32" t="s">
        <v>707</v>
      </c>
      <c r="B312" s="32" t="s">
        <v>730</v>
      </c>
      <c r="C312" s="32" t="s">
        <v>588</v>
      </c>
      <c r="D312" s="32" t="s">
        <v>31</v>
      </c>
      <c r="E312" s="32">
        <v>1</v>
      </c>
      <c r="F312" s="144">
        <v>1908</v>
      </c>
      <c r="G312" s="32" t="s">
        <v>30</v>
      </c>
      <c r="H312" s="32" t="s">
        <v>30</v>
      </c>
      <c r="I312" s="32" t="s">
        <v>30</v>
      </c>
      <c r="J312" s="32" t="s">
        <v>30</v>
      </c>
    </row>
    <row r="313" spans="1:10" ht="12.75" customHeight="1">
      <c r="A313" s="73" t="s">
        <v>707</v>
      </c>
      <c r="B313" s="73" t="s">
        <v>1382</v>
      </c>
      <c r="C313" s="73" t="s">
        <v>1383</v>
      </c>
      <c r="D313" s="73" t="s">
        <v>31</v>
      </c>
      <c r="E313" s="73">
        <v>1</v>
      </c>
      <c r="F313" s="144">
        <v>200</v>
      </c>
      <c r="G313" s="73">
        <v>25.956886999999998</v>
      </c>
      <c r="H313" s="73">
        <v>-80.118613999999994</v>
      </c>
      <c r="I313" s="73">
        <v>25.933959999999999</v>
      </c>
      <c r="J313" s="73">
        <v>-80.120084000000006</v>
      </c>
    </row>
    <row r="314" spans="1:10" ht="12.75" customHeight="1">
      <c r="A314" s="32" t="s">
        <v>707</v>
      </c>
      <c r="B314" s="32" t="s">
        <v>731</v>
      </c>
      <c r="C314" s="32" t="s">
        <v>732</v>
      </c>
      <c r="D314" s="32" t="s">
        <v>31</v>
      </c>
      <c r="E314" s="32">
        <v>1</v>
      </c>
      <c r="F314" s="144">
        <v>113</v>
      </c>
      <c r="G314" s="32" t="s">
        <v>30</v>
      </c>
      <c r="H314" s="32" t="s">
        <v>30</v>
      </c>
      <c r="I314" s="32" t="s">
        <v>30</v>
      </c>
      <c r="J314" s="32" t="s">
        <v>30</v>
      </c>
    </row>
    <row r="315" spans="1:10" ht="12.75" customHeight="1">
      <c r="A315" s="32" t="s">
        <v>707</v>
      </c>
      <c r="B315" s="32" t="s">
        <v>733</v>
      </c>
      <c r="C315" s="32" t="s">
        <v>734</v>
      </c>
      <c r="D315" s="32" t="s">
        <v>31</v>
      </c>
      <c r="E315" s="32">
        <v>1</v>
      </c>
      <c r="F315" s="144">
        <v>1147</v>
      </c>
      <c r="G315" s="32" t="s">
        <v>30</v>
      </c>
      <c r="H315" s="32" t="s">
        <v>30</v>
      </c>
      <c r="I315" s="32" t="s">
        <v>30</v>
      </c>
      <c r="J315" s="32" t="s">
        <v>30</v>
      </c>
    </row>
    <row r="316" spans="1:10" ht="12.75" customHeight="1">
      <c r="A316" s="32" t="s">
        <v>707</v>
      </c>
      <c r="B316" s="32" t="s">
        <v>735</v>
      </c>
      <c r="C316" s="32" t="s">
        <v>736</v>
      </c>
      <c r="D316" s="32" t="s">
        <v>31</v>
      </c>
      <c r="E316" s="32">
        <v>1</v>
      </c>
      <c r="F316" s="144">
        <v>3181</v>
      </c>
      <c r="G316" s="32" t="s">
        <v>30</v>
      </c>
      <c r="H316" s="32" t="s">
        <v>30</v>
      </c>
      <c r="I316" s="32" t="s">
        <v>30</v>
      </c>
      <c r="J316" s="32" t="s">
        <v>30</v>
      </c>
    </row>
    <row r="317" spans="1:10" ht="12.75" customHeight="1">
      <c r="A317" s="35" t="s">
        <v>707</v>
      </c>
      <c r="B317" s="35" t="s">
        <v>737</v>
      </c>
      <c r="C317" s="35" t="s">
        <v>738</v>
      </c>
      <c r="D317" s="35" t="s">
        <v>31</v>
      </c>
      <c r="E317" s="35">
        <v>1</v>
      </c>
      <c r="F317" s="154">
        <v>2264</v>
      </c>
      <c r="G317" s="35" t="s">
        <v>30</v>
      </c>
      <c r="H317" s="35" t="s">
        <v>30</v>
      </c>
      <c r="I317" s="35" t="s">
        <v>30</v>
      </c>
      <c r="J317" s="35" t="s">
        <v>30</v>
      </c>
    </row>
    <row r="318" spans="1:10" ht="12.75" customHeight="1">
      <c r="A318" s="56"/>
      <c r="B318" s="33">
        <f>COUNTA(B299:B317)</f>
        <v>19</v>
      </c>
      <c r="C318" s="32"/>
      <c r="D318" s="32"/>
      <c r="E318" s="79"/>
      <c r="F318" s="54">
        <f>SUM(F299:F317)</f>
        <v>29028</v>
      </c>
      <c r="G318" s="32"/>
      <c r="H318" s="32"/>
      <c r="I318" s="32"/>
      <c r="J318" s="32"/>
    </row>
    <row r="319" spans="1:10" ht="12.75" customHeight="1">
      <c r="A319" s="56"/>
      <c r="B319" s="33"/>
      <c r="C319" s="32"/>
      <c r="D319" s="32"/>
      <c r="E319" s="79"/>
      <c r="F319" s="54"/>
      <c r="G319" s="32"/>
      <c r="H319" s="32"/>
      <c r="I319" s="32"/>
      <c r="J319" s="32"/>
    </row>
    <row r="320" spans="1:10" ht="12.75" customHeight="1">
      <c r="A320" s="32" t="s">
        <v>156</v>
      </c>
      <c r="B320" s="32" t="s">
        <v>739</v>
      </c>
      <c r="C320" s="32" t="s">
        <v>740</v>
      </c>
      <c r="D320" s="32" t="s">
        <v>31</v>
      </c>
      <c r="E320" s="32">
        <v>1</v>
      </c>
      <c r="F320" s="144">
        <v>1112</v>
      </c>
      <c r="G320" s="32" t="s">
        <v>30</v>
      </c>
      <c r="H320" s="32" t="s">
        <v>30</v>
      </c>
      <c r="I320" s="32" t="s">
        <v>30</v>
      </c>
      <c r="J320" s="32" t="s">
        <v>30</v>
      </c>
    </row>
    <row r="321" spans="1:10" ht="12.75" customHeight="1">
      <c r="A321" s="32" t="s">
        <v>156</v>
      </c>
      <c r="B321" s="32" t="s">
        <v>741</v>
      </c>
      <c r="C321" s="32" t="s">
        <v>742</v>
      </c>
      <c r="D321" s="32" t="s">
        <v>31</v>
      </c>
      <c r="E321" s="32">
        <v>1</v>
      </c>
      <c r="F321" s="144">
        <v>404</v>
      </c>
      <c r="G321" s="32" t="s">
        <v>30</v>
      </c>
      <c r="H321" s="32" t="s">
        <v>30</v>
      </c>
      <c r="I321" s="32" t="s">
        <v>30</v>
      </c>
      <c r="J321" s="32" t="s">
        <v>30</v>
      </c>
    </row>
    <row r="322" spans="1:10" ht="12.75" customHeight="1">
      <c r="A322" s="32" t="s">
        <v>156</v>
      </c>
      <c r="B322" s="32" t="s">
        <v>743</v>
      </c>
      <c r="C322" s="32" t="s">
        <v>744</v>
      </c>
      <c r="D322" s="32" t="s">
        <v>31</v>
      </c>
      <c r="E322" s="32">
        <v>1</v>
      </c>
      <c r="F322" s="144">
        <v>1341</v>
      </c>
      <c r="G322" s="32" t="s">
        <v>30</v>
      </c>
      <c r="H322" s="32" t="s">
        <v>30</v>
      </c>
      <c r="I322" s="32" t="s">
        <v>30</v>
      </c>
      <c r="J322" s="32" t="s">
        <v>30</v>
      </c>
    </row>
    <row r="323" spans="1:10" ht="12.75" customHeight="1">
      <c r="A323" s="32" t="s">
        <v>156</v>
      </c>
      <c r="B323" s="32" t="s">
        <v>745</v>
      </c>
      <c r="C323" s="32" t="s">
        <v>746</v>
      </c>
      <c r="D323" s="32" t="s">
        <v>31</v>
      </c>
      <c r="E323" s="32">
        <v>1</v>
      </c>
      <c r="F323" s="144">
        <v>282</v>
      </c>
      <c r="G323" s="32" t="s">
        <v>30</v>
      </c>
      <c r="H323" s="32" t="s">
        <v>30</v>
      </c>
      <c r="I323" s="32" t="s">
        <v>30</v>
      </c>
      <c r="J323" s="32" t="s">
        <v>30</v>
      </c>
    </row>
    <row r="324" spans="1:10" ht="12.75" customHeight="1">
      <c r="A324" s="32" t="s">
        <v>156</v>
      </c>
      <c r="B324" s="32" t="s">
        <v>747</v>
      </c>
      <c r="C324" s="32" t="s">
        <v>748</v>
      </c>
      <c r="D324" s="32" t="s">
        <v>31</v>
      </c>
      <c r="E324" s="32">
        <v>1</v>
      </c>
      <c r="F324" s="144">
        <v>1161</v>
      </c>
      <c r="G324" s="32" t="s">
        <v>30</v>
      </c>
      <c r="H324" s="32" t="s">
        <v>30</v>
      </c>
      <c r="I324" s="32" t="s">
        <v>30</v>
      </c>
      <c r="J324" s="32" t="s">
        <v>30</v>
      </c>
    </row>
    <row r="325" spans="1:10" ht="12.75" customHeight="1">
      <c r="A325" s="32" t="s">
        <v>156</v>
      </c>
      <c r="B325" s="32" t="s">
        <v>749</v>
      </c>
      <c r="C325" s="32" t="s">
        <v>750</v>
      </c>
      <c r="D325" s="32" t="s">
        <v>31</v>
      </c>
      <c r="E325" s="32">
        <v>1</v>
      </c>
      <c r="F325" s="144">
        <v>636</v>
      </c>
      <c r="G325" s="32" t="s">
        <v>30</v>
      </c>
      <c r="H325" s="32" t="s">
        <v>30</v>
      </c>
      <c r="I325" s="32" t="s">
        <v>30</v>
      </c>
      <c r="J325" s="32" t="s">
        <v>30</v>
      </c>
    </row>
    <row r="326" spans="1:10" ht="12.75" customHeight="1">
      <c r="A326" s="32" t="s">
        <v>156</v>
      </c>
      <c r="B326" s="32" t="s">
        <v>751</v>
      </c>
      <c r="C326" s="32" t="s">
        <v>752</v>
      </c>
      <c r="D326" s="32" t="s">
        <v>31</v>
      </c>
      <c r="E326" s="32">
        <v>1</v>
      </c>
      <c r="F326" s="144">
        <v>247</v>
      </c>
      <c r="G326" s="32" t="s">
        <v>30</v>
      </c>
      <c r="H326" s="32" t="s">
        <v>30</v>
      </c>
      <c r="I326" s="32" t="s">
        <v>30</v>
      </c>
      <c r="J326" s="32" t="s">
        <v>30</v>
      </c>
    </row>
    <row r="327" spans="1:10" ht="12.75" customHeight="1">
      <c r="A327" s="32" t="s">
        <v>156</v>
      </c>
      <c r="B327" s="32" t="s">
        <v>753</v>
      </c>
      <c r="C327" s="32" t="s">
        <v>754</v>
      </c>
      <c r="D327" s="32" t="s">
        <v>31</v>
      </c>
      <c r="E327" s="32">
        <v>1</v>
      </c>
      <c r="F327" s="144">
        <v>297</v>
      </c>
      <c r="G327" s="32" t="s">
        <v>30</v>
      </c>
      <c r="H327" s="32" t="s">
        <v>30</v>
      </c>
      <c r="I327" s="32" t="s">
        <v>30</v>
      </c>
      <c r="J327" s="32" t="s">
        <v>30</v>
      </c>
    </row>
    <row r="328" spans="1:10" ht="12.75" customHeight="1">
      <c r="A328" s="32" t="s">
        <v>156</v>
      </c>
      <c r="B328" s="32" t="s">
        <v>755</v>
      </c>
      <c r="C328" s="32" t="s">
        <v>756</v>
      </c>
      <c r="D328" s="32" t="s">
        <v>31</v>
      </c>
      <c r="E328" s="32">
        <v>1</v>
      </c>
      <c r="F328" s="144">
        <v>86</v>
      </c>
      <c r="G328" s="32" t="s">
        <v>30</v>
      </c>
      <c r="H328" s="32" t="s">
        <v>30</v>
      </c>
      <c r="I328" s="32" t="s">
        <v>30</v>
      </c>
      <c r="J328" s="32" t="s">
        <v>30</v>
      </c>
    </row>
    <row r="329" spans="1:10" ht="12.75" customHeight="1">
      <c r="A329" s="32" t="s">
        <v>156</v>
      </c>
      <c r="B329" s="32" t="s">
        <v>757</v>
      </c>
      <c r="C329" s="32" t="s">
        <v>758</v>
      </c>
      <c r="D329" s="32" t="s">
        <v>31</v>
      </c>
      <c r="E329" s="32">
        <v>1</v>
      </c>
      <c r="F329" s="144">
        <v>127</v>
      </c>
      <c r="G329" s="32" t="s">
        <v>30</v>
      </c>
      <c r="H329" s="32" t="s">
        <v>30</v>
      </c>
      <c r="I329" s="32" t="s">
        <v>30</v>
      </c>
      <c r="J329" s="32" t="s">
        <v>30</v>
      </c>
    </row>
    <row r="330" spans="1:10" ht="12.75" customHeight="1">
      <c r="A330" s="32" t="s">
        <v>156</v>
      </c>
      <c r="B330" s="32" t="s">
        <v>759</v>
      </c>
      <c r="C330" s="32" t="s">
        <v>760</v>
      </c>
      <c r="D330" s="32" t="s">
        <v>31</v>
      </c>
      <c r="E330" s="32">
        <v>1</v>
      </c>
      <c r="F330" s="144">
        <v>2568</v>
      </c>
      <c r="G330" s="32" t="s">
        <v>30</v>
      </c>
      <c r="H330" s="32" t="s">
        <v>30</v>
      </c>
      <c r="I330" s="32" t="s">
        <v>30</v>
      </c>
      <c r="J330" s="32" t="s">
        <v>30</v>
      </c>
    </row>
    <row r="331" spans="1:10" ht="12.75" customHeight="1">
      <c r="A331" s="32" t="s">
        <v>156</v>
      </c>
      <c r="B331" s="32" t="s">
        <v>761</v>
      </c>
      <c r="C331" s="32" t="s">
        <v>762</v>
      </c>
      <c r="D331" s="32" t="s">
        <v>31</v>
      </c>
      <c r="E331" s="32">
        <v>1</v>
      </c>
      <c r="F331" s="144">
        <v>59</v>
      </c>
      <c r="G331" s="32" t="s">
        <v>30</v>
      </c>
      <c r="H331" s="32" t="s">
        <v>30</v>
      </c>
      <c r="I331" s="32" t="s">
        <v>30</v>
      </c>
      <c r="J331" s="32" t="s">
        <v>30</v>
      </c>
    </row>
    <row r="332" spans="1:10" ht="12.75" customHeight="1">
      <c r="A332" s="32" t="s">
        <v>156</v>
      </c>
      <c r="B332" s="32" t="s">
        <v>763</v>
      </c>
      <c r="C332" s="32" t="s">
        <v>764</v>
      </c>
      <c r="D332" s="32" t="s">
        <v>31</v>
      </c>
      <c r="E332" s="32">
        <v>1</v>
      </c>
      <c r="F332" s="144">
        <v>239</v>
      </c>
      <c r="G332" s="32" t="s">
        <v>30</v>
      </c>
      <c r="H332" s="32" t="s">
        <v>30</v>
      </c>
      <c r="I332" s="32" t="s">
        <v>30</v>
      </c>
      <c r="J332" s="32" t="s">
        <v>30</v>
      </c>
    </row>
    <row r="333" spans="1:10" ht="12.75" customHeight="1">
      <c r="A333" s="32" t="s">
        <v>156</v>
      </c>
      <c r="B333" s="32" t="s">
        <v>765</v>
      </c>
      <c r="C333" s="32" t="s">
        <v>766</v>
      </c>
      <c r="D333" s="32" t="s">
        <v>31</v>
      </c>
      <c r="E333" s="32">
        <v>1</v>
      </c>
      <c r="F333" s="144">
        <v>894</v>
      </c>
      <c r="G333" s="32" t="s">
        <v>30</v>
      </c>
      <c r="H333" s="32" t="s">
        <v>30</v>
      </c>
      <c r="I333" s="32" t="s">
        <v>30</v>
      </c>
      <c r="J333" s="32" t="s">
        <v>30</v>
      </c>
    </row>
    <row r="334" spans="1:10" ht="12.75" customHeight="1">
      <c r="A334" s="32" t="s">
        <v>156</v>
      </c>
      <c r="B334" s="32" t="s">
        <v>767</v>
      </c>
      <c r="C334" s="32" t="s">
        <v>768</v>
      </c>
      <c r="D334" s="32" t="s">
        <v>31</v>
      </c>
      <c r="E334" s="32">
        <v>1</v>
      </c>
      <c r="F334" s="144">
        <v>393</v>
      </c>
      <c r="G334" s="32" t="s">
        <v>30</v>
      </c>
      <c r="H334" s="32" t="s">
        <v>30</v>
      </c>
      <c r="I334" s="32" t="s">
        <v>30</v>
      </c>
      <c r="J334" s="32" t="s">
        <v>30</v>
      </c>
    </row>
    <row r="335" spans="1:10" ht="12.75" customHeight="1">
      <c r="A335" s="32" t="s">
        <v>156</v>
      </c>
      <c r="B335" s="32" t="s">
        <v>769</v>
      </c>
      <c r="C335" s="32" t="s">
        <v>770</v>
      </c>
      <c r="D335" s="32" t="s">
        <v>31</v>
      </c>
      <c r="E335" s="32">
        <v>1</v>
      </c>
      <c r="F335" s="144">
        <v>762</v>
      </c>
      <c r="G335" s="32" t="s">
        <v>30</v>
      </c>
      <c r="H335" s="32" t="s">
        <v>30</v>
      </c>
      <c r="I335" s="32" t="s">
        <v>30</v>
      </c>
      <c r="J335" s="32" t="s">
        <v>30</v>
      </c>
    </row>
    <row r="336" spans="1:10" ht="12.75" customHeight="1">
      <c r="A336" s="32" t="s">
        <v>156</v>
      </c>
      <c r="B336" s="32" t="s">
        <v>771</v>
      </c>
      <c r="C336" s="32" t="s">
        <v>772</v>
      </c>
      <c r="D336" s="32" t="s">
        <v>31</v>
      </c>
      <c r="E336" s="32">
        <v>1</v>
      </c>
      <c r="F336" s="144">
        <v>463</v>
      </c>
      <c r="G336" s="32" t="s">
        <v>30</v>
      </c>
      <c r="H336" s="32" t="s">
        <v>30</v>
      </c>
      <c r="I336" s="32" t="s">
        <v>30</v>
      </c>
      <c r="J336" s="32" t="s">
        <v>30</v>
      </c>
    </row>
    <row r="337" spans="1:10" ht="12.75" customHeight="1">
      <c r="A337" s="32" t="s">
        <v>156</v>
      </c>
      <c r="B337" s="32" t="s">
        <v>773</v>
      </c>
      <c r="C337" s="32" t="s">
        <v>774</v>
      </c>
      <c r="D337" s="32" t="s">
        <v>31</v>
      </c>
      <c r="E337" s="32">
        <v>1</v>
      </c>
      <c r="F337" s="144">
        <v>1934</v>
      </c>
      <c r="G337" s="32" t="s">
        <v>30</v>
      </c>
      <c r="H337" s="32" t="s">
        <v>30</v>
      </c>
      <c r="I337" s="32" t="s">
        <v>30</v>
      </c>
      <c r="J337" s="32" t="s">
        <v>30</v>
      </c>
    </row>
    <row r="338" spans="1:10" ht="12.75" customHeight="1">
      <c r="A338" s="32" t="s">
        <v>156</v>
      </c>
      <c r="B338" s="32" t="s">
        <v>775</v>
      </c>
      <c r="C338" s="32" t="s">
        <v>776</v>
      </c>
      <c r="D338" s="32" t="s">
        <v>31</v>
      </c>
      <c r="E338" s="32">
        <v>1</v>
      </c>
      <c r="F338" s="144">
        <v>122</v>
      </c>
      <c r="G338" s="32" t="s">
        <v>30</v>
      </c>
      <c r="H338" s="32" t="s">
        <v>30</v>
      </c>
      <c r="I338" s="32" t="s">
        <v>30</v>
      </c>
      <c r="J338" s="32" t="s">
        <v>30</v>
      </c>
    </row>
    <row r="339" spans="1:10" ht="12.75" customHeight="1">
      <c r="A339" s="32" t="s">
        <v>156</v>
      </c>
      <c r="B339" s="32" t="s">
        <v>777</v>
      </c>
      <c r="C339" s="32" t="s">
        <v>778</v>
      </c>
      <c r="D339" s="32" t="s">
        <v>31</v>
      </c>
      <c r="E339" s="32">
        <v>1</v>
      </c>
      <c r="F339" s="144">
        <v>131</v>
      </c>
      <c r="G339" s="32" t="s">
        <v>30</v>
      </c>
      <c r="H339" s="32" t="s">
        <v>30</v>
      </c>
      <c r="I339" s="32" t="s">
        <v>30</v>
      </c>
      <c r="J339" s="32" t="s">
        <v>30</v>
      </c>
    </row>
    <row r="340" spans="1:10" ht="12.75" customHeight="1">
      <c r="A340" s="32" t="s">
        <v>156</v>
      </c>
      <c r="B340" s="32" t="s">
        <v>779</v>
      </c>
      <c r="C340" s="32" t="s">
        <v>780</v>
      </c>
      <c r="D340" s="32" t="s">
        <v>31</v>
      </c>
      <c r="E340" s="32">
        <v>1</v>
      </c>
      <c r="F340" s="144">
        <v>591</v>
      </c>
      <c r="G340" s="32" t="s">
        <v>30</v>
      </c>
      <c r="H340" s="32" t="s">
        <v>30</v>
      </c>
      <c r="I340" s="32" t="s">
        <v>30</v>
      </c>
      <c r="J340" s="32" t="s">
        <v>30</v>
      </c>
    </row>
    <row r="341" spans="1:10" ht="12.75" customHeight="1">
      <c r="A341" s="32" t="s">
        <v>156</v>
      </c>
      <c r="B341" s="32" t="s">
        <v>781</v>
      </c>
      <c r="C341" s="32" t="s">
        <v>782</v>
      </c>
      <c r="D341" s="32" t="s">
        <v>31</v>
      </c>
      <c r="E341" s="32">
        <v>1</v>
      </c>
      <c r="F341" s="144">
        <v>156</v>
      </c>
      <c r="G341" s="32" t="s">
        <v>30</v>
      </c>
      <c r="H341" s="32" t="s">
        <v>30</v>
      </c>
      <c r="I341" s="32" t="s">
        <v>30</v>
      </c>
      <c r="J341" s="32" t="s">
        <v>30</v>
      </c>
    </row>
    <row r="342" spans="1:10" ht="12.75" customHeight="1">
      <c r="A342" s="32" t="s">
        <v>156</v>
      </c>
      <c r="B342" s="32" t="s">
        <v>783</v>
      </c>
      <c r="C342" s="32" t="s">
        <v>784</v>
      </c>
      <c r="D342" s="32" t="s">
        <v>31</v>
      </c>
      <c r="E342" s="32">
        <v>1</v>
      </c>
      <c r="F342" s="144">
        <v>113</v>
      </c>
      <c r="G342" s="32" t="s">
        <v>30</v>
      </c>
      <c r="H342" s="32" t="s">
        <v>30</v>
      </c>
      <c r="I342" s="32" t="s">
        <v>30</v>
      </c>
      <c r="J342" s="32" t="s">
        <v>30</v>
      </c>
    </row>
    <row r="343" spans="1:10" ht="12.75" customHeight="1">
      <c r="A343" s="32" t="s">
        <v>156</v>
      </c>
      <c r="B343" s="32" t="s">
        <v>785</v>
      </c>
      <c r="C343" s="32" t="s">
        <v>786</v>
      </c>
      <c r="D343" s="32" t="s">
        <v>31</v>
      </c>
      <c r="E343" s="32">
        <v>1</v>
      </c>
      <c r="F343" s="144">
        <v>274</v>
      </c>
      <c r="G343" s="32" t="s">
        <v>30</v>
      </c>
      <c r="H343" s="32" t="s">
        <v>30</v>
      </c>
      <c r="I343" s="32" t="s">
        <v>30</v>
      </c>
      <c r="J343" s="32" t="s">
        <v>30</v>
      </c>
    </row>
    <row r="344" spans="1:10" ht="12.75" customHeight="1">
      <c r="A344" s="32" t="s">
        <v>156</v>
      </c>
      <c r="B344" s="32" t="s">
        <v>787</v>
      </c>
      <c r="C344" s="32" t="s">
        <v>788</v>
      </c>
      <c r="D344" s="32" t="s">
        <v>31</v>
      </c>
      <c r="E344" s="32">
        <v>1</v>
      </c>
      <c r="F344" s="144">
        <v>491</v>
      </c>
      <c r="G344" s="32" t="s">
        <v>30</v>
      </c>
      <c r="H344" s="32" t="s">
        <v>30</v>
      </c>
      <c r="I344" s="32" t="s">
        <v>30</v>
      </c>
      <c r="J344" s="32" t="s">
        <v>30</v>
      </c>
    </row>
    <row r="345" spans="1:10" ht="12.75" customHeight="1">
      <c r="A345" s="32" t="s">
        <v>156</v>
      </c>
      <c r="B345" s="32" t="s">
        <v>789</v>
      </c>
      <c r="C345" s="32" t="s">
        <v>790</v>
      </c>
      <c r="D345" s="32" t="s">
        <v>31</v>
      </c>
      <c r="E345" s="32">
        <v>1</v>
      </c>
      <c r="F345" s="144">
        <v>357</v>
      </c>
      <c r="G345" s="32" t="s">
        <v>30</v>
      </c>
      <c r="H345" s="32" t="s">
        <v>30</v>
      </c>
      <c r="I345" s="32" t="s">
        <v>30</v>
      </c>
      <c r="J345" s="32" t="s">
        <v>30</v>
      </c>
    </row>
    <row r="346" spans="1:10" ht="12.75" customHeight="1">
      <c r="A346" s="32" t="s">
        <v>156</v>
      </c>
      <c r="B346" s="32" t="s">
        <v>791</v>
      </c>
      <c r="C346" s="32" t="s">
        <v>792</v>
      </c>
      <c r="D346" s="32" t="s">
        <v>31</v>
      </c>
      <c r="E346" s="32">
        <v>1</v>
      </c>
      <c r="F346" s="144">
        <v>114</v>
      </c>
      <c r="G346" s="32" t="s">
        <v>30</v>
      </c>
      <c r="H346" s="32" t="s">
        <v>30</v>
      </c>
      <c r="I346" s="32" t="s">
        <v>30</v>
      </c>
      <c r="J346" s="32" t="s">
        <v>30</v>
      </c>
    </row>
    <row r="347" spans="1:10" ht="12.75" customHeight="1">
      <c r="A347" s="32" t="s">
        <v>156</v>
      </c>
      <c r="B347" s="32" t="s">
        <v>793</v>
      </c>
      <c r="C347" s="32" t="s">
        <v>794</v>
      </c>
      <c r="D347" s="32" t="s">
        <v>31</v>
      </c>
      <c r="E347" s="32">
        <v>1</v>
      </c>
      <c r="F347" s="144">
        <v>193</v>
      </c>
      <c r="G347" s="32" t="s">
        <v>30</v>
      </c>
      <c r="H347" s="32" t="s">
        <v>30</v>
      </c>
      <c r="I347" s="32" t="s">
        <v>30</v>
      </c>
      <c r="J347" s="32" t="s">
        <v>30</v>
      </c>
    </row>
    <row r="348" spans="1:10" ht="12.75" customHeight="1">
      <c r="A348" s="32" t="s">
        <v>156</v>
      </c>
      <c r="B348" s="32" t="s">
        <v>795</v>
      </c>
      <c r="C348" s="32" t="s">
        <v>796</v>
      </c>
      <c r="D348" s="32" t="s">
        <v>31</v>
      </c>
      <c r="E348" s="32">
        <v>1</v>
      </c>
      <c r="F348" s="144">
        <v>3333</v>
      </c>
      <c r="G348" s="32" t="s">
        <v>30</v>
      </c>
      <c r="H348" s="32" t="s">
        <v>30</v>
      </c>
      <c r="I348" s="32" t="s">
        <v>30</v>
      </c>
      <c r="J348" s="32" t="s">
        <v>30</v>
      </c>
    </row>
    <row r="349" spans="1:10" ht="12.75" customHeight="1">
      <c r="A349" s="32" t="s">
        <v>156</v>
      </c>
      <c r="B349" s="32" t="s">
        <v>797</v>
      </c>
      <c r="C349" s="32" t="s">
        <v>798</v>
      </c>
      <c r="D349" s="32" t="s">
        <v>31</v>
      </c>
      <c r="E349" s="32">
        <v>1</v>
      </c>
      <c r="F349" s="144">
        <v>159</v>
      </c>
      <c r="G349" s="32" t="s">
        <v>30</v>
      </c>
      <c r="H349" s="32" t="s">
        <v>30</v>
      </c>
      <c r="I349" s="32" t="s">
        <v>30</v>
      </c>
      <c r="J349" s="32" t="s">
        <v>30</v>
      </c>
    </row>
    <row r="350" spans="1:10" ht="12.75" customHeight="1">
      <c r="A350" s="32" t="s">
        <v>156</v>
      </c>
      <c r="B350" s="32" t="s">
        <v>799</v>
      </c>
      <c r="C350" s="32" t="s">
        <v>800</v>
      </c>
      <c r="D350" s="32" t="s">
        <v>31</v>
      </c>
      <c r="E350" s="32">
        <v>1</v>
      </c>
      <c r="F350" s="144">
        <v>268</v>
      </c>
      <c r="G350" s="32" t="s">
        <v>30</v>
      </c>
      <c r="H350" s="32" t="s">
        <v>30</v>
      </c>
      <c r="I350" s="32" t="s">
        <v>30</v>
      </c>
      <c r="J350" s="32" t="s">
        <v>30</v>
      </c>
    </row>
    <row r="351" spans="1:10" ht="12.75" customHeight="1">
      <c r="A351" s="32" t="s">
        <v>156</v>
      </c>
      <c r="B351" s="32" t="s">
        <v>801</v>
      </c>
      <c r="C351" s="32" t="s">
        <v>802</v>
      </c>
      <c r="D351" s="32" t="s">
        <v>31</v>
      </c>
      <c r="E351" s="32">
        <v>1</v>
      </c>
      <c r="F351" s="144">
        <v>2367</v>
      </c>
      <c r="G351" s="32" t="s">
        <v>30</v>
      </c>
      <c r="H351" s="32" t="s">
        <v>30</v>
      </c>
      <c r="I351" s="32" t="s">
        <v>30</v>
      </c>
      <c r="J351" s="32" t="s">
        <v>30</v>
      </c>
    </row>
    <row r="352" spans="1:10" ht="12.75" customHeight="1">
      <c r="A352" s="32" t="s">
        <v>156</v>
      </c>
      <c r="B352" s="32" t="s">
        <v>803</v>
      </c>
      <c r="C352" s="32" t="s">
        <v>804</v>
      </c>
      <c r="D352" s="32" t="s">
        <v>31</v>
      </c>
      <c r="E352" s="32">
        <v>1</v>
      </c>
      <c r="F352" s="144">
        <v>468</v>
      </c>
      <c r="G352" s="32" t="s">
        <v>30</v>
      </c>
      <c r="H352" s="32" t="s">
        <v>30</v>
      </c>
      <c r="I352" s="32" t="s">
        <v>30</v>
      </c>
      <c r="J352" s="32" t="s">
        <v>30</v>
      </c>
    </row>
    <row r="353" spans="1:10" ht="12.75" customHeight="1">
      <c r="A353" s="32" t="s">
        <v>156</v>
      </c>
      <c r="B353" s="32" t="s">
        <v>805</v>
      </c>
      <c r="C353" s="32" t="s">
        <v>507</v>
      </c>
      <c r="D353" s="32" t="s">
        <v>31</v>
      </c>
      <c r="E353" s="32">
        <v>1</v>
      </c>
      <c r="F353" s="144">
        <v>77</v>
      </c>
      <c r="G353" s="32" t="s">
        <v>30</v>
      </c>
      <c r="H353" s="32" t="s">
        <v>30</v>
      </c>
      <c r="I353" s="32" t="s">
        <v>30</v>
      </c>
      <c r="J353" s="32" t="s">
        <v>30</v>
      </c>
    </row>
    <row r="354" spans="1:10" ht="12.75" customHeight="1">
      <c r="A354" s="32" t="s">
        <v>156</v>
      </c>
      <c r="B354" s="32" t="s">
        <v>806</v>
      </c>
      <c r="C354" s="32" t="s">
        <v>196</v>
      </c>
      <c r="D354" s="32" t="s">
        <v>31</v>
      </c>
      <c r="E354" s="32">
        <v>1</v>
      </c>
      <c r="F354" s="144">
        <v>352</v>
      </c>
      <c r="G354" s="32" t="s">
        <v>30</v>
      </c>
      <c r="H354" s="32" t="s">
        <v>30</v>
      </c>
      <c r="I354" s="32" t="s">
        <v>30</v>
      </c>
      <c r="J354" s="32" t="s">
        <v>30</v>
      </c>
    </row>
    <row r="355" spans="1:10" ht="12.75" customHeight="1">
      <c r="A355" s="32" t="s">
        <v>156</v>
      </c>
      <c r="B355" s="32" t="s">
        <v>807</v>
      </c>
      <c r="C355" s="32" t="s">
        <v>808</v>
      </c>
      <c r="D355" s="32" t="s">
        <v>31</v>
      </c>
      <c r="E355" s="32">
        <v>1</v>
      </c>
      <c r="F355" s="144">
        <v>151</v>
      </c>
      <c r="G355" s="32" t="s">
        <v>30</v>
      </c>
      <c r="H355" s="32" t="s">
        <v>30</v>
      </c>
      <c r="I355" s="32" t="s">
        <v>30</v>
      </c>
      <c r="J355" s="32" t="s">
        <v>30</v>
      </c>
    </row>
    <row r="356" spans="1:10" ht="12.75" customHeight="1">
      <c r="A356" s="32" t="s">
        <v>156</v>
      </c>
      <c r="B356" s="32" t="s">
        <v>809</v>
      </c>
      <c r="C356" s="32" t="s">
        <v>421</v>
      </c>
      <c r="D356" s="32" t="s">
        <v>31</v>
      </c>
      <c r="E356" s="32">
        <v>1</v>
      </c>
      <c r="F356" s="144">
        <v>1096</v>
      </c>
      <c r="G356" s="32" t="s">
        <v>30</v>
      </c>
      <c r="H356" s="32" t="s">
        <v>30</v>
      </c>
      <c r="I356" s="32" t="s">
        <v>30</v>
      </c>
      <c r="J356" s="32" t="s">
        <v>30</v>
      </c>
    </row>
    <row r="357" spans="1:10" ht="12.75" customHeight="1">
      <c r="A357" s="32" t="s">
        <v>156</v>
      </c>
      <c r="B357" s="32" t="s">
        <v>810</v>
      </c>
      <c r="C357" s="32" t="s">
        <v>811</v>
      </c>
      <c r="D357" s="32" t="s">
        <v>31</v>
      </c>
      <c r="E357" s="32">
        <v>1</v>
      </c>
      <c r="F357" s="144">
        <v>1940</v>
      </c>
      <c r="G357" s="32" t="s">
        <v>30</v>
      </c>
      <c r="H357" s="32" t="s">
        <v>30</v>
      </c>
      <c r="I357" s="32" t="s">
        <v>30</v>
      </c>
      <c r="J357" s="32" t="s">
        <v>30</v>
      </c>
    </row>
    <row r="358" spans="1:10" ht="12.75" customHeight="1">
      <c r="A358" s="35" t="s">
        <v>156</v>
      </c>
      <c r="B358" s="35" t="s">
        <v>812</v>
      </c>
      <c r="C358" s="35" t="s">
        <v>813</v>
      </c>
      <c r="D358" s="35" t="s">
        <v>31</v>
      </c>
      <c r="E358" s="35">
        <v>1</v>
      </c>
      <c r="F358" s="154">
        <v>266</v>
      </c>
      <c r="G358" s="35" t="s">
        <v>30</v>
      </c>
      <c r="H358" s="35" t="s">
        <v>30</v>
      </c>
      <c r="I358" s="35" t="s">
        <v>30</v>
      </c>
      <c r="J358" s="35" t="s">
        <v>30</v>
      </c>
    </row>
    <row r="359" spans="1:10" ht="12.75" customHeight="1">
      <c r="A359" s="56"/>
      <c r="B359" s="33">
        <f>COUNTA(B320:B358)</f>
        <v>39</v>
      </c>
      <c r="C359" s="32"/>
      <c r="D359" s="32"/>
      <c r="E359" s="79"/>
      <c r="F359" s="54">
        <f>SUM(F320:F358)</f>
        <v>26024</v>
      </c>
      <c r="G359" s="32"/>
      <c r="H359" s="32"/>
      <c r="I359" s="32"/>
      <c r="J359" s="32"/>
    </row>
    <row r="360" spans="1:10" ht="12.75" customHeight="1">
      <c r="A360" s="56"/>
      <c r="B360" s="33"/>
      <c r="C360" s="32"/>
      <c r="D360" s="32"/>
      <c r="E360" s="79"/>
      <c r="F360" s="54"/>
      <c r="G360" s="32"/>
      <c r="H360" s="32"/>
      <c r="I360" s="32"/>
      <c r="J360" s="32"/>
    </row>
    <row r="361" spans="1:10" ht="12.75" customHeight="1">
      <c r="A361" s="32" t="s">
        <v>814</v>
      </c>
      <c r="B361" s="32" t="s">
        <v>815</v>
      </c>
      <c r="C361" s="32" t="s">
        <v>816</v>
      </c>
      <c r="D361" s="32" t="s">
        <v>31</v>
      </c>
      <c r="E361" s="32">
        <v>1</v>
      </c>
      <c r="F361" s="144">
        <v>13454</v>
      </c>
      <c r="G361" s="32" t="s">
        <v>30</v>
      </c>
      <c r="H361" s="32" t="s">
        <v>30</v>
      </c>
      <c r="I361" s="32" t="s">
        <v>30</v>
      </c>
      <c r="J361" s="32" t="s">
        <v>30</v>
      </c>
    </row>
    <row r="362" spans="1:10" ht="12.75" customHeight="1">
      <c r="A362" s="32" t="s">
        <v>814</v>
      </c>
      <c r="B362" s="32" t="s">
        <v>817</v>
      </c>
      <c r="C362" s="32" t="s">
        <v>818</v>
      </c>
      <c r="D362" s="32" t="s">
        <v>31</v>
      </c>
      <c r="E362" s="32">
        <v>1</v>
      </c>
      <c r="F362" s="144">
        <v>11736</v>
      </c>
      <c r="G362" s="32" t="s">
        <v>30</v>
      </c>
      <c r="H362" s="32" t="s">
        <v>30</v>
      </c>
      <c r="I362" s="32" t="s">
        <v>30</v>
      </c>
      <c r="J362" s="32" t="s">
        <v>30</v>
      </c>
    </row>
    <row r="363" spans="1:10" ht="12.75" customHeight="1">
      <c r="A363" s="32" t="s">
        <v>814</v>
      </c>
      <c r="B363" s="32" t="s">
        <v>819</v>
      </c>
      <c r="C363" s="32" t="s">
        <v>820</v>
      </c>
      <c r="D363" s="32" t="s">
        <v>303</v>
      </c>
      <c r="E363" s="32">
        <v>1</v>
      </c>
      <c r="F363" s="144">
        <v>1935</v>
      </c>
      <c r="G363" s="32" t="s">
        <v>30</v>
      </c>
      <c r="H363" s="32" t="s">
        <v>30</v>
      </c>
      <c r="I363" s="32" t="s">
        <v>30</v>
      </c>
      <c r="J363" s="32" t="s">
        <v>30</v>
      </c>
    </row>
    <row r="364" spans="1:10" ht="12.75" customHeight="1">
      <c r="A364" s="32" t="s">
        <v>814</v>
      </c>
      <c r="B364" s="32" t="s">
        <v>821</v>
      </c>
      <c r="C364" s="32" t="s">
        <v>822</v>
      </c>
      <c r="D364" s="32" t="s">
        <v>31</v>
      </c>
      <c r="E364" s="32">
        <v>1</v>
      </c>
      <c r="F364" s="144">
        <v>1642</v>
      </c>
      <c r="G364" s="32" t="s">
        <v>30</v>
      </c>
      <c r="H364" s="32" t="s">
        <v>30</v>
      </c>
      <c r="I364" s="32" t="s">
        <v>30</v>
      </c>
      <c r="J364" s="32" t="s">
        <v>30</v>
      </c>
    </row>
    <row r="365" spans="1:10" ht="12.75" customHeight="1">
      <c r="A365" s="32" t="s">
        <v>814</v>
      </c>
      <c r="B365" s="32" t="s">
        <v>823</v>
      </c>
      <c r="C365" s="32" t="s">
        <v>824</v>
      </c>
      <c r="D365" s="32" t="s">
        <v>31</v>
      </c>
      <c r="E365" s="32">
        <v>1</v>
      </c>
      <c r="F365" s="144">
        <v>13913</v>
      </c>
      <c r="G365" s="32" t="s">
        <v>30</v>
      </c>
      <c r="H365" s="32" t="s">
        <v>30</v>
      </c>
      <c r="I365" s="32" t="s">
        <v>30</v>
      </c>
      <c r="J365" s="32" t="s">
        <v>30</v>
      </c>
    </row>
    <row r="366" spans="1:10" ht="12.75" customHeight="1">
      <c r="A366" s="32" t="s">
        <v>814</v>
      </c>
      <c r="B366" s="32" t="s">
        <v>825</v>
      </c>
      <c r="C366" s="32" t="s">
        <v>826</v>
      </c>
      <c r="D366" s="32" t="s">
        <v>31</v>
      </c>
      <c r="E366" s="32">
        <v>1</v>
      </c>
      <c r="F366" s="144">
        <v>18484</v>
      </c>
      <c r="G366" s="32" t="s">
        <v>30</v>
      </c>
      <c r="H366" s="32" t="s">
        <v>30</v>
      </c>
      <c r="I366" s="32" t="s">
        <v>30</v>
      </c>
      <c r="J366" s="32" t="s">
        <v>30</v>
      </c>
    </row>
    <row r="367" spans="1:10" ht="12.75" customHeight="1">
      <c r="A367" s="32" t="s">
        <v>814</v>
      </c>
      <c r="B367" s="32" t="s">
        <v>827</v>
      </c>
      <c r="C367" s="32" t="s">
        <v>828</v>
      </c>
      <c r="D367" s="32" t="s">
        <v>31</v>
      </c>
      <c r="E367" s="32">
        <v>1</v>
      </c>
      <c r="F367" s="144">
        <v>3630</v>
      </c>
      <c r="G367" s="32" t="s">
        <v>30</v>
      </c>
      <c r="H367" s="32" t="s">
        <v>30</v>
      </c>
      <c r="I367" s="32" t="s">
        <v>30</v>
      </c>
      <c r="J367" s="32" t="s">
        <v>30</v>
      </c>
    </row>
    <row r="368" spans="1:10" ht="12.75" customHeight="1">
      <c r="A368" s="32" t="s">
        <v>814</v>
      </c>
      <c r="B368" s="32" t="s">
        <v>829</v>
      </c>
      <c r="C368" s="32" t="s">
        <v>830</v>
      </c>
      <c r="D368" s="32" t="s">
        <v>31</v>
      </c>
      <c r="E368" s="32">
        <v>1</v>
      </c>
      <c r="F368" s="144">
        <v>1692</v>
      </c>
      <c r="G368" s="32" t="s">
        <v>30</v>
      </c>
      <c r="H368" s="32" t="s">
        <v>30</v>
      </c>
      <c r="I368" s="32" t="s">
        <v>30</v>
      </c>
      <c r="J368" s="32" t="s">
        <v>30</v>
      </c>
    </row>
    <row r="369" spans="1:10" ht="12.75" customHeight="1">
      <c r="A369" s="32" t="s">
        <v>814</v>
      </c>
      <c r="B369" s="32" t="s">
        <v>831</v>
      </c>
      <c r="C369" s="32" t="s">
        <v>832</v>
      </c>
      <c r="D369" s="32" t="s">
        <v>31</v>
      </c>
      <c r="E369" s="32">
        <v>1</v>
      </c>
      <c r="F369" s="144">
        <v>12472</v>
      </c>
      <c r="G369" s="32" t="s">
        <v>30</v>
      </c>
      <c r="H369" s="32" t="s">
        <v>30</v>
      </c>
      <c r="I369" s="32" t="s">
        <v>30</v>
      </c>
      <c r="J369" s="32" t="s">
        <v>30</v>
      </c>
    </row>
    <row r="370" spans="1:10" ht="12.75" customHeight="1">
      <c r="A370" s="32" t="s">
        <v>814</v>
      </c>
      <c r="B370" s="32" t="s">
        <v>833</v>
      </c>
      <c r="C370" s="32" t="s">
        <v>834</v>
      </c>
      <c r="D370" s="32" t="s">
        <v>31</v>
      </c>
      <c r="E370" s="32">
        <v>1</v>
      </c>
      <c r="F370" s="144">
        <v>1091</v>
      </c>
      <c r="G370" s="32" t="s">
        <v>30</v>
      </c>
      <c r="H370" s="32" t="s">
        <v>30</v>
      </c>
      <c r="I370" s="32" t="s">
        <v>30</v>
      </c>
      <c r="J370" s="32" t="s">
        <v>30</v>
      </c>
    </row>
    <row r="371" spans="1:10" ht="12.75" customHeight="1">
      <c r="A371" s="32" t="s">
        <v>814</v>
      </c>
      <c r="B371" s="32" t="s">
        <v>835</v>
      </c>
      <c r="C371" s="32" t="s">
        <v>836</v>
      </c>
      <c r="D371" s="32" t="s">
        <v>31</v>
      </c>
      <c r="E371" s="32">
        <v>1</v>
      </c>
      <c r="F371" s="144">
        <v>11268</v>
      </c>
      <c r="G371" s="32" t="s">
        <v>30</v>
      </c>
      <c r="H371" s="32" t="s">
        <v>30</v>
      </c>
      <c r="I371" s="32" t="s">
        <v>30</v>
      </c>
      <c r="J371" s="32" t="s">
        <v>30</v>
      </c>
    </row>
    <row r="372" spans="1:10" ht="12.75" customHeight="1">
      <c r="A372" s="32" t="s">
        <v>814</v>
      </c>
      <c r="B372" s="32" t="s">
        <v>837</v>
      </c>
      <c r="C372" s="32" t="s">
        <v>838</v>
      </c>
      <c r="D372" s="32" t="s">
        <v>31</v>
      </c>
      <c r="E372" s="32">
        <v>1</v>
      </c>
      <c r="F372" s="144">
        <v>135</v>
      </c>
      <c r="G372" s="32" t="s">
        <v>30</v>
      </c>
      <c r="H372" s="32" t="s">
        <v>30</v>
      </c>
      <c r="I372" s="32" t="s">
        <v>30</v>
      </c>
      <c r="J372" s="32" t="s">
        <v>30</v>
      </c>
    </row>
    <row r="373" spans="1:10" ht="12.75" customHeight="1">
      <c r="A373" s="32" t="s">
        <v>814</v>
      </c>
      <c r="B373" s="32" t="s">
        <v>839</v>
      </c>
      <c r="C373" s="32" t="s">
        <v>840</v>
      </c>
      <c r="D373" s="32" t="s">
        <v>31</v>
      </c>
      <c r="E373" s="32">
        <v>1</v>
      </c>
      <c r="F373" s="144">
        <v>1236</v>
      </c>
      <c r="G373" s="32" t="s">
        <v>30</v>
      </c>
      <c r="H373" s="32" t="s">
        <v>30</v>
      </c>
      <c r="I373" s="32" t="s">
        <v>30</v>
      </c>
      <c r="J373" s="32" t="s">
        <v>30</v>
      </c>
    </row>
    <row r="374" spans="1:10" ht="12.75" customHeight="1">
      <c r="A374" s="32" t="s">
        <v>814</v>
      </c>
      <c r="B374" s="32" t="s">
        <v>841</v>
      </c>
      <c r="C374" s="32" t="s">
        <v>842</v>
      </c>
      <c r="D374" s="32" t="s">
        <v>31</v>
      </c>
      <c r="E374" s="32">
        <v>1</v>
      </c>
      <c r="F374" s="144">
        <v>12750</v>
      </c>
      <c r="G374" s="32" t="s">
        <v>30</v>
      </c>
      <c r="H374" s="32" t="s">
        <v>30</v>
      </c>
      <c r="I374" s="32" t="s">
        <v>30</v>
      </c>
      <c r="J374" s="32" t="s">
        <v>30</v>
      </c>
    </row>
    <row r="375" spans="1:10" ht="12.75" customHeight="1">
      <c r="A375" s="32" t="s">
        <v>814</v>
      </c>
      <c r="B375" s="32" t="s">
        <v>843</v>
      </c>
      <c r="C375" s="32" t="s">
        <v>844</v>
      </c>
      <c r="D375" s="32" t="s">
        <v>31</v>
      </c>
      <c r="E375" s="32">
        <v>1</v>
      </c>
      <c r="F375" s="144">
        <v>11531</v>
      </c>
      <c r="G375" s="32" t="s">
        <v>30</v>
      </c>
      <c r="H375" s="32" t="s">
        <v>30</v>
      </c>
      <c r="I375" s="32" t="s">
        <v>30</v>
      </c>
      <c r="J375" s="32" t="s">
        <v>30</v>
      </c>
    </row>
    <row r="376" spans="1:10" ht="12.75" customHeight="1">
      <c r="A376" s="32" t="s">
        <v>814</v>
      </c>
      <c r="B376" s="32" t="s">
        <v>845</v>
      </c>
      <c r="C376" s="32" t="s">
        <v>846</v>
      </c>
      <c r="D376" s="32" t="s">
        <v>31</v>
      </c>
      <c r="E376" s="32">
        <v>1</v>
      </c>
      <c r="F376" s="144">
        <v>11884</v>
      </c>
      <c r="G376" s="32" t="s">
        <v>30</v>
      </c>
      <c r="H376" s="32" t="s">
        <v>30</v>
      </c>
      <c r="I376" s="32" t="s">
        <v>30</v>
      </c>
      <c r="J376" s="32" t="s">
        <v>30</v>
      </c>
    </row>
    <row r="377" spans="1:10" ht="12.75" customHeight="1">
      <c r="A377" s="32" t="s">
        <v>814</v>
      </c>
      <c r="B377" s="32" t="s">
        <v>847</v>
      </c>
      <c r="C377" s="32" t="s">
        <v>848</v>
      </c>
      <c r="D377" s="32" t="s">
        <v>31</v>
      </c>
      <c r="E377" s="32">
        <v>1</v>
      </c>
      <c r="F377" s="144">
        <v>5543</v>
      </c>
      <c r="G377" s="32" t="s">
        <v>30</v>
      </c>
      <c r="H377" s="32" t="s">
        <v>30</v>
      </c>
      <c r="I377" s="32" t="s">
        <v>30</v>
      </c>
      <c r="J377" s="32" t="s">
        <v>30</v>
      </c>
    </row>
    <row r="378" spans="1:10" ht="18" customHeight="1">
      <c r="A378" s="32" t="s">
        <v>814</v>
      </c>
      <c r="B378" s="32" t="s">
        <v>849</v>
      </c>
      <c r="C378" s="32" t="s">
        <v>850</v>
      </c>
      <c r="D378" s="32" t="s">
        <v>31</v>
      </c>
      <c r="E378" s="32">
        <v>1</v>
      </c>
      <c r="F378" s="144">
        <v>1308</v>
      </c>
      <c r="G378" s="32" t="s">
        <v>30</v>
      </c>
      <c r="H378" s="32" t="s">
        <v>30</v>
      </c>
      <c r="I378" s="32" t="s">
        <v>30</v>
      </c>
      <c r="J378" s="32" t="s">
        <v>30</v>
      </c>
    </row>
    <row r="379" spans="1:10" ht="12.75" customHeight="1">
      <c r="A379" s="32" t="s">
        <v>814</v>
      </c>
      <c r="B379" s="32" t="s">
        <v>851</v>
      </c>
      <c r="C379" s="32" t="s">
        <v>852</v>
      </c>
      <c r="D379" s="32" t="s">
        <v>31</v>
      </c>
      <c r="E379" s="32">
        <v>1</v>
      </c>
      <c r="F379" s="144">
        <v>188</v>
      </c>
      <c r="G379" s="32" t="s">
        <v>30</v>
      </c>
      <c r="H379" s="32" t="s">
        <v>30</v>
      </c>
      <c r="I379" s="32" t="s">
        <v>30</v>
      </c>
      <c r="J379" s="32" t="s">
        <v>30</v>
      </c>
    </row>
    <row r="380" spans="1:10" ht="12.75" customHeight="1">
      <c r="A380" s="32" t="s">
        <v>814</v>
      </c>
      <c r="B380" s="32" t="s">
        <v>853</v>
      </c>
      <c r="C380" s="32" t="s">
        <v>854</v>
      </c>
      <c r="D380" s="32" t="s">
        <v>31</v>
      </c>
      <c r="E380" s="32">
        <v>1</v>
      </c>
      <c r="F380" s="144">
        <v>15012</v>
      </c>
      <c r="G380" s="32" t="s">
        <v>30</v>
      </c>
      <c r="H380" s="32" t="s">
        <v>30</v>
      </c>
      <c r="I380" s="32" t="s">
        <v>30</v>
      </c>
      <c r="J380" s="32" t="s">
        <v>30</v>
      </c>
    </row>
    <row r="381" spans="1:10" ht="12.75" customHeight="1">
      <c r="A381" s="32" t="s">
        <v>814</v>
      </c>
      <c r="B381" s="32" t="s">
        <v>855</v>
      </c>
      <c r="C381" s="32" t="s">
        <v>856</v>
      </c>
      <c r="D381" s="32" t="s">
        <v>303</v>
      </c>
      <c r="E381" s="32">
        <v>1</v>
      </c>
      <c r="F381" s="144">
        <v>2348</v>
      </c>
      <c r="G381" s="32" t="s">
        <v>30</v>
      </c>
      <c r="H381" s="32" t="s">
        <v>30</v>
      </c>
      <c r="I381" s="32" t="s">
        <v>30</v>
      </c>
      <c r="J381" s="32" t="s">
        <v>30</v>
      </c>
    </row>
    <row r="382" spans="1:10" ht="12.75" customHeight="1">
      <c r="A382" s="32" t="s">
        <v>814</v>
      </c>
      <c r="B382" s="32" t="s">
        <v>857</v>
      </c>
      <c r="C382" s="32" t="s">
        <v>858</v>
      </c>
      <c r="D382" s="32" t="s">
        <v>31</v>
      </c>
      <c r="E382" s="32">
        <v>1</v>
      </c>
      <c r="F382" s="144">
        <v>12040</v>
      </c>
      <c r="G382" s="32" t="s">
        <v>30</v>
      </c>
      <c r="H382" s="32" t="s">
        <v>30</v>
      </c>
      <c r="I382" s="32" t="s">
        <v>30</v>
      </c>
      <c r="J382" s="32" t="s">
        <v>30</v>
      </c>
    </row>
    <row r="383" spans="1:10" ht="12.75" customHeight="1">
      <c r="A383" s="32" t="s">
        <v>814</v>
      </c>
      <c r="B383" s="32" t="s">
        <v>859</v>
      </c>
      <c r="C383" s="32" t="s">
        <v>860</v>
      </c>
      <c r="D383" s="32" t="s">
        <v>31</v>
      </c>
      <c r="E383" s="32">
        <v>1</v>
      </c>
      <c r="F383" s="144">
        <v>1126</v>
      </c>
      <c r="G383" s="32" t="s">
        <v>30</v>
      </c>
      <c r="H383" s="32" t="s">
        <v>30</v>
      </c>
      <c r="I383" s="32" t="s">
        <v>30</v>
      </c>
      <c r="J383" s="32" t="s">
        <v>30</v>
      </c>
    </row>
    <row r="384" spans="1:10" ht="12.75" customHeight="1">
      <c r="A384" s="32" t="s">
        <v>814</v>
      </c>
      <c r="B384" s="32" t="s">
        <v>861</v>
      </c>
      <c r="C384" s="32" t="s">
        <v>862</v>
      </c>
      <c r="D384" s="32" t="s">
        <v>31</v>
      </c>
      <c r="E384" s="32">
        <v>1</v>
      </c>
      <c r="F384" s="144">
        <v>16309</v>
      </c>
      <c r="G384" s="32" t="s">
        <v>30</v>
      </c>
      <c r="H384" s="32" t="s">
        <v>30</v>
      </c>
      <c r="I384" s="32" t="s">
        <v>30</v>
      </c>
      <c r="J384" s="32" t="s">
        <v>30</v>
      </c>
    </row>
    <row r="385" spans="1:10" ht="12.75" customHeight="1">
      <c r="A385" s="32" t="s">
        <v>814</v>
      </c>
      <c r="B385" s="32" t="s">
        <v>863</v>
      </c>
      <c r="C385" s="32" t="s">
        <v>864</v>
      </c>
      <c r="D385" s="32" t="s">
        <v>31</v>
      </c>
      <c r="E385" s="32">
        <v>1</v>
      </c>
      <c r="F385" s="144">
        <v>1263</v>
      </c>
      <c r="G385" s="32" t="s">
        <v>30</v>
      </c>
      <c r="H385" s="32" t="s">
        <v>30</v>
      </c>
      <c r="I385" s="32" t="s">
        <v>30</v>
      </c>
      <c r="J385" s="32" t="s">
        <v>30</v>
      </c>
    </row>
    <row r="386" spans="1:10" ht="12.75" customHeight="1">
      <c r="A386" s="32" t="s">
        <v>814</v>
      </c>
      <c r="B386" s="32" t="s">
        <v>865</v>
      </c>
      <c r="C386" s="32" t="s">
        <v>866</v>
      </c>
      <c r="D386" s="32" t="s">
        <v>31</v>
      </c>
      <c r="E386" s="32">
        <v>1</v>
      </c>
      <c r="F386" s="144">
        <v>1918</v>
      </c>
      <c r="G386" s="32" t="s">
        <v>30</v>
      </c>
      <c r="H386" s="32" t="s">
        <v>30</v>
      </c>
      <c r="I386" s="32" t="s">
        <v>30</v>
      </c>
      <c r="J386" s="32" t="s">
        <v>30</v>
      </c>
    </row>
    <row r="387" spans="1:10" ht="12.75" customHeight="1">
      <c r="A387" s="32" t="s">
        <v>814</v>
      </c>
      <c r="B387" s="32" t="s">
        <v>867</v>
      </c>
      <c r="C387" s="32" t="s">
        <v>868</v>
      </c>
      <c r="D387" s="32" t="s">
        <v>31</v>
      </c>
      <c r="E387" s="32">
        <v>1</v>
      </c>
      <c r="F387" s="144">
        <v>529</v>
      </c>
      <c r="G387" s="32" t="s">
        <v>30</v>
      </c>
      <c r="H387" s="32" t="s">
        <v>30</v>
      </c>
      <c r="I387" s="32" t="s">
        <v>30</v>
      </c>
      <c r="J387" s="32" t="s">
        <v>30</v>
      </c>
    </row>
    <row r="388" spans="1:10" ht="12.75" customHeight="1">
      <c r="A388" s="32" t="s">
        <v>814</v>
      </c>
      <c r="B388" s="32" t="s">
        <v>869</v>
      </c>
      <c r="C388" s="32" t="s">
        <v>870</v>
      </c>
      <c r="D388" s="32" t="s">
        <v>31</v>
      </c>
      <c r="E388" s="32">
        <v>1</v>
      </c>
      <c r="F388" s="144">
        <v>15648</v>
      </c>
      <c r="G388" s="32" t="s">
        <v>30</v>
      </c>
      <c r="H388" s="32" t="s">
        <v>30</v>
      </c>
      <c r="I388" s="32" t="s">
        <v>30</v>
      </c>
      <c r="J388" s="32" t="s">
        <v>30</v>
      </c>
    </row>
    <row r="389" spans="1:10" ht="12.75" customHeight="1">
      <c r="A389" s="35" t="s">
        <v>814</v>
      </c>
      <c r="B389" s="35" t="s">
        <v>871</v>
      </c>
      <c r="C389" s="35" t="s">
        <v>872</v>
      </c>
      <c r="D389" s="35" t="s">
        <v>31</v>
      </c>
      <c r="E389" s="35">
        <v>1</v>
      </c>
      <c r="F389" s="154">
        <v>13062</v>
      </c>
      <c r="G389" s="35" t="s">
        <v>30</v>
      </c>
      <c r="H389" s="35" t="s">
        <v>30</v>
      </c>
      <c r="I389" s="35" t="s">
        <v>30</v>
      </c>
      <c r="J389" s="35" t="s">
        <v>30</v>
      </c>
    </row>
    <row r="390" spans="1:10" ht="12.75" customHeight="1">
      <c r="A390" s="56"/>
      <c r="B390" s="33">
        <f>COUNTA(B361:B389)</f>
        <v>29</v>
      </c>
      <c r="C390" s="32"/>
      <c r="D390" s="32"/>
      <c r="E390" s="79"/>
      <c r="F390" s="54">
        <f>SUM(F361:F389)</f>
        <v>215147</v>
      </c>
      <c r="G390" s="32"/>
      <c r="H390" s="32"/>
      <c r="I390" s="32"/>
      <c r="J390" s="32"/>
    </row>
    <row r="391" spans="1:10" ht="12.75" customHeight="1">
      <c r="A391" s="56"/>
      <c r="B391" s="33"/>
      <c r="C391" s="32"/>
      <c r="D391" s="32"/>
      <c r="E391" s="79"/>
      <c r="F391" s="54"/>
      <c r="G391" s="32"/>
      <c r="H391" s="32"/>
      <c r="I391" s="32"/>
      <c r="J391" s="32"/>
    </row>
    <row r="392" spans="1:10" ht="12.75" customHeight="1">
      <c r="A392" s="32" t="s">
        <v>873</v>
      </c>
      <c r="B392" s="32" t="s">
        <v>874</v>
      </c>
      <c r="C392" s="32" t="s">
        <v>875</v>
      </c>
      <c r="D392" s="32" t="s">
        <v>31</v>
      </c>
      <c r="E392" s="32">
        <v>1</v>
      </c>
      <c r="F392" s="144">
        <v>861</v>
      </c>
      <c r="G392" s="32" t="s">
        <v>30</v>
      </c>
      <c r="H392" s="32" t="s">
        <v>30</v>
      </c>
      <c r="I392" s="32" t="s">
        <v>30</v>
      </c>
      <c r="J392" s="32" t="s">
        <v>30</v>
      </c>
    </row>
    <row r="393" spans="1:10" ht="12.75" customHeight="1">
      <c r="A393" s="32" t="s">
        <v>873</v>
      </c>
      <c r="B393" s="32" t="s">
        <v>876</v>
      </c>
      <c r="C393" s="32" t="s">
        <v>877</v>
      </c>
      <c r="D393" s="32" t="s">
        <v>166</v>
      </c>
      <c r="E393" s="32">
        <v>1</v>
      </c>
      <c r="F393" s="144">
        <v>1532</v>
      </c>
      <c r="G393" s="32" t="s">
        <v>30</v>
      </c>
      <c r="H393" s="32" t="s">
        <v>30</v>
      </c>
      <c r="I393" s="32" t="s">
        <v>30</v>
      </c>
      <c r="J393" s="32" t="s">
        <v>30</v>
      </c>
    </row>
    <row r="394" spans="1:10" ht="12.75" customHeight="1">
      <c r="A394" s="32" t="s">
        <v>873</v>
      </c>
      <c r="B394" s="32" t="s">
        <v>878</v>
      </c>
      <c r="C394" s="32" t="s">
        <v>879</v>
      </c>
      <c r="D394" s="32" t="s">
        <v>31</v>
      </c>
      <c r="E394" s="32">
        <v>1</v>
      </c>
      <c r="F394" s="144">
        <v>388</v>
      </c>
      <c r="G394" s="32" t="s">
        <v>30</v>
      </c>
      <c r="H394" s="32" t="s">
        <v>30</v>
      </c>
      <c r="I394" s="32" t="s">
        <v>30</v>
      </c>
      <c r="J394" s="32" t="s">
        <v>30</v>
      </c>
    </row>
    <row r="395" spans="1:10" ht="12.75" customHeight="1">
      <c r="A395" s="32" t="s">
        <v>873</v>
      </c>
      <c r="B395" s="32" t="s">
        <v>880</v>
      </c>
      <c r="C395" s="32" t="s">
        <v>881</v>
      </c>
      <c r="D395" s="32" t="s">
        <v>31</v>
      </c>
      <c r="E395" s="32">
        <v>1</v>
      </c>
      <c r="F395" s="144">
        <v>1015</v>
      </c>
      <c r="G395" s="32" t="s">
        <v>30</v>
      </c>
      <c r="H395" s="32" t="s">
        <v>30</v>
      </c>
      <c r="I395" s="32" t="s">
        <v>30</v>
      </c>
      <c r="J395" s="32" t="s">
        <v>30</v>
      </c>
    </row>
    <row r="396" spans="1:10" ht="12.75" customHeight="1">
      <c r="A396" s="32" t="s">
        <v>873</v>
      </c>
      <c r="B396" s="32" t="s">
        <v>882</v>
      </c>
      <c r="C396" s="32" t="s">
        <v>883</v>
      </c>
      <c r="D396" s="32" t="s">
        <v>31</v>
      </c>
      <c r="E396" s="32">
        <v>1</v>
      </c>
      <c r="F396" s="144">
        <v>293</v>
      </c>
      <c r="G396" s="32" t="s">
        <v>30</v>
      </c>
      <c r="H396" s="32" t="s">
        <v>30</v>
      </c>
      <c r="I396" s="32" t="s">
        <v>30</v>
      </c>
      <c r="J396" s="32" t="s">
        <v>30</v>
      </c>
    </row>
    <row r="397" spans="1:10" ht="12.75" customHeight="1">
      <c r="A397" s="32" t="s">
        <v>873</v>
      </c>
      <c r="B397" s="32" t="s">
        <v>884</v>
      </c>
      <c r="C397" s="32" t="s">
        <v>885</v>
      </c>
      <c r="D397" s="32" t="s">
        <v>31</v>
      </c>
      <c r="E397" s="32">
        <v>1</v>
      </c>
      <c r="F397" s="144">
        <v>999</v>
      </c>
      <c r="G397" s="32" t="s">
        <v>30</v>
      </c>
      <c r="H397" s="32" t="s">
        <v>30</v>
      </c>
      <c r="I397" s="32" t="s">
        <v>30</v>
      </c>
      <c r="J397" s="32" t="s">
        <v>30</v>
      </c>
    </row>
    <row r="398" spans="1:10" ht="12.75" customHeight="1">
      <c r="A398" s="32" t="s">
        <v>873</v>
      </c>
      <c r="B398" s="32" t="s">
        <v>886</v>
      </c>
      <c r="C398" s="32" t="s">
        <v>887</v>
      </c>
      <c r="D398" s="32" t="s">
        <v>31</v>
      </c>
      <c r="E398" s="32">
        <v>1</v>
      </c>
      <c r="F398" s="144">
        <v>2188</v>
      </c>
      <c r="G398" s="32" t="s">
        <v>30</v>
      </c>
      <c r="H398" s="32" t="s">
        <v>30</v>
      </c>
      <c r="I398" s="32" t="s">
        <v>30</v>
      </c>
      <c r="J398" s="32" t="s">
        <v>30</v>
      </c>
    </row>
    <row r="399" spans="1:10" ht="12.75" customHeight="1">
      <c r="A399" s="32" t="s">
        <v>873</v>
      </c>
      <c r="B399" s="32" t="s">
        <v>888</v>
      </c>
      <c r="C399" s="32" t="s">
        <v>889</v>
      </c>
      <c r="D399" s="32" t="s">
        <v>31</v>
      </c>
      <c r="E399" s="32">
        <v>1</v>
      </c>
      <c r="F399" s="144">
        <v>4827</v>
      </c>
      <c r="G399" s="32" t="s">
        <v>30</v>
      </c>
      <c r="H399" s="32" t="s">
        <v>30</v>
      </c>
      <c r="I399" s="32" t="s">
        <v>30</v>
      </c>
      <c r="J399" s="32" t="s">
        <v>30</v>
      </c>
    </row>
    <row r="400" spans="1:10" ht="12.75" customHeight="1">
      <c r="A400" s="32" t="s">
        <v>873</v>
      </c>
      <c r="B400" s="32" t="s">
        <v>890</v>
      </c>
      <c r="C400" s="32" t="s">
        <v>891</v>
      </c>
      <c r="D400" s="32" t="s">
        <v>204</v>
      </c>
      <c r="E400" s="32">
        <v>1</v>
      </c>
      <c r="F400" s="144">
        <v>2527</v>
      </c>
      <c r="G400" s="32" t="s">
        <v>30</v>
      </c>
      <c r="H400" s="32" t="s">
        <v>30</v>
      </c>
      <c r="I400" s="32" t="s">
        <v>30</v>
      </c>
      <c r="J400" s="32" t="s">
        <v>30</v>
      </c>
    </row>
    <row r="401" spans="1:10" ht="12.75" customHeight="1">
      <c r="A401" s="32" t="s">
        <v>873</v>
      </c>
      <c r="B401" s="32" t="s">
        <v>892</v>
      </c>
      <c r="C401" s="32" t="s">
        <v>893</v>
      </c>
      <c r="D401" s="32" t="s">
        <v>31</v>
      </c>
      <c r="E401" s="32">
        <v>1</v>
      </c>
      <c r="F401" s="144">
        <v>1694</v>
      </c>
      <c r="G401" s="32" t="s">
        <v>30</v>
      </c>
      <c r="H401" s="32" t="s">
        <v>30</v>
      </c>
      <c r="I401" s="32" t="s">
        <v>30</v>
      </c>
      <c r="J401" s="32" t="s">
        <v>30</v>
      </c>
    </row>
    <row r="402" spans="1:10" ht="12.75" customHeight="1">
      <c r="A402" s="32" t="s">
        <v>873</v>
      </c>
      <c r="B402" s="32" t="s">
        <v>894</v>
      </c>
      <c r="C402" s="32" t="s">
        <v>895</v>
      </c>
      <c r="D402" s="32" t="s">
        <v>31</v>
      </c>
      <c r="E402" s="32">
        <v>1</v>
      </c>
      <c r="F402" s="144">
        <v>127</v>
      </c>
      <c r="G402" s="32" t="s">
        <v>30</v>
      </c>
      <c r="H402" s="32" t="s">
        <v>30</v>
      </c>
      <c r="I402" s="32" t="s">
        <v>30</v>
      </c>
      <c r="J402" s="32" t="s">
        <v>30</v>
      </c>
    </row>
    <row r="403" spans="1:10" ht="12.75" customHeight="1">
      <c r="A403" s="32" t="s">
        <v>873</v>
      </c>
      <c r="B403" s="32" t="s">
        <v>896</v>
      </c>
      <c r="C403" s="32" t="s">
        <v>897</v>
      </c>
      <c r="D403" s="32" t="s">
        <v>31</v>
      </c>
      <c r="E403" s="32">
        <v>1</v>
      </c>
      <c r="F403" s="144">
        <v>8162</v>
      </c>
      <c r="G403" s="32" t="s">
        <v>30</v>
      </c>
      <c r="H403" s="32" t="s">
        <v>30</v>
      </c>
      <c r="I403" s="32" t="s">
        <v>30</v>
      </c>
      <c r="J403" s="32" t="s">
        <v>30</v>
      </c>
    </row>
    <row r="404" spans="1:10" ht="12.75" customHeight="1">
      <c r="A404" s="32" t="s">
        <v>873</v>
      </c>
      <c r="B404" s="32" t="s">
        <v>898</v>
      </c>
      <c r="C404" s="32" t="s">
        <v>899</v>
      </c>
      <c r="D404" s="32" t="s">
        <v>31</v>
      </c>
      <c r="E404" s="32">
        <v>1</v>
      </c>
      <c r="F404" s="144">
        <v>689</v>
      </c>
      <c r="G404" s="32" t="s">
        <v>30</v>
      </c>
      <c r="H404" s="32" t="s">
        <v>30</v>
      </c>
      <c r="I404" s="32" t="s">
        <v>30</v>
      </c>
      <c r="J404" s="32" t="s">
        <v>30</v>
      </c>
    </row>
    <row r="405" spans="1:10" ht="12.75" customHeight="1">
      <c r="A405" s="32" t="s">
        <v>873</v>
      </c>
      <c r="B405" s="32" t="s">
        <v>900</v>
      </c>
      <c r="C405" s="32" t="s">
        <v>901</v>
      </c>
      <c r="D405" s="32" t="s">
        <v>166</v>
      </c>
      <c r="E405" s="32">
        <v>1</v>
      </c>
      <c r="F405" s="144">
        <v>147</v>
      </c>
      <c r="G405" s="32" t="s">
        <v>30</v>
      </c>
      <c r="H405" s="32" t="s">
        <v>30</v>
      </c>
      <c r="I405" s="32" t="s">
        <v>30</v>
      </c>
      <c r="J405" s="32" t="s">
        <v>30</v>
      </c>
    </row>
    <row r="406" spans="1:10" ht="12.75" customHeight="1">
      <c r="A406" s="32" t="s">
        <v>873</v>
      </c>
      <c r="B406" s="32" t="s">
        <v>902</v>
      </c>
      <c r="C406" s="32" t="s">
        <v>903</v>
      </c>
      <c r="D406" s="32" t="s">
        <v>31</v>
      </c>
      <c r="E406" s="32">
        <v>1</v>
      </c>
      <c r="F406" s="144">
        <v>632</v>
      </c>
      <c r="G406" s="32" t="s">
        <v>30</v>
      </c>
      <c r="H406" s="32" t="s">
        <v>30</v>
      </c>
      <c r="I406" s="32" t="s">
        <v>30</v>
      </c>
      <c r="J406" s="32" t="s">
        <v>30</v>
      </c>
    </row>
    <row r="407" spans="1:10" ht="12.75" customHeight="1">
      <c r="A407" s="32" t="s">
        <v>873</v>
      </c>
      <c r="B407" s="32" t="s">
        <v>904</v>
      </c>
      <c r="C407" s="32" t="s">
        <v>905</v>
      </c>
      <c r="D407" s="32" t="s">
        <v>31</v>
      </c>
      <c r="E407" s="32">
        <v>1</v>
      </c>
      <c r="F407" s="144">
        <v>324</v>
      </c>
      <c r="G407" s="32" t="s">
        <v>30</v>
      </c>
      <c r="H407" s="32" t="s">
        <v>30</v>
      </c>
      <c r="I407" s="32" t="s">
        <v>30</v>
      </c>
      <c r="J407" s="32" t="s">
        <v>30</v>
      </c>
    </row>
    <row r="408" spans="1:10" ht="12.75" customHeight="1">
      <c r="A408" s="32" t="s">
        <v>873</v>
      </c>
      <c r="B408" s="32" t="s">
        <v>906</v>
      </c>
      <c r="C408" s="32" t="s">
        <v>907</v>
      </c>
      <c r="D408" s="32" t="s">
        <v>31</v>
      </c>
      <c r="E408" s="32">
        <v>1</v>
      </c>
      <c r="F408" s="144">
        <v>769</v>
      </c>
      <c r="G408" s="32" t="s">
        <v>30</v>
      </c>
      <c r="H408" s="32" t="s">
        <v>30</v>
      </c>
      <c r="I408" s="32" t="s">
        <v>30</v>
      </c>
      <c r="J408" s="32" t="s">
        <v>30</v>
      </c>
    </row>
    <row r="409" spans="1:10" ht="12.75" customHeight="1">
      <c r="A409" s="32" t="s">
        <v>873</v>
      </c>
      <c r="B409" s="32" t="s">
        <v>908</v>
      </c>
      <c r="C409" s="32" t="s">
        <v>909</v>
      </c>
      <c r="D409" s="32" t="s">
        <v>31</v>
      </c>
      <c r="E409" s="32">
        <v>1</v>
      </c>
      <c r="F409" s="144">
        <v>807</v>
      </c>
      <c r="G409" s="32" t="s">
        <v>30</v>
      </c>
      <c r="H409" s="32" t="s">
        <v>30</v>
      </c>
      <c r="I409" s="32" t="s">
        <v>30</v>
      </c>
      <c r="J409" s="32" t="s">
        <v>30</v>
      </c>
    </row>
    <row r="410" spans="1:10" ht="12.75" customHeight="1">
      <c r="A410" s="32" t="s">
        <v>873</v>
      </c>
      <c r="B410" s="32" t="s">
        <v>910</v>
      </c>
      <c r="C410" s="32" t="s">
        <v>911</v>
      </c>
      <c r="D410" s="32" t="s">
        <v>31</v>
      </c>
      <c r="E410" s="32">
        <v>1</v>
      </c>
      <c r="F410" s="144">
        <v>708</v>
      </c>
      <c r="G410" s="32" t="s">
        <v>30</v>
      </c>
      <c r="H410" s="32" t="s">
        <v>30</v>
      </c>
      <c r="I410" s="32" t="s">
        <v>30</v>
      </c>
      <c r="J410" s="32" t="s">
        <v>30</v>
      </c>
    </row>
    <row r="411" spans="1:10" ht="12.75" customHeight="1">
      <c r="A411" s="32" t="s">
        <v>873</v>
      </c>
      <c r="B411" s="32" t="s">
        <v>912</v>
      </c>
      <c r="C411" s="32" t="s">
        <v>913</v>
      </c>
      <c r="D411" s="32" t="s">
        <v>31</v>
      </c>
      <c r="E411" s="32">
        <v>1</v>
      </c>
      <c r="F411" s="144">
        <v>772</v>
      </c>
      <c r="G411" s="32" t="s">
        <v>30</v>
      </c>
      <c r="H411" s="32" t="s">
        <v>30</v>
      </c>
      <c r="I411" s="32" t="s">
        <v>30</v>
      </c>
      <c r="J411" s="32" t="s">
        <v>30</v>
      </c>
    </row>
    <row r="412" spans="1:10" ht="12.75" customHeight="1">
      <c r="A412" s="32" t="s">
        <v>873</v>
      </c>
      <c r="B412" s="32" t="s">
        <v>914</v>
      </c>
      <c r="C412" s="32" t="s">
        <v>915</v>
      </c>
      <c r="D412" s="32" t="s">
        <v>31</v>
      </c>
      <c r="E412" s="32">
        <v>1</v>
      </c>
      <c r="F412" s="144">
        <v>2087</v>
      </c>
      <c r="G412" s="32" t="s">
        <v>30</v>
      </c>
      <c r="H412" s="32" t="s">
        <v>30</v>
      </c>
      <c r="I412" s="32" t="s">
        <v>30</v>
      </c>
      <c r="J412" s="32" t="s">
        <v>30</v>
      </c>
    </row>
    <row r="413" spans="1:10" ht="12.75" customHeight="1">
      <c r="A413" s="32" t="s">
        <v>873</v>
      </c>
      <c r="B413" s="32" t="s">
        <v>916</v>
      </c>
      <c r="C413" s="32" t="s">
        <v>917</v>
      </c>
      <c r="D413" s="32" t="s">
        <v>31</v>
      </c>
      <c r="E413" s="32">
        <v>1</v>
      </c>
      <c r="F413" s="144">
        <v>2453</v>
      </c>
      <c r="G413" s="32" t="s">
        <v>30</v>
      </c>
      <c r="H413" s="32" t="s">
        <v>30</v>
      </c>
      <c r="I413" s="32" t="s">
        <v>30</v>
      </c>
      <c r="J413" s="32" t="s">
        <v>30</v>
      </c>
    </row>
    <row r="414" spans="1:10" ht="12.75" customHeight="1">
      <c r="A414" s="32" t="s">
        <v>873</v>
      </c>
      <c r="B414" s="32" t="s">
        <v>918</v>
      </c>
      <c r="C414" s="32" t="s">
        <v>919</v>
      </c>
      <c r="D414" s="32" t="s">
        <v>31</v>
      </c>
      <c r="E414" s="32">
        <v>1</v>
      </c>
      <c r="F414" s="144">
        <v>646</v>
      </c>
      <c r="G414" s="32" t="s">
        <v>30</v>
      </c>
      <c r="H414" s="32" t="s">
        <v>30</v>
      </c>
      <c r="I414" s="32" t="s">
        <v>30</v>
      </c>
      <c r="J414" s="32" t="s">
        <v>30</v>
      </c>
    </row>
    <row r="415" spans="1:10" ht="12.75" customHeight="1">
      <c r="A415" s="32" t="s">
        <v>873</v>
      </c>
      <c r="B415" s="32" t="s">
        <v>920</v>
      </c>
      <c r="C415" s="32" t="s">
        <v>921</v>
      </c>
      <c r="D415" s="32" t="s">
        <v>303</v>
      </c>
      <c r="E415" s="32">
        <v>1</v>
      </c>
      <c r="F415" s="144">
        <v>571</v>
      </c>
      <c r="G415" s="32" t="s">
        <v>30</v>
      </c>
      <c r="H415" s="32" t="s">
        <v>30</v>
      </c>
      <c r="I415" s="32" t="s">
        <v>30</v>
      </c>
      <c r="J415" s="32" t="s">
        <v>30</v>
      </c>
    </row>
    <row r="416" spans="1:10" ht="12.75" customHeight="1">
      <c r="A416" s="32" t="s">
        <v>873</v>
      </c>
      <c r="B416" s="32" t="s">
        <v>922</v>
      </c>
      <c r="C416" s="32" t="s">
        <v>923</v>
      </c>
      <c r="D416" s="32" t="s">
        <v>31</v>
      </c>
      <c r="E416" s="32">
        <v>1</v>
      </c>
      <c r="F416" s="144">
        <v>276</v>
      </c>
      <c r="G416" s="32" t="s">
        <v>30</v>
      </c>
      <c r="H416" s="32" t="s">
        <v>30</v>
      </c>
      <c r="I416" s="32" t="s">
        <v>30</v>
      </c>
      <c r="J416" s="32" t="s">
        <v>30</v>
      </c>
    </row>
    <row r="417" spans="1:10" ht="12.75" customHeight="1">
      <c r="A417" s="35" t="s">
        <v>873</v>
      </c>
      <c r="B417" s="35" t="s">
        <v>924</v>
      </c>
      <c r="C417" s="35" t="s">
        <v>925</v>
      </c>
      <c r="D417" s="35" t="s">
        <v>303</v>
      </c>
      <c r="E417" s="35">
        <v>1</v>
      </c>
      <c r="F417" s="154">
        <v>738</v>
      </c>
      <c r="G417" s="35" t="s">
        <v>30</v>
      </c>
      <c r="H417" s="35" t="s">
        <v>30</v>
      </c>
      <c r="I417" s="35" t="s">
        <v>30</v>
      </c>
      <c r="J417" s="35" t="s">
        <v>30</v>
      </c>
    </row>
    <row r="418" spans="1:10" ht="12.75" customHeight="1">
      <c r="A418" s="56"/>
      <c r="B418" s="33">
        <f>COUNTA(B392:B417)</f>
        <v>26</v>
      </c>
      <c r="C418" s="32"/>
      <c r="D418" s="32"/>
      <c r="E418" s="79"/>
      <c r="F418" s="54">
        <f>SUM(F392:F417)</f>
        <v>36232</v>
      </c>
      <c r="G418" s="32"/>
      <c r="H418" s="32"/>
      <c r="I418" s="32"/>
      <c r="J418" s="32"/>
    </row>
    <row r="419" spans="1:10" ht="12.75" customHeight="1">
      <c r="A419" s="56"/>
      <c r="B419" s="33"/>
      <c r="C419" s="32"/>
      <c r="D419" s="32"/>
      <c r="E419" s="79"/>
      <c r="F419" s="54"/>
      <c r="G419" s="32"/>
      <c r="H419" s="32"/>
      <c r="I419" s="32"/>
      <c r="J419" s="32"/>
    </row>
    <row r="420" spans="1:10" ht="12.75" customHeight="1">
      <c r="A420" s="32" t="s">
        <v>926</v>
      </c>
      <c r="B420" s="32" t="s">
        <v>927</v>
      </c>
      <c r="C420" s="32" t="s">
        <v>928</v>
      </c>
      <c r="D420" s="32" t="s">
        <v>31</v>
      </c>
      <c r="E420" s="32">
        <v>1</v>
      </c>
      <c r="F420" s="144">
        <v>1025</v>
      </c>
      <c r="G420" s="32" t="s">
        <v>30</v>
      </c>
      <c r="H420" s="32" t="s">
        <v>30</v>
      </c>
      <c r="I420" s="32" t="s">
        <v>30</v>
      </c>
      <c r="J420" s="32" t="s">
        <v>30</v>
      </c>
    </row>
    <row r="421" spans="1:10" ht="12.75" customHeight="1">
      <c r="A421" s="32" t="s">
        <v>926</v>
      </c>
      <c r="B421" s="32" t="s">
        <v>929</v>
      </c>
      <c r="C421" s="32" t="s">
        <v>930</v>
      </c>
      <c r="D421" s="32" t="s">
        <v>31</v>
      </c>
      <c r="E421" s="32">
        <v>1</v>
      </c>
      <c r="F421" s="144">
        <v>4606</v>
      </c>
      <c r="G421" s="32" t="s">
        <v>30</v>
      </c>
      <c r="H421" s="32" t="s">
        <v>30</v>
      </c>
      <c r="I421" s="32" t="s">
        <v>30</v>
      </c>
      <c r="J421" s="32" t="s">
        <v>30</v>
      </c>
    </row>
    <row r="422" spans="1:10" ht="12.75" customHeight="1">
      <c r="A422" s="32" t="s">
        <v>926</v>
      </c>
      <c r="B422" s="32" t="s">
        <v>931</v>
      </c>
      <c r="C422" s="32" t="s">
        <v>932</v>
      </c>
      <c r="D422" s="32" t="s">
        <v>31</v>
      </c>
      <c r="E422" s="32">
        <v>1</v>
      </c>
      <c r="F422" s="144">
        <v>3007</v>
      </c>
      <c r="G422" s="32" t="s">
        <v>30</v>
      </c>
      <c r="H422" s="32" t="s">
        <v>30</v>
      </c>
      <c r="I422" s="32" t="s">
        <v>30</v>
      </c>
      <c r="J422" s="32" t="s">
        <v>30</v>
      </c>
    </row>
    <row r="423" spans="1:10" ht="12.75" customHeight="1">
      <c r="A423" s="32" t="s">
        <v>926</v>
      </c>
      <c r="B423" s="32" t="s">
        <v>933</v>
      </c>
      <c r="C423" s="32" t="s">
        <v>934</v>
      </c>
      <c r="D423" s="32" t="s">
        <v>31</v>
      </c>
      <c r="E423" s="32">
        <v>1</v>
      </c>
      <c r="F423" s="144">
        <v>4219</v>
      </c>
      <c r="G423" s="32" t="s">
        <v>30</v>
      </c>
      <c r="H423" s="32" t="s">
        <v>30</v>
      </c>
      <c r="I423" s="32" t="s">
        <v>30</v>
      </c>
      <c r="J423" s="32" t="s">
        <v>30</v>
      </c>
    </row>
    <row r="424" spans="1:10" ht="12.75" customHeight="1">
      <c r="A424" s="32" t="s">
        <v>926</v>
      </c>
      <c r="B424" s="32" t="s">
        <v>935</v>
      </c>
      <c r="C424" s="32" t="s">
        <v>936</v>
      </c>
      <c r="D424" s="32" t="s">
        <v>31</v>
      </c>
      <c r="E424" s="32">
        <v>1</v>
      </c>
      <c r="F424" s="144">
        <v>397</v>
      </c>
      <c r="G424" s="32" t="s">
        <v>30</v>
      </c>
      <c r="H424" s="32" t="s">
        <v>30</v>
      </c>
      <c r="I424" s="32" t="s">
        <v>30</v>
      </c>
      <c r="J424" s="32" t="s">
        <v>30</v>
      </c>
    </row>
    <row r="425" spans="1:10" ht="12.75" customHeight="1">
      <c r="A425" s="32" t="s">
        <v>926</v>
      </c>
      <c r="B425" s="32" t="s">
        <v>937</v>
      </c>
      <c r="C425" s="32" t="s">
        <v>938</v>
      </c>
      <c r="D425" s="32" t="s">
        <v>31</v>
      </c>
      <c r="E425" s="32">
        <v>1</v>
      </c>
      <c r="F425" s="144">
        <v>737</v>
      </c>
      <c r="G425" s="32" t="s">
        <v>30</v>
      </c>
      <c r="H425" s="32" t="s">
        <v>30</v>
      </c>
      <c r="I425" s="32" t="s">
        <v>30</v>
      </c>
      <c r="J425" s="32" t="s">
        <v>30</v>
      </c>
    </row>
    <row r="426" spans="1:10" ht="12.75" customHeight="1">
      <c r="A426" s="32" t="s">
        <v>926</v>
      </c>
      <c r="B426" s="32" t="s">
        <v>939</v>
      </c>
      <c r="C426" s="32" t="s">
        <v>940</v>
      </c>
      <c r="D426" s="32" t="s">
        <v>31</v>
      </c>
      <c r="E426" s="32">
        <v>1</v>
      </c>
      <c r="F426" s="144">
        <v>2530</v>
      </c>
      <c r="G426" s="32" t="s">
        <v>30</v>
      </c>
      <c r="H426" s="32" t="s">
        <v>30</v>
      </c>
      <c r="I426" s="32" t="s">
        <v>30</v>
      </c>
      <c r="J426" s="32" t="s">
        <v>30</v>
      </c>
    </row>
    <row r="427" spans="1:10" ht="12.75" customHeight="1">
      <c r="A427" s="32" t="s">
        <v>926</v>
      </c>
      <c r="B427" s="32" t="s">
        <v>941</v>
      </c>
      <c r="C427" s="32" t="s">
        <v>942</v>
      </c>
      <c r="D427" s="32" t="s">
        <v>31</v>
      </c>
      <c r="E427" s="32">
        <v>1</v>
      </c>
      <c r="F427" s="144">
        <v>6233</v>
      </c>
      <c r="G427" s="32" t="s">
        <v>30</v>
      </c>
      <c r="H427" s="32" t="s">
        <v>30</v>
      </c>
      <c r="I427" s="32" t="s">
        <v>30</v>
      </c>
      <c r="J427" s="32" t="s">
        <v>30</v>
      </c>
    </row>
    <row r="428" spans="1:10" ht="12.75" customHeight="1">
      <c r="A428" s="32" t="s">
        <v>926</v>
      </c>
      <c r="B428" s="32" t="s">
        <v>943</v>
      </c>
      <c r="C428" s="32" t="s">
        <v>944</v>
      </c>
      <c r="D428" s="32" t="s">
        <v>31</v>
      </c>
      <c r="E428" s="32">
        <v>1</v>
      </c>
      <c r="F428" s="144">
        <v>1510</v>
      </c>
      <c r="G428" s="32" t="s">
        <v>30</v>
      </c>
      <c r="H428" s="32" t="s">
        <v>30</v>
      </c>
      <c r="I428" s="32" t="s">
        <v>30</v>
      </c>
      <c r="J428" s="32" t="s">
        <v>30</v>
      </c>
    </row>
    <row r="429" spans="1:10" ht="12.75" customHeight="1">
      <c r="A429" s="32" t="s">
        <v>926</v>
      </c>
      <c r="B429" s="32" t="s">
        <v>945</v>
      </c>
      <c r="C429" s="32" t="s">
        <v>946</v>
      </c>
      <c r="D429" s="32" t="s">
        <v>31</v>
      </c>
      <c r="E429" s="32">
        <v>1</v>
      </c>
      <c r="F429" s="144">
        <v>1492</v>
      </c>
      <c r="G429" s="32" t="s">
        <v>30</v>
      </c>
      <c r="H429" s="32" t="s">
        <v>30</v>
      </c>
      <c r="I429" s="32" t="s">
        <v>30</v>
      </c>
      <c r="J429" s="32" t="s">
        <v>30</v>
      </c>
    </row>
    <row r="430" spans="1:10" ht="12.75" customHeight="1">
      <c r="A430" s="32" t="s">
        <v>926</v>
      </c>
      <c r="B430" s="32" t="s">
        <v>947</v>
      </c>
      <c r="C430" s="32" t="s">
        <v>948</v>
      </c>
      <c r="D430" s="32" t="s">
        <v>31</v>
      </c>
      <c r="E430" s="32">
        <v>1</v>
      </c>
      <c r="F430" s="144">
        <v>789</v>
      </c>
      <c r="G430" s="32" t="s">
        <v>30</v>
      </c>
      <c r="H430" s="32" t="s">
        <v>30</v>
      </c>
      <c r="I430" s="32" t="s">
        <v>30</v>
      </c>
      <c r="J430" s="32" t="s">
        <v>30</v>
      </c>
    </row>
    <row r="431" spans="1:10" ht="12.75" customHeight="1">
      <c r="A431" s="32" t="s">
        <v>926</v>
      </c>
      <c r="B431" s="32" t="s">
        <v>949</v>
      </c>
      <c r="C431" s="32" t="s">
        <v>950</v>
      </c>
      <c r="D431" s="32" t="s">
        <v>31</v>
      </c>
      <c r="E431" s="32">
        <v>1</v>
      </c>
      <c r="F431" s="144">
        <v>14153</v>
      </c>
      <c r="G431" s="32" t="s">
        <v>30</v>
      </c>
      <c r="H431" s="32" t="s">
        <v>30</v>
      </c>
      <c r="I431" s="32" t="s">
        <v>30</v>
      </c>
      <c r="J431" s="32" t="s">
        <v>30</v>
      </c>
    </row>
    <row r="432" spans="1:10" ht="12.75" customHeight="1">
      <c r="A432" s="32" t="s">
        <v>926</v>
      </c>
      <c r="B432" s="32" t="s">
        <v>951</v>
      </c>
      <c r="C432" s="32" t="s">
        <v>952</v>
      </c>
      <c r="D432" s="32" t="s">
        <v>31</v>
      </c>
      <c r="E432" s="32">
        <v>1</v>
      </c>
      <c r="F432" s="144">
        <v>1438</v>
      </c>
      <c r="G432" s="32" t="s">
        <v>30</v>
      </c>
      <c r="H432" s="32" t="s">
        <v>30</v>
      </c>
      <c r="I432" s="32" t="s">
        <v>30</v>
      </c>
      <c r="J432" s="32" t="s">
        <v>30</v>
      </c>
    </row>
    <row r="433" spans="1:10" ht="12.75" customHeight="1">
      <c r="A433" s="32" t="s">
        <v>926</v>
      </c>
      <c r="B433" s="32" t="s">
        <v>953</v>
      </c>
      <c r="C433" s="32" t="s">
        <v>954</v>
      </c>
      <c r="D433" s="32" t="s">
        <v>31</v>
      </c>
      <c r="E433" s="32">
        <v>1</v>
      </c>
      <c r="F433" s="144">
        <v>1118</v>
      </c>
      <c r="G433" s="32" t="s">
        <v>30</v>
      </c>
      <c r="H433" s="32" t="s">
        <v>30</v>
      </c>
      <c r="I433" s="32" t="s">
        <v>30</v>
      </c>
      <c r="J433" s="32" t="s">
        <v>30</v>
      </c>
    </row>
    <row r="434" spans="1:10" ht="12.75" customHeight="1">
      <c r="A434" s="32" t="s">
        <v>926</v>
      </c>
      <c r="B434" s="32" t="s">
        <v>955</v>
      </c>
      <c r="C434" s="32" t="s">
        <v>926</v>
      </c>
      <c r="D434" s="32" t="s">
        <v>31</v>
      </c>
      <c r="E434" s="32">
        <v>1</v>
      </c>
      <c r="F434" s="144">
        <v>5578</v>
      </c>
      <c r="G434" s="32" t="s">
        <v>30</v>
      </c>
      <c r="H434" s="32" t="s">
        <v>30</v>
      </c>
      <c r="I434" s="32" t="s">
        <v>30</v>
      </c>
      <c r="J434" s="32" t="s">
        <v>30</v>
      </c>
    </row>
    <row r="435" spans="1:10" ht="12.75" customHeight="1">
      <c r="A435" s="32" t="s">
        <v>926</v>
      </c>
      <c r="B435" s="32" t="s">
        <v>956</v>
      </c>
      <c r="C435" s="32" t="s">
        <v>957</v>
      </c>
      <c r="D435" s="32" t="s">
        <v>31</v>
      </c>
      <c r="E435" s="32">
        <v>1</v>
      </c>
      <c r="F435" s="144">
        <v>261</v>
      </c>
      <c r="G435" s="32" t="s">
        <v>30</v>
      </c>
      <c r="H435" s="32" t="s">
        <v>30</v>
      </c>
      <c r="I435" s="32" t="s">
        <v>30</v>
      </c>
      <c r="J435" s="32" t="s">
        <v>30</v>
      </c>
    </row>
    <row r="436" spans="1:10" ht="12.75" customHeight="1">
      <c r="A436" s="32" t="s">
        <v>926</v>
      </c>
      <c r="B436" s="32" t="s">
        <v>958</v>
      </c>
      <c r="C436" s="32" t="s">
        <v>959</v>
      </c>
      <c r="D436" s="32" t="s">
        <v>31</v>
      </c>
      <c r="E436" s="32">
        <v>1</v>
      </c>
      <c r="F436" s="144">
        <v>1739</v>
      </c>
      <c r="G436" s="32" t="s">
        <v>30</v>
      </c>
      <c r="H436" s="32" t="s">
        <v>30</v>
      </c>
      <c r="I436" s="32" t="s">
        <v>30</v>
      </c>
      <c r="J436" s="32" t="s">
        <v>30</v>
      </c>
    </row>
    <row r="437" spans="1:10" ht="12.75" customHeight="1">
      <c r="A437" s="32" t="s">
        <v>926</v>
      </c>
      <c r="B437" s="32" t="s">
        <v>960</v>
      </c>
      <c r="C437" s="32" t="s">
        <v>961</v>
      </c>
      <c r="D437" s="32" t="s">
        <v>31</v>
      </c>
      <c r="E437" s="32">
        <v>1</v>
      </c>
      <c r="F437" s="144">
        <v>70</v>
      </c>
      <c r="G437" s="32" t="s">
        <v>30</v>
      </c>
      <c r="H437" s="32" t="s">
        <v>30</v>
      </c>
      <c r="I437" s="32" t="s">
        <v>30</v>
      </c>
      <c r="J437" s="32" t="s">
        <v>30</v>
      </c>
    </row>
    <row r="438" spans="1:10" ht="12.75" customHeight="1">
      <c r="A438" s="32" t="s">
        <v>926</v>
      </c>
      <c r="B438" s="32" t="s">
        <v>962</v>
      </c>
      <c r="C438" s="32" t="s">
        <v>963</v>
      </c>
      <c r="D438" s="32" t="s">
        <v>31</v>
      </c>
      <c r="E438" s="32">
        <v>1</v>
      </c>
      <c r="F438" s="144">
        <v>1292</v>
      </c>
      <c r="G438" s="32" t="s">
        <v>30</v>
      </c>
      <c r="H438" s="32" t="s">
        <v>30</v>
      </c>
      <c r="I438" s="32" t="s">
        <v>30</v>
      </c>
      <c r="J438" s="32" t="s">
        <v>30</v>
      </c>
    </row>
    <row r="439" spans="1:10" ht="12.75" customHeight="1">
      <c r="A439" s="32" t="s">
        <v>926</v>
      </c>
      <c r="B439" s="32" t="s">
        <v>964</v>
      </c>
      <c r="C439" s="32" t="s">
        <v>965</v>
      </c>
      <c r="D439" s="32" t="s">
        <v>31</v>
      </c>
      <c r="E439" s="32">
        <v>1</v>
      </c>
      <c r="F439" s="144">
        <v>1113</v>
      </c>
      <c r="G439" s="32" t="s">
        <v>30</v>
      </c>
      <c r="H439" s="32" t="s">
        <v>30</v>
      </c>
      <c r="I439" s="32" t="s">
        <v>30</v>
      </c>
      <c r="J439" s="32" t="s">
        <v>30</v>
      </c>
    </row>
    <row r="440" spans="1:10" ht="12.75" customHeight="1">
      <c r="A440" s="32" t="s">
        <v>926</v>
      </c>
      <c r="B440" s="32" t="s">
        <v>966</v>
      </c>
      <c r="C440" s="32" t="s">
        <v>967</v>
      </c>
      <c r="D440" s="32" t="s">
        <v>31</v>
      </c>
      <c r="E440" s="32">
        <v>1</v>
      </c>
      <c r="F440" s="144">
        <v>697</v>
      </c>
      <c r="G440" s="32" t="s">
        <v>30</v>
      </c>
      <c r="H440" s="32" t="s">
        <v>30</v>
      </c>
      <c r="I440" s="32" t="s">
        <v>30</v>
      </c>
      <c r="J440" s="32" t="s">
        <v>30</v>
      </c>
    </row>
    <row r="441" spans="1:10" ht="12.75" customHeight="1">
      <c r="A441" s="32" t="s">
        <v>926</v>
      </c>
      <c r="B441" s="32" t="s">
        <v>968</v>
      </c>
      <c r="C441" s="32" t="s">
        <v>507</v>
      </c>
      <c r="D441" s="32" t="s">
        <v>31</v>
      </c>
      <c r="E441" s="32">
        <v>1</v>
      </c>
      <c r="F441" s="144">
        <v>1324</v>
      </c>
      <c r="G441" s="32" t="s">
        <v>30</v>
      </c>
      <c r="H441" s="32" t="s">
        <v>30</v>
      </c>
      <c r="I441" s="32" t="s">
        <v>30</v>
      </c>
      <c r="J441" s="32" t="s">
        <v>30</v>
      </c>
    </row>
    <row r="442" spans="1:10" ht="12.75" customHeight="1">
      <c r="A442" s="32" t="s">
        <v>926</v>
      </c>
      <c r="B442" s="32" t="s">
        <v>969</v>
      </c>
      <c r="C442" s="32" t="s">
        <v>970</v>
      </c>
      <c r="D442" s="32" t="s">
        <v>31</v>
      </c>
      <c r="E442" s="32">
        <v>1</v>
      </c>
      <c r="F442" s="144">
        <v>1635</v>
      </c>
      <c r="G442" s="32" t="s">
        <v>30</v>
      </c>
      <c r="H442" s="32" t="s">
        <v>30</v>
      </c>
      <c r="I442" s="32" t="s">
        <v>30</v>
      </c>
      <c r="J442" s="32" t="s">
        <v>30</v>
      </c>
    </row>
    <row r="443" spans="1:10" ht="12.75" customHeight="1">
      <c r="A443" s="35" t="s">
        <v>926</v>
      </c>
      <c r="B443" s="35" t="s">
        <v>971</v>
      </c>
      <c r="C443" s="35" t="s">
        <v>972</v>
      </c>
      <c r="D443" s="35" t="s">
        <v>31</v>
      </c>
      <c r="E443" s="35">
        <v>1</v>
      </c>
      <c r="F443" s="154">
        <v>3288</v>
      </c>
      <c r="G443" s="35" t="s">
        <v>30</v>
      </c>
      <c r="H443" s="35" t="s">
        <v>30</v>
      </c>
      <c r="I443" s="35" t="s">
        <v>30</v>
      </c>
      <c r="J443" s="35" t="s">
        <v>30</v>
      </c>
    </row>
    <row r="444" spans="1:10" ht="12.75" customHeight="1">
      <c r="A444" s="56"/>
      <c r="B444" s="33">
        <f>COUNTA(B420:B443)</f>
        <v>24</v>
      </c>
      <c r="C444" s="32"/>
      <c r="D444" s="32"/>
      <c r="E444" s="79"/>
      <c r="F444" s="54">
        <f>SUM(F420:F443)</f>
        <v>60251</v>
      </c>
      <c r="G444" s="32"/>
      <c r="H444" s="32"/>
      <c r="I444" s="32"/>
      <c r="J444" s="32"/>
    </row>
    <row r="445" spans="1:10" ht="12.75" customHeight="1">
      <c r="A445" s="56"/>
      <c r="B445" s="33"/>
      <c r="C445" s="32"/>
      <c r="D445" s="32"/>
      <c r="E445" s="79"/>
      <c r="F445" s="54"/>
      <c r="G445" s="32"/>
      <c r="H445" s="32"/>
      <c r="I445" s="32"/>
      <c r="J445" s="32"/>
    </row>
    <row r="446" spans="1:10" ht="12.75" customHeight="1">
      <c r="A446" s="32" t="s">
        <v>973</v>
      </c>
      <c r="B446" s="32" t="s">
        <v>974</v>
      </c>
      <c r="C446" s="32" t="s">
        <v>975</v>
      </c>
      <c r="D446" s="32" t="s">
        <v>31</v>
      </c>
      <c r="E446" s="32">
        <v>1</v>
      </c>
      <c r="F446" s="144">
        <v>675</v>
      </c>
      <c r="G446" s="32" t="s">
        <v>30</v>
      </c>
      <c r="H446" s="32" t="s">
        <v>30</v>
      </c>
      <c r="I446" s="32" t="s">
        <v>30</v>
      </c>
      <c r="J446" s="32" t="s">
        <v>30</v>
      </c>
    </row>
    <row r="447" spans="1:10" ht="12.75" customHeight="1">
      <c r="A447" s="32" t="s">
        <v>973</v>
      </c>
      <c r="B447" s="32" t="s">
        <v>976</v>
      </c>
      <c r="C447" s="32" t="s">
        <v>977</v>
      </c>
      <c r="D447" s="32" t="s">
        <v>31</v>
      </c>
      <c r="E447" s="32">
        <v>1</v>
      </c>
      <c r="F447" s="144">
        <v>106</v>
      </c>
      <c r="G447" s="32" t="s">
        <v>30</v>
      </c>
      <c r="H447" s="32" t="s">
        <v>30</v>
      </c>
      <c r="I447" s="32" t="s">
        <v>30</v>
      </c>
      <c r="J447" s="32" t="s">
        <v>30</v>
      </c>
    </row>
    <row r="448" spans="1:10" ht="12.75" customHeight="1">
      <c r="A448" s="32" t="s">
        <v>973</v>
      </c>
      <c r="B448" s="32" t="s">
        <v>978</v>
      </c>
      <c r="C448" s="32" t="s">
        <v>979</v>
      </c>
      <c r="D448" s="32" t="s">
        <v>31</v>
      </c>
      <c r="E448" s="32">
        <v>1</v>
      </c>
      <c r="F448" s="144">
        <v>161</v>
      </c>
      <c r="G448" s="32" t="s">
        <v>30</v>
      </c>
      <c r="H448" s="32" t="s">
        <v>30</v>
      </c>
      <c r="I448" s="32" t="s">
        <v>30</v>
      </c>
      <c r="J448" s="32" t="s">
        <v>30</v>
      </c>
    </row>
    <row r="449" spans="1:10" ht="12.75" customHeight="1">
      <c r="A449" s="32" t="s">
        <v>973</v>
      </c>
      <c r="B449" s="32" t="s">
        <v>980</v>
      </c>
      <c r="C449" s="32" t="s">
        <v>981</v>
      </c>
      <c r="D449" s="32" t="s">
        <v>204</v>
      </c>
      <c r="E449" s="32">
        <v>1</v>
      </c>
      <c r="F449" s="144">
        <v>515</v>
      </c>
      <c r="G449" s="32" t="s">
        <v>30</v>
      </c>
      <c r="H449" s="32" t="s">
        <v>30</v>
      </c>
      <c r="I449" s="32" t="s">
        <v>30</v>
      </c>
      <c r="J449" s="32" t="s">
        <v>30</v>
      </c>
    </row>
    <row r="450" spans="1:10" ht="12.75" customHeight="1">
      <c r="A450" s="32" t="s">
        <v>973</v>
      </c>
      <c r="B450" s="32" t="s">
        <v>982</v>
      </c>
      <c r="C450" s="32" t="s">
        <v>983</v>
      </c>
      <c r="D450" s="32" t="s">
        <v>31</v>
      </c>
      <c r="E450" s="32">
        <v>1</v>
      </c>
      <c r="F450" s="144">
        <v>191</v>
      </c>
      <c r="G450" s="32" t="s">
        <v>30</v>
      </c>
      <c r="H450" s="32" t="s">
        <v>30</v>
      </c>
      <c r="I450" s="32" t="s">
        <v>30</v>
      </c>
      <c r="J450" s="32" t="s">
        <v>30</v>
      </c>
    </row>
    <row r="451" spans="1:10" ht="12.75" customHeight="1">
      <c r="A451" s="32" t="s">
        <v>973</v>
      </c>
      <c r="B451" s="32" t="s">
        <v>984</v>
      </c>
      <c r="C451" s="32" t="s">
        <v>985</v>
      </c>
      <c r="D451" s="32" t="s">
        <v>31</v>
      </c>
      <c r="E451" s="32">
        <v>1</v>
      </c>
      <c r="F451" s="144">
        <v>325</v>
      </c>
      <c r="G451" s="32" t="s">
        <v>30</v>
      </c>
      <c r="H451" s="32" t="s">
        <v>30</v>
      </c>
      <c r="I451" s="32" t="s">
        <v>30</v>
      </c>
      <c r="J451" s="32" t="s">
        <v>30</v>
      </c>
    </row>
    <row r="452" spans="1:10" ht="12.75" customHeight="1">
      <c r="A452" s="35" t="s">
        <v>973</v>
      </c>
      <c r="B452" s="35" t="s">
        <v>986</v>
      </c>
      <c r="C452" s="35" t="s">
        <v>987</v>
      </c>
      <c r="D452" s="35" t="s">
        <v>31</v>
      </c>
      <c r="E452" s="35">
        <v>1</v>
      </c>
      <c r="F452" s="154">
        <v>1904</v>
      </c>
      <c r="G452" s="35" t="s">
        <v>30</v>
      </c>
      <c r="H452" s="35" t="s">
        <v>30</v>
      </c>
      <c r="I452" s="35" t="s">
        <v>30</v>
      </c>
      <c r="J452" s="35" t="s">
        <v>30</v>
      </c>
    </row>
    <row r="453" spans="1:10" ht="12.75" customHeight="1">
      <c r="A453" s="56"/>
      <c r="B453" s="33">
        <f>COUNTA(B446:B452)</f>
        <v>7</v>
      </c>
      <c r="C453" s="32"/>
      <c r="D453" s="32"/>
      <c r="E453" s="79"/>
      <c r="F453" s="54">
        <f>SUM(F446:F452)</f>
        <v>3877</v>
      </c>
      <c r="G453" s="32"/>
      <c r="H453" s="32"/>
      <c r="I453" s="32"/>
      <c r="J453" s="32"/>
    </row>
    <row r="454" spans="1:10" ht="12.75" customHeight="1">
      <c r="A454" s="56"/>
      <c r="B454" s="33"/>
      <c r="C454" s="32"/>
      <c r="D454" s="32"/>
      <c r="E454" s="79"/>
      <c r="F454" s="54"/>
      <c r="G454" s="32"/>
      <c r="H454" s="32"/>
      <c r="I454" s="32"/>
      <c r="J454" s="32"/>
    </row>
    <row r="455" spans="1:10" ht="12.75" customHeight="1">
      <c r="A455" s="32" t="s">
        <v>988</v>
      </c>
      <c r="B455" s="32" t="s">
        <v>989</v>
      </c>
      <c r="C455" s="32" t="s">
        <v>990</v>
      </c>
      <c r="D455" s="32" t="s">
        <v>303</v>
      </c>
      <c r="E455" s="32">
        <v>1</v>
      </c>
      <c r="F455" s="144">
        <v>845</v>
      </c>
      <c r="G455" s="32" t="s">
        <v>30</v>
      </c>
      <c r="H455" s="32" t="s">
        <v>30</v>
      </c>
      <c r="I455" s="32" t="s">
        <v>30</v>
      </c>
      <c r="J455" s="32" t="s">
        <v>30</v>
      </c>
    </row>
    <row r="456" spans="1:10" ht="12.75" customHeight="1">
      <c r="A456" s="32" t="s">
        <v>988</v>
      </c>
      <c r="B456" s="32" t="s">
        <v>991</v>
      </c>
      <c r="C456" s="32" t="s">
        <v>992</v>
      </c>
      <c r="D456" s="32" t="s">
        <v>31</v>
      </c>
      <c r="E456" s="32">
        <v>1</v>
      </c>
      <c r="F456" s="144">
        <v>909</v>
      </c>
      <c r="G456" s="32" t="s">
        <v>30</v>
      </c>
      <c r="H456" s="32" t="s">
        <v>30</v>
      </c>
      <c r="I456" s="32" t="s">
        <v>30</v>
      </c>
      <c r="J456" s="32" t="s">
        <v>30</v>
      </c>
    </row>
    <row r="457" spans="1:10" ht="12.75" customHeight="1">
      <c r="A457" s="32" t="s">
        <v>988</v>
      </c>
      <c r="B457" s="32" t="s">
        <v>993</v>
      </c>
      <c r="C457" s="32" t="s">
        <v>994</v>
      </c>
      <c r="D457" s="32" t="s">
        <v>31</v>
      </c>
      <c r="E457" s="32">
        <v>1</v>
      </c>
      <c r="F457" s="144">
        <v>851</v>
      </c>
      <c r="G457" s="32" t="s">
        <v>30</v>
      </c>
      <c r="H457" s="32" t="s">
        <v>30</v>
      </c>
      <c r="I457" s="32" t="s">
        <v>30</v>
      </c>
      <c r="J457" s="32" t="s">
        <v>30</v>
      </c>
    </row>
    <row r="458" spans="1:10" ht="12.75" customHeight="1">
      <c r="A458" s="32" t="s">
        <v>988</v>
      </c>
      <c r="B458" s="32" t="s">
        <v>995</v>
      </c>
      <c r="C458" s="32" t="s">
        <v>996</v>
      </c>
      <c r="D458" s="32" t="s">
        <v>303</v>
      </c>
      <c r="E458" s="32">
        <v>1</v>
      </c>
      <c r="F458" s="144">
        <v>1323</v>
      </c>
      <c r="G458" s="32" t="s">
        <v>30</v>
      </c>
      <c r="H458" s="32" t="s">
        <v>30</v>
      </c>
      <c r="I458" s="32" t="s">
        <v>30</v>
      </c>
      <c r="J458" s="32" t="s">
        <v>30</v>
      </c>
    </row>
    <row r="459" spans="1:10" ht="12.75" customHeight="1">
      <c r="A459" s="32" t="s">
        <v>988</v>
      </c>
      <c r="B459" s="32" t="s">
        <v>997</v>
      </c>
      <c r="C459" s="32" t="s">
        <v>998</v>
      </c>
      <c r="D459" s="32" t="s">
        <v>31</v>
      </c>
      <c r="E459" s="32">
        <v>1</v>
      </c>
      <c r="F459" s="144">
        <v>750</v>
      </c>
      <c r="G459" s="32" t="s">
        <v>30</v>
      </c>
      <c r="H459" s="32" t="s">
        <v>30</v>
      </c>
      <c r="I459" s="32" t="s">
        <v>30</v>
      </c>
      <c r="J459" s="32" t="s">
        <v>30</v>
      </c>
    </row>
    <row r="460" spans="1:10" ht="12.75" customHeight="1">
      <c r="A460" s="32" t="s">
        <v>988</v>
      </c>
      <c r="B460" s="32" t="s">
        <v>999</v>
      </c>
      <c r="C460" s="32" t="s">
        <v>1000</v>
      </c>
      <c r="D460" s="32" t="s">
        <v>31</v>
      </c>
      <c r="E460" s="32">
        <v>1</v>
      </c>
      <c r="F460" s="144">
        <v>2572</v>
      </c>
      <c r="G460" s="32" t="s">
        <v>30</v>
      </c>
      <c r="H460" s="32" t="s">
        <v>30</v>
      </c>
      <c r="I460" s="32" t="s">
        <v>30</v>
      </c>
      <c r="J460" s="32" t="s">
        <v>30</v>
      </c>
    </row>
    <row r="461" spans="1:10" ht="12.75" customHeight="1">
      <c r="A461" s="32" t="s">
        <v>988</v>
      </c>
      <c r="B461" s="32" t="s">
        <v>1001</v>
      </c>
      <c r="C461" s="32" t="s">
        <v>1002</v>
      </c>
      <c r="D461" s="32" t="s">
        <v>31</v>
      </c>
      <c r="E461" s="32">
        <v>1</v>
      </c>
      <c r="F461" s="144">
        <v>829</v>
      </c>
      <c r="G461" s="32" t="s">
        <v>30</v>
      </c>
      <c r="H461" s="32" t="s">
        <v>30</v>
      </c>
      <c r="I461" s="32" t="s">
        <v>30</v>
      </c>
      <c r="J461" s="32" t="s">
        <v>30</v>
      </c>
    </row>
    <row r="462" spans="1:10" ht="12.75" customHeight="1">
      <c r="A462" s="32" t="s">
        <v>988</v>
      </c>
      <c r="B462" s="32" t="s">
        <v>1003</v>
      </c>
      <c r="C462" s="32" t="s">
        <v>1004</v>
      </c>
      <c r="D462" s="32" t="s">
        <v>31</v>
      </c>
      <c r="E462" s="32">
        <v>1</v>
      </c>
      <c r="F462" s="144">
        <v>287</v>
      </c>
      <c r="G462" s="32" t="s">
        <v>30</v>
      </c>
      <c r="H462" s="32" t="s">
        <v>30</v>
      </c>
      <c r="I462" s="32" t="s">
        <v>30</v>
      </c>
      <c r="J462" s="32" t="s">
        <v>30</v>
      </c>
    </row>
    <row r="463" spans="1:10" ht="12.75" customHeight="1">
      <c r="A463" s="32" t="s">
        <v>988</v>
      </c>
      <c r="B463" s="32" t="s">
        <v>1005</v>
      </c>
      <c r="C463" s="32" t="s">
        <v>1006</v>
      </c>
      <c r="D463" s="32" t="s">
        <v>31</v>
      </c>
      <c r="E463" s="32">
        <v>1</v>
      </c>
      <c r="F463" s="144">
        <v>930</v>
      </c>
      <c r="G463" s="32" t="s">
        <v>30</v>
      </c>
      <c r="H463" s="32" t="s">
        <v>30</v>
      </c>
      <c r="I463" s="32" t="s">
        <v>30</v>
      </c>
      <c r="J463" s="32" t="s">
        <v>30</v>
      </c>
    </row>
    <row r="464" spans="1:10" ht="12.75" customHeight="1">
      <c r="A464" s="32" t="s">
        <v>988</v>
      </c>
      <c r="B464" s="32" t="s">
        <v>1007</v>
      </c>
      <c r="C464" s="32" t="s">
        <v>1008</v>
      </c>
      <c r="D464" s="32" t="s">
        <v>31</v>
      </c>
      <c r="E464" s="32">
        <v>1</v>
      </c>
      <c r="F464" s="144">
        <v>751</v>
      </c>
      <c r="G464" s="32" t="s">
        <v>30</v>
      </c>
      <c r="H464" s="32" t="s">
        <v>30</v>
      </c>
      <c r="I464" s="32" t="s">
        <v>30</v>
      </c>
      <c r="J464" s="32" t="s">
        <v>30</v>
      </c>
    </row>
    <row r="465" spans="1:10" ht="12.75" customHeight="1">
      <c r="A465" s="32" t="s">
        <v>988</v>
      </c>
      <c r="B465" s="32" t="s">
        <v>1009</v>
      </c>
      <c r="C465" s="32" t="s">
        <v>1010</v>
      </c>
      <c r="D465" s="32" t="s">
        <v>31</v>
      </c>
      <c r="E465" s="32">
        <v>1</v>
      </c>
      <c r="F465" s="144">
        <v>402</v>
      </c>
      <c r="G465" s="32" t="s">
        <v>30</v>
      </c>
      <c r="H465" s="32" t="s">
        <v>30</v>
      </c>
      <c r="I465" s="32" t="s">
        <v>30</v>
      </c>
      <c r="J465" s="32" t="s">
        <v>30</v>
      </c>
    </row>
    <row r="466" spans="1:10" ht="12.75" customHeight="1">
      <c r="A466" s="32" t="s">
        <v>988</v>
      </c>
      <c r="B466" s="32" t="s">
        <v>1011</v>
      </c>
      <c r="C466" s="32" t="s">
        <v>1012</v>
      </c>
      <c r="D466" s="32" t="s">
        <v>31</v>
      </c>
      <c r="E466" s="32">
        <v>1</v>
      </c>
      <c r="F466" s="144">
        <v>885</v>
      </c>
      <c r="G466" s="32" t="s">
        <v>30</v>
      </c>
      <c r="H466" s="32" t="s">
        <v>30</v>
      </c>
      <c r="I466" s="32" t="s">
        <v>30</v>
      </c>
      <c r="J466" s="32" t="s">
        <v>30</v>
      </c>
    </row>
    <row r="467" spans="1:10" ht="12.75" customHeight="1">
      <c r="A467" s="32" t="s">
        <v>988</v>
      </c>
      <c r="B467" s="32" t="s">
        <v>1013</v>
      </c>
      <c r="C467" s="32" t="s">
        <v>1014</v>
      </c>
      <c r="D467" s="32" t="s">
        <v>31</v>
      </c>
      <c r="E467" s="32">
        <v>1</v>
      </c>
      <c r="F467" s="144">
        <v>1444</v>
      </c>
      <c r="G467" s="32" t="s">
        <v>30</v>
      </c>
      <c r="H467" s="32" t="s">
        <v>30</v>
      </c>
      <c r="I467" s="32" t="s">
        <v>30</v>
      </c>
      <c r="J467" s="32" t="s">
        <v>30</v>
      </c>
    </row>
    <row r="468" spans="1:10" ht="12.75" customHeight="1">
      <c r="A468" s="32" t="s">
        <v>988</v>
      </c>
      <c r="B468" s="32" t="s">
        <v>1015</v>
      </c>
      <c r="C468" s="32" t="s">
        <v>1016</v>
      </c>
      <c r="D468" s="32" t="s">
        <v>31</v>
      </c>
      <c r="E468" s="32">
        <v>1</v>
      </c>
      <c r="F468" s="144">
        <v>2628</v>
      </c>
      <c r="G468" s="32" t="s">
        <v>30</v>
      </c>
      <c r="H468" s="32" t="s">
        <v>30</v>
      </c>
      <c r="I468" s="32" t="s">
        <v>30</v>
      </c>
      <c r="J468" s="32" t="s">
        <v>30</v>
      </c>
    </row>
    <row r="469" spans="1:10" ht="12.75" customHeight="1">
      <c r="A469" s="32" t="s">
        <v>988</v>
      </c>
      <c r="B469" s="32" t="s">
        <v>1017</v>
      </c>
      <c r="C469" s="32" t="s">
        <v>1018</v>
      </c>
      <c r="D469" s="32" t="s">
        <v>31</v>
      </c>
      <c r="E469" s="32">
        <v>1</v>
      </c>
      <c r="F469" s="144">
        <v>683</v>
      </c>
      <c r="G469" s="32" t="s">
        <v>30</v>
      </c>
      <c r="H469" s="32" t="s">
        <v>30</v>
      </c>
      <c r="I469" s="32" t="s">
        <v>30</v>
      </c>
      <c r="J469" s="32" t="s">
        <v>30</v>
      </c>
    </row>
    <row r="470" spans="1:10" ht="12.75" customHeight="1">
      <c r="A470" s="32" t="s">
        <v>988</v>
      </c>
      <c r="B470" s="32" t="s">
        <v>1019</v>
      </c>
      <c r="C470" s="32" t="s">
        <v>1020</v>
      </c>
      <c r="D470" s="32" t="s">
        <v>31</v>
      </c>
      <c r="E470" s="32">
        <v>1</v>
      </c>
      <c r="F470" s="144">
        <v>1894</v>
      </c>
      <c r="G470" s="32" t="s">
        <v>30</v>
      </c>
      <c r="H470" s="32" t="s">
        <v>30</v>
      </c>
      <c r="I470" s="32" t="s">
        <v>30</v>
      </c>
      <c r="J470" s="32" t="s">
        <v>30</v>
      </c>
    </row>
    <row r="471" spans="1:10" ht="12.75" customHeight="1">
      <c r="A471" s="32" t="s">
        <v>988</v>
      </c>
      <c r="B471" s="32" t="s">
        <v>1021</v>
      </c>
      <c r="C471" s="32" t="s">
        <v>1022</v>
      </c>
      <c r="D471" s="32" t="s">
        <v>31</v>
      </c>
      <c r="E471" s="32">
        <v>1</v>
      </c>
      <c r="F471" s="144">
        <v>1143</v>
      </c>
      <c r="G471" s="32" t="s">
        <v>30</v>
      </c>
      <c r="H471" s="32" t="s">
        <v>30</v>
      </c>
      <c r="I471" s="32" t="s">
        <v>30</v>
      </c>
      <c r="J471" s="32" t="s">
        <v>30</v>
      </c>
    </row>
    <row r="472" spans="1:10" ht="12.75" customHeight="1">
      <c r="A472" s="32" t="s">
        <v>988</v>
      </c>
      <c r="B472" s="32" t="s">
        <v>1023</v>
      </c>
      <c r="C472" s="32" t="s">
        <v>1024</v>
      </c>
      <c r="D472" s="32" t="s">
        <v>31</v>
      </c>
      <c r="E472" s="32">
        <v>1</v>
      </c>
      <c r="F472" s="144">
        <v>1122</v>
      </c>
      <c r="G472" s="32" t="s">
        <v>30</v>
      </c>
      <c r="H472" s="32" t="s">
        <v>30</v>
      </c>
      <c r="I472" s="32" t="s">
        <v>30</v>
      </c>
      <c r="J472" s="32" t="s">
        <v>30</v>
      </c>
    </row>
    <row r="473" spans="1:10" ht="12.75" customHeight="1">
      <c r="A473" s="32" t="s">
        <v>988</v>
      </c>
      <c r="B473" s="32" t="s">
        <v>1025</v>
      </c>
      <c r="C473" s="32" t="s">
        <v>1026</v>
      </c>
      <c r="D473" s="32" t="s">
        <v>31</v>
      </c>
      <c r="E473" s="32">
        <v>1</v>
      </c>
      <c r="F473" s="144">
        <v>1077</v>
      </c>
      <c r="G473" s="32" t="s">
        <v>30</v>
      </c>
      <c r="H473" s="32" t="s">
        <v>30</v>
      </c>
      <c r="I473" s="32" t="s">
        <v>30</v>
      </c>
      <c r="J473" s="32" t="s">
        <v>30</v>
      </c>
    </row>
    <row r="474" spans="1:10" ht="12.75" customHeight="1">
      <c r="A474" s="32" t="s">
        <v>988</v>
      </c>
      <c r="B474" s="32" t="s">
        <v>1027</v>
      </c>
      <c r="C474" s="32" t="s">
        <v>1028</v>
      </c>
      <c r="D474" s="32" t="s">
        <v>31</v>
      </c>
      <c r="E474" s="32">
        <v>1</v>
      </c>
      <c r="F474" s="144">
        <v>10725</v>
      </c>
      <c r="G474" s="32" t="s">
        <v>30</v>
      </c>
      <c r="H474" s="32" t="s">
        <v>30</v>
      </c>
      <c r="I474" s="32" t="s">
        <v>30</v>
      </c>
      <c r="J474" s="32" t="s">
        <v>30</v>
      </c>
    </row>
    <row r="475" spans="1:10" ht="12.75" customHeight="1">
      <c r="A475" s="32" t="s">
        <v>988</v>
      </c>
      <c r="B475" s="32" t="s">
        <v>1029</v>
      </c>
      <c r="C475" s="32" t="s">
        <v>1030</v>
      </c>
      <c r="D475" s="32" t="s">
        <v>31</v>
      </c>
      <c r="E475" s="32">
        <v>1</v>
      </c>
      <c r="F475" s="144">
        <v>3698</v>
      </c>
      <c r="G475" s="32" t="s">
        <v>30</v>
      </c>
      <c r="H475" s="32" t="s">
        <v>30</v>
      </c>
      <c r="I475" s="32" t="s">
        <v>30</v>
      </c>
      <c r="J475" s="32" t="s">
        <v>30</v>
      </c>
    </row>
    <row r="476" spans="1:10" ht="12.75" customHeight="1">
      <c r="A476" s="32" t="s">
        <v>988</v>
      </c>
      <c r="B476" s="32" t="s">
        <v>1031</v>
      </c>
      <c r="C476" s="32" t="s">
        <v>1032</v>
      </c>
      <c r="D476" s="32" t="s">
        <v>31</v>
      </c>
      <c r="E476" s="32">
        <v>1</v>
      </c>
      <c r="F476" s="144">
        <v>1567</v>
      </c>
      <c r="G476" s="32" t="s">
        <v>30</v>
      </c>
      <c r="H476" s="32" t="s">
        <v>30</v>
      </c>
      <c r="I476" s="32" t="s">
        <v>30</v>
      </c>
      <c r="J476" s="32" t="s">
        <v>30</v>
      </c>
    </row>
    <row r="477" spans="1:10" ht="12.75" customHeight="1">
      <c r="A477" s="32" t="s">
        <v>988</v>
      </c>
      <c r="B477" s="32" t="s">
        <v>1033</v>
      </c>
      <c r="C477" s="32" t="s">
        <v>1034</v>
      </c>
      <c r="D477" s="32" t="s">
        <v>31</v>
      </c>
      <c r="E477" s="32">
        <v>1</v>
      </c>
      <c r="F477" s="144">
        <v>1457</v>
      </c>
      <c r="G477" s="32" t="s">
        <v>30</v>
      </c>
      <c r="H477" s="32" t="s">
        <v>30</v>
      </c>
      <c r="I477" s="32" t="s">
        <v>30</v>
      </c>
      <c r="J477" s="32" t="s">
        <v>30</v>
      </c>
    </row>
    <row r="478" spans="1:10" ht="12.75" customHeight="1">
      <c r="A478" s="32" t="s">
        <v>988</v>
      </c>
      <c r="B478" s="32" t="s">
        <v>1035</v>
      </c>
      <c r="C478" s="32" t="s">
        <v>1036</v>
      </c>
      <c r="D478" s="32" t="s">
        <v>31</v>
      </c>
      <c r="E478" s="32">
        <v>1</v>
      </c>
      <c r="F478" s="144">
        <v>192</v>
      </c>
      <c r="G478" s="32" t="s">
        <v>30</v>
      </c>
      <c r="H478" s="32" t="s">
        <v>30</v>
      </c>
      <c r="I478" s="32" t="s">
        <v>30</v>
      </c>
      <c r="J478" s="32" t="s">
        <v>30</v>
      </c>
    </row>
    <row r="479" spans="1:10" ht="12.75" customHeight="1">
      <c r="A479" s="32" t="s">
        <v>988</v>
      </c>
      <c r="B479" s="32" t="s">
        <v>1037</v>
      </c>
      <c r="C479" s="32" t="s">
        <v>1038</v>
      </c>
      <c r="D479" s="32" t="s">
        <v>31</v>
      </c>
      <c r="E479" s="32">
        <v>1</v>
      </c>
      <c r="F479" s="144">
        <v>287</v>
      </c>
      <c r="G479" s="32" t="s">
        <v>30</v>
      </c>
      <c r="H479" s="32" t="s">
        <v>30</v>
      </c>
      <c r="I479" s="32" t="s">
        <v>30</v>
      </c>
      <c r="J479" s="32" t="s">
        <v>30</v>
      </c>
    </row>
    <row r="480" spans="1:10" ht="12.75" customHeight="1">
      <c r="A480" s="32" t="s">
        <v>988</v>
      </c>
      <c r="B480" s="32" t="s">
        <v>1039</v>
      </c>
      <c r="C480" s="32" t="s">
        <v>1040</v>
      </c>
      <c r="D480" s="32" t="s">
        <v>31</v>
      </c>
      <c r="E480" s="32">
        <v>1</v>
      </c>
      <c r="F480" s="144">
        <v>703</v>
      </c>
      <c r="G480" s="32" t="s">
        <v>30</v>
      </c>
      <c r="H480" s="32" t="s">
        <v>30</v>
      </c>
      <c r="I480" s="32" t="s">
        <v>30</v>
      </c>
      <c r="J480" s="32" t="s">
        <v>30</v>
      </c>
    </row>
    <row r="481" spans="1:10" ht="12.75" customHeight="1">
      <c r="A481" s="32" t="s">
        <v>988</v>
      </c>
      <c r="B481" s="32" t="s">
        <v>1041</v>
      </c>
      <c r="C481" s="32" t="s">
        <v>1042</v>
      </c>
      <c r="D481" s="32" t="s">
        <v>31</v>
      </c>
      <c r="E481" s="32">
        <v>1</v>
      </c>
      <c r="F481" s="144">
        <v>409</v>
      </c>
      <c r="G481" s="32" t="s">
        <v>30</v>
      </c>
      <c r="H481" s="32" t="s">
        <v>30</v>
      </c>
      <c r="I481" s="32" t="s">
        <v>30</v>
      </c>
      <c r="J481" s="32" t="s">
        <v>30</v>
      </c>
    </row>
    <row r="482" spans="1:10" ht="12.75" customHeight="1">
      <c r="A482" s="32" t="s">
        <v>988</v>
      </c>
      <c r="B482" s="32" t="s">
        <v>1043</v>
      </c>
      <c r="C482" s="32" t="s">
        <v>1044</v>
      </c>
      <c r="D482" s="32" t="s">
        <v>31</v>
      </c>
      <c r="E482" s="32">
        <v>1</v>
      </c>
      <c r="F482" s="144">
        <v>921</v>
      </c>
      <c r="G482" s="32" t="s">
        <v>30</v>
      </c>
      <c r="H482" s="32" t="s">
        <v>30</v>
      </c>
      <c r="I482" s="32" t="s">
        <v>30</v>
      </c>
      <c r="J482" s="32" t="s">
        <v>30</v>
      </c>
    </row>
    <row r="483" spans="1:10" ht="12.75" customHeight="1">
      <c r="A483" s="32" t="s">
        <v>988</v>
      </c>
      <c r="B483" s="32" t="s">
        <v>1045</v>
      </c>
      <c r="C483" s="32" t="s">
        <v>1046</v>
      </c>
      <c r="D483" s="32" t="s">
        <v>31</v>
      </c>
      <c r="E483" s="32">
        <v>1</v>
      </c>
      <c r="F483" s="144">
        <v>62</v>
      </c>
      <c r="G483" s="32" t="s">
        <v>30</v>
      </c>
      <c r="H483" s="32" t="s">
        <v>30</v>
      </c>
      <c r="I483" s="32" t="s">
        <v>30</v>
      </c>
      <c r="J483" s="32" t="s">
        <v>30</v>
      </c>
    </row>
    <row r="484" spans="1:10" ht="12.75" customHeight="1">
      <c r="A484" s="32" t="s">
        <v>988</v>
      </c>
      <c r="B484" s="32" t="s">
        <v>1047</v>
      </c>
      <c r="C484" s="32" t="s">
        <v>1048</v>
      </c>
      <c r="D484" s="32" t="s">
        <v>31</v>
      </c>
      <c r="E484" s="32">
        <v>1</v>
      </c>
      <c r="F484" s="144">
        <v>1458</v>
      </c>
      <c r="G484" s="32" t="s">
        <v>30</v>
      </c>
      <c r="H484" s="32" t="s">
        <v>30</v>
      </c>
      <c r="I484" s="32" t="s">
        <v>30</v>
      </c>
      <c r="J484" s="32" t="s">
        <v>30</v>
      </c>
    </row>
    <row r="485" spans="1:10" ht="12.75" customHeight="1">
      <c r="A485" s="32" t="s">
        <v>988</v>
      </c>
      <c r="B485" s="32" t="s">
        <v>1049</v>
      </c>
      <c r="C485" s="32" t="s">
        <v>1050</v>
      </c>
      <c r="D485" s="32" t="s">
        <v>31</v>
      </c>
      <c r="E485" s="32">
        <v>1</v>
      </c>
      <c r="F485" s="144">
        <v>803</v>
      </c>
      <c r="G485" s="32" t="s">
        <v>30</v>
      </c>
      <c r="H485" s="32" t="s">
        <v>30</v>
      </c>
      <c r="I485" s="32" t="s">
        <v>30</v>
      </c>
      <c r="J485" s="32" t="s">
        <v>30</v>
      </c>
    </row>
    <row r="486" spans="1:10" ht="12.75" customHeight="1">
      <c r="A486" s="32" t="s">
        <v>988</v>
      </c>
      <c r="B486" s="32" t="s">
        <v>1051</v>
      </c>
      <c r="C486" s="32" t="s">
        <v>1052</v>
      </c>
      <c r="D486" s="32" t="s">
        <v>31</v>
      </c>
      <c r="E486" s="32">
        <v>1</v>
      </c>
      <c r="F486" s="144">
        <v>311</v>
      </c>
      <c r="G486" s="32" t="s">
        <v>30</v>
      </c>
      <c r="H486" s="32" t="s">
        <v>30</v>
      </c>
      <c r="I486" s="32" t="s">
        <v>30</v>
      </c>
      <c r="J486" s="32" t="s">
        <v>30</v>
      </c>
    </row>
    <row r="487" spans="1:10" ht="12.75" customHeight="1">
      <c r="A487" s="32" t="s">
        <v>988</v>
      </c>
      <c r="B487" s="32" t="s">
        <v>1053</v>
      </c>
      <c r="C487" s="32" t="s">
        <v>1054</v>
      </c>
      <c r="D487" s="32" t="s">
        <v>31</v>
      </c>
      <c r="E487" s="32">
        <v>1</v>
      </c>
      <c r="F487" s="144">
        <v>533</v>
      </c>
      <c r="G487" s="32" t="s">
        <v>30</v>
      </c>
      <c r="H487" s="32" t="s">
        <v>30</v>
      </c>
      <c r="I487" s="32" t="s">
        <v>30</v>
      </c>
      <c r="J487" s="32" t="s">
        <v>30</v>
      </c>
    </row>
    <row r="488" spans="1:10" ht="12.75" customHeight="1">
      <c r="A488" s="32" t="s">
        <v>988</v>
      </c>
      <c r="B488" s="32" t="s">
        <v>1055</v>
      </c>
      <c r="C488" s="32" t="s">
        <v>1056</v>
      </c>
      <c r="D488" s="32" t="s">
        <v>31</v>
      </c>
      <c r="E488" s="32">
        <v>1</v>
      </c>
      <c r="F488" s="144">
        <v>375</v>
      </c>
      <c r="G488" s="32" t="s">
        <v>30</v>
      </c>
      <c r="H488" s="32" t="s">
        <v>30</v>
      </c>
      <c r="I488" s="32" t="s">
        <v>30</v>
      </c>
      <c r="J488" s="32" t="s">
        <v>30</v>
      </c>
    </row>
    <row r="489" spans="1:10" ht="12.75" customHeight="1">
      <c r="A489" s="32" t="s">
        <v>988</v>
      </c>
      <c r="B489" s="32" t="s">
        <v>1057</v>
      </c>
      <c r="C489" s="32" t="s">
        <v>1058</v>
      </c>
      <c r="D489" s="32" t="s">
        <v>31</v>
      </c>
      <c r="E489" s="32">
        <v>1</v>
      </c>
      <c r="F489" s="144">
        <v>2273</v>
      </c>
      <c r="G489" s="32" t="s">
        <v>30</v>
      </c>
      <c r="H489" s="32" t="s">
        <v>30</v>
      </c>
      <c r="I489" s="32" t="s">
        <v>30</v>
      </c>
      <c r="J489" s="32" t="s">
        <v>30</v>
      </c>
    </row>
    <row r="490" spans="1:10" ht="12.75" customHeight="1">
      <c r="A490" s="32" t="s">
        <v>988</v>
      </c>
      <c r="B490" s="32" t="s">
        <v>1059</v>
      </c>
      <c r="C490" s="32" t="s">
        <v>1060</v>
      </c>
      <c r="D490" s="32" t="s">
        <v>31</v>
      </c>
      <c r="E490" s="32">
        <v>1</v>
      </c>
      <c r="F490" s="144">
        <v>731</v>
      </c>
      <c r="G490" s="32" t="s">
        <v>30</v>
      </c>
      <c r="H490" s="32" t="s">
        <v>30</v>
      </c>
      <c r="I490" s="32" t="s">
        <v>30</v>
      </c>
      <c r="J490" s="32" t="s">
        <v>30</v>
      </c>
    </row>
    <row r="491" spans="1:10" ht="12.75" customHeight="1">
      <c r="A491" s="32" t="s">
        <v>988</v>
      </c>
      <c r="B491" s="32" t="s">
        <v>1061</v>
      </c>
      <c r="C491" s="32" t="s">
        <v>1062</v>
      </c>
      <c r="D491" s="32" t="s">
        <v>31</v>
      </c>
      <c r="E491" s="32">
        <v>1</v>
      </c>
      <c r="F491" s="144">
        <v>3489</v>
      </c>
      <c r="G491" s="32" t="s">
        <v>30</v>
      </c>
      <c r="H491" s="32" t="s">
        <v>30</v>
      </c>
      <c r="I491" s="32" t="s">
        <v>30</v>
      </c>
      <c r="J491" s="32" t="s">
        <v>30</v>
      </c>
    </row>
    <row r="492" spans="1:10" ht="12.75" customHeight="1">
      <c r="A492" s="32" t="s">
        <v>988</v>
      </c>
      <c r="B492" s="32" t="s">
        <v>1063</v>
      </c>
      <c r="C492" s="32" t="s">
        <v>1064</v>
      </c>
      <c r="D492" s="32" t="s">
        <v>31</v>
      </c>
      <c r="E492" s="32">
        <v>1</v>
      </c>
      <c r="F492" s="144">
        <v>873</v>
      </c>
      <c r="G492" s="32" t="s">
        <v>30</v>
      </c>
      <c r="H492" s="32" t="s">
        <v>30</v>
      </c>
      <c r="I492" s="32" t="s">
        <v>30</v>
      </c>
      <c r="J492" s="32" t="s">
        <v>30</v>
      </c>
    </row>
    <row r="493" spans="1:10" ht="12.75" customHeight="1">
      <c r="A493" s="32" t="s">
        <v>988</v>
      </c>
      <c r="B493" s="32" t="s">
        <v>1065</v>
      </c>
      <c r="C493" s="32" t="s">
        <v>1066</v>
      </c>
      <c r="D493" s="32" t="s">
        <v>31</v>
      </c>
      <c r="E493" s="32">
        <v>1</v>
      </c>
      <c r="F493" s="144">
        <v>746</v>
      </c>
      <c r="G493" s="32" t="s">
        <v>30</v>
      </c>
      <c r="H493" s="32" t="s">
        <v>30</v>
      </c>
      <c r="I493" s="32" t="s">
        <v>30</v>
      </c>
      <c r="J493" s="32" t="s">
        <v>30</v>
      </c>
    </row>
    <row r="494" spans="1:10" ht="12.75" customHeight="1">
      <c r="A494" s="32" t="s">
        <v>988</v>
      </c>
      <c r="B494" s="32" t="s">
        <v>1067</v>
      </c>
      <c r="C494" s="32" t="s">
        <v>1068</v>
      </c>
      <c r="D494" s="32" t="s">
        <v>31</v>
      </c>
      <c r="E494" s="32">
        <v>1</v>
      </c>
      <c r="F494" s="144">
        <v>662</v>
      </c>
      <c r="G494" s="32" t="s">
        <v>30</v>
      </c>
      <c r="H494" s="32" t="s">
        <v>30</v>
      </c>
      <c r="I494" s="32" t="s">
        <v>30</v>
      </c>
      <c r="J494" s="32" t="s">
        <v>30</v>
      </c>
    </row>
    <row r="495" spans="1:10" ht="12.75" customHeight="1">
      <c r="A495" s="32" t="s">
        <v>988</v>
      </c>
      <c r="B495" s="32" t="s">
        <v>1069</v>
      </c>
      <c r="C495" s="32" t="s">
        <v>1070</v>
      </c>
      <c r="D495" s="32" t="s">
        <v>31</v>
      </c>
      <c r="E495" s="32">
        <v>1</v>
      </c>
      <c r="F495" s="144">
        <v>867</v>
      </c>
      <c r="G495" s="32" t="s">
        <v>30</v>
      </c>
      <c r="H495" s="32" t="s">
        <v>30</v>
      </c>
      <c r="I495" s="32" t="s">
        <v>30</v>
      </c>
      <c r="J495" s="32" t="s">
        <v>30</v>
      </c>
    </row>
    <row r="496" spans="1:10" ht="12.75" customHeight="1">
      <c r="A496" s="35" t="s">
        <v>988</v>
      </c>
      <c r="B496" s="35" t="s">
        <v>1071</v>
      </c>
      <c r="C496" s="35" t="s">
        <v>1072</v>
      </c>
      <c r="D496" s="35" t="s">
        <v>31</v>
      </c>
      <c r="E496" s="35">
        <v>1</v>
      </c>
      <c r="F496" s="154">
        <v>605</v>
      </c>
      <c r="G496" s="35" t="s">
        <v>30</v>
      </c>
      <c r="H496" s="35" t="s">
        <v>30</v>
      </c>
      <c r="I496" s="35" t="s">
        <v>30</v>
      </c>
      <c r="J496" s="35" t="s">
        <v>30</v>
      </c>
    </row>
    <row r="497" spans="1:10" ht="12.75" customHeight="1">
      <c r="A497" s="56"/>
      <c r="B497" s="33">
        <f>COUNTA(B455:B496)</f>
        <v>42</v>
      </c>
      <c r="C497" s="32"/>
      <c r="D497" s="32"/>
      <c r="E497" s="79"/>
      <c r="F497" s="54">
        <f>SUM(F455:F496)</f>
        <v>55072</v>
      </c>
      <c r="G497" s="32"/>
      <c r="H497" s="32"/>
      <c r="I497" s="32"/>
      <c r="J497" s="32"/>
    </row>
    <row r="498" spans="1:10" ht="12.75" customHeight="1">
      <c r="A498" s="56"/>
      <c r="B498" s="33"/>
      <c r="C498" s="32"/>
      <c r="D498" s="32"/>
      <c r="E498" s="79"/>
      <c r="F498" s="54"/>
      <c r="G498" s="32"/>
      <c r="H498" s="32"/>
      <c r="I498" s="32"/>
      <c r="J498" s="32"/>
    </row>
    <row r="499" spans="1:10" ht="12.75" customHeight="1">
      <c r="A499" s="32" t="s">
        <v>1073</v>
      </c>
      <c r="B499" s="32" t="s">
        <v>1074</v>
      </c>
      <c r="C499" s="32" t="s">
        <v>1075</v>
      </c>
      <c r="D499" s="32" t="s">
        <v>31</v>
      </c>
      <c r="E499" s="32">
        <v>1</v>
      </c>
      <c r="F499" s="144">
        <v>851</v>
      </c>
      <c r="G499" s="32" t="s">
        <v>30</v>
      </c>
      <c r="H499" s="32" t="s">
        <v>30</v>
      </c>
      <c r="I499" s="32" t="s">
        <v>30</v>
      </c>
      <c r="J499" s="32" t="s">
        <v>30</v>
      </c>
    </row>
    <row r="500" spans="1:10" ht="12.75" customHeight="1">
      <c r="A500" s="32" t="s">
        <v>1073</v>
      </c>
      <c r="B500" s="32" t="s">
        <v>1076</v>
      </c>
      <c r="C500" s="32" t="s">
        <v>1077</v>
      </c>
      <c r="D500" s="32" t="s">
        <v>31</v>
      </c>
      <c r="E500" s="32">
        <v>1</v>
      </c>
      <c r="F500" s="144">
        <v>2552</v>
      </c>
      <c r="G500" s="32" t="s">
        <v>30</v>
      </c>
      <c r="H500" s="32" t="s">
        <v>30</v>
      </c>
      <c r="I500" s="32" t="s">
        <v>30</v>
      </c>
      <c r="J500" s="32" t="s">
        <v>30</v>
      </c>
    </row>
    <row r="501" spans="1:10" ht="12.75" customHeight="1">
      <c r="A501" s="32" t="s">
        <v>1073</v>
      </c>
      <c r="B501" s="32" t="s">
        <v>1078</v>
      </c>
      <c r="C501" s="32" t="s">
        <v>1079</v>
      </c>
      <c r="D501" s="32" t="s">
        <v>31</v>
      </c>
      <c r="E501" s="32">
        <v>1</v>
      </c>
      <c r="F501" s="144">
        <v>2168</v>
      </c>
      <c r="G501" s="32" t="s">
        <v>30</v>
      </c>
      <c r="H501" s="32" t="s">
        <v>30</v>
      </c>
      <c r="I501" s="32" t="s">
        <v>30</v>
      </c>
      <c r="J501" s="32" t="s">
        <v>30</v>
      </c>
    </row>
    <row r="502" spans="1:10" ht="12.75" customHeight="1">
      <c r="A502" s="32" t="s">
        <v>1073</v>
      </c>
      <c r="B502" s="32" t="s">
        <v>1080</v>
      </c>
      <c r="C502" s="32" t="s">
        <v>1081</v>
      </c>
      <c r="D502" s="32" t="s">
        <v>31</v>
      </c>
      <c r="E502" s="32">
        <v>1</v>
      </c>
      <c r="F502" s="144">
        <v>7130</v>
      </c>
      <c r="G502" s="32" t="s">
        <v>30</v>
      </c>
      <c r="H502" s="32" t="s">
        <v>30</v>
      </c>
      <c r="I502" s="32" t="s">
        <v>30</v>
      </c>
      <c r="J502" s="32" t="s">
        <v>30</v>
      </c>
    </row>
    <row r="503" spans="1:10" ht="12.75" customHeight="1">
      <c r="A503" s="32" t="s">
        <v>1073</v>
      </c>
      <c r="B503" s="32" t="s">
        <v>1082</v>
      </c>
      <c r="C503" s="32" t="s">
        <v>1083</v>
      </c>
      <c r="D503" s="32" t="s">
        <v>31</v>
      </c>
      <c r="E503" s="32">
        <v>1</v>
      </c>
      <c r="F503" s="144">
        <v>6636</v>
      </c>
      <c r="G503" s="32" t="s">
        <v>30</v>
      </c>
      <c r="H503" s="32" t="s">
        <v>30</v>
      </c>
      <c r="I503" s="32" t="s">
        <v>30</v>
      </c>
      <c r="J503" s="32" t="s">
        <v>30</v>
      </c>
    </row>
    <row r="504" spans="1:10" ht="12.75" customHeight="1">
      <c r="A504" s="32" t="s">
        <v>1073</v>
      </c>
      <c r="B504" s="32" t="s">
        <v>1084</v>
      </c>
      <c r="C504" s="32" t="s">
        <v>1085</v>
      </c>
      <c r="D504" s="32" t="s">
        <v>31</v>
      </c>
      <c r="E504" s="32">
        <v>1</v>
      </c>
      <c r="F504" s="144">
        <v>3442</v>
      </c>
      <c r="G504" s="32" t="s">
        <v>30</v>
      </c>
      <c r="H504" s="32" t="s">
        <v>30</v>
      </c>
      <c r="I504" s="32" t="s">
        <v>30</v>
      </c>
      <c r="J504" s="32" t="s">
        <v>30</v>
      </c>
    </row>
    <row r="505" spans="1:10" ht="12.75" customHeight="1">
      <c r="A505" s="32" t="s">
        <v>1073</v>
      </c>
      <c r="B505" s="32" t="s">
        <v>1086</v>
      </c>
      <c r="C505" s="32" t="s">
        <v>1087</v>
      </c>
      <c r="D505" s="32" t="s">
        <v>31</v>
      </c>
      <c r="E505" s="32">
        <v>1</v>
      </c>
      <c r="F505" s="144">
        <v>7582</v>
      </c>
      <c r="G505" s="32" t="s">
        <v>30</v>
      </c>
      <c r="H505" s="32" t="s">
        <v>30</v>
      </c>
      <c r="I505" s="32" t="s">
        <v>30</v>
      </c>
      <c r="J505" s="32" t="s">
        <v>30</v>
      </c>
    </row>
    <row r="506" spans="1:10" ht="12.75" customHeight="1">
      <c r="A506" s="32" t="s">
        <v>1073</v>
      </c>
      <c r="B506" s="32" t="s">
        <v>1088</v>
      </c>
      <c r="C506" s="32" t="s">
        <v>1089</v>
      </c>
      <c r="D506" s="32" t="s">
        <v>31</v>
      </c>
      <c r="E506" s="32">
        <v>1</v>
      </c>
      <c r="F506" s="144">
        <v>1227</v>
      </c>
      <c r="G506" s="32" t="s">
        <v>30</v>
      </c>
      <c r="H506" s="32" t="s">
        <v>30</v>
      </c>
      <c r="I506" s="32" t="s">
        <v>30</v>
      </c>
      <c r="J506" s="32" t="s">
        <v>30</v>
      </c>
    </row>
    <row r="507" spans="1:10" ht="12.75" customHeight="1">
      <c r="A507" s="32" t="s">
        <v>1073</v>
      </c>
      <c r="B507" s="32" t="s">
        <v>1090</v>
      </c>
      <c r="C507" s="32" t="s">
        <v>1091</v>
      </c>
      <c r="D507" s="32" t="s">
        <v>31</v>
      </c>
      <c r="E507" s="32">
        <v>1</v>
      </c>
      <c r="F507" s="144">
        <v>6182</v>
      </c>
      <c r="G507" s="32" t="s">
        <v>30</v>
      </c>
      <c r="H507" s="32" t="s">
        <v>30</v>
      </c>
      <c r="I507" s="32" t="s">
        <v>30</v>
      </c>
      <c r="J507" s="32" t="s">
        <v>30</v>
      </c>
    </row>
    <row r="508" spans="1:10" ht="12.75" customHeight="1">
      <c r="A508" s="35" t="s">
        <v>1073</v>
      </c>
      <c r="B508" s="35" t="s">
        <v>1092</v>
      </c>
      <c r="C508" s="35" t="s">
        <v>1093</v>
      </c>
      <c r="D508" s="35" t="s">
        <v>31</v>
      </c>
      <c r="E508" s="35">
        <v>1</v>
      </c>
      <c r="F508" s="154">
        <v>13520</v>
      </c>
      <c r="G508" s="35" t="s">
        <v>30</v>
      </c>
      <c r="H508" s="35" t="s">
        <v>30</v>
      </c>
      <c r="I508" s="35" t="s">
        <v>30</v>
      </c>
      <c r="J508" s="35" t="s">
        <v>30</v>
      </c>
    </row>
    <row r="509" spans="1:10" ht="12.75" customHeight="1">
      <c r="A509" s="56"/>
      <c r="B509" s="33">
        <f>COUNTA(B499:B508)</f>
        <v>10</v>
      </c>
      <c r="C509" s="32"/>
      <c r="D509" s="32"/>
      <c r="E509" s="79"/>
      <c r="F509" s="54">
        <f>SUM(F499:F508)</f>
        <v>51290</v>
      </c>
      <c r="G509" s="32"/>
      <c r="H509" s="32"/>
      <c r="I509" s="32"/>
      <c r="J509" s="32"/>
    </row>
    <row r="510" spans="1:10" ht="12.75" customHeight="1">
      <c r="A510" s="56"/>
      <c r="B510" s="33"/>
      <c r="C510" s="32"/>
      <c r="D510" s="32"/>
      <c r="E510" s="79"/>
      <c r="F510" s="54"/>
      <c r="G510" s="32"/>
      <c r="H510" s="32"/>
      <c r="I510" s="32"/>
      <c r="J510" s="32"/>
    </row>
    <row r="511" spans="1:10" ht="12.75" customHeight="1">
      <c r="A511" s="32" t="s">
        <v>1094</v>
      </c>
      <c r="B511" s="32" t="s">
        <v>1095</v>
      </c>
      <c r="C511" s="32" t="s">
        <v>1096</v>
      </c>
      <c r="D511" s="32" t="s">
        <v>31</v>
      </c>
      <c r="E511" s="32">
        <v>1</v>
      </c>
      <c r="F511" s="144">
        <v>91</v>
      </c>
      <c r="G511" s="32" t="s">
        <v>30</v>
      </c>
      <c r="H511" s="32" t="s">
        <v>30</v>
      </c>
      <c r="I511" s="32" t="s">
        <v>30</v>
      </c>
      <c r="J511" s="32" t="s">
        <v>30</v>
      </c>
    </row>
    <row r="512" spans="1:10" ht="12.75" customHeight="1">
      <c r="A512" s="32" t="s">
        <v>1094</v>
      </c>
      <c r="B512" s="32" t="s">
        <v>1097</v>
      </c>
      <c r="C512" s="32" t="s">
        <v>1098</v>
      </c>
      <c r="D512" s="32" t="s">
        <v>31</v>
      </c>
      <c r="E512" s="32">
        <v>1</v>
      </c>
      <c r="F512" s="144">
        <v>154</v>
      </c>
      <c r="G512" s="32" t="s">
        <v>30</v>
      </c>
      <c r="H512" s="32" t="s">
        <v>30</v>
      </c>
      <c r="I512" s="32" t="s">
        <v>30</v>
      </c>
      <c r="J512" s="32" t="s">
        <v>30</v>
      </c>
    </row>
    <row r="513" spans="1:10" ht="12.75" customHeight="1">
      <c r="A513" s="32" t="s">
        <v>1094</v>
      </c>
      <c r="B513" s="32" t="s">
        <v>1099</v>
      </c>
      <c r="C513" s="32" t="s">
        <v>1100</v>
      </c>
      <c r="D513" s="32" t="s">
        <v>31</v>
      </c>
      <c r="E513" s="32">
        <v>1</v>
      </c>
      <c r="F513" s="144">
        <v>85</v>
      </c>
      <c r="G513" s="32" t="s">
        <v>30</v>
      </c>
      <c r="H513" s="32" t="s">
        <v>30</v>
      </c>
      <c r="I513" s="32" t="s">
        <v>30</v>
      </c>
      <c r="J513" s="32" t="s">
        <v>30</v>
      </c>
    </row>
    <row r="514" spans="1:10" ht="12.75" customHeight="1">
      <c r="A514" s="32" t="s">
        <v>1094</v>
      </c>
      <c r="B514" s="32" t="s">
        <v>1101</v>
      </c>
      <c r="C514" s="32" t="s">
        <v>1102</v>
      </c>
      <c r="D514" s="32" t="s">
        <v>31</v>
      </c>
      <c r="E514" s="32">
        <v>1</v>
      </c>
      <c r="F514" s="144">
        <v>6449</v>
      </c>
      <c r="G514" s="32" t="s">
        <v>30</v>
      </c>
      <c r="H514" s="32" t="s">
        <v>30</v>
      </c>
      <c r="I514" s="32" t="s">
        <v>30</v>
      </c>
      <c r="J514" s="32" t="s">
        <v>30</v>
      </c>
    </row>
    <row r="515" spans="1:10" ht="12.75" customHeight="1">
      <c r="A515" s="32" t="s">
        <v>1094</v>
      </c>
      <c r="B515" s="32" t="s">
        <v>1103</v>
      </c>
      <c r="C515" s="32" t="s">
        <v>1104</v>
      </c>
      <c r="D515" s="32" t="s">
        <v>31</v>
      </c>
      <c r="E515" s="32">
        <v>1</v>
      </c>
      <c r="F515" s="144">
        <v>3306</v>
      </c>
      <c r="G515" s="32" t="s">
        <v>30</v>
      </c>
      <c r="H515" s="32" t="s">
        <v>30</v>
      </c>
      <c r="I515" s="32" t="s">
        <v>30</v>
      </c>
      <c r="J515" s="32" t="s">
        <v>30</v>
      </c>
    </row>
    <row r="516" spans="1:10" ht="12.75" customHeight="1">
      <c r="A516" s="32" t="s">
        <v>1094</v>
      </c>
      <c r="B516" s="32" t="s">
        <v>1105</v>
      </c>
      <c r="C516" s="32" t="s">
        <v>1106</v>
      </c>
      <c r="D516" s="32" t="s">
        <v>31</v>
      </c>
      <c r="E516" s="32">
        <v>1</v>
      </c>
      <c r="F516" s="144">
        <v>544</v>
      </c>
      <c r="G516" s="32" t="s">
        <v>30</v>
      </c>
      <c r="H516" s="32" t="s">
        <v>30</v>
      </c>
      <c r="I516" s="32" t="s">
        <v>30</v>
      </c>
      <c r="J516" s="32" t="s">
        <v>30</v>
      </c>
    </row>
    <row r="517" spans="1:10" ht="12.75" customHeight="1">
      <c r="A517" s="32" t="s">
        <v>1094</v>
      </c>
      <c r="B517" s="32" t="s">
        <v>1107</v>
      </c>
      <c r="C517" s="32" t="s">
        <v>1108</v>
      </c>
      <c r="D517" s="32" t="s">
        <v>31</v>
      </c>
      <c r="E517" s="32">
        <v>1</v>
      </c>
      <c r="F517" s="144">
        <v>151</v>
      </c>
      <c r="G517" s="32" t="s">
        <v>30</v>
      </c>
      <c r="H517" s="32" t="s">
        <v>30</v>
      </c>
      <c r="I517" s="32" t="s">
        <v>30</v>
      </c>
      <c r="J517" s="32" t="s">
        <v>30</v>
      </c>
    </row>
    <row r="518" spans="1:10" ht="12.75" customHeight="1">
      <c r="A518" s="32" t="s">
        <v>1094</v>
      </c>
      <c r="B518" s="32" t="s">
        <v>1109</v>
      </c>
      <c r="C518" s="32" t="s">
        <v>1110</v>
      </c>
      <c r="D518" s="32" t="s">
        <v>31</v>
      </c>
      <c r="E518" s="32">
        <v>1</v>
      </c>
      <c r="F518" s="144">
        <v>181</v>
      </c>
      <c r="G518" s="32" t="s">
        <v>30</v>
      </c>
      <c r="H518" s="32" t="s">
        <v>30</v>
      </c>
      <c r="I518" s="32" t="s">
        <v>30</v>
      </c>
      <c r="J518" s="32" t="s">
        <v>30</v>
      </c>
    </row>
    <row r="519" spans="1:10" ht="12.75" customHeight="1">
      <c r="A519" s="32" t="s">
        <v>1094</v>
      </c>
      <c r="B519" s="32" t="s">
        <v>1111</v>
      </c>
      <c r="C519" s="32" t="s">
        <v>1112</v>
      </c>
      <c r="D519" s="32" t="s">
        <v>31</v>
      </c>
      <c r="E519" s="32">
        <v>1</v>
      </c>
      <c r="F519" s="144">
        <v>3299</v>
      </c>
      <c r="G519" s="32" t="s">
        <v>30</v>
      </c>
      <c r="H519" s="32" t="s">
        <v>30</v>
      </c>
      <c r="I519" s="32" t="s">
        <v>30</v>
      </c>
      <c r="J519" s="32" t="s">
        <v>30</v>
      </c>
    </row>
    <row r="520" spans="1:10" ht="12.75" customHeight="1">
      <c r="A520" s="32" t="s">
        <v>1094</v>
      </c>
      <c r="B520" s="32" t="s">
        <v>1113</v>
      </c>
      <c r="C520" s="32" t="s">
        <v>1114</v>
      </c>
      <c r="D520" s="32" t="s">
        <v>31</v>
      </c>
      <c r="E520" s="32">
        <v>1</v>
      </c>
      <c r="F520" s="144">
        <v>335</v>
      </c>
      <c r="G520" s="32" t="s">
        <v>30</v>
      </c>
      <c r="H520" s="32" t="s">
        <v>30</v>
      </c>
      <c r="I520" s="32" t="s">
        <v>30</v>
      </c>
      <c r="J520" s="32" t="s">
        <v>30</v>
      </c>
    </row>
    <row r="521" spans="1:10" ht="12.75" customHeight="1">
      <c r="A521" s="32" t="s">
        <v>1094</v>
      </c>
      <c r="B521" s="32" t="s">
        <v>1115</v>
      </c>
      <c r="C521" s="32" t="s">
        <v>1116</v>
      </c>
      <c r="D521" s="32" t="s">
        <v>31</v>
      </c>
      <c r="E521" s="32">
        <v>1</v>
      </c>
      <c r="F521" s="144">
        <v>1279</v>
      </c>
      <c r="G521" s="32" t="s">
        <v>30</v>
      </c>
      <c r="H521" s="32" t="s">
        <v>30</v>
      </c>
      <c r="I521" s="32" t="s">
        <v>30</v>
      </c>
      <c r="J521" s="32" t="s">
        <v>30</v>
      </c>
    </row>
    <row r="522" spans="1:10" ht="12.75" customHeight="1">
      <c r="A522" s="32" t="s">
        <v>1094</v>
      </c>
      <c r="B522" s="32" t="s">
        <v>1117</v>
      </c>
      <c r="C522" s="32" t="s">
        <v>1118</v>
      </c>
      <c r="D522" s="32" t="s">
        <v>31</v>
      </c>
      <c r="E522" s="32">
        <v>1</v>
      </c>
      <c r="F522" s="144">
        <v>3089</v>
      </c>
      <c r="G522" s="32" t="s">
        <v>30</v>
      </c>
      <c r="H522" s="32" t="s">
        <v>30</v>
      </c>
      <c r="I522" s="32" t="s">
        <v>30</v>
      </c>
      <c r="J522" s="32" t="s">
        <v>30</v>
      </c>
    </row>
    <row r="523" spans="1:10" ht="12.75" customHeight="1">
      <c r="A523" s="32" t="s">
        <v>1094</v>
      </c>
      <c r="B523" s="32" t="s">
        <v>1119</v>
      </c>
      <c r="C523" s="32" t="s">
        <v>1120</v>
      </c>
      <c r="D523" s="32" t="s">
        <v>31</v>
      </c>
      <c r="E523" s="32">
        <v>1</v>
      </c>
      <c r="F523" s="144">
        <v>4514</v>
      </c>
      <c r="G523" s="32" t="s">
        <v>30</v>
      </c>
      <c r="H523" s="32" t="s">
        <v>30</v>
      </c>
      <c r="I523" s="32" t="s">
        <v>30</v>
      </c>
      <c r="J523" s="32" t="s">
        <v>30</v>
      </c>
    </row>
    <row r="524" spans="1:10" ht="12.75" customHeight="1">
      <c r="A524" s="32" t="s">
        <v>1094</v>
      </c>
      <c r="B524" s="32" t="s">
        <v>1121</v>
      </c>
      <c r="C524" s="32" t="s">
        <v>1122</v>
      </c>
      <c r="D524" s="32" t="s">
        <v>31</v>
      </c>
      <c r="E524" s="32">
        <v>1</v>
      </c>
      <c r="F524" s="144">
        <v>11204</v>
      </c>
      <c r="G524" s="32" t="s">
        <v>30</v>
      </c>
      <c r="H524" s="32" t="s">
        <v>30</v>
      </c>
      <c r="I524" s="32" t="s">
        <v>30</v>
      </c>
      <c r="J524" s="32" t="s">
        <v>30</v>
      </c>
    </row>
    <row r="525" spans="1:10" ht="12.75" customHeight="1">
      <c r="A525" s="32" t="s">
        <v>1094</v>
      </c>
      <c r="B525" s="32" t="s">
        <v>1123</v>
      </c>
      <c r="C525" s="32" t="s">
        <v>1124</v>
      </c>
      <c r="D525" s="32" t="s">
        <v>31</v>
      </c>
      <c r="E525" s="32">
        <v>1</v>
      </c>
      <c r="F525" s="144">
        <v>5347</v>
      </c>
      <c r="G525" s="32" t="s">
        <v>30</v>
      </c>
      <c r="H525" s="32" t="s">
        <v>30</v>
      </c>
      <c r="I525" s="32" t="s">
        <v>30</v>
      </c>
      <c r="J525" s="32" t="s">
        <v>30</v>
      </c>
    </row>
    <row r="526" spans="1:10" ht="12.75" customHeight="1">
      <c r="A526" s="32" t="s">
        <v>1094</v>
      </c>
      <c r="B526" s="32" t="s">
        <v>1125</v>
      </c>
      <c r="C526" s="32" t="s">
        <v>1126</v>
      </c>
      <c r="D526" s="32" t="s">
        <v>31</v>
      </c>
      <c r="E526" s="32">
        <v>1</v>
      </c>
      <c r="F526" s="144">
        <v>41</v>
      </c>
      <c r="G526" s="32" t="s">
        <v>30</v>
      </c>
      <c r="H526" s="32" t="s">
        <v>30</v>
      </c>
      <c r="I526" s="32" t="s">
        <v>30</v>
      </c>
      <c r="J526" s="32" t="s">
        <v>30</v>
      </c>
    </row>
    <row r="527" spans="1:10" ht="12.75" customHeight="1">
      <c r="A527" s="32" t="s">
        <v>1094</v>
      </c>
      <c r="B527" s="32" t="s">
        <v>1127</v>
      </c>
      <c r="C527" s="32" t="s">
        <v>1128</v>
      </c>
      <c r="D527" s="32" t="s">
        <v>31</v>
      </c>
      <c r="E527" s="32">
        <v>1</v>
      </c>
      <c r="F527" s="144">
        <v>232</v>
      </c>
      <c r="G527" s="32" t="s">
        <v>30</v>
      </c>
      <c r="H527" s="32" t="s">
        <v>30</v>
      </c>
      <c r="I527" s="32" t="s">
        <v>30</v>
      </c>
      <c r="J527" s="32" t="s">
        <v>30</v>
      </c>
    </row>
    <row r="528" spans="1:10" ht="12.75" customHeight="1">
      <c r="A528" s="32" t="s">
        <v>1094</v>
      </c>
      <c r="B528" s="32" t="s">
        <v>1129</v>
      </c>
      <c r="C528" s="32" t="s">
        <v>1130</v>
      </c>
      <c r="D528" s="32" t="s">
        <v>31</v>
      </c>
      <c r="E528" s="32">
        <v>1</v>
      </c>
      <c r="F528" s="144">
        <v>434</v>
      </c>
      <c r="G528" s="32" t="s">
        <v>30</v>
      </c>
      <c r="H528" s="32" t="s">
        <v>30</v>
      </c>
      <c r="I528" s="32" t="s">
        <v>30</v>
      </c>
      <c r="J528" s="32" t="s">
        <v>30</v>
      </c>
    </row>
    <row r="529" spans="1:10" ht="12.75" customHeight="1">
      <c r="A529" s="32" t="s">
        <v>1094</v>
      </c>
      <c r="B529" s="32" t="s">
        <v>1131</v>
      </c>
      <c r="C529" s="32" t="s">
        <v>1132</v>
      </c>
      <c r="D529" s="32" t="s">
        <v>31</v>
      </c>
      <c r="E529" s="32">
        <v>1</v>
      </c>
      <c r="F529" s="144">
        <v>125</v>
      </c>
      <c r="G529" s="32" t="s">
        <v>30</v>
      </c>
      <c r="H529" s="32" t="s">
        <v>30</v>
      </c>
      <c r="I529" s="32" t="s">
        <v>30</v>
      </c>
      <c r="J529" s="32" t="s">
        <v>30</v>
      </c>
    </row>
    <row r="530" spans="1:10" ht="12.75" customHeight="1">
      <c r="A530" s="32" t="s">
        <v>1094</v>
      </c>
      <c r="B530" s="32" t="s">
        <v>1133</v>
      </c>
      <c r="C530" s="32" t="s">
        <v>1134</v>
      </c>
      <c r="D530" s="32" t="s">
        <v>31</v>
      </c>
      <c r="E530" s="32">
        <v>1</v>
      </c>
      <c r="F530" s="144">
        <v>1627</v>
      </c>
      <c r="G530" s="32" t="s">
        <v>30</v>
      </c>
      <c r="H530" s="32" t="s">
        <v>30</v>
      </c>
      <c r="I530" s="32" t="s">
        <v>30</v>
      </c>
      <c r="J530" s="32" t="s">
        <v>30</v>
      </c>
    </row>
    <row r="531" spans="1:10" ht="12.75" customHeight="1">
      <c r="A531" s="32" t="s">
        <v>1094</v>
      </c>
      <c r="B531" s="32" t="s">
        <v>1135</v>
      </c>
      <c r="C531" s="32" t="s">
        <v>1136</v>
      </c>
      <c r="D531" s="32" t="s">
        <v>31</v>
      </c>
      <c r="E531" s="32">
        <v>1</v>
      </c>
      <c r="F531" s="144">
        <v>42</v>
      </c>
      <c r="G531" s="32" t="s">
        <v>30</v>
      </c>
      <c r="H531" s="32" t="s">
        <v>30</v>
      </c>
      <c r="I531" s="32" t="s">
        <v>30</v>
      </c>
      <c r="J531" s="32" t="s">
        <v>30</v>
      </c>
    </row>
    <row r="532" spans="1:10" ht="12.75" customHeight="1">
      <c r="A532" s="32" t="s">
        <v>1094</v>
      </c>
      <c r="B532" s="32" t="s">
        <v>1137</v>
      </c>
      <c r="C532" s="32" t="s">
        <v>1138</v>
      </c>
      <c r="D532" s="32" t="s">
        <v>31</v>
      </c>
      <c r="E532" s="32">
        <v>1</v>
      </c>
      <c r="F532" s="144">
        <v>47</v>
      </c>
      <c r="G532" s="32" t="s">
        <v>30</v>
      </c>
      <c r="H532" s="32" t="s">
        <v>30</v>
      </c>
      <c r="I532" s="32" t="s">
        <v>30</v>
      </c>
      <c r="J532" s="32" t="s">
        <v>30</v>
      </c>
    </row>
    <row r="533" spans="1:10" ht="12.75" customHeight="1">
      <c r="A533" s="32" t="s">
        <v>1094</v>
      </c>
      <c r="B533" s="32" t="s">
        <v>1139</v>
      </c>
      <c r="C533" s="32" t="s">
        <v>1140</v>
      </c>
      <c r="D533" s="32" t="s">
        <v>31</v>
      </c>
      <c r="E533" s="32">
        <v>1</v>
      </c>
      <c r="F533" s="144">
        <v>510</v>
      </c>
      <c r="G533" s="32" t="s">
        <v>30</v>
      </c>
      <c r="H533" s="32" t="s">
        <v>30</v>
      </c>
      <c r="I533" s="32" t="s">
        <v>30</v>
      </c>
      <c r="J533" s="32" t="s">
        <v>30</v>
      </c>
    </row>
    <row r="534" spans="1:10" ht="12.75" customHeight="1">
      <c r="A534" s="32" t="s">
        <v>1094</v>
      </c>
      <c r="B534" s="32" t="s">
        <v>1141</v>
      </c>
      <c r="C534" s="32" t="s">
        <v>1142</v>
      </c>
      <c r="D534" s="32" t="s">
        <v>31</v>
      </c>
      <c r="E534" s="32">
        <v>1</v>
      </c>
      <c r="F534" s="144">
        <v>407</v>
      </c>
      <c r="G534" s="32" t="s">
        <v>30</v>
      </c>
      <c r="H534" s="32" t="s">
        <v>30</v>
      </c>
      <c r="I534" s="32" t="s">
        <v>30</v>
      </c>
      <c r="J534" s="32" t="s">
        <v>30</v>
      </c>
    </row>
    <row r="535" spans="1:10" ht="12.75" customHeight="1">
      <c r="A535" s="32" t="s">
        <v>1094</v>
      </c>
      <c r="B535" s="32" t="s">
        <v>1143</v>
      </c>
      <c r="C535" s="32" t="s">
        <v>1144</v>
      </c>
      <c r="D535" s="32" t="s">
        <v>31</v>
      </c>
      <c r="E535" s="32">
        <v>1</v>
      </c>
      <c r="F535" s="144">
        <v>350</v>
      </c>
      <c r="G535" s="32" t="s">
        <v>30</v>
      </c>
      <c r="H535" s="32" t="s">
        <v>30</v>
      </c>
      <c r="I535" s="32" t="s">
        <v>30</v>
      </c>
      <c r="J535" s="32" t="s">
        <v>30</v>
      </c>
    </row>
    <row r="536" spans="1:10" ht="12.75" customHeight="1">
      <c r="A536" s="32" t="s">
        <v>1094</v>
      </c>
      <c r="B536" s="32" t="s">
        <v>1145</v>
      </c>
      <c r="C536" s="32" t="s">
        <v>1146</v>
      </c>
      <c r="D536" s="32" t="s">
        <v>31</v>
      </c>
      <c r="E536" s="32">
        <v>1</v>
      </c>
      <c r="F536" s="144">
        <v>1035</v>
      </c>
      <c r="G536" s="32" t="s">
        <v>30</v>
      </c>
      <c r="H536" s="32" t="s">
        <v>30</v>
      </c>
      <c r="I536" s="32" t="s">
        <v>30</v>
      </c>
      <c r="J536" s="32" t="s">
        <v>30</v>
      </c>
    </row>
    <row r="537" spans="1:10" ht="12.75" customHeight="1">
      <c r="A537" s="32" t="s">
        <v>1094</v>
      </c>
      <c r="B537" s="32" t="s">
        <v>1147</v>
      </c>
      <c r="C537" s="32" t="s">
        <v>1148</v>
      </c>
      <c r="D537" s="32" t="s">
        <v>31</v>
      </c>
      <c r="E537" s="32">
        <v>1</v>
      </c>
      <c r="F537" s="144">
        <v>1439</v>
      </c>
      <c r="G537" s="32" t="s">
        <v>30</v>
      </c>
      <c r="H537" s="32" t="s">
        <v>30</v>
      </c>
      <c r="I537" s="32" t="s">
        <v>30</v>
      </c>
      <c r="J537" s="32" t="s">
        <v>30</v>
      </c>
    </row>
    <row r="538" spans="1:10" ht="12.75" customHeight="1">
      <c r="A538" s="32" t="s">
        <v>1094</v>
      </c>
      <c r="B538" s="32" t="s">
        <v>1149</v>
      </c>
      <c r="C538" s="32" t="s">
        <v>1150</v>
      </c>
      <c r="D538" s="32" t="s">
        <v>31</v>
      </c>
      <c r="E538" s="32">
        <v>1</v>
      </c>
      <c r="F538" s="144">
        <v>93</v>
      </c>
      <c r="G538" s="32" t="s">
        <v>30</v>
      </c>
      <c r="H538" s="32" t="s">
        <v>30</v>
      </c>
      <c r="I538" s="32" t="s">
        <v>30</v>
      </c>
      <c r="J538" s="32" t="s">
        <v>30</v>
      </c>
    </row>
    <row r="539" spans="1:10" ht="12.75" customHeight="1">
      <c r="A539" s="32" t="s">
        <v>1094</v>
      </c>
      <c r="B539" s="32" t="s">
        <v>1151</v>
      </c>
      <c r="C539" s="32" t="s">
        <v>1152</v>
      </c>
      <c r="D539" s="32" t="s">
        <v>31</v>
      </c>
      <c r="E539" s="32">
        <v>1</v>
      </c>
      <c r="F539" s="144">
        <v>252</v>
      </c>
      <c r="G539" s="32" t="s">
        <v>30</v>
      </c>
      <c r="H539" s="32" t="s">
        <v>30</v>
      </c>
      <c r="I539" s="32" t="s">
        <v>30</v>
      </c>
      <c r="J539" s="32" t="s">
        <v>30</v>
      </c>
    </row>
    <row r="540" spans="1:10" ht="12.75" customHeight="1">
      <c r="A540" s="32" t="s">
        <v>1094</v>
      </c>
      <c r="B540" s="32" t="s">
        <v>1153</v>
      </c>
      <c r="C540" s="32" t="s">
        <v>1154</v>
      </c>
      <c r="D540" s="32" t="s">
        <v>31</v>
      </c>
      <c r="E540" s="32">
        <v>1</v>
      </c>
      <c r="F540" s="144">
        <v>330</v>
      </c>
      <c r="G540" s="32" t="s">
        <v>30</v>
      </c>
      <c r="H540" s="32" t="s">
        <v>30</v>
      </c>
      <c r="I540" s="32" t="s">
        <v>30</v>
      </c>
      <c r="J540" s="32" t="s">
        <v>30</v>
      </c>
    </row>
    <row r="541" spans="1:10" ht="12.75" customHeight="1">
      <c r="A541" s="32" t="s">
        <v>1094</v>
      </c>
      <c r="B541" s="32" t="s">
        <v>1155</v>
      </c>
      <c r="C541" s="32" t="s">
        <v>1156</v>
      </c>
      <c r="D541" s="32" t="s">
        <v>31</v>
      </c>
      <c r="E541" s="32">
        <v>1</v>
      </c>
      <c r="F541" s="144">
        <v>1110</v>
      </c>
      <c r="G541" s="32" t="s">
        <v>30</v>
      </c>
      <c r="H541" s="32" t="s">
        <v>30</v>
      </c>
      <c r="I541" s="32" t="s">
        <v>30</v>
      </c>
      <c r="J541" s="32" t="s">
        <v>30</v>
      </c>
    </row>
    <row r="542" spans="1:10" ht="12.75" customHeight="1">
      <c r="A542" s="32" t="s">
        <v>1094</v>
      </c>
      <c r="B542" s="32" t="s">
        <v>1157</v>
      </c>
      <c r="C542" s="32" t="s">
        <v>1158</v>
      </c>
      <c r="D542" s="32" t="s">
        <v>31</v>
      </c>
      <c r="E542" s="32">
        <v>1</v>
      </c>
      <c r="F542" s="144">
        <v>509</v>
      </c>
      <c r="G542" s="32" t="s">
        <v>30</v>
      </c>
      <c r="H542" s="32" t="s">
        <v>30</v>
      </c>
      <c r="I542" s="32" t="s">
        <v>30</v>
      </c>
      <c r="J542" s="32" t="s">
        <v>30</v>
      </c>
    </row>
    <row r="543" spans="1:10" ht="12.75" customHeight="1">
      <c r="A543" s="35" t="s">
        <v>1094</v>
      </c>
      <c r="B543" s="35" t="s">
        <v>1159</v>
      </c>
      <c r="C543" s="35" t="s">
        <v>1160</v>
      </c>
      <c r="D543" s="35" t="s">
        <v>31</v>
      </c>
      <c r="E543" s="35">
        <v>1</v>
      </c>
      <c r="F543" s="154">
        <v>1719</v>
      </c>
      <c r="G543" s="35" t="s">
        <v>30</v>
      </c>
      <c r="H543" s="35" t="s">
        <v>30</v>
      </c>
      <c r="I543" s="35" t="s">
        <v>30</v>
      </c>
      <c r="J543" s="35" t="s">
        <v>30</v>
      </c>
    </row>
    <row r="544" spans="1:10" ht="12.75" customHeight="1">
      <c r="A544" s="56"/>
      <c r="B544" s="33">
        <f>COUNTA(B511:B543)</f>
        <v>33</v>
      </c>
      <c r="C544" s="32"/>
      <c r="D544" s="32"/>
      <c r="E544" s="79"/>
      <c r="F544" s="54">
        <f>SUM(F511:F543)</f>
        <v>50330</v>
      </c>
      <c r="G544" s="32"/>
      <c r="H544" s="32"/>
      <c r="I544" s="32"/>
      <c r="J544" s="32"/>
    </row>
    <row r="545" spans="1:10" ht="12.75" customHeight="1">
      <c r="A545" s="56"/>
      <c r="B545" s="33"/>
      <c r="C545" s="32"/>
      <c r="D545" s="32"/>
      <c r="E545" s="79"/>
      <c r="F545" s="54"/>
      <c r="G545" s="32"/>
      <c r="H545" s="32"/>
      <c r="I545" s="32"/>
      <c r="J545" s="32"/>
    </row>
    <row r="546" spans="1:10" ht="18" customHeight="1">
      <c r="A546" s="32" t="s">
        <v>1161</v>
      </c>
      <c r="B546" s="32" t="s">
        <v>1162</v>
      </c>
      <c r="C546" s="32" t="s">
        <v>1163</v>
      </c>
      <c r="D546" s="32" t="s">
        <v>31</v>
      </c>
      <c r="E546" s="32">
        <v>1</v>
      </c>
      <c r="F546" s="144">
        <v>5750</v>
      </c>
      <c r="G546" s="32" t="s">
        <v>30</v>
      </c>
      <c r="H546" s="32" t="s">
        <v>30</v>
      </c>
      <c r="I546" s="32" t="s">
        <v>30</v>
      </c>
      <c r="J546" s="32" t="s">
        <v>30</v>
      </c>
    </row>
    <row r="547" spans="1:10" ht="12.75" customHeight="1">
      <c r="A547" s="32" t="s">
        <v>1161</v>
      </c>
      <c r="B547" s="32" t="s">
        <v>1164</v>
      </c>
      <c r="C547" s="32" t="s">
        <v>1165</v>
      </c>
      <c r="D547" s="32" t="s">
        <v>31</v>
      </c>
      <c r="E547" s="32">
        <v>1</v>
      </c>
      <c r="F547" s="144">
        <v>15915</v>
      </c>
      <c r="G547" s="32" t="s">
        <v>30</v>
      </c>
      <c r="H547" s="32" t="s">
        <v>30</v>
      </c>
      <c r="I547" s="32" t="s">
        <v>30</v>
      </c>
      <c r="J547" s="32" t="s">
        <v>30</v>
      </c>
    </row>
    <row r="548" spans="1:10" ht="12.75" customHeight="1">
      <c r="A548" s="32" t="s">
        <v>1161</v>
      </c>
      <c r="B548" s="32" t="s">
        <v>1166</v>
      </c>
      <c r="C548" s="32" t="s">
        <v>1167</v>
      </c>
      <c r="D548" s="32" t="s">
        <v>31</v>
      </c>
      <c r="E548" s="32">
        <v>1</v>
      </c>
      <c r="F548" s="144">
        <v>3555</v>
      </c>
      <c r="G548" s="32" t="s">
        <v>30</v>
      </c>
      <c r="H548" s="32" t="s">
        <v>30</v>
      </c>
      <c r="I548" s="32" t="s">
        <v>30</v>
      </c>
      <c r="J548" s="32" t="s">
        <v>30</v>
      </c>
    </row>
    <row r="549" spans="1:10" ht="12.75" customHeight="1">
      <c r="A549" s="32" t="s">
        <v>1161</v>
      </c>
      <c r="B549" s="32" t="s">
        <v>1168</v>
      </c>
      <c r="C549" s="32" t="s">
        <v>1169</v>
      </c>
      <c r="D549" s="32" t="s">
        <v>31</v>
      </c>
      <c r="E549" s="32">
        <v>1</v>
      </c>
      <c r="F549" s="144">
        <v>19918</v>
      </c>
      <c r="G549" s="32" t="s">
        <v>30</v>
      </c>
      <c r="H549" s="32" t="s">
        <v>30</v>
      </c>
      <c r="I549" s="32" t="s">
        <v>30</v>
      </c>
      <c r="J549" s="32" t="s">
        <v>30</v>
      </c>
    </row>
    <row r="550" spans="1:10" ht="12.75" customHeight="1">
      <c r="A550" s="32" t="s">
        <v>1161</v>
      </c>
      <c r="B550" s="32" t="s">
        <v>1170</v>
      </c>
      <c r="C550" s="32" t="s">
        <v>1171</v>
      </c>
      <c r="D550" s="32" t="s">
        <v>31</v>
      </c>
      <c r="E550" s="32">
        <v>1</v>
      </c>
      <c r="F550" s="144">
        <v>8746</v>
      </c>
      <c r="G550" s="32" t="s">
        <v>30</v>
      </c>
      <c r="H550" s="32" t="s">
        <v>30</v>
      </c>
      <c r="I550" s="32" t="s">
        <v>30</v>
      </c>
      <c r="J550" s="32" t="s">
        <v>30</v>
      </c>
    </row>
    <row r="551" spans="1:10" ht="12.75" customHeight="1">
      <c r="A551" s="32" t="s">
        <v>1161</v>
      </c>
      <c r="B551" s="32" t="s">
        <v>1172</v>
      </c>
      <c r="C551" s="32" t="s">
        <v>1173</v>
      </c>
      <c r="D551" s="32" t="s">
        <v>31</v>
      </c>
      <c r="E551" s="32">
        <v>1</v>
      </c>
      <c r="F551" s="144">
        <v>2933</v>
      </c>
      <c r="G551" s="32" t="s">
        <v>30</v>
      </c>
      <c r="H551" s="32" t="s">
        <v>30</v>
      </c>
      <c r="I551" s="32" t="s">
        <v>30</v>
      </c>
      <c r="J551" s="32" t="s">
        <v>30</v>
      </c>
    </row>
    <row r="552" spans="1:10" ht="12.75" customHeight="1">
      <c r="A552" s="32" t="s">
        <v>1161</v>
      </c>
      <c r="B552" s="32" t="s">
        <v>1174</v>
      </c>
      <c r="C552" s="32" t="s">
        <v>1175</v>
      </c>
      <c r="D552" s="32" t="s">
        <v>31</v>
      </c>
      <c r="E552" s="32">
        <v>1</v>
      </c>
      <c r="F552" s="144">
        <v>5904</v>
      </c>
      <c r="G552" s="32" t="s">
        <v>30</v>
      </c>
      <c r="H552" s="32" t="s">
        <v>30</v>
      </c>
      <c r="I552" s="32" t="s">
        <v>30</v>
      </c>
      <c r="J552" s="32" t="s">
        <v>30</v>
      </c>
    </row>
    <row r="553" spans="1:10" ht="12.75" customHeight="1">
      <c r="A553" s="35" t="s">
        <v>1161</v>
      </c>
      <c r="B553" s="35" t="s">
        <v>1176</v>
      </c>
      <c r="C553" s="35" t="s">
        <v>1177</v>
      </c>
      <c r="D553" s="35" t="s">
        <v>31</v>
      </c>
      <c r="E553" s="35">
        <v>1</v>
      </c>
      <c r="F553" s="154">
        <v>9985</v>
      </c>
      <c r="G553" s="35" t="s">
        <v>30</v>
      </c>
      <c r="H553" s="35" t="s">
        <v>30</v>
      </c>
      <c r="I553" s="35" t="s">
        <v>30</v>
      </c>
      <c r="J553" s="35" t="s">
        <v>30</v>
      </c>
    </row>
    <row r="554" spans="1:10" ht="12.75" customHeight="1">
      <c r="A554" s="56"/>
      <c r="B554" s="33">
        <f>COUNTA(B546:B553)</f>
        <v>8</v>
      </c>
      <c r="C554" s="32"/>
      <c r="D554" s="32"/>
      <c r="E554" s="79"/>
      <c r="F554" s="54">
        <f>SUM(F546:F553)</f>
        <v>72706</v>
      </c>
      <c r="G554" s="32"/>
      <c r="H554" s="32"/>
      <c r="I554" s="32"/>
      <c r="J554" s="32"/>
    </row>
    <row r="555" spans="1:10" ht="12.75" customHeight="1">
      <c r="A555" s="56"/>
      <c r="B555" s="33"/>
      <c r="C555" s="32"/>
      <c r="D555" s="32"/>
      <c r="E555" s="79"/>
      <c r="F555" s="54"/>
      <c r="G555" s="32"/>
      <c r="H555" s="32"/>
      <c r="I555" s="32"/>
      <c r="J555" s="32"/>
    </row>
    <row r="556" spans="1:10" ht="12.75" customHeight="1">
      <c r="A556" s="32" t="s">
        <v>1178</v>
      </c>
      <c r="B556" s="32" t="s">
        <v>1179</v>
      </c>
      <c r="C556" s="32" t="s">
        <v>1180</v>
      </c>
      <c r="D556" s="32" t="s">
        <v>31</v>
      </c>
      <c r="E556" s="32">
        <v>1</v>
      </c>
      <c r="F556" s="144">
        <v>3193</v>
      </c>
      <c r="G556" s="32" t="s">
        <v>30</v>
      </c>
      <c r="H556" s="32" t="s">
        <v>30</v>
      </c>
      <c r="I556" s="32" t="s">
        <v>30</v>
      </c>
      <c r="J556" s="32" t="s">
        <v>30</v>
      </c>
    </row>
    <row r="557" spans="1:10" ht="12.75" customHeight="1">
      <c r="A557" s="32" t="s">
        <v>1178</v>
      </c>
      <c r="B557" s="32" t="s">
        <v>1181</v>
      </c>
      <c r="C557" s="32" t="s">
        <v>1182</v>
      </c>
      <c r="D557" s="32" t="s">
        <v>31</v>
      </c>
      <c r="E557" s="32">
        <v>1</v>
      </c>
      <c r="F557" s="144">
        <v>1051</v>
      </c>
      <c r="G557" s="32" t="s">
        <v>30</v>
      </c>
      <c r="H557" s="32" t="s">
        <v>30</v>
      </c>
      <c r="I557" s="32" t="s">
        <v>30</v>
      </c>
      <c r="J557" s="32" t="s">
        <v>30</v>
      </c>
    </row>
    <row r="558" spans="1:10" ht="12.75" customHeight="1">
      <c r="A558" s="32" t="s">
        <v>1178</v>
      </c>
      <c r="B558" s="32" t="s">
        <v>1183</v>
      </c>
      <c r="C558" s="32" t="s">
        <v>1184</v>
      </c>
      <c r="D558" s="32" t="s">
        <v>31</v>
      </c>
      <c r="E558" s="32">
        <v>1</v>
      </c>
      <c r="F558" s="144">
        <v>13410</v>
      </c>
      <c r="G558" s="32" t="s">
        <v>30</v>
      </c>
      <c r="H558" s="32" t="s">
        <v>30</v>
      </c>
      <c r="I558" s="32" t="s">
        <v>30</v>
      </c>
      <c r="J558" s="32" t="s">
        <v>30</v>
      </c>
    </row>
    <row r="559" spans="1:10" ht="12.75" customHeight="1">
      <c r="A559" s="32" t="s">
        <v>1178</v>
      </c>
      <c r="B559" s="32" t="s">
        <v>1185</v>
      </c>
      <c r="C559" s="32" t="s">
        <v>1186</v>
      </c>
      <c r="D559" s="32" t="s">
        <v>31</v>
      </c>
      <c r="E559" s="32">
        <v>1</v>
      </c>
      <c r="F559" s="144">
        <v>467</v>
      </c>
      <c r="G559" s="32" t="s">
        <v>30</v>
      </c>
      <c r="H559" s="32" t="s">
        <v>30</v>
      </c>
      <c r="I559" s="32" t="s">
        <v>30</v>
      </c>
      <c r="J559" s="32" t="s">
        <v>30</v>
      </c>
    </row>
    <row r="560" spans="1:10" ht="12.75" customHeight="1">
      <c r="A560" s="32" t="s">
        <v>1178</v>
      </c>
      <c r="B560" s="32" t="s">
        <v>1187</v>
      </c>
      <c r="C560" s="32" t="s">
        <v>1188</v>
      </c>
      <c r="D560" s="32" t="s">
        <v>31</v>
      </c>
      <c r="E560" s="32">
        <v>1</v>
      </c>
      <c r="F560" s="144">
        <v>256</v>
      </c>
      <c r="G560" s="32" t="s">
        <v>30</v>
      </c>
      <c r="H560" s="32" t="s">
        <v>30</v>
      </c>
      <c r="I560" s="32" t="s">
        <v>30</v>
      </c>
      <c r="J560" s="32" t="s">
        <v>30</v>
      </c>
    </row>
    <row r="561" spans="1:10" ht="12.75" customHeight="1">
      <c r="A561" s="32" t="s">
        <v>1178</v>
      </c>
      <c r="B561" s="32" t="s">
        <v>1189</v>
      </c>
      <c r="C561" s="32" t="s">
        <v>1190</v>
      </c>
      <c r="D561" s="32" t="s">
        <v>31</v>
      </c>
      <c r="E561" s="32">
        <v>1</v>
      </c>
      <c r="F561" s="144">
        <v>1115</v>
      </c>
      <c r="G561" s="32" t="s">
        <v>30</v>
      </c>
      <c r="H561" s="32" t="s">
        <v>30</v>
      </c>
      <c r="I561" s="32" t="s">
        <v>30</v>
      </c>
      <c r="J561" s="32" t="s">
        <v>30</v>
      </c>
    </row>
    <row r="562" spans="1:10" ht="12.75" customHeight="1">
      <c r="A562" s="32" t="s">
        <v>1178</v>
      </c>
      <c r="B562" s="32" t="s">
        <v>1191</v>
      </c>
      <c r="C562" s="32" t="s">
        <v>1192</v>
      </c>
      <c r="D562" s="32" t="s">
        <v>31</v>
      </c>
      <c r="E562" s="32">
        <v>1</v>
      </c>
      <c r="F562" s="144">
        <v>2952</v>
      </c>
      <c r="G562" s="32" t="s">
        <v>30</v>
      </c>
      <c r="H562" s="32" t="s">
        <v>30</v>
      </c>
      <c r="I562" s="32" t="s">
        <v>30</v>
      </c>
      <c r="J562" s="32" t="s">
        <v>30</v>
      </c>
    </row>
    <row r="563" spans="1:10" ht="12.75" customHeight="1">
      <c r="A563" s="32" t="s">
        <v>1178</v>
      </c>
      <c r="B563" s="32" t="s">
        <v>1193</v>
      </c>
      <c r="C563" s="32" t="s">
        <v>1194</v>
      </c>
      <c r="D563" s="32" t="s">
        <v>31</v>
      </c>
      <c r="E563" s="32">
        <v>1</v>
      </c>
      <c r="F563" s="144">
        <v>143</v>
      </c>
      <c r="G563" s="32" t="s">
        <v>30</v>
      </c>
      <c r="H563" s="32" t="s">
        <v>30</v>
      </c>
      <c r="I563" s="32" t="s">
        <v>30</v>
      </c>
      <c r="J563" s="32" t="s">
        <v>30</v>
      </c>
    </row>
    <row r="564" spans="1:10" ht="12.75" customHeight="1">
      <c r="A564" s="32" t="s">
        <v>1178</v>
      </c>
      <c r="B564" s="32" t="s">
        <v>1195</v>
      </c>
      <c r="C564" s="32" t="s">
        <v>1196</v>
      </c>
      <c r="D564" s="32" t="s">
        <v>31</v>
      </c>
      <c r="E564" s="32">
        <v>1</v>
      </c>
      <c r="F564" s="144">
        <v>465</v>
      </c>
      <c r="G564" s="32" t="s">
        <v>30</v>
      </c>
      <c r="H564" s="32" t="s">
        <v>30</v>
      </c>
      <c r="I564" s="32" t="s">
        <v>30</v>
      </c>
      <c r="J564" s="32" t="s">
        <v>30</v>
      </c>
    </row>
    <row r="565" spans="1:10" ht="12.75" customHeight="1">
      <c r="A565" s="32" t="s">
        <v>1178</v>
      </c>
      <c r="B565" s="32" t="s">
        <v>1197</v>
      </c>
      <c r="C565" s="32" t="s">
        <v>1198</v>
      </c>
      <c r="D565" s="32" t="s">
        <v>31</v>
      </c>
      <c r="E565" s="32">
        <v>1</v>
      </c>
      <c r="F565" s="144">
        <v>158</v>
      </c>
      <c r="G565" s="32" t="s">
        <v>30</v>
      </c>
      <c r="H565" s="32" t="s">
        <v>30</v>
      </c>
      <c r="I565" s="32" t="s">
        <v>30</v>
      </c>
      <c r="J565" s="32" t="s">
        <v>30</v>
      </c>
    </row>
    <row r="566" spans="1:10" ht="12.75" customHeight="1">
      <c r="A566" s="32" t="s">
        <v>1178</v>
      </c>
      <c r="B566" s="32" t="s">
        <v>1199</v>
      </c>
      <c r="C566" s="32" t="s">
        <v>1200</v>
      </c>
      <c r="D566" s="32" t="s">
        <v>31</v>
      </c>
      <c r="E566" s="32">
        <v>1</v>
      </c>
      <c r="F566" s="144">
        <v>250</v>
      </c>
      <c r="G566" s="32" t="s">
        <v>30</v>
      </c>
      <c r="H566" s="32" t="s">
        <v>30</v>
      </c>
      <c r="I566" s="32" t="s">
        <v>30</v>
      </c>
      <c r="J566" s="32" t="s">
        <v>30</v>
      </c>
    </row>
    <row r="567" spans="1:10" ht="12.75" customHeight="1">
      <c r="A567" s="32" t="s">
        <v>1178</v>
      </c>
      <c r="B567" s="32" t="s">
        <v>1201</v>
      </c>
      <c r="C567" s="32" t="s">
        <v>1202</v>
      </c>
      <c r="D567" s="32" t="s">
        <v>31</v>
      </c>
      <c r="E567" s="32">
        <v>1</v>
      </c>
      <c r="F567" s="144">
        <v>44</v>
      </c>
      <c r="G567" s="32" t="s">
        <v>30</v>
      </c>
      <c r="H567" s="32" t="s">
        <v>30</v>
      </c>
      <c r="I567" s="32" t="s">
        <v>30</v>
      </c>
      <c r="J567" s="32" t="s">
        <v>30</v>
      </c>
    </row>
    <row r="568" spans="1:10" ht="12.75" customHeight="1">
      <c r="A568" s="32" t="s">
        <v>1178</v>
      </c>
      <c r="B568" s="32" t="s">
        <v>1203</v>
      </c>
      <c r="C568" s="32" t="s">
        <v>1204</v>
      </c>
      <c r="D568" s="32" t="s">
        <v>31</v>
      </c>
      <c r="E568" s="32">
        <v>1</v>
      </c>
      <c r="F568" s="144">
        <v>791</v>
      </c>
      <c r="G568" s="32" t="s">
        <v>30</v>
      </c>
      <c r="H568" s="32" t="s">
        <v>30</v>
      </c>
      <c r="I568" s="32" t="s">
        <v>30</v>
      </c>
      <c r="J568" s="32" t="s">
        <v>30</v>
      </c>
    </row>
    <row r="569" spans="1:10" ht="12.75" customHeight="1">
      <c r="A569" s="32" t="s">
        <v>1178</v>
      </c>
      <c r="B569" s="32" t="s">
        <v>1205</v>
      </c>
      <c r="C569" s="32" t="s">
        <v>1206</v>
      </c>
      <c r="D569" s="32" t="s">
        <v>31</v>
      </c>
      <c r="E569" s="32">
        <v>1</v>
      </c>
      <c r="F569" s="144">
        <v>169</v>
      </c>
      <c r="G569" s="32" t="s">
        <v>30</v>
      </c>
      <c r="H569" s="32" t="s">
        <v>30</v>
      </c>
      <c r="I569" s="32" t="s">
        <v>30</v>
      </c>
      <c r="J569" s="32" t="s">
        <v>30</v>
      </c>
    </row>
    <row r="570" spans="1:10" ht="12.75" customHeight="1">
      <c r="A570" s="32" t="s">
        <v>1178</v>
      </c>
      <c r="B570" s="32" t="s">
        <v>1207</v>
      </c>
      <c r="C570" s="32" t="s">
        <v>1208</v>
      </c>
      <c r="D570" s="32" t="s">
        <v>31</v>
      </c>
      <c r="E570" s="32">
        <v>1</v>
      </c>
      <c r="F570" s="144">
        <v>2895</v>
      </c>
      <c r="G570" s="32" t="s">
        <v>30</v>
      </c>
      <c r="H570" s="32" t="s">
        <v>30</v>
      </c>
      <c r="I570" s="32" t="s">
        <v>30</v>
      </c>
      <c r="J570" s="32" t="s">
        <v>30</v>
      </c>
    </row>
    <row r="571" spans="1:10" ht="12.75" customHeight="1">
      <c r="A571" s="32" t="s">
        <v>1178</v>
      </c>
      <c r="B571" s="32" t="s">
        <v>1209</v>
      </c>
      <c r="C571" s="32" t="s">
        <v>1210</v>
      </c>
      <c r="D571" s="32" t="s">
        <v>31</v>
      </c>
      <c r="E571" s="32">
        <v>1</v>
      </c>
      <c r="F571" s="144">
        <v>511</v>
      </c>
      <c r="G571" s="32" t="s">
        <v>30</v>
      </c>
      <c r="H571" s="32" t="s">
        <v>30</v>
      </c>
      <c r="I571" s="32" t="s">
        <v>30</v>
      </c>
      <c r="J571" s="32" t="s">
        <v>30</v>
      </c>
    </row>
    <row r="572" spans="1:10" ht="12.75" customHeight="1">
      <c r="A572" s="32" t="s">
        <v>1178</v>
      </c>
      <c r="B572" s="32" t="s">
        <v>1211</v>
      </c>
      <c r="C572" s="32" t="s">
        <v>1212</v>
      </c>
      <c r="D572" s="32" t="s">
        <v>31</v>
      </c>
      <c r="E572" s="32">
        <v>1</v>
      </c>
      <c r="F572" s="144">
        <v>1038</v>
      </c>
      <c r="G572" s="32" t="s">
        <v>30</v>
      </c>
      <c r="H572" s="32" t="s">
        <v>30</v>
      </c>
      <c r="I572" s="32" t="s">
        <v>30</v>
      </c>
      <c r="J572" s="32" t="s">
        <v>30</v>
      </c>
    </row>
    <row r="573" spans="1:10" ht="12.75" customHeight="1">
      <c r="A573" s="32" t="s">
        <v>1178</v>
      </c>
      <c r="B573" s="32" t="s">
        <v>1213</v>
      </c>
      <c r="C573" s="32" t="s">
        <v>1214</v>
      </c>
      <c r="D573" s="32" t="s">
        <v>31</v>
      </c>
      <c r="E573" s="32">
        <v>1</v>
      </c>
      <c r="F573" s="144">
        <v>891</v>
      </c>
      <c r="G573" s="32" t="s">
        <v>30</v>
      </c>
      <c r="H573" s="32" t="s">
        <v>30</v>
      </c>
      <c r="I573" s="32" t="s">
        <v>30</v>
      </c>
      <c r="J573" s="32" t="s">
        <v>30</v>
      </c>
    </row>
    <row r="574" spans="1:10" ht="12.75" customHeight="1">
      <c r="A574" s="32" t="s">
        <v>1178</v>
      </c>
      <c r="B574" s="32" t="s">
        <v>1215</v>
      </c>
      <c r="C574" s="32" t="s">
        <v>1216</v>
      </c>
      <c r="D574" s="32" t="s">
        <v>31</v>
      </c>
      <c r="E574" s="32">
        <v>1</v>
      </c>
      <c r="F574" s="144">
        <v>139</v>
      </c>
      <c r="G574" s="32" t="s">
        <v>30</v>
      </c>
      <c r="H574" s="32" t="s">
        <v>30</v>
      </c>
      <c r="I574" s="32" t="s">
        <v>30</v>
      </c>
      <c r="J574" s="32" t="s">
        <v>30</v>
      </c>
    </row>
    <row r="575" spans="1:10" ht="12.75" customHeight="1">
      <c r="A575" s="32" t="s">
        <v>1178</v>
      </c>
      <c r="B575" s="32" t="s">
        <v>1217</v>
      </c>
      <c r="C575" s="32" t="s">
        <v>1218</v>
      </c>
      <c r="D575" s="32" t="s">
        <v>31</v>
      </c>
      <c r="E575" s="32">
        <v>1</v>
      </c>
      <c r="F575" s="144">
        <v>294</v>
      </c>
      <c r="G575" s="32" t="s">
        <v>30</v>
      </c>
      <c r="H575" s="32" t="s">
        <v>30</v>
      </c>
      <c r="I575" s="32" t="s">
        <v>30</v>
      </c>
      <c r="J575" s="32" t="s">
        <v>30</v>
      </c>
    </row>
    <row r="576" spans="1:10" ht="12.75" customHeight="1">
      <c r="A576" s="32" t="s">
        <v>1178</v>
      </c>
      <c r="B576" s="32" t="s">
        <v>1219</v>
      </c>
      <c r="C576" s="32" t="s">
        <v>1220</v>
      </c>
      <c r="D576" s="32" t="s">
        <v>31</v>
      </c>
      <c r="E576" s="32">
        <v>1</v>
      </c>
      <c r="F576" s="144">
        <v>42</v>
      </c>
      <c r="G576" s="32" t="s">
        <v>30</v>
      </c>
      <c r="H576" s="32" t="s">
        <v>30</v>
      </c>
      <c r="I576" s="32" t="s">
        <v>30</v>
      </c>
      <c r="J576" s="32" t="s">
        <v>30</v>
      </c>
    </row>
    <row r="577" spans="1:10" ht="12.75" customHeight="1">
      <c r="A577" s="32" t="s">
        <v>1178</v>
      </c>
      <c r="B577" s="32" t="s">
        <v>1221</v>
      </c>
      <c r="C577" s="32" t="s">
        <v>1222</v>
      </c>
      <c r="D577" s="32" t="s">
        <v>31</v>
      </c>
      <c r="E577" s="32">
        <v>1</v>
      </c>
      <c r="F577" s="144">
        <v>403</v>
      </c>
      <c r="G577" s="32" t="s">
        <v>30</v>
      </c>
      <c r="H577" s="32" t="s">
        <v>30</v>
      </c>
      <c r="I577" s="32" t="s">
        <v>30</v>
      </c>
      <c r="J577" s="32" t="s">
        <v>30</v>
      </c>
    </row>
    <row r="578" spans="1:10" ht="12.75" customHeight="1">
      <c r="A578" s="32" t="s">
        <v>1178</v>
      </c>
      <c r="B578" s="32" t="s">
        <v>1223</v>
      </c>
      <c r="C578" s="32" t="s">
        <v>1224</v>
      </c>
      <c r="D578" s="32" t="s">
        <v>31</v>
      </c>
      <c r="E578" s="32">
        <v>1</v>
      </c>
      <c r="F578" s="144">
        <v>199</v>
      </c>
      <c r="G578" s="32" t="s">
        <v>30</v>
      </c>
      <c r="H578" s="32" t="s">
        <v>30</v>
      </c>
      <c r="I578" s="32" t="s">
        <v>30</v>
      </c>
      <c r="J578" s="32" t="s">
        <v>30</v>
      </c>
    </row>
    <row r="579" spans="1:10" ht="12.75" customHeight="1">
      <c r="A579" s="32" t="s">
        <v>1178</v>
      </c>
      <c r="B579" s="32" t="s">
        <v>1225</v>
      </c>
      <c r="C579" s="32" t="s">
        <v>1226</v>
      </c>
      <c r="D579" s="32" t="s">
        <v>31</v>
      </c>
      <c r="E579" s="32">
        <v>1</v>
      </c>
      <c r="F579" s="144">
        <v>3197</v>
      </c>
      <c r="G579" s="32" t="s">
        <v>30</v>
      </c>
      <c r="H579" s="32" t="s">
        <v>30</v>
      </c>
      <c r="I579" s="32" t="s">
        <v>30</v>
      </c>
      <c r="J579" s="32" t="s">
        <v>30</v>
      </c>
    </row>
    <row r="580" spans="1:10" ht="12.75" customHeight="1">
      <c r="A580" s="35" t="s">
        <v>1178</v>
      </c>
      <c r="B580" s="35" t="s">
        <v>1227</v>
      </c>
      <c r="C580" s="35" t="s">
        <v>1228</v>
      </c>
      <c r="D580" s="35" t="s">
        <v>31</v>
      </c>
      <c r="E580" s="35">
        <v>1</v>
      </c>
      <c r="F580" s="154">
        <v>1068</v>
      </c>
      <c r="G580" s="35" t="s">
        <v>30</v>
      </c>
      <c r="H580" s="35" t="s">
        <v>30</v>
      </c>
      <c r="I580" s="35" t="s">
        <v>30</v>
      </c>
      <c r="J580" s="35" t="s">
        <v>30</v>
      </c>
    </row>
    <row r="581" spans="1:10" ht="12.75" customHeight="1">
      <c r="A581" s="56"/>
      <c r="B581" s="33">
        <f>COUNTA(B556:B580)</f>
        <v>25</v>
      </c>
      <c r="C581" s="32"/>
      <c r="D581" s="32"/>
      <c r="E581" s="79"/>
      <c r="F581" s="54">
        <f>SUM(F556:F580)</f>
        <v>35141</v>
      </c>
      <c r="G581" s="32"/>
      <c r="H581" s="32"/>
      <c r="I581" s="32"/>
      <c r="J581" s="32"/>
    </row>
    <row r="582" spans="1:10" ht="12.75" customHeight="1">
      <c r="A582" s="56"/>
      <c r="B582" s="33"/>
      <c r="C582" s="32"/>
      <c r="D582" s="32"/>
      <c r="E582" s="79"/>
      <c r="F582" s="54"/>
      <c r="G582" s="32"/>
      <c r="H582" s="32"/>
      <c r="I582" s="32"/>
      <c r="J582" s="32"/>
    </row>
    <row r="583" spans="1:10" ht="12.75" customHeight="1">
      <c r="A583" s="32" t="s">
        <v>1229</v>
      </c>
      <c r="B583" s="32" t="s">
        <v>1230</v>
      </c>
      <c r="C583" s="32" t="s">
        <v>1231</v>
      </c>
      <c r="D583" s="32" t="s">
        <v>303</v>
      </c>
      <c r="E583" s="32">
        <v>1</v>
      </c>
      <c r="F583" s="144">
        <v>851</v>
      </c>
      <c r="G583" s="32" t="s">
        <v>30</v>
      </c>
      <c r="H583" s="32" t="s">
        <v>30</v>
      </c>
      <c r="I583" s="32" t="s">
        <v>30</v>
      </c>
      <c r="J583" s="32" t="s">
        <v>30</v>
      </c>
    </row>
    <row r="584" spans="1:10" ht="12.75" customHeight="1">
      <c r="A584" s="32" t="s">
        <v>1229</v>
      </c>
      <c r="B584" s="32" t="s">
        <v>1232</v>
      </c>
      <c r="C584" s="32" t="s">
        <v>1233</v>
      </c>
      <c r="D584" s="32" t="s">
        <v>303</v>
      </c>
      <c r="E584" s="32">
        <v>1</v>
      </c>
      <c r="F584" s="144">
        <v>946</v>
      </c>
      <c r="G584" s="32" t="s">
        <v>30</v>
      </c>
      <c r="H584" s="32" t="s">
        <v>30</v>
      </c>
      <c r="I584" s="32" t="s">
        <v>30</v>
      </c>
      <c r="J584" s="32" t="s">
        <v>30</v>
      </c>
    </row>
    <row r="585" spans="1:10" ht="12.75" customHeight="1">
      <c r="A585" s="32" t="s">
        <v>1229</v>
      </c>
      <c r="B585" s="32" t="s">
        <v>1234</v>
      </c>
      <c r="C585" s="32" t="s">
        <v>1235</v>
      </c>
      <c r="D585" s="32" t="s">
        <v>303</v>
      </c>
      <c r="E585" s="32">
        <v>1</v>
      </c>
      <c r="F585" s="144">
        <v>682</v>
      </c>
      <c r="G585" s="32" t="s">
        <v>30</v>
      </c>
      <c r="H585" s="32" t="s">
        <v>30</v>
      </c>
      <c r="I585" s="32" t="s">
        <v>30</v>
      </c>
      <c r="J585" s="32" t="s">
        <v>30</v>
      </c>
    </row>
    <row r="586" spans="1:10" ht="12.75" customHeight="1">
      <c r="A586" s="32" t="s">
        <v>1229</v>
      </c>
      <c r="B586" s="32" t="s">
        <v>1236</v>
      </c>
      <c r="C586" s="32" t="s">
        <v>1237</v>
      </c>
      <c r="D586" s="32" t="s">
        <v>31</v>
      </c>
      <c r="E586" s="32">
        <v>1</v>
      </c>
      <c r="F586" s="144">
        <v>1112</v>
      </c>
      <c r="G586" s="32" t="s">
        <v>30</v>
      </c>
      <c r="H586" s="32" t="s">
        <v>30</v>
      </c>
      <c r="I586" s="32" t="s">
        <v>30</v>
      </c>
      <c r="J586" s="32" t="s">
        <v>30</v>
      </c>
    </row>
    <row r="587" spans="1:10" ht="12.75" customHeight="1">
      <c r="A587" s="35" t="s">
        <v>1229</v>
      </c>
      <c r="B587" s="35" t="s">
        <v>1238</v>
      </c>
      <c r="C587" s="35" t="s">
        <v>1239</v>
      </c>
      <c r="D587" s="35" t="s">
        <v>31</v>
      </c>
      <c r="E587" s="35">
        <v>1</v>
      </c>
      <c r="F587" s="154">
        <v>509</v>
      </c>
      <c r="G587" s="35" t="s">
        <v>30</v>
      </c>
      <c r="H587" s="35" t="s">
        <v>30</v>
      </c>
      <c r="I587" s="35" t="s">
        <v>30</v>
      </c>
      <c r="J587" s="35" t="s">
        <v>30</v>
      </c>
    </row>
    <row r="588" spans="1:10" ht="12.75" customHeight="1">
      <c r="A588" s="56"/>
      <c r="B588" s="33">
        <f>COUNTA(B583:B587)</f>
        <v>5</v>
      </c>
      <c r="C588" s="32"/>
      <c r="D588" s="32"/>
      <c r="E588" s="79"/>
      <c r="F588" s="54">
        <f>SUM(F583:F587)</f>
        <v>4100</v>
      </c>
      <c r="G588" s="32"/>
      <c r="H588" s="32"/>
      <c r="I588" s="32"/>
      <c r="J588" s="32"/>
    </row>
    <row r="589" spans="1:10" ht="12.75" customHeight="1">
      <c r="A589" s="56"/>
      <c r="B589" s="33"/>
      <c r="C589" s="32"/>
      <c r="D589" s="32"/>
      <c r="E589" s="79"/>
      <c r="F589" s="54"/>
      <c r="G589" s="32"/>
      <c r="H589" s="32"/>
      <c r="I589" s="32"/>
      <c r="J589" s="32"/>
    </row>
    <row r="590" spans="1:10" ht="12.75" customHeight="1">
      <c r="A590" s="32" t="s">
        <v>1240</v>
      </c>
      <c r="B590" s="32" t="s">
        <v>1241</v>
      </c>
      <c r="C590" s="32" t="s">
        <v>1242</v>
      </c>
      <c r="D590" s="32" t="s">
        <v>31</v>
      </c>
      <c r="E590" s="32">
        <v>1</v>
      </c>
      <c r="F590" s="144">
        <v>28056</v>
      </c>
      <c r="G590" s="32" t="s">
        <v>30</v>
      </c>
      <c r="H590" s="32" t="s">
        <v>30</v>
      </c>
      <c r="I590" s="32" t="s">
        <v>30</v>
      </c>
      <c r="J590" s="32" t="s">
        <v>30</v>
      </c>
    </row>
    <row r="591" spans="1:10" ht="12.75" customHeight="1">
      <c r="A591" s="32" t="s">
        <v>1240</v>
      </c>
      <c r="B591" s="32" t="s">
        <v>1243</v>
      </c>
      <c r="C591" s="32" t="s">
        <v>1244</v>
      </c>
      <c r="D591" s="32" t="s">
        <v>31</v>
      </c>
      <c r="E591" s="32">
        <v>1</v>
      </c>
      <c r="F591" s="144">
        <v>1681</v>
      </c>
      <c r="G591" s="32" t="s">
        <v>35</v>
      </c>
      <c r="H591" s="32" t="s">
        <v>35</v>
      </c>
      <c r="I591" s="32" t="s">
        <v>35</v>
      </c>
      <c r="J591" s="32" t="s">
        <v>35</v>
      </c>
    </row>
    <row r="592" spans="1:10" ht="12.75" customHeight="1">
      <c r="A592" s="32" t="s">
        <v>1240</v>
      </c>
      <c r="B592" s="32" t="s">
        <v>1245</v>
      </c>
      <c r="C592" s="32" t="s">
        <v>1246</v>
      </c>
      <c r="D592" s="32" t="s">
        <v>31</v>
      </c>
      <c r="E592" s="32">
        <v>1</v>
      </c>
      <c r="F592" s="144">
        <v>19949</v>
      </c>
      <c r="G592" s="32" t="s">
        <v>30</v>
      </c>
      <c r="H592" s="32" t="s">
        <v>30</v>
      </c>
      <c r="I592" s="32" t="s">
        <v>30</v>
      </c>
      <c r="J592" s="32" t="s">
        <v>30</v>
      </c>
    </row>
    <row r="593" spans="1:10" ht="12.75" customHeight="1">
      <c r="A593" s="32" t="s">
        <v>1240</v>
      </c>
      <c r="B593" s="32" t="s">
        <v>1247</v>
      </c>
      <c r="C593" s="32" t="s">
        <v>1248</v>
      </c>
      <c r="D593" s="32" t="s">
        <v>31</v>
      </c>
      <c r="E593" s="32">
        <v>1</v>
      </c>
      <c r="F593" s="144">
        <v>8667</v>
      </c>
      <c r="G593" s="32" t="s">
        <v>30</v>
      </c>
      <c r="H593" s="32" t="s">
        <v>30</v>
      </c>
      <c r="I593" s="32" t="s">
        <v>30</v>
      </c>
      <c r="J593" s="32" t="s">
        <v>30</v>
      </c>
    </row>
    <row r="594" spans="1:10" ht="12.75" customHeight="1">
      <c r="A594" s="32" t="s">
        <v>1240</v>
      </c>
      <c r="B594" s="32" t="s">
        <v>1249</v>
      </c>
      <c r="C594" s="32" t="s">
        <v>1250</v>
      </c>
      <c r="D594" s="32" t="s">
        <v>31</v>
      </c>
      <c r="E594" s="32">
        <v>1</v>
      </c>
      <c r="F594" s="144">
        <v>2872</v>
      </c>
      <c r="G594" s="32" t="s">
        <v>30</v>
      </c>
      <c r="H594" s="32" t="s">
        <v>30</v>
      </c>
      <c r="I594" s="32" t="s">
        <v>30</v>
      </c>
      <c r="J594" s="32" t="s">
        <v>30</v>
      </c>
    </row>
    <row r="595" spans="1:10" ht="12.75" customHeight="1">
      <c r="A595" s="32" t="s">
        <v>1240</v>
      </c>
      <c r="B595" s="32" t="s">
        <v>1251</v>
      </c>
      <c r="C595" s="32" t="s">
        <v>1252</v>
      </c>
      <c r="D595" s="32" t="s">
        <v>31</v>
      </c>
      <c r="E595" s="32">
        <v>1</v>
      </c>
      <c r="F595" s="144">
        <v>5739</v>
      </c>
      <c r="G595" s="32" t="s">
        <v>35</v>
      </c>
      <c r="H595" s="32" t="s">
        <v>35</v>
      </c>
      <c r="I595" s="32" t="s">
        <v>35</v>
      </c>
      <c r="J595" s="32" t="s">
        <v>35</v>
      </c>
    </row>
    <row r="596" spans="1:10" ht="12.75" customHeight="1">
      <c r="A596" s="32" t="s">
        <v>1240</v>
      </c>
      <c r="B596" s="32" t="s">
        <v>1253</v>
      </c>
      <c r="C596" s="32" t="s">
        <v>1254</v>
      </c>
      <c r="D596" s="32" t="s">
        <v>31</v>
      </c>
      <c r="E596" s="32">
        <v>1</v>
      </c>
      <c r="F596" s="144">
        <v>10097</v>
      </c>
      <c r="G596" s="32" t="s">
        <v>30</v>
      </c>
      <c r="H596" s="32" t="s">
        <v>30</v>
      </c>
      <c r="I596" s="32" t="s">
        <v>30</v>
      </c>
      <c r="J596" s="32" t="s">
        <v>30</v>
      </c>
    </row>
    <row r="597" spans="1:10" ht="12.75" customHeight="1">
      <c r="A597" s="32" t="s">
        <v>1240</v>
      </c>
      <c r="B597" s="32" t="s">
        <v>1255</v>
      </c>
      <c r="C597" s="32" t="s">
        <v>1256</v>
      </c>
      <c r="D597" s="32" t="s">
        <v>31</v>
      </c>
      <c r="E597" s="32">
        <v>1</v>
      </c>
      <c r="F597" s="144">
        <v>4140</v>
      </c>
      <c r="G597" s="32" t="s">
        <v>30</v>
      </c>
      <c r="H597" s="32" t="s">
        <v>30</v>
      </c>
      <c r="I597" s="32" t="s">
        <v>30</v>
      </c>
      <c r="J597" s="32" t="s">
        <v>30</v>
      </c>
    </row>
    <row r="598" spans="1:10" ht="12.75" customHeight="1">
      <c r="A598" s="32" t="s">
        <v>1240</v>
      </c>
      <c r="B598" s="32" t="s">
        <v>1257</v>
      </c>
      <c r="C598" s="32" t="s">
        <v>1258</v>
      </c>
      <c r="D598" s="32" t="s">
        <v>31</v>
      </c>
      <c r="E598" s="32">
        <v>1</v>
      </c>
      <c r="F598" s="144">
        <v>3330</v>
      </c>
      <c r="G598" s="32" t="s">
        <v>30</v>
      </c>
      <c r="H598" s="32" t="s">
        <v>30</v>
      </c>
      <c r="I598" s="32" t="s">
        <v>30</v>
      </c>
      <c r="J598" s="32" t="s">
        <v>30</v>
      </c>
    </row>
    <row r="599" spans="1:10" ht="12.75" customHeight="1">
      <c r="A599" s="32" t="s">
        <v>1240</v>
      </c>
      <c r="B599" s="32" t="s">
        <v>1259</v>
      </c>
      <c r="C599" s="32" t="s">
        <v>1260</v>
      </c>
      <c r="D599" s="32" t="s">
        <v>31</v>
      </c>
      <c r="E599" s="32">
        <v>1</v>
      </c>
      <c r="F599" s="144">
        <v>616</v>
      </c>
      <c r="G599" s="32" t="s">
        <v>30</v>
      </c>
      <c r="H599" s="32" t="s">
        <v>30</v>
      </c>
      <c r="I599" s="32" t="s">
        <v>30</v>
      </c>
      <c r="J599" s="32" t="s">
        <v>30</v>
      </c>
    </row>
    <row r="600" spans="1:10" ht="12.75" customHeight="1">
      <c r="A600" s="32" t="s">
        <v>1240</v>
      </c>
      <c r="B600" s="32" t="s">
        <v>1261</v>
      </c>
      <c r="C600" s="32" t="s">
        <v>1262</v>
      </c>
      <c r="D600" s="32" t="s">
        <v>31</v>
      </c>
      <c r="E600" s="32">
        <v>1</v>
      </c>
      <c r="F600" s="144">
        <v>4370</v>
      </c>
      <c r="G600" s="32" t="s">
        <v>30</v>
      </c>
      <c r="H600" s="32" t="s">
        <v>30</v>
      </c>
      <c r="I600" s="32" t="s">
        <v>30</v>
      </c>
      <c r="J600" s="32" t="s">
        <v>30</v>
      </c>
    </row>
    <row r="601" spans="1:10" ht="12.75" customHeight="1">
      <c r="A601" s="32" t="s">
        <v>1240</v>
      </c>
      <c r="B601" s="32" t="s">
        <v>1263</v>
      </c>
      <c r="C601" s="32" t="s">
        <v>1264</v>
      </c>
      <c r="D601" s="32" t="s">
        <v>31</v>
      </c>
      <c r="E601" s="32">
        <v>1</v>
      </c>
      <c r="F601" s="144">
        <v>2455</v>
      </c>
      <c r="G601" s="32" t="s">
        <v>30</v>
      </c>
      <c r="H601" s="32" t="s">
        <v>30</v>
      </c>
      <c r="I601" s="32" t="s">
        <v>30</v>
      </c>
      <c r="J601" s="32" t="s">
        <v>30</v>
      </c>
    </row>
    <row r="602" spans="1:10" ht="12.75" customHeight="1">
      <c r="A602" s="32" t="s">
        <v>1240</v>
      </c>
      <c r="B602" s="32" t="s">
        <v>1265</v>
      </c>
      <c r="C602" s="32" t="s">
        <v>1266</v>
      </c>
      <c r="D602" s="32" t="s">
        <v>31</v>
      </c>
      <c r="E602" s="32">
        <v>1</v>
      </c>
      <c r="F602" s="144">
        <v>3274</v>
      </c>
      <c r="G602" s="32" t="s">
        <v>30</v>
      </c>
      <c r="H602" s="32" t="s">
        <v>30</v>
      </c>
      <c r="I602" s="32" t="s">
        <v>30</v>
      </c>
      <c r="J602" s="32" t="s">
        <v>30</v>
      </c>
    </row>
    <row r="603" spans="1:10" ht="12.75" customHeight="1">
      <c r="A603" s="32" t="s">
        <v>1240</v>
      </c>
      <c r="B603" s="32" t="s">
        <v>1267</v>
      </c>
      <c r="C603" s="32" t="s">
        <v>1268</v>
      </c>
      <c r="D603" s="32" t="s">
        <v>31</v>
      </c>
      <c r="E603" s="32">
        <v>1</v>
      </c>
      <c r="F603" s="144">
        <v>590</v>
      </c>
      <c r="G603" s="32" t="s">
        <v>30</v>
      </c>
      <c r="H603" s="32" t="s">
        <v>30</v>
      </c>
      <c r="I603" s="32" t="s">
        <v>30</v>
      </c>
      <c r="J603" s="32" t="s">
        <v>30</v>
      </c>
    </row>
    <row r="604" spans="1:10" ht="12.75" customHeight="1">
      <c r="A604" s="32" t="s">
        <v>1240</v>
      </c>
      <c r="B604" s="32" t="s">
        <v>1269</v>
      </c>
      <c r="C604" s="32" t="s">
        <v>1270</v>
      </c>
      <c r="D604" s="32" t="s">
        <v>31</v>
      </c>
      <c r="E604" s="32">
        <v>1</v>
      </c>
      <c r="F604" s="144">
        <v>2775</v>
      </c>
      <c r="G604" s="32" t="s">
        <v>30</v>
      </c>
      <c r="H604" s="32" t="s">
        <v>30</v>
      </c>
      <c r="I604" s="32" t="s">
        <v>30</v>
      </c>
      <c r="J604" s="32" t="s">
        <v>30</v>
      </c>
    </row>
    <row r="605" spans="1:10" ht="12.75" customHeight="1">
      <c r="A605" s="35" t="s">
        <v>1240</v>
      </c>
      <c r="B605" s="35" t="s">
        <v>1271</v>
      </c>
      <c r="C605" s="35" t="s">
        <v>1272</v>
      </c>
      <c r="D605" s="35" t="s">
        <v>31</v>
      </c>
      <c r="E605" s="35">
        <v>1</v>
      </c>
      <c r="F605" s="154">
        <v>2038</v>
      </c>
      <c r="G605" s="35" t="s">
        <v>35</v>
      </c>
      <c r="H605" s="35" t="s">
        <v>35</v>
      </c>
      <c r="I605" s="35" t="s">
        <v>35</v>
      </c>
      <c r="J605" s="35" t="s">
        <v>35</v>
      </c>
    </row>
    <row r="606" spans="1:10" ht="12.75" customHeight="1">
      <c r="A606" s="56"/>
      <c r="B606" s="33">
        <f>COUNTA(B590:B605)</f>
        <v>16</v>
      </c>
      <c r="C606" s="32"/>
      <c r="D606" s="32"/>
      <c r="E606" s="79"/>
      <c r="F606" s="54">
        <f>SUM(F590:F605)</f>
        <v>100649</v>
      </c>
      <c r="G606" s="32"/>
      <c r="H606" s="32"/>
      <c r="I606" s="32"/>
      <c r="J606" s="32"/>
    </row>
    <row r="607" spans="1:10" ht="12.75" customHeight="1">
      <c r="A607" s="56"/>
      <c r="B607" s="33"/>
      <c r="C607" s="32"/>
      <c r="D607" s="32"/>
      <c r="E607" s="79"/>
      <c r="F607" s="54"/>
      <c r="G607" s="32"/>
      <c r="H607" s="32"/>
      <c r="I607" s="32"/>
      <c r="J607" s="32"/>
    </row>
    <row r="608" spans="1:10" ht="12.75" customHeight="1">
      <c r="A608" s="32" t="s">
        <v>1273</v>
      </c>
      <c r="B608" s="32" t="s">
        <v>1274</v>
      </c>
      <c r="C608" s="32" t="s">
        <v>1275</v>
      </c>
      <c r="D608" s="32" t="s">
        <v>31</v>
      </c>
      <c r="E608" s="32">
        <v>1</v>
      </c>
      <c r="F608" s="144">
        <v>12679</v>
      </c>
      <c r="G608" s="32" t="s">
        <v>30</v>
      </c>
      <c r="H608" s="32" t="s">
        <v>30</v>
      </c>
      <c r="I608" s="32" t="s">
        <v>30</v>
      </c>
      <c r="J608" s="32" t="s">
        <v>30</v>
      </c>
    </row>
    <row r="609" spans="1:10" ht="12.75" customHeight="1">
      <c r="A609" s="35" t="s">
        <v>1273</v>
      </c>
      <c r="B609" s="35" t="s">
        <v>1276</v>
      </c>
      <c r="C609" s="35" t="s">
        <v>1277</v>
      </c>
      <c r="D609" s="35" t="s">
        <v>31</v>
      </c>
      <c r="E609" s="35">
        <v>1</v>
      </c>
      <c r="F609" s="154">
        <v>1867</v>
      </c>
      <c r="G609" s="35" t="s">
        <v>30</v>
      </c>
      <c r="H609" s="35" t="s">
        <v>30</v>
      </c>
      <c r="I609" s="35" t="s">
        <v>30</v>
      </c>
      <c r="J609" s="35" t="s">
        <v>30</v>
      </c>
    </row>
    <row r="610" spans="1:10" ht="12.75" customHeight="1">
      <c r="A610" s="56"/>
      <c r="B610" s="33">
        <f>COUNTA(B608:B609)</f>
        <v>2</v>
      </c>
      <c r="C610" s="32"/>
      <c r="D610" s="32"/>
      <c r="E610" s="79"/>
      <c r="F610" s="54">
        <f>SUM(F608:F609)</f>
        <v>14546</v>
      </c>
      <c r="G610" s="32"/>
      <c r="H610" s="32"/>
      <c r="I610" s="32"/>
      <c r="J610" s="32"/>
    </row>
    <row r="611" spans="1:10" ht="12.75" customHeight="1">
      <c r="A611" s="56"/>
      <c r="B611" s="33"/>
      <c r="C611" s="32"/>
      <c r="D611" s="32"/>
      <c r="E611" s="79"/>
      <c r="F611" s="54"/>
      <c r="G611" s="32"/>
      <c r="H611" s="32"/>
      <c r="I611" s="32"/>
      <c r="J611" s="32"/>
    </row>
    <row r="612" spans="1:10" ht="12.75" customHeight="1">
      <c r="A612" s="32" t="s">
        <v>1278</v>
      </c>
      <c r="B612" s="32" t="s">
        <v>1279</v>
      </c>
      <c r="C612" s="32" t="s">
        <v>1280</v>
      </c>
      <c r="D612" s="32" t="s">
        <v>31</v>
      </c>
      <c r="E612" s="32">
        <v>1</v>
      </c>
      <c r="F612" s="144">
        <v>7283</v>
      </c>
      <c r="G612" s="32" t="s">
        <v>30</v>
      </c>
      <c r="H612" s="32" t="s">
        <v>30</v>
      </c>
      <c r="I612" s="32" t="s">
        <v>30</v>
      </c>
      <c r="J612" s="32" t="s">
        <v>30</v>
      </c>
    </row>
    <row r="613" spans="1:10" ht="12.75" customHeight="1">
      <c r="A613" s="32" t="s">
        <v>1278</v>
      </c>
      <c r="B613" s="32" t="s">
        <v>1281</v>
      </c>
      <c r="C613" s="32" t="s">
        <v>1282</v>
      </c>
      <c r="D613" s="32" t="s">
        <v>31</v>
      </c>
      <c r="E613" s="32">
        <v>1</v>
      </c>
      <c r="F613" s="144">
        <v>4392</v>
      </c>
      <c r="G613" s="32" t="s">
        <v>30</v>
      </c>
      <c r="H613" s="32" t="s">
        <v>30</v>
      </c>
      <c r="I613" s="32" t="s">
        <v>30</v>
      </c>
      <c r="J613" s="32" t="s">
        <v>30</v>
      </c>
    </row>
    <row r="614" spans="1:10" ht="12.75" customHeight="1">
      <c r="A614" s="32" t="s">
        <v>1278</v>
      </c>
      <c r="B614" s="32" t="s">
        <v>1283</v>
      </c>
      <c r="C614" s="32" t="s">
        <v>1284</v>
      </c>
      <c r="D614" s="32" t="s">
        <v>31</v>
      </c>
      <c r="E614" s="32">
        <v>1</v>
      </c>
      <c r="F614" s="144">
        <v>13066</v>
      </c>
      <c r="G614" s="32" t="s">
        <v>30</v>
      </c>
      <c r="H614" s="32" t="s">
        <v>30</v>
      </c>
      <c r="I614" s="32" t="s">
        <v>30</v>
      </c>
      <c r="J614" s="32" t="s">
        <v>30</v>
      </c>
    </row>
    <row r="615" spans="1:10" ht="12.75" customHeight="1">
      <c r="A615" s="32" t="s">
        <v>1278</v>
      </c>
      <c r="B615" s="32" t="s">
        <v>1285</v>
      </c>
      <c r="C615" s="32" t="s">
        <v>1286</v>
      </c>
      <c r="D615" s="32" t="s">
        <v>31</v>
      </c>
      <c r="E615" s="32">
        <v>1</v>
      </c>
      <c r="F615" s="144">
        <v>3688</v>
      </c>
      <c r="G615" s="32" t="s">
        <v>30</v>
      </c>
      <c r="H615" s="32" t="s">
        <v>30</v>
      </c>
      <c r="I615" s="32" t="s">
        <v>30</v>
      </c>
      <c r="J615" s="32" t="s">
        <v>30</v>
      </c>
    </row>
    <row r="616" spans="1:10" ht="12.75" customHeight="1">
      <c r="A616" s="32" t="s">
        <v>1278</v>
      </c>
      <c r="B616" s="32" t="s">
        <v>1287</v>
      </c>
      <c r="C616" s="32" t="s">
        <v>1288</v>
      </c>
      <c r="D616" s="32" t="s">
        <v>31</v>
      </c>
      <c r="E616" s="32">
        <v>1</v>
      </c>
      <c r="F616" s="144">
        <v>866</v>
      </c>
      <c r="G616" s="32" t="s">
        <v>30</v>
      </c>
      <c r="H616" s="32" t="s">
        <v>30</v>
      </c>
      <c r="I616" s="32" t="s">
        <v>30</v>
      </c>
      <c r="J616" s="32" t="s">
        <v>30</v>
      </c>
    </row>
    <row r="617" spans="1:10" ht="12.75" customHeight="1">
      <c r="A617" s="32" t="s">
        <v>1278</v>
      </c>
      <c r="B617" s="32" t="s">
        <v>1289</v>
      </c>
      <c r="C617" s="32" t="s">
        <v>1290</v>
      </c>
      <c r="D617" s="32" t="s">
        <v>31</v>
      </c>
      <c r="E617" s="32">
        <v>1</v>
      </c>
      <c r="F617" s="144">
        <v>2899</v>
      </c>
      <c r="G617" s="32" t="s">
        <v>30</v>
      </c>
      <c r="H617" s="32" t="s">
        <v>30</v>
      </c>
      <c r="I617" s="32" t="s">
        <v>30</v>
      </c>
      <c r="J617" s="32" t="s">
        <v>30</v>
      </c>
    </row>
    <row r="618" spans="1:10" ht="12.75" customHeight="1">
      <c r="A618" s="32" t="s">
        <v>1278</v>
      </c>
      <c r="B618" s="32" t="s">
        <v>1291</v>
      </c>
      <c r="C618" s="32" t="s">
        <v>1292</v>
      </c>
      <c r="D618" s="32" t="s">
        <v>31</v>
      </c>
      <c r="E618" s="32">
        <v>1</v>
      </c>
      <c r="F618" s="144">
        <v>1426</v>
      </c>
      <c r="G618" s="32" t="s">
        <v>30</v>
      </c>
      <c r="H618" s="32" t="s">
        <v>30</v>
      </c>
      <c r="I618" s="32" t="s">
        <v>30</v>
      </c>
      <c r="J618" s="32" t="s">
        <v>30</v>
      </c>
    </row>
    <row r="619" spans="1:10" ht="12.75" customHeight="1">
      <c r="A619" s="32" t="s">
        <v>1278</v>
      </c>
      <c r="B619" s="32" t="s">
        <v>1293</v>
      </c>
      <c r="C619" s="32" t="s">
        <v>1294</v>
      </c>
      <c r="D619" s="32" t="s">
        <v>31</v>
      </c>
      <c r="E619" s="32">
        <v>1</v>
      </c>
      <c r="F619" s="144">
        <v>1843</v>
      </c>
      <c r="G619" s="32" t="s">
        <v>30</v>
      </c>
      <c r="H619" s="32" t="s">
        <v>30</v>
      </c>
      <c r="I619" s="32" t="s">
        <v>30</v>
      </c>
      <c r="J619" s="32" t="s">
        <v>30</v>
      </c>
    </row>
    <row r="620" spans="1:10" ht="12.75" customHeight="1">
      <c r="A620" s="32" t="s">
        <v>1278</v>
      </c>
      <c r="B620" s="32" t="s">
        <v>1295</v>
      </c>
      <c r="C620" s="32" t="s">
        <v>1296</v>
      </c>
      <c r="D620" s="32" t="s">
        <v>31</v>
      </c>
      <c r="E620" s="32">
        <v>1</v>
      </c>
      <c r="F620" s="144">
        <v>5191</v>
      </c>
      <c r="G620" s="32" t="s">
        <v>30</v>
      </c>
      <c r="H620" s="32" t="s">
        <v>30</v>
      </c>
      <c r="I620" s="32" t="s">
        <v>30</v>
      </c>
      <c r="J620" s="32" t="s">
        <v>30</v>
      </c>
    </row>
    <row r="621" spans="1:10" ht="12.75" customHeight="1">
      <c r="A621" s="32" t="s">
        <v>1278</v>
      </c>
      <c r="B621" s="32" t="s">
        <v>1297</v>
      </c>
      <c r="C621" s="32" t="s">
        <v>1298</v>
      </c>
      <c r="D621" s="32" t="s">
        <v>31</v>
      </c>
      <c r="E621" s="32">
        <v>1</v>
      </c>
      <c r="F621" s="144">
        <v>868</v>
      </c>
      <c r="G621" s="32" t="s">
        <v>30</v>
      </c>
      <c r="H621" s="32" t="s">
        <v>30</v>
      </c>
      <c r="I621" s="32" t="s">
        <v>30</v>
      </c>
      <c r="J621" s="32" t="s">
        <v>30</v>
      </c>
    </row>
    <row r="622" spans="1:10" ht="12.75" customHeight="1">
      <c r="A622" s="32" t="s">
        <v>1278</v>
      </c>
      <c r="B622" s="32" t="s">
        <v>1299</v>
      </c>
      <c r="C622" s="32" t="s">
        <v>1300</v>
      </c>
      <c r="D622" s="32" t="s">
        <v>31</v>
      </c>
      <c r="E622" s="32">
        <v>1</v>
      </c>
      <c r="F622" s="144">
        <v>395</v>
      </c>
      <c r="G622" s="32" t="s">
        <v>30</v>
      </c>
      <c r="H622" s="32" t="s">
        <v>30</v>
      </c>
      <c r="I622" s="32" t="s">
        <v>30</v>
      </c>
      <c r="J622" s="32" t="s">
        <v>30</v>
      </c>
    </row>
    <row r="623" spans="1:10" ht="12.75" customHeight="1">
      <c r="A623" s="35" t="s">
        <v>1278</v>
      </c>
      <c r="B623" s="35" t="s">
        <v>1301</v>
      </c>
      <c r="C623" s="35" t="s">
        <v>1302</v>
      </c>
      <c r="D623" s="35" t="s">
        <v>31</v>
      </c>
      <c r="E623" s="35">
        <v>1</v>
      </c>
      <c r="F623" s="154">
        <v>2339</v>
      </c>
      <c r="G623" s="35" t="s">
        <v>30</v>
      </c>
      <c r="H623" s="35" t="s">
        <v>30</v>
      </c>
      <c r="I623" s="35" t="s">
        <v>30</v>
      </c>
      <c r="J623" s="35" t="s">
        <v>30</v>
      </c>
    </row>
    <row r="624" spans="1:10" ht="12.75" customHeight="1">
      <c r="A624" s="56"/>
      <c r="B624" s="33">
        <f>COUNTA(B612:B623)</f>
        <v>12</v>
      </c>
      <c r="C624" s="32"/>
      <c r="D624" s="32"/>
      <c r="E624" s="79"/>
      <c r="F624" s="54">
        <f>SUM(F612:F623)</f>
        <v>44256</v>
      </c>
      <c r="G624" s="32"/>
      <c r="H624" s="32"/>
      <c r="I624" s="32"/>
      <c r="J624" s="32"/>
    </row>
    <row r="625" spans="1:10" ht="12.75" customHeight="1">
      <c r="A625" s="56"/>
      <c r="B625" s="33"/>
      <c r="C625" s="32"/>
      <c r="D625" s="32"/>
      <c r="E625" s="79"/>
      <c r="F625" s="54"/>
      <c r="G625" s="32"/>
      <c r="H625" s="32"/>
      <c r="I625" s="32"/>
      <c r="J625" s="32"/>
    </row>
    <row r="626" spans="1:10" ht="12.75" customHeight="1">
      <c r="A626" s="56"/>
      <c r="C626" s="102" t="s">
        <v>107</v>
      </c>
      <c r="D626" s="103"/>
      <c r="E626" s="104"/>
      <c r="G626" s="32"/>
      <c r="H626" s="32"/>
      <c r="I626" s="32"/>
      <c r="J626" s="32"/>
    </row>
    <row r="627" spans="1:10" s="2" customFormat="1" ht="12.75" customHeight="1">
      <c r="C627" s="98" t="s">
        <v>105</v>
      </c>
      <c r="D627" s="99">
        <f>SUM(B18+B47+B68+B80+B83+B141+B144+B156+B176+B187+B195+B204+B207+B218+B236+B257+B261+B274+B297+B318+B359+B390+B418+B444+B453+B497+B509+B544+B554+B581+B588+B606+B610+B624)</f>
        <v>556</v>
      </c>
      <c r="E627" s="104"/>
      <c r="F627" s="146"/>
      <c r="G627" s="55"/>
      <c r="H627" s="55"/>
      <c r="I627" s="55"/>
      <c r="J627" s="55"/>
    </row>
    <row r="628" spans="1:10" ht="12.75" customHeight="1">
      <c r="A628" s="147"/>
      <c r="B628" s="48"/>
      <c r="C628" s="98" t="s">
        <v>106</v>
      </c>
      <c r="D628" s="100">
        <f>SUM(F18+F47+F68+F80+F83+F141+F144+F156+F176+F187+F195+F204+F207+F218+F236+F257+F261+F274+F297+F318+F359+F390+F418+F444+F453+F497+F509+F544+F554+F581+F588+F606+F610+F624)</f>
        <v>1444325.3</v>
      </c>
      <c r="E628" s="101" t="s">
        <v>168</v>
      </c>
      <c r="F628" s="90"/>
      <c r="G628" s="47"/>
      <c r="H628" s="47"/>
      <c r="I628" s="47"/>
      <c r="J628" s="47"/>
    </row>
  </sheetData>
  <sortState ref="A299:J317">
    <sortCondition ref="C299:C317"/>
  </sortState>
  <phoneticPr fontId="3" type="noConversion"/>
  <printOptions horizontalCentered="1" gridLines="1"/>
  <pageMargins left="0.5" right="0.5" top="1.5" bottom="0.75" header="0.5" footer="0.5"/>
  <pageSetup scale="80" orientation="landscape" r:id="rId1"/>
  <headerFooter alignWithMargins="0">
    <oddHeader>&amp;C&amp;"Arial,Bold"&amp;16 2010 Swimming Season
Florida Beach Attributes</oddHeader>
    <oddFooter>&amp;R&amp;P of &amp;N</oddFooter>
  </headerFooter>
  <rowBreaks count="4" manualBreakCount="4">
    <brk id="84" max="9" man="1"/>
    <brk id="419" max="9" man="1"/>
    <brk id="545" max="9" man="1"/>
    <brk id="586" max="9" man="1"/>
  </rowBreaks>
</worksheet>
</file>

<file path=xl/worksheets/sheet3.xml><?xml version="1.0" encoding="utf-8"?>
<worksheet xmlns="http://schemas.openxmlformats.org/spreadsheetml/2006/main" xmlns:r="http://schemas.openxmlformats.org/officeDocument/2006/relationships">
  <sheetPr codeName="Sheet3"/>
  <dimension ref="A1:J632"/>
  <sheetViews>
    <sheetView zoomScaleNormal="100" workbookViewId="0"/>
  </sheetViews>
  <sheetFormatPr defaultRowHeight="12.75"/>
  <cols>
    <col min="1" max="1" width="14" style="5" customWidth="1"/>
    <col min="2" max="2" width="7.7109375" style="5" customWidth="1"/>
    <col min="3" max="3" width="41" style="5" customWidth="1"/>
    <col min="4" max="6" width="9.28515625" style="5" customWidth="1"/>
    <col min="7" max="7" width="11" style="5" customWidth="1"/>
    <col min="8" max="8" width="9.28515625" style="5" customWidth="1"/>
    <col min="9" max="9" width="11" style="5" customWidth="1"/>
    <col min="10" max="10" width="9.140625" style="2"/>
    <col min="11" max="16384" width="9.140625" style="5"/>
  </cols>
  <sheetData>
    <row r="1" spans="1:10" s="2" customFormat="1" ht="40.5" customHeight="1">
      <c r="A1" s="3" t="s">
        <v>13</v>
      </c>
      <c r="B1" s="3" t="s">
        <v>14</v>
      </c>
      <c r="C1" s="3" t="s">
        <v>70</v>
      </c>
      <c r="D1" s="3" t="s">
        <v>71</v>
      </c>
      <c r="E1" s="3" t="s">
        <v>72</v>
      </c>
      <c r="F1" s="3" t="s">
        <v>73</v>
      </c>
      <c r="G1" s="3" t="s">
        <v>74</v>
      </c>
      <c r="H1" s="3" t="s">
        <v>75</v>
      </c>
      <c r="I1" s="3" t="s">
        <v>76</v>
      </c>
      <c r="J1" s="80" t="s">
        <v>167</v>
      </c>
    </row>
    <row r="2" spans="1:10" ht="12.75" customHeight="1">
      <c r="A2" s="56" t="s">
        <v>160</v>
      </c>
      <c r="B2" s="181" t="s">
        <v>169</v>
      </c>
      <c r="C2" s="181" t="s">
        <v>170</v>
      </c>
      <c r="D2" s="32">
        <v>365</v>
      </c>
      <c r="E2" s="32" t="s">
        <v>161</v>
      </c>
      <c r="F2" s="181">
        <v>0</v>
      </c>
      <c r="G2" s="181" t="s">
        <v>157</v>
      </c>
      <c r="H2" s="32">
        <v>0</v>
      </c>
      <c r="I2" s="32" t="s">
        <v>157</v>
      </c>
      <c r="J2" s="144"/>
    </row>
    <row r="3" spans="1:10" ht="12.75" customHeight="1">
      <c r="A3" s="56" t="s">
        <v>160</v>
      </c>
      <c r="B3" s="32" t="s">
        <v>171</v>
      </c>
      <c r="C3" s="32" t="s">
        <v>172</v>
      </c>
      <c r="D3" s="32">
        <v>365</v>
      </c>
      <c r="E3" s="32" t="s">
        <v>161</v>
      </c>
      <c r="F3" s="32">
        <v>1</v>
      </c>
      <c r="G3" s="32" t="s">
        <v>157</v>
      </c>
      <c r="H3" s="32">
        <v>1</v>
      </c>
      <c r="I3" s="32" t="s">
        <v>157</v>
      </c>
      <c r="J3" s="144">
        <v>1367</v>
      </c>
    </row>
    <row r="4" spans="1:10" ht="12.75" customHeight="1">
      <c r="A4" s="56" t="s">
        <v>160</v>
      </c>
      <c r="B4" s="32" t="s">
        <v>173</v>
      </c>
      <c r="C4" s="32" t="s">
        <v>174</v>
      </c>
      <c r="D4" s="32">
        <v>365</v>
      </c>
      <c r="E4" s="32" t="s">
        <v>161</v>
      </c>
      <c r="F4" s="32">
        <v>1</v>
      </c>
      <c r="G4" s="32" t="s">
        <v>157</v>
      </c>
      <c r="H4" s="32">
        <v>1</v>
      </c>
      <c r="I4" s="32" t="s">
        <v>157</v>
      </c>
      <c r="J4" s="144">
        <v>2072</v>
      </c>
    </row>
    <row r="5" spans="1:10" ht="12.75" customHeight="1">
      <c r="A5" s="56" t="s">
        <v>160</v>
      </c>
      <c r="B5" s="32" t="s">
        <v>175</v>
      </c>
      <c r="C5" s="32" t="s">
        <v>176</v>
      </c>
      <c r="D5" s="32">
        <v>365</v>
      </c>
      <c r="E5" s="32" t="s">
        <v>161</v>
      </c>
      <c r="F5" s="32">
        <v>1</v>
      </c>
      <c r="G5" s="32" t="s">
        <v>157</v>
      </c>
      <c r="H5" s="32">
        <v>1</v>
      </c>
      <c r="I5" s="32" t="s">
        <v>157</v>
      </c>
      <c r="J5" s="144">
        <v>1993</v>
      </c>
    </row>
    <row r="6" spans="1:10" ht="12.75" customHeight="1">
      <c r="A6" s="56" t="s">
        <v>160</v>
      </c>
      <c r="B6" s="32" t="s">
        <v>177</v>
      </c>
      <c r="C6" s="32" t="s">
        <v>178</v>
      </c>
      <c r="D6" s="32">
        <v>365</v>
      </c>
      <c r="E6" s="32" t="s">
        <v>161</v>
      </c>
      <c r="F6" s="32">
        <v>1</v>
      </c>
      <c r="G6" s="32" t="s">
        <v>157</v>
      </c>
      <c r="H6" s="32">
        <v>1</v>
      </c>
      <c r="I6" s="32" t="s">
        <v>157</v>
      </c>
      <c r="J6" s="144">
        <v>1350</v>
      </c>
    </row>
    <row r="7" spans="1:10" ht="12.75" customHeight="1">
      <c r="A7" s="56" t="s">
        <v>160</v>
      </c>
      <c r="B7" s="32" t="s">
        <v>179</v>
      </c>
      <c r="C7" s="32" t="s">
        <v>180</v>
      </c>
      <c r="D7" s="32">
        <v>365</v>
      </c>
      <c r="E7" s="32" t="s">
        <v>161</v>
      </c>
      <c r="F7" s="32">
        <v>1</v>
      </c>
      <c r="G7" s="32" t="s">
        <v>157</v>
      </c>
      <c r="H7" s="32">
        <v>1</v>
      </c>
      <c r="I7" s="32" t="s">
        <v>157</v>
      </c>
      <c r="J7" s="144">
        <v>3881</v>
      </c>
    </row>
    <row r="8" spans="1:10" ht="12.75" customHeight="1">
      <c r="A8" s="56" t="s">
        <v>160</v>
      </c>
      <c r="B8" s="32" t="s">
        <v>181</v>
      </c>
      <c r="C8" s="32" t="s">
        <v>182</v>
      </c>
      <c r="D8" s="32">
        <v>365</v>
      </c>
      <c r="E8" s="32" t="s">
        <v>161</v>
      </c>
      <c r="F8" s="32">
        <v>1</v>
      </c>
      <c r="G8" s="32" t="s">
        <v>157</v>
      </c>
      <c r="H8" s="32">
        <v>1</v>
      </c>
      <c r="I8" s="32" t="s">
        <v>157</v>
      </c>
      <c r="J8" s="144">
        <v>2987</v>
      </c>
    </row>
    <row r="9" spans="1:10" ht="12.75" customHeight="1">
      <c r="A9" s="56" t="s">
        <v>160</v>
      </c>
      <c r="B9" s="32" t="s">
        <v>183</v>
      </c>
      <c r="C9" s="32" t="s">
        <v>184</v>
      </c>
      <c r="D9" s="32">
        <v>365</v>
      </c>
      <c r="E9" s="32" t="s">
        <v>161</v>
      </c>
      <c r="F9" s="32">
        <v>1</v>
      </c>
      <c r="G9" s="32" t="s">
        <v>157</v>
      </c>
      <c r="H9" s="32">
        <v>1</v>
      </c>
      <c r="I9" s="32" t="s">
        <v>157</v>
      </c>
      <c r="J9" s="144">
        <v>947</v>
      </c>
    </row>
    <row r="10" spans="1:10" ht="12.75" customHeight="1">
      <c r="A10" s="56" t="s">
        <v>160</v>
      </c>
      <c r="B10" s="32" t="s">
        <v>185</v>
      </c>
      <c r="C10" s="32" t="s">
        <v>186</v>
      </c>
      <c r="D10" s="32">
        <v>365</v>
      </c>
      <c r="E10" s="32" t="s">
        <v>161</v>
      </c>
      <c r="F10" s="32">
        <v>1</v>
      </c>
      <c r="G10" s="32" t="s">
        <v>157</v>
      </c>
      <c r="H10" s="32">
        <v>1</v>
      </c>
      <c r="I10" s="32" t="s">
        <v>157</v>
      </c>
      <c r="J10" s="144">
        <v>1119</v>
      </c>
    </row>
    <row r="11" spans="1:10" ht="12.75" customHeight="1">
      <c r="A11" s="56" t="s">
        <v>160</v>
      </c>
      <c r="B11" s="32" t="s">
        <v>187</v>
      </c>
      <c r="C11" s="32" t="s">
        <v>188</v>
      </c>
      <c r="D11" s="32">
        <v>365</v>
      </c>
      <c r="E11" s="32" t="s">
        <v>161</v>
      </c>
      <c r="F11" s="32">
        <v>1</v>
      </c>
      <c r="G11" s="32" t="s">
        <v>157</v>
      </c>
      <c r="H11" s="32">
        <v>1</v>
      </c>
      <c r="I11" s="32" t="s">
        <v>157</v>
      </c>
      <c r="J11" s="144">
        <v>959</v>
      </c>
    </row>
    <row r="12" spans="1:10" ht="12.75" customHeight="1">
      <c r="A12" s="56" t="s">
        <v>160</v>
      </c>
      <c r="B12" s="32" t="s">
        <v>189</v>
      </c>
      <c r="C12" s="32" t="s">
        <v>190</v>
      </c>
      <c r="D12" s="32">
        <v>365</v>
      </c>
      <c r="E12" s="32" t="s">
        <v>161</v>
      </c>
      <c r="F12" s="32">
        <v>1</v>
      </c>
      <c r="G12" s="32" t="s">
        <v>157</v>
      </c>
      <c r="H12" s="32">
        <v>1</v>
      </c>
      <c r="I12" s="32" t="s">
        <v>157</v>
      </c>
      <c r="J12" s="144">
        <v>1934</v>
      </c>
    </row>
    <row r="13" spans="1:10" ht="12.75" customHeight="1">
      <c r="A13" s="56" t="s">
        <v>160</v>
      </c>
      <c r="B13" s="181" t="s">
        <v>191</v>
      </c>
      <c r="C13" s="181" t="s">
        <v>192</v>
      </c>
      <c r="D13" s="32">
        <v>365</v>
      </c>
      <c r="E13" s="32" t="s">
        <v>161</v>
      </c>
      <c r="F13" s="181">
        <v>0</v>
      </c>
      <c r="G13" s="181" t="s">
        <v>157</v>
      </c>
      <c r="H13" s="32">
        <v>0</v>
      </c>
      <c r="I13" s="32" t="s">
        <v>157</v>
      </c>
      <c r="J13" s="144"/>
    </row>
    <row r="14" spans="1:10" ht="12.75" customHeight="1">
      <c r="A14" s="56" t="s">
        <v>160</v>
      </c>
      <c r="B14" s="32" t="s">
        <v>193</v>
      </c>
      <c r="C14" s="32" t="s">
        <v>194</v>
      </c>
      <c r="D14" s="32">
        <v>365</v>
      </c>
      <c r="E14" s="32" t="s">
        <v>161</v>
      </c>
      <c r="F14" s="32">
        <v>1</v>
      </c>
      <c r="G14" s="32" t="s">
        <v>157</v>
      </c>
      <c r="H14" s="32">
        <v>1</v>
      </c>
      <c r="I14" s="32" t="s">
        <v>157</v>
      </c>
      <c r="J14" s="144">
        <v>1777</v>
      </c>
    </row>
    <row r="15" spans="1:10" ht="12.75" customHeight="1">
      <c r="A15" s="56" t="s">
        <v>160</v>
      </c>
      <c r="B15" s="32" t="s">
        <v>195</v>
      </c>
      <c r="C15" s="32" t="s">
        <v>196</v>
      </c>
      <c r="D15" s="32">
        <v>365</v>
      </c>
      <c r="E15" s="32" t="s">
        <v>161</v>
      </c>
      <c r="F15" s="32">
        <v>1</v>
      </c>
      <c r="G15" s="32" t="s">
        <v>157</v>
      </c>
      <c r="H15" s="32">
        <v>1</v>
      </c>
      <c r="I15" s="32" t="s">
        <v>157</v>
      </c>
      <c r="J15" s="144">
        <v>3099</v>
      </c>
    </row>
    <row r="16" spans="1:10" ht="12.75" customHeight="1">
      <c r="A16" s="56" t="s">
        <v>160</v>
      </c>
      <c r="B16" s="181" t="s">
        <v>197</v>
      </c>
      <c r="C16" s="181" t="s">
        <v>198</v>
      </c>
      <c r="D16" s="32">
        <v>365</v>
      </c>
      <c r="E16" s="32" t="s">
        <v>161</v>
      </c>
      <c r="F16" s="181">
        <v>0</v>
      </c>
      <c r="G16" s="181" t="s">
        <v>157</v>
      </c>
      <c r="H16" s="32">
        <v>0</v>
      </c>
      <c r="I16" s="32" t="s">
        <v>157</v>
      </c>
      <c r="J16" s="144"/>
    </row>
    <row r="17" spans="1:10" ht="12.75" customHeight="1">
      <c r="A17" s="137" t="s">
        <v>160</v>
      </c>
      <c r="B17" s="35" t="s">
        <v>199</v>
      </c>
      <c r="C17" s="35" t="s">
        <v>200</v>
      </c>
      <c r="D17" s="35">
        <v>365</v>
      </c>
      <c r="E17" s="35" t="s">
        <v>161</v>
      </c>
      <c r="F17" s="35">
        <v>1</v>
      </c>
      <c r="G17" s="35" t="s">
        <v>157</v>
      </c>
      <c r="H17" s="35">
        <v>1</v>
      </c>
      <c r="I17" s="35" t="s">
        <v>157</v>
      </c>
      <c r="J17" s="154">
        <v>1920</v>
      </c>
    </row>
    <row r="18" spans="1:10" ht="12.75" customHeight="1">
      <c r="A18" s="31"/>
      <c r="B18" s="62">
        <f>COUNTA(B2:B17)</f>
        <v>16</v>
      </c>
      <c r="C18" s="20"/>
      <c r="D18" s="20"/>
      <c r="E18" s="20"/>
      <c r="F18" s="20">
        <f>COUNTIF(F2:F17, "&gt;0")</f>
        <v>13</v>
      </c>
      <c r="G18" s="20"/>
      <c r="H18" s="20"/>
      <c r="I18" s="31"/>
      <c r="J18" s="54">
        <f>SUM(J2:J17)</f>
        <v>25405</v>
      </c>
    </row>
    <row r="19" spans="1:10" ht="12.75" customHeight="1">
      <c r="A19" s="31"/>
      <c r="B19" s="56"/>
      <c r="C19" s="31"/>
      <c r="D19" s="31"/>
      <c r="E19" s="31"/>
      <c r="F19" s="31"/>
      <c r="G19" s="31"/>
      <c r="H19" s="31"/>
      <c r="I19" s="31"/>
      <c r="J19" s="145"/>
    </row>
    <row r="20" spans="1:10" ht="12.75" customHeight="1">
      <c r="A20" s="56" t="s">
        <v>201</v>
      </c>
      <c r="B20" s="181" t="s">
        <v>202</v>
      </c>
      <c r="C20" s="181" t="s">
        <v>203</v>
      </c>
      <c r="D20" s="32">
        <v>365</v>
      </c>
      <c r="E20" s="32" t="s">
        <v>161</v>
      </c>
      <c r="F20" s="181">
        <v>0</v>
      </c>
      <c r="G20" s="181" t="s">
        <v>157</v>
      </c>
      <c r="H20" s="32">
        <v>0</v>
      </c>
      <c r="I20" s="32" t="s">
        <v>157</v>
      </c>
      <c r="J20" s="144"/>
    </row>
    <row r="21" spans="1:10" ht="12.75" customHeight="1">
      <c r="A21" s="56" t="s">
        <v>201</v>
      </c>
      <c r="B21" s="181" t="s">
        <v>205</v>
      </c>
      <c r="C21" s="181" t="s">
        <v>206</v>
      </c>
      <c r="D21" s="32">
        <v>365</v>
      </c>
      <c r="E21" s="32" t="s">
        <v>161</v>
      </c>
      <c r="F21" s="181">
        <v>0</v>
      </c>
      <c r="G21" s="181" t="s">
        <v>157</v>
      </c>
      <c r="H21" s="32">
        <v>0</v>
      </c>
      <c r="I21" s="32" t="s">
        <v>157</v>
      </c>
      <c r="J21" s="144"/>
    </row>
    <row r="22" spans="1:10" ht="12.75" customHeight="1">
      <c r="A22" s="56" t="s">
        <v>201</v>
      </c>
      <c r="B22" s="181" t="s">
        <v>207</v>
      </c>
      <c r="C22" s="181" t="s">
        <v>208</v>
      </c>
      <c r="D22" s="32">
        <v>365</v>
      </c>
      <c r="E22" s="32" t="s">
        <v>161</v>
      </c>
      <c r="F22" s="181">
        <v>0</v>
      </c>
      <c r="G22" s="181" t="s">
        <v>157</v>
      </c>
      <c r="H22" s="32">
        <v>0</v>
      </c>
      <c r="I22" s="32" t="s">
        <v>157</v>
      </c>
      <c r="J22" s="144"/>
    </row>
    <row r="23" spans="1:10" ht="12.75" customHeight="1">
      <c r="A23" s="56" t="s">
        <v>201</v>
      </c>
      <c r="B23" s="181" t="s">
        <v>209</v>
      </c>
      <c r="C23" s="181" t="s">
        <v>210</v>
      </c>
      <c r="D23" s="32">
        <v>365</v>
      </c>
      <c r="E23" s="32" t="s">
        <v>161</v>
      </c>
      <c r="F23" s="181">
        <v>0</v>
      </c>
      <c r="G23" s="181" t="s">
        <v>157</v>
      </c>
      <c r="H23" s="32">
        <v>1</v>
      </c>
      <c r="I23" s="32" t="s">
        <v>157</v>
      </c>
      <c r="J23" s="144">
        <v>2506</v>
      </c>
    </row>
    <row r="24" spans="1:10" ht="12.75" customHeight="1">
      <c r="A24" s="56" t="s">
        <v>201</v>
      </c>
      <c r="B24" s="181" t="s">
        <v>211</v>
      </c>
      <c r="C24" s="181" t="s">
        <v>212</v>
      </c>
      <c r="D24" s="32">
        <v>365</v>
      </c>
      <c r="E24" s="32" t="s">
        <v>161</v>
      </c>
      <c r="F24" s="181">
        <v>0</v>
      </c>
      <c r="G24" s="181" t="s">
        <v>157</v>
      </c>
      <c r="H24" s="32">
        <v>0</v>
      </c>
      <c r="I24" s="32" t="s">
        <v>157</v>
      </c>
      <c r="J24" s="144"/>
    </row>
    <row r="25" spans="1:10" ht="12.75" customHeight="1">
      <c r="A25" s="56" t="s">
        <v>201</v>
      </c>
      <c r="B25" s="181" t="s">
        <v>213</v>
      </c>
      <c r="C25" s="181" t="s">
        <v>214</v>
      </c>
      <c r="D25" s="32">
        <v>365</v>
      </c>
      <c r="E25" s="32" t="s">
        <v>161</v>
      </c>
      <c r="F25" s="181">
        <v>0</v>
      </c>
      <c r="G25" s="181" t="s">
        <v>157</v>
      </c>
      <c r="H25" s="32">
        <v>0</v>
      </c>
      <c r="I25" s="32" t="s">
        <v>157</v>
      </c>
      <c r="J25" s="144"/>
    </row>
    <row r="26" spans="1:10" ht="12.75" customHeight="1">
      <c r="A26" s="56" t="s">
        <v>201</v>
      </c>
      <c r="B26" s="32" t="s">
        <v>215</v>
      </c>
      <c r="C26" s="32" t="s">
        <v>216</v>
      </c>
      <c r="D26" s="32">
        <v>365</v>
      </c>
      <c r="E26" s="32" t="s">
        <v>161</v>
      </c>
      <c r="F26" s="32">
        <v>1</v>
      </c>
      <c r="G26" s="32" t="s">
        <v>157</v>
      </c>
      <c r="H26" s="32">
        <v>1</v>
      </c>
      <c r="I26" s="32" t="s">
        <v>157</v>
      </c>
      <c r="J26" s="144">
        <v>295</v>
      </c>
    </row>
    <row r="27" spans="1:10" ht="12.75" customHeight="1">
      <c r="A27" s="56" t="s">
        <v>201</v>
      </c>
      <c r="B27" s="32" t="s">
        <v>217</v>
      </c>
      <c r="C27" s="32" t="s">
        <v>218</v>
      </c>
      <c r="D27" s="32">
        <v>365</v>
      </c>
      <c r="E27" s="32" t="s">
        <v>161</v>
      </c>
      <c r="F27" s="32">
        <v>1</v>
      </c>
      <c r="G27" s="32" t="s">
        <v>157</v>
      </c>
      <c r="H27" s="32">
        <v>1</v>
      </c>
      <c r="I27" s="32" t="s">
        <v>157</v>
      </c>
      <c r="J27" s="144">
        <v>468</v>
      </c>
    </row>
    <row r="28" spans="1:10" ht="12.75" customHeight="1">
      <c r="A28" s="56" t="s">
        <v>201</v>
      </c>
      <c r="B28" s="181" t="s">
        <v>219</v>
      </c>
      <c r="C28" s="181" t="s">
        <v>220</v>
      </c>
      <c r="D28" s="32">
        <v>365</v>
      </c>
      <c r="E28" s="32" t="s">
        <v>161</v>
      </c>
      <c r="F28" s="181">
        <v>0</v>
      </c>
      <c r="G28" s="181" t="s">
        <v>157</v>
      </c>
      <c r="H28" s="32">
        <v>0</v>
      </c>
      <c r="I28" s="32" t="s">
        <v>157</v>
      </c>
      <c r="J28" s="144"/>
    </row>
    <row r="29" spans="1:10" ht="12.75" customHeight="1">
      <c r="A29" s="56" t="s">
        <v>201</v>
      </c>
      <c r="B29" s="181" t="s">
        <v>221</v>
      </c>
      <c r="C29" s="181" t="s">
        <v>222</v>
      </c>
      <c r="D29" s="32">
        <v>365</v>
      </c>
      <c r="E29" s="32" t="s">
        <v>161</v>
      </c>
      <c r="F29" s="181">
        <v>0</v>
      </c>
      <c r="G29" s="181" t="s">
        <v>157</v>
      </c>
      <c r="H29" s="32">
        <v>0</v>
      </c>
      <c r="I29" s="32" t="s">
        <v>157</v>
      </c>
      <c r="J29" s="144"/>
    </row>
    <row r="30" spans="1:10" ht="12.75" customHeight="1">
      <c r="A30" s="56" t="s">
        <v>201</v>
      </c>
      <c r="B30" s="181" t="s">
        <v>223</v>
      </c>
      <c r="C30" s="181" t="s">
        <v>224</v>
      </c>
      <c r="D30" s="32">
        <v>365</v>
      </c>
      <c r="E30" s="32" t="s">
        <v>161</v>
      </c>
      <c r="F30" s="181">
        <v>0</v>
      </c>
      <c r="G30" s="181" t="s">
        <v>157</v>
      </c>
      <c r="H30" s="32">
        <v>0</v>
      </c>
      <c r="I30" s="32" t="s">
        <v>157</v>
      </c>
      <c r="J30" s="144"/>
    </row>
    <row r="31" spans="1:10" ht="12.75" customHeight="1">
      <c r="A31" s="56" t="s">
        <v>201</v>
      </c>
      <c r="B31" s="32" t="s">
        <v>225</v>
      </c>
      <c r="C31" s="32" t="s">
        <v>226</v>
      </c>
      <c r="D31" s="32">
        <v>365</v>
      </c>
      <c r="E31" s="32" t="s">
        <v>161</v>
      </c>
      <c r="F31" s="32">
        <v>1</v>
      </c>
      <c r="G31" s="32" t="s">
        <v>157</v>
      </c>
      <c r="H31" s="32">
        <v>1</v>
      </c>
      <c r="I31" s="32" t="s">
        <v>157</v>
      </c>
      <c r="J31" s="144">
        <v>607</v>
      </c>
    </row>
    <row r="32" spans="1:10" ht="12.75" customHeight="1">
      <c r="A32" s="56" t="s">
        <v>201</v>
      </c>
      <c r="B32" s="32" t="s">
        <v>227</v>
      </c>
      <c r="C32" s="32" t="s">
        <v>228</v>
      </c>
      <c r="D32" s="32">
        <v>365</v>
      </c>
      <c r="E32" s="32" t="s">
        <v>161</v>
      </c>
      <c r="F32" s="32">
        <v>1</v>
      </c>
      <c r="G32" s="32" t="s">
        <v>157</v>
      </c>
      <c r="H32" s="32">
        <v>1</v>
      </c>
      <c r="I32" s="32" t="s">
        <v>157</v>
      </c>
      <c r="J32" s="144">
        <v>964</v>
      </c>
    </row>
    <row r="33" spans="1:10" ht="12.75" customHeight="1">
      <c r="A33" s="56" t="s">
        <v>201</v>
      </c>
      <c r="B33" s="181" t="s">
        <v>229</v>
      </c>
      <c r="C33" s="181" t="s">
        <v>230</v>
      </c>
      <c r="D33" s="32">
        <v>365</v>
      </c>
      <c r="E33" s="32" t="s">
        <v>161</v>
      </c>
      <c r="F33" s="181">
        <v>0</v>
      </c>
      <c r="G33" s="181" t="s">
        <v>157</v>
      </c>
      <c r="H33" s="32">
        <v>0</v>
      </c>
      <c r="I33" s="32" t="s">
        <v>157</v>
      </c>
      <c r="J33" s="144"/>
    </row>
    <row r="34" spans="1:10" ht="12.75" customHeight="1">
      <c r="A34" s="56" t="s">
        <v>201</v>
      </c>
      <c r="B34" s="181" t="s">
        <v>231</v>
      </c>
      <c r="C34" s="181" t="s">
        <v>232</v>
      </c>
      <c r="D34" s="32">
        <v>365</v>
      </c>
      <c r="E34" s="32" t="s">
        <v>161</v>
      </c>
      <c r="F34" s="181">
        <v>0</v>
      </c>
      <c r="G34" s="181" t="s">
        <v>157</v>
      </c>
      <c r="H34" s="32">
        <v>0</v>
      </c>
      <c r="I34" s="32" t="s">
        <v>157</v>
      </c>
      <c r="J34" s="144"/>
    </row>
    <row r="35" spans="1:10" ht="12.75" customHeight="1">
      <c r="A35" s="56" t="s">
        <v>201</v>
      </c>
      <c r="B35" s="181" t="s">
        <v>233</v>
      </c>
      <c r="C35" s="181" t="s">
        <v>234</v>
      </c>
      <c r="D35" s="32">
        <v>365</v>
      </c>
      <c r="E35" s="32" t="s">
        <v>161</v>
      </c>
      <c r="F35" s="181">
        <v>0</v>
      </c>
      <c r="G35" s="181" t="s">
        <v>157</v>
      </c>
      <c r="H35" s="32">
        <v>0</v>
      </c>
      <c r="I35" s="32" t="s">
        <v>157</v>
      </c>
      <c r="J35" s="144"/>
    </row>
    <row r="36" spans="1:10" ht="12.75" customHeight="1">
      <c r="A36" s="56" t="s">
        <v>201</v>
      </c>
      <c r="B36" s="181" t="s">
        <v>235</v>
      </c>
      <c r="C36" s="181" t="s">
        <v>236</v>
      </c>
      <c r="D36" s="32">
        <v>365</v>
      </c>
      <c r="E36" s="32" t="s">
        <v>161</v>
      </c>
      <c r="F36" s="181">
        <v>0</v>
      </c>
      <c r="G36" s="181" t="s">
        <v>157</v>
      </c>
      <c r="H36" s="32">
        <v>0</v>
      </c>
      <c r="I36" s="32" t="s">
        <v>157</v>
      </c>
      <c r="J36" s="144"/>
    </row>
    <row r="37" spans="1:10" ht="12.75" customHeight="1">
      <c r="A37" s="56" t="s">
        <v>201</v>
      </c>
      <c r="B37" s="181" t="s">
        <v>237</v>
      </c>
      <c r="C37" s="181" t="s">
        <v>238</v>
      </c>
      <c r="D37" s="32">
        <v>365</v>
      </c>
      <c r="E37" s="32" t="s">
        <v>161</v>
      </c>
      <c r="F37" s="181">
        <v>0</v>
      </c>
      <c r="G37" s="181" t="s">
        <v>157</v>
      </c>
      <c r="H37" s="32">
        <v>0</v>
      </c>
      <c r="I37" s="32" t="s">
        <v>157</v>
      </c>
      <c r="J37" s="144"/>
    </row>
    <row r="38" spans="1:10" ht="12.75" customHeight="1">
      <c r="A38" s="56" t="s">
        <v>201</v>
      </c>
      <c r="B38" s="181" t="s">
        <v>239</v>
      </c>
      <c r="C38" s="181" t="s">
        <v>240</v>
      </c>
      <c r="D38" s="32">
        <v>365</v>
      </c>
      <c r="E38" s="32" t="s">
        <v>161</v>
      </c>
      <c r="F38" s="181">
        <v>0</v>
      </c>
      <c r="G38" s="181" t="s">
        <v>157</v>
      </c>
      <c r="H38" s="32">
        <v>0</v>
      </c>
      <c r="I38" s="32" t="s">
        <v>157</v>
      </c>
      <c r="J38" s="144"/>
    </row>
    <row r="39" spans="1:10" ht="12.75" customHeight="1">
      <c r="A39" s="56" t="s">
        <v>201</v>
      </c>
      <c r="B39" s="32" t="s">
        <v>241</v>
      </c>
      <c r="C39" s="32" t="s">
        <v>242</v>
      </c>
      <c r="D39" s="32">
        <v>365</v>
      </c>
      <c r="E39" s="32" t="s">
        <v>161</v>
      </c>
      <c r="F39" s="32">
        <v>1</v>
      </c>
      <c r="G39" s="32" t="s">
        <v>157</v>
      </c>
      <c r="H39" s="32">
        <v>1</v>
      </c>
      <c r="I39" s="32" t="s">
        <v>157</v>
      </c>
      <c r="J39" s="144">
        <v>324</v>
      </c>
    </row>
    <row r="40" spans="1:10" ht="12.75" customHeight="1">
      <c r="A40" s="56" t="s">
        <v>201</v>
      </c>
      <c r="B40" s="32" t="s">
        <v>243</v>
      </c>
      <c r="C40" s="32" t="s">
        <v>244</v>
      </c>
      <c r="D40" s="32">
        <v>365</v>
      </c>
      <c r="E40" s="32" t="s">
        <v>161</v>
      </c>
      <c r="F40" s="32">
        <v>1</v>
      </c>
      <c r="G40" s="32" t="s">
        <v>157</v>
      </c>
      <c r="H40" s="32">
        <v>1</v>
      </c>
      <c r="I40" s="32" t="s">
        <v>157</v>
      </c>
      <c r="J40" s="144">
        <v>153</v>
      </c>
    </row>
    <row r="41" spans="1:10" ht="12.75" customHeight="1">
      <c r="A41" s="56" t="s">
        <v>201</v>
      </c>
      <c r="B41" s="32" t="s">
        <v>245</v>
      </c>
      <c r="C41" s="32" t="s">
        <v>246</v>
      </c>
      <c r="D41" s="32">
        <v>365</v>
      </c>
      <c r="E41" s="32" t="s">
        <v>161</v>
      </c>
      <c r="F41" s="32">
        <v>1</v>
      </c>
      <c r="G41" s="32" t="s">
        <v>157</v>
      </c>
      <c r="H41" s="32">
        <v>1</v>
      </c>
      <c r="I41" s="32" t="s">
        <v>157</v>
      </c>
      <c r="J41" s="144">
        <v>613</v>
      </c>
    </row>
    <row r="42" spans="1:10" ht="12.75" customHeight="1">
      <c r="A42" s="56" t="s">
        <v>201</v>
      </c>
      <c r="B42" s="181" t="s">
        <v>247</v>
      </c>
      <c r="C42" s="181" t="s">
        <v>248</v>
      </c>
      <c r="D42" s="32">
        <v>365</v>
      </c>
      <c r="E42" s="32" t="s">
        <v>161</v>
      </c>
      <c r="F42" s="181">
        <v>0</v>
      </c>
      <c r="G42" s="181" t="s">
        <v>157</v>
      </c>
      <c r="H42" s="32">
        <v>0</v>
      </c>
      <c r="I42" s="32" t="s">
        <v>157</v>
      </c>
      <c r="J42" s="144"/>
    </row>
    <row r="43" spans="1:10" ht="12.75" customHeight="1">
      <c r="A43" s="56" t="s">
        <v>201</v>
      </c>
      <c r="B43" s="181" t="s">
        <v>249</v>
      </c>
      <c r="C43" s="181" t="s">
        <v>250</v>
      </c>
      <c r="D43" s="32">
        <v>365</v>
      </c>
      <c r="E43" s="32" t="s">
        <v>161</v>
      </c>
      <c r="F43" s="181">
        <v>0</v>
      </c>
      <c r="G43" s="181" t="s">
        <v>157</v>
      </c>
      <c r="H43" s="32">
        <v>0</v>
      </c>
      <c r="I43" s="32" t="s">
        <v>157</v>
      </c>
      <c r="J43" s="144"/>
    </row>
    <row r="44" spans="1:10" ht="12.75" customHeight="1">
      <c r="A44" s="56" t="s">
        <v>201</v>
      </c>
      <c r="B44" s="32" t="s">
        <v>251</v>
      </c>
      <c r="C44" s="32" t="s">
        <v>252</v>
      </c>
      <c r="D44" s="32">
        <v>365</v>
      </c>
      <c r="E44" s="32" t="s">
        <v>161</v>
      </c>
      <c r="F44" s="32">
        <v>1</v>
      </c>
      <c r="G44" s="32" t="s">
        <v>157</v>
      </c>
      <c r="H44" s="32">
        <v>1</v>
      </c>
      <c r="I44" s="32" t="s">
        <v>157</v>
      </c>
      <c r="J44" s="144">
        <v>101</v>
      </c>
    </row>
    <row r="45" spans="1:10" ht="12.75" customHeight="1">
      <c r="A45" s="56" t="s">
        <v>201</v>
      </c>
      <c r="B45" s="181" t="s">
        <v>253</v>
      </c>
      <c r="C45" s="181" t="s">
        <v>254</v>
      </c>
      <c r="D45" s="32">
        <v>365</v>
      </c>
      <c r="E45" s="32" t="s">
        <v>161</v>
      </c>
      <c r="F45" s="181">
        <v>0</v>
      </c>
      <c r="G45" s="181" t="s">
        <v>157</v>
      </c>
      <c r="H45" s="32">
        <v>0</v>
      </c>
      <c r="I45" s="32" t="s">
        <v>157</v>
      </c>
      <c r="J45" s="144"/>
    </row>
    <row r="46" spans="1:10" ht="12.75" customHeight="1">
      <c r="A46" s="137" t="s">
        <v>201</v>
      </c>
      <c r="B46" s="35" t="s">
        <v>255</v>
      </c>
      <c r="C46" s="35" t="s">
        <v>256</v>
      </c>
      <c r="D46" s="35">
        <v>365</v>
      </c>
      <c r="E46" s="35" t="s">
        <v>161</v>
      </c>
      <c r="F46" s="35">
        <v>1</v>
      </c>
      <c r="G46" s="35" t="s">
        <v>157</v>
      </c>
      <c r="H46" s="35">
        <v>1</v>
      </c>
      <c r="I46" s="35" t="s">
        <v>157</v>
      </c>
      <c r="J46" s="154">
        <v>3654</v>
      </c>
    </row>
    <row r="47" spans="1:10" ht="12.75" customHeight="1">
      <c r="A47" s="31"/>
      <c r="B47" s="20">
        <f>COUNTA(B20:B46)</f>
        <v>27</v>
      </c>
      <c r="C47" s="20"/>
      <c r="D47" s="31"/>
      <c r="E47" s="31"/>
      <c r="F47" s="20">
        <f>COUNTIF(F20:F46, "&gt;0")</f>
        <v>9</v>
      </c>
      <c r="G47" s="31"/>
      <c r="H47" s="20"/>
      <c r="I47" s="31"/>
      <c r="J47" s="54">
        <f>SUM(J20:J46)</f>
        <v>9685</v>
      </c>
    </row>
    <row r="48" spans="1:10" ht="12.75" customHeight="1">
      <c r="A48" s="31"/>
      <c r="B48" s="62"/>
      <c r="C48" s="31"/>
      <c r="D48" s="31"/>
      <c r="E48" s="31"/>
      <c r="F48" s="31"/>
      <c r="G48" s="31"/>
      <c r="H48" s="31"/>
      <c r="I48" s="31"/>
      <c r="J48" s="145"/>
    </row>
    <row r="49" spans="1:10" ht="12.75" customHeight="1">
      <c r="A49" s="32" t="s">
        <v>257</v>
      </c>
      <c r="B49" s="32" t="s">
        <v>258</v>
      </c>
      <c r="C49" s="32" t="s">
        <v>259</v>
      </c>
      <c r="D49" s="32">
        <v>365</v>
      </c>
      <c r="E49" s="32" t="s">
        <v>161</v>
      </c>
      <c r="F49" s="32">
        <v>1</v>
      </c>
      <c r="G49" s="32" t="s">
        <v>157</v>
      </c>
      <c r="H49" s="32">
        <v>1</v>
      </c>
      <c r="I49" s="32" t="s">
        <v>157</v>
      </c>
      <c r="J49" s="144">
        <v>2227</v>
      </c>
    </row>
    <row r="50" spans="1:10" ht="12.75" customHeight="1">
      <c r="A50" s="32" t="s">
        <v>257</v>
      </c>
      <c r="B50" s="32" t="s">
        <v>260</v>
      </c>
      <c r="C50" s="32" t="s">
        <v>261</v>
      </c>
      <c r="D50" s="32">
        <v>365</v>
      </c>
      <c r="E50" s="32" t="s">
        <v>161</v>
      </c>
      <c r="F50" s="32">
        <v>1</v>
      </c>
      <c r="G50" s="32" t="s">
        <v>157</v>
      </c>
      <c r="H50" s="32">
        <v>1</v>
      </c>
      <c r="I50" s="32" t="s">
        <v>157</v>
      </c>
      <c r="J50" s="144">
        <v>2975</v>
      </c>
    </row>
    <row r="51" spans="1:10" ht="12.75" customHeight="1">
      <c r="A51" s="32" t="s">
        <v>257</v>
      </c>
      <c r="B51" s="32" t="s">
        <v>262</v>
      </c>
      <c r="C51" s="32" t="s">
        <v>263</v>
      </c>
      <c r="D51" s="32">
        <v>365</v>
      </c>
      <c r="E51" s="32" t="s">
        <v>161</v>
      </c>
      <c r="F51" s="32">
        <v>1</v>
      </c>
      <c r="G51" s="32" t="s">
        <v>157</v>
      </c>
      <c r="H51" s="32">
        <v>1</v>
      </c>
      <c r="I51" s="32" t="s">
        <v>157</v>
      </c>
      <c r="J51" s="144">
        <v>2634</v>
      </c>
    </row>
    <row r="52" spans="1:10" ht="12.75" customHeight="1">
      <c r="A52" s="32" t="s">
        <v>257</v>
      </c>
      <c r="B52" s="32" t="s">
        <v>264</v>
      </c>
      <c r="C52" s="32" t="s">
        <v>265</v>
      </c>
      <c r="D52" s="32">
        <v>365</v>
      </c>
      <c r="E52" s="32" t="s">
        <v>161</v>
      </c>
      <c r="F52" s="32">
        <v>1</v>
      </c>
      <c r="G52" s="32" t="s">
        <v>157</v>
      </c>
      <c r="H52" s="32">
        <v>1</v>
      </c>
      <c r="I52" s="32" t="s">
        <v>157</v>
      </c>
      <c r="J52" s="144">
        <v>2286</v>
      </c>
    </row>
    <row r="53" spans="1:10" ht="12.75" customHeight="1">
      <c r="A53" s="32" t="s">
        <v>257</v>
      </c>
      <c r="B53" s="32" t="s">
        <v>266</v>
      </c>
      <c r="C53" s="32" t="s">
        <v>267</v>
      </c>
      <c r="D53" s="32">
        <v>365</v>
      </c>
      <c r="E53" s="32" t="s">
        <v>161</v>
      </c>
      <c r="F53" s="32">
        <v>1</v>
      </c>
      <c r="G53" s="32" t="s">
        <v>157</v>
      </c>
      <c r="H53" s="32">
        <v>1</v>
      </c>
      <c r="I53" s="32" t="s">
        <v>157</v>
      </c>
      <c r="J53" s="144">
        <v>1537</v>
      </c>
    </row>
    <row r="54" spans="1:10" ht="12.75" customHeight="1">
      <c r="A54" s="32" t="s">
        <v>257</v>
      </c>
      <c r="B54" s="32" t="s">
        <v>268</v>
      </c>
      <c r="C54" s="32" t="s">
        <v>269</v>
      </c>
      <c r="D54" s="32">
        <v>365</v>
      </c>
      <c r="E54" s="32" t="s">
        <v>161</v>
      </c>
      <c r="F54" s="32">
        <v>1</v>
      </c>
      <c r="G54" s="32" t="s">
        <v>157</v>
      </c>
      <c r="H54" s="32">
        <v>1</v>
      </c>
      <c r="I54" s="32" t="s">
        <v>157</v>
      </c>
      <c r="J54" s="144">
        <v>1596</v>
      </c>
    </row>
    <row r="55" spans="1:10" ht="12.75" customHeight="1">
      <c r="A55" s="32" t="s">
        <v>257</v>
      </c>
      <c r="B55" s="32" t="s">
        <v>270</v>
      </c>
      <c r="C55" s="32" t="s">
        <v>271</v>
      </c>
      <c r="D55" s="32">
        <v>365</v>
      </c>
      <c r="E55" s="32" t="s">
        <v>161</v>
      </c>
      <c r="F55" s="32">
        <v>1</v>
      </c>
      <c r="G55" s="32" t="s">
        <v>157</v>
      </c>
      <c r="H55" s="32">
        <v>1</v>
      </c>
      <c r="I55" s="32" t="s">
        <v>157</v>
      </c>
      <c r="J55" s="144">
        <v>5531</v>
      </c>
    </row>
    <row r="56" spans="1:10" ht="12.75" customHeight="1">
      <c r="A56" s="32" t="s">
        <v>257</v>
      </c>
      <c r="B56" s="32" t="s">
        <v>272</v>
      </c>
      <c r="C56" s="32" t="s">
        <v>273</v>
      </c>
      <c r="D56" s="32">
        <v>365</v>
      </c>
      <c r="E56" s="32" t="s">
        <v>161</v>
      </c>
      <c r="F56" s="181">
        <v>0</v>
      </c>
      <c r="G56" s="181" t="s">
        <v>157</v>
      </c>
      <c r="H56" s="32">
        <v>0</v>
      </c>
      <c r="I56" s="32" t="s">
        <v>157</v>
      </c>
      <c r="J56" s="144"/>
    </row>
    <row r="57" spans="1:10" ht="12.75" customHeight="1">
      <c r="A57" s="32" t="s">
        <v>257</v>
      </c>
      <c r="B57" s="32" t="s">
        <v>274</v>
      </c>
      <c r="C57" s="32" t="s">
        <v>275</v>
      </c>
      <c r="D57" s="32">
        <v>365</v>
      </c>
      <c r="E57" s="32" t="s">
        <v>161</v>
      </c>
      <c r="F57" s="32">
        <v>1</v>
      </c>
      <c r="G57" s="32" t="s">
        <v>157</v>
      </c>
      <c r="H57" s="32">
        <v>1</v>
      </c>
      <c r="I57" s="32" t="s">
        <v>157</v>
      </c>
      <c r="J57" s="144">
        <v>1703</v>
      </c>
    </row>
    <row r="58" spans="1:10" ht="12.75" customHeight="1">
      <c r="A58" s="32" t="s">
        <v>257</v>
      </c>
      <c r="B58" s="32" t="s">
        <v>276</v>
      </c>
      <c r="C58" s="32" t="s">
        <v>277</v>
      </c>
      <c r="D58" s="32">
        <v>365</v>
      </c>
      <c r="E58" s="32" t="s">
        <v>161</v>
      </c>
      <c r="F58" s="32">
        <v>1</v>
      </c>
      <c r="G58" s="32" t="s">
        <v>157</v>
      </c>
      <c r="H58" s="32">
        <v>1</v>
      </c>
      <c r="I58" s="32" t="s">
        <v>157</v>
      </c>
      <c r="J58" s="144">
        <v>7371</v>
      </c>
    </row>
    <row r="59" spans="1:10" ht="12.75" customHeight="1">
      <c r="A59" s="32" t="s">
        <v>257</v>
      </c>
      <c r="B59" s="32" t="s">
        <v>278</v>
      </c>
      <c r="C59" s="32" t="s">
        <v>279</v>
      </c>
      <c r="D59" s="32">
        <v>365</v>
      </c>
      <c r="E59" s="32" t="s">
        <v>161</v>
      </c>
      <c r="F59" s="181">
        <v>0</v>
      </c>
      <c r="G59" s="181" t="s">
        <v>157</v>
      </c>
      <c r="H59" s="32">
        <v>0</v>
      </c>
      <c r="I59" s="32" t="s">
        <v>157</v>
      </c>
      <c r="J59" s="144"/>
    </row>
    <row r="60" spans="1:10" ht="12.75" customHeight="1">
      <c r="A60" s="32" t="s">
        <v>257</v>
      </c>
      <c r="B60" s="32" t="s">
        <v>280</v>
      </c>
      <c r="C60" s="32" t="s">
        <v>281</v>
      </c>
      <c r="D60" s="32">
        <v>365</v>
      </c>
      <c r="E60" s="32" t="s">
        <v>161</v>
      </c>
      <c r="F60" s="32">
        <v>1</v>
      </c>
      <c r="G60" s="32" t="s">
        <v>157</v>
      </c>
      <c r="H60" s="32">
        <v>1</v>
      </c>
      <c r="I60" s="32" t="s">
        <v>157</v>
      </c>
      <c r="J60" s="144">
        <v>3583</v>
      </c>
    </row>
    <row r="61" spans="1:10" ht="12.75" customHeight="1">
      <c r="A61" s="32" t="s">
        <v>257</v>
      </c>
      <c r="B61" s="32" t="s">
        <v>282</v>
      </c>
      <c r="C61" s="32" t="s">
        <v>283</v>
      </c>
      <c r="D61" s="32">
        <v>365</v>
      </c>
      <c r="E61" s="32" t="s">
        <v>161</v>
      </c>
      <c r="F61" s="32">
        <v>1</v>
      </c>
      <c r="G61" s="32" t="s">
        <v>157</v>
      </c>
      <c r="H61" s="32">
        <v>1</v>
      </c>
      <c r="I61" s="32" t="s">
        <v>157</v>
      </c>
      <c r="J61" s="144">
        <v>5201</v>
      </c>
    </row>
    <row r="62" spans="1:10" ht="12.75" customHeight="1">
      <c r="A62" s="32" t="s">
        <v>257</v>
      </c>
      <c r="B62" s="32" t="s">
        <v>284</v>
      </c>
      <c r="C62" s="32" t="s">
        <v>285</v>
      </c>
      <c r="D62" s="32">
        <v>365</v>
      </c>
      <c r="E62" s="32" t="s">
        <v>161</v>
      </c>
      <c r="F62" s="32">
        <v>1</v>
      </c>
      <c r="G62" s="32" t="s">
        <v>157</v>
      </c>
      <c r="H62" s="32">
        <v>1</v>
      </c>
      <c r="I62" s="32" t="s">
        <v>157</v>
      </c>
      <c r="J62" s="144">
        <v>2383</v>
      </c>
    </row>
    <row r="63" spans="1:10" ht="12.75" customHeight="1">
      <c r="A63" s="32" t="s">
        <v>257</v>
      </c>
      <c r="B63" s="32" t="s">
        <v>286</v>
      </c>
      <c r="C63" s="32" t="s">
        <v>287</v>
      </c>
      <c r="D63" s="32">
        <v>365</v>
      </c>
      <c r="E63" s="32" t="s">
        <v>161</v>
      </c>
      <c r="F63" s="181">
        <v>0</v>
      </c>
      <c r="G63" s="181" t="s">
        <v>157</v>
      </c>
      <c r="H63" s="32">
        <v>0</v>
      </c>
      <c r="I63" s="32" t="s">
        <v>157</v>
      </c>
      <c r="J63" s="144"/>
    </row>
    <row r="64" spans="1:10" ht="12.75" customHeight="1">
      <c r="A64" s="32" t="s">
        <v>257</v>
      </c>
      <c r="B64" s="32" t="s">
        <v>288</v>
      </c>
      <c r="C64" s="32" t="s">
        <v>289</v>
      </c>
      <c r="D64" s="32">
        <v>365</v>
      </c>
      <c r="E64" s="32" t="s">
        <v>161</v>
      </c>
      <c r="F64" s="32">
        <v>1</v>
      </c>
      <c r="G64" s="32" t="s">
        <v>157</v>
      </c>
      <c r="H64" s="32">
        <v>1</v>
      </c>
      <c r="I64" s="32" t="s">
        <v>157</v>
      </c>
      <c r="J64" s="144">
        <v>2662</v>
      </c>
    </row>
    <row r="65" spans="1:10" ht="12.75" customHeight="1">
      <c r="A65" s="32" t="s">
        <v>257</v>
      </c>
      <c r="B65" s="32" t="s">
        <v>290</v>
      </c>
      <c r="C65" s="32" t="s">
        <v>291</v>
      </c>
      <c r="D65" s="32">
        <v>365</v>
      </c>
      <c r="E65" s="32" t="s">
        <v>161</v>
      </c>
      <c r="F65" s="32">
        <v>1</v>
      </c>
      <c r="G65" s="32" t="s">
        <v>157</v>
      </c>
      <c r="H65" s="32">
        <v>1</v>
      </c>
      <c r="I65" s="32" t="s">
        <v>157</v>
      </c>
      <c r="J65" s="144">
        <v>5657</v>
      </c>
    </row>
    <row r="66" spans="1:10" ht="12.75" customHeight="1">
      <c r="A66" s="32" t="s">
        <v>257</v>
      </c>
      <c r="B66" s="32" t="s">
        <v>292</v>
      </c>
      <c r="C66" s="32" t="s">
        <v>293</v>
      </c>
      <c r="D66" s="32">
        <v>365</v>
      </c>
      <c r="E66" s="32" t="s">
        <v>161</v>
      </c>
      <c r="F66" s="32">
        <v>1</v>
      </c>
      <c r="G66" s="32" t="s">
        <v>157</v>
      </c>
      <c r="H66" s="32">
        <v>1</v>
      </c>
      <c r="I66" s="32" t="s">
        <v>157</v>
      </c>
      <c r="J66" s="144">
        <v>106</v>
      </c>
    </row>
    <row r="67" spans="1:10" ht="12.75" customHeight="1">
      <c r="A67" s="35" t="s">
        <v>257</v>
      </c>
      <c r="B67" s="35" t="s">
        <v>294</v>
      </c>
      <c r="C67" s="35" t="s">
        <v>295</v>
      </c>
      <c r="D67" s="35">
        <v>365</v>
      </c>
      <c r="E67" s="35" t="s">
        <v>161</v>
      </c>
      <c r="F67" s="182">
        <v>0</v>
      </c>
      <c r="G67" s="182" t="s">
        <v>157</v>
      </c>
      <c r="H67" s="35">
        <v>0</v>
      </c>
      <c r="I67" s="35" t="s">
        <v>157</v>
      </c>
      <c r="J67" s="154"/>
    </row>
    <row r="68" spans="1:10">
      <c r="A68" s="31"/>
      <c r="B68" s="20">
        <f>COUNTA(B49:B67)</f>
        <v>19</v>
      </c>
      <c r="C68" s="20"/>
      <c r="D68" s="31"/>
      <c r="E68" s="31"/>
      <c r="F68" s="20">
        <f>COUNTIF(F49:F67, "&gt;0")</f>
        <v>15</v>
      </c>
      <c r="G68" s="31"/>
      <c r="H68" s="20"/>
      <c r="I68" s="31"/>
      <c r="J68" s="54">
        <f>SUM(J49:J67)</f>
        <v>47452</v>
      </c>
    </row>
    <row r="69" spans="1:10">
      <c r="A69" s="31"/>
      <c r="B69" s="20"/>
      <c r="C69" s="20"/>
      <c r="D69" s="31"/>
      <c r="E69" s="31"/>
      <c r="F69" s="20"/>
      <c r="G69" s="31"/>
      <c r="H69" s="20"/>
      <c r="I69" s="31"/>
      <c r="J69" s="54"/>
    </row>
    <row r="70" spans="1:10" ht="12.75" customHeight="1">
      <c r="A70" s="32" t="s">
        <v>296</v>
      </c>
      <c r="B70" s="32" t="s">
        <v>297</v>
      </c>
      <c r="C70" s="32" t="s">
        <v>298</v>
      </c>
      <c r="D70" s="32">
        <v>365</v>
      </c>
      <c r="E70" s="32" t="s">
        <v>161</v>
      </c>
      <c r="F70" s="32">
        <v>1</v>
      </c>
      <c r="G70" s="32" t="s">
        <v>157</v>
      </c>
      <c r="H70" s="32">
        <v>1</v>
      </c>
      <c r="I70" s="32" t="s">
        <v>157</v>
      </c>
      <c r="J70" s="144">
        <v>186</v>
      </c>
    </row>
    <row r="71" spans="1:10" ht="12.75" customHeight="1">
      <c r="A71" s="32" t="s">
        <v>296</v>
      </c>
      <c r="B71" s="32" t="s">
        <v>299</v>
      </c>
      <c r="C71" s="32" t="s">
        <v>300</v>
      </c>
      <c r="D71" s="32">
        <v>365</v>
      </c>
      <c r="E71" s="32" t="s">
        <v>161</v>
      </c>
      <c r="F71" s="181">
        <v>0</v>
      </c>
      <c r="G71" s="181" t="s">
        <v>157</v>
      </c>
      <c r="H71" s="32">
        <v>0</v>
      </c>
      <c r="I71" s="32" t="s">
        <v>157</v>
      </c>
      <c r="J71" s="144"/>
    </row>
    <row r="72" spans="1:10" ht="12.75" customHeight="1">
      <c r="A72" s="32" t="s">
        <v>296</v>
      </c>
      <c r="B72" s="32" t="s">
        <v>301</v>
      </c>
      <c r="C72" s="32" t="s">
        <v>302</v>
      </c>
      <c r="D72" s="32">
        <v>365</v>
      </c>
      <c r="E72" s="32" t="s">
        <v>161</v>
      </c>
      <c r="F72" s="32">
        <v>1</v>
      </c>
      <c r="G72" s="32" t="s">
        <v>157</v>
      </c>
      <c r="H72" s="32">
        <v>1</v>
      </c>
      <c r="I72" s="32" t="s">
        <v>157</v>
      </c>
      <c r="J72" s="144">
        <v>530</v>
      </c>
    </row>
    <row r="73" spans="1:10" ht="12.75" customHeight="1">
      <c r="A73" s="32" t="s">
        <v>296</v>
      </c>
      <c r="B73" s="32" t="s">
        <v>304</v>
      </c>
      <c r="C73" s="32" t="s">
        <v>305</v>
      </c>
      <c r="D73" s="32">
        <v>365</v>
      </c>
      <c r="E73" s="32" t="s">
        <v>161</v>
      </c>
      <c r="F73" s="32">
        <v>1</v>
      </c>
      <c r="G73" s="32" t="s">
        <v>157</v>
      </c>
      <c r="H73" s="32">
        <v>1</v>
      </c>
      <c r="I73" s="32" t="s">
        <v>157</v>
      </c>
      <c r="J73" s="144">
        <v>889</v>
      </c>
    </row>
    <row r="74" spans="1:10" ht="12.75" customHeight="1">
      <c r="A74" s="32" t="s">
        <v>296</v>
      </c>
      <c r="B74" s="32" t="s">
        <v>306</v>
      </c>
      <c r="C74" s="32" t="s">
        <v>307</v>
      </c>
      <c r="D74" s="32">
        <v>365</v>
      </c>
      <c r="E74" s="32" t="s">
        <v>161</v>
      </c>
      <c r="F74" s="32">
        <v>1</v>
      </c>
      <c r="G74" s="32" t="s">
        <v>157</v>
      </c>
      <c r="H74" s="32">
        <v>1</v>
      </c>
      <c r="I74" s="32" t="s">
        <v>157</v>
      </c>
      <c r="J74" s="144">
        <v>3120</v>
      </c>
    </row>
    <row r="75" spans="1:10" ht="12.75" customHeight="1">
      <c r="A75" s="32" t="s">
        <v>296</v>
      </c>
      <c r="B75" s="32" t="s">
        <v>308</v>
      </c>
      <c r="C75" s="32" t="s">
        <v>309</v>
      </c>
      <c r="D75" s="32">
        <v>365</v>
      </c>
      <c r="E75" s="32" t="s">
        <v>161</v>
      </c>
      <c r="F75" s="32">
        <v>1</v>
      </c>
      <c r="G75" s="32" t="s">
        <v>157</v>
      </c>
      <c r="H75" s="32">
        <v>1</v>
      </c>
      <c r="I75" s="32" t="s">
        <v>157</v>
      </c>
      <c r="J75" s="144">
        <v>1951</v>
      </c>
    </row>
    <row r="76" spans="1:10" ht="12.75" customHeight="1">
      <c r="A76" s="32" t="s">
        <v>296</v>
      </c>
      <c r="B76" s="32" t="s">
        <v>310</v>
      </c>
      <c r="C76" s="32" t="s">
        <v>311</v>
      </c>
      <c r="D76" s="32">
        <v>365</v>
      </c>
      <c r="E76" s="32" t="s">
        <v>161</v>
      </c>
      <c r="F76" s="32">
        <v>1</v>
      </c>
      <c r="G76" s="32" t="s">
        <v>157</v>
      </c>
      <c r="H76" s="32">
        <v>1</v>
      </c>
      <c r="I76" s="32" t="s">
        <v>157</v>
      </c>
      <c r="J76" s="144">
        <v>6213</v>
      </c>
    </row>
    <row r="77" spans="1:10" ht="12.75" customHeight="1">
      <c r="A77" s="32" t="s">
        <v>296</v>
      </c>
      <c r="B77" s="32" t="s">
        <v>312</v>
      </c>
      <c r="C77" s="32" t="s">
        <v>313</v>
      </c>
      <c r="D77" s="32">
        <v>365</v>
      </c>
      <c r="E77" s="32" t="s">
        <v>161</v>
      </c>
      <c r="F77" s="181">
        <v>0</v>
      </c>
      <c r="G77" s="181" t="s">
        <v>157</v>
      </c>
      <c r="H77" s="32">
        <v>0</v>
      </c>
      <c r="I77" s="32" t="s">
        <v>157</v>
      </c>
      <c r="J77" s="144"/>
    </row>
    <row r="78" spans="1:10" ht="12.75" customHeight="1">
      <c r="A78" s="32" t="s">
        <v>296</v>
      </c>
      <c r="B78" s="32" t="s">
        <v>314</v>
      </c>
      <c r="C78" s="32" t="s">
        <v>315</v>
      </c>
      <c r="D78" s="32">
        <v>365</v>
      </c>
      <c r="E78" s="32" t="s">
        <v>161</v>
      </c>
      <c r="F78" s="32">
        <v>1</v>
      </c>
      <c r="G78" s="32" t="s">
        <v>157</v>
      </c>
      <c r="H78" s="32">
        <v>1</v>
      </c>
      <c r="I78" s="32" t="s">
        <v>157</v>
      </c>
      <c r="J78" s="144">
        <v>174</v>
      </c>
    </row>
    <row r="79" spans="1:10" ht="12.75" customHeight="1">
      <c r="A79" s="35" t="s">
        <v>296</v>
      </c>
      <c r="B79" s="35" t="s">
        <v>316</v>
      </c>
      <c r="C79" s="35" t="s">
        <v>317</v>
      </c>
      <c r="D79" s="35">
        <v>365</v>
      </c>
      <c r="E79" s="35" t="s">
        <v>161</v>
      </c>
      <c r="F79" s="35">
        <v>1</v>
      </c>
      <c r="G79" s="35" t="s">
        <v>157</v>
      </c>
      <c r="H79" s="35">
        <v>1</v>
      </c>
      <c r="I79" s="35" t="s">
        <v>157</v>
      </c>
      <c r="J79" s="154">
        <v>123</v>
      </c>
    </row>
    <row r="80" spans="1:10">
      <c r="A80" s="31"/>
      <c r="B80" s="20">
        <f>COUNTA(B70:B79)</f>
        <v>10</v>
      </c>
      <c r="C80" s="20"/>
      <c r="D80" s="31"/>
      <c r="E80" s="31"/>
      <c r="F80" s="20">
        <f>COUNTIF(F70:F79, "&gt;0")</f>
        <v>8</v>
      </c>
      <c r="G80" s="31"/>
      <c r="H80" s="20"/>
      <c r="I80" s="31"/>
      <c r="J80" s="54">
        <f>SUM(J70:J79)</f>
        <v>13186</v>
      </c>
    </row>
    <row r="81" spans="1:10">
      <c r="A81" s="31"/>
      <c r="B81" s="20"/>
      <c r="C81" s="20"/>
      <c r="D81" s="31"/>
      <c r="E81" s="31"/>
      <c r="F81" s="20"/>
      <c r="G81" s="31"/>
      <c r="H81" s="20"/>
      <c r="I81" s="31"/>
      <c r="J81" s="54"/>
    </row>
    <row r="82" spans="1:10" ht="12.75" customHeight="1">
      <c r="A82" s="35" t="s">
        <v>318</v>
      </c>
      <c r="B82" s="35" t="s">
        <v>319</v>
      </c>
      <c r="C82" s="35" t="s">
        <v>320</v>
      </c>
      <c r="D82" s="35">
        <v>365</v>
      </c>
      <c r="E82" s="35" t="s">
        <v>161</v>
      </c>
      <c r="F82" s="35">
        <v>1</v>
      </c>
      <c r="G82" s="35" t="s">
        <v>157</v>
      </c>
      <c r="H82" s="35">
        <v>1</v>
      </c>
      <c r="I82" s="35" t="s">
        <v>157</v>
      </c>
      <c r="J82" s="154">
        <v>3250</v>
      </c>
    </row>
    <row r="83" spans="1:10">
      <c r="A83" s="31"/>
      <c r="B83" s="20">
        <f>COUNTA(B82:B82)</f>
        <v>1</v>
      </c>
      <c r="C83" s="20"/>
      <c r="D83" s="31"/>
      <c r="E83" s="31"/>
      <c r="F83" s="20">
        <f>COUNTIF(F82:F82, "&gt;0")</f>
        <v>1</v>
      </c>
      <c r="G83" s="31"/>
      <c r="H83" s="20"/>
      <c r="I83" s="31"/>
      <c r="J83" s="54">
        <f>SUM(J82:J82)</f>
        <v>3250</v>
      </c>
    </row>
    <row r="84" spans="1:10">
      <c r="A84" s="31"/>
      <c r="B84" s="20"/>
      <c r="C84" s="20"/>
      <c r="D84" s="31"/>
      <c r="E84" s="31"/>
      <c r="F84" s="20"/>
      <c r="G84" s="31"/>
      <c r="H84" s="20"/>
      <c r="I84" s="31"/>
      <c r="J84" s="54"/>
    </row>
    <row r="85" spans="1:10" ht="12.75" customHeight="1">
      <c r="A85" s="32" t="s">
        <v>321</v>
      </c>
      <c r="B85" s="181" t="s">
        <v>322</v>
      </c>
      <c r="C85" s="181" t="s">
        <v>323</v>
      </c>
      <c r="D85" s="32">
        <v>365</v>
      </c>
      <c r="E85" s="32" t="s">
        <v>161</v>
      </c>
      <c r="F85" s="181">
        <v>0</v>
      </c>
      <c r="G85" s="181" t="s">
        <v>157</v>
      </c>
      <c r="H85" s="32">
        <v>0</v>
      </c>
      <c r="I85" s="32" t="s">
        <v>157</v>
      </c>
      <c r="J85" s="144"/>
    </row>
    <row r="86" spans="1:10" ht="12.75" customHeight="1">
      <c r="A86" s="32" t="s">
        <v>321</v>
      </c>
      <c r="B86" s="181" t="s">
        <v>324</v>
      </c>
      <c r="C86" s="181" t="s">
        <v>325</v>
      </c>
      <c r="D86" s="32">
        <v>365</v>
      </c>
      <c r="E86" s="32" t="s">
        <v>161</v>
      </c>
      <c r="F86" s="181">
        <v>0</v>
      </c>
      <c r="G86" s="181" t="s">
        <v>157</v>
      </c>
      <c r="H86" s="32">
        <v>0</v>
      </c>
      <c r="I86" s="32" t="s">
        <v>157</v>
      </c>
      <c r="J86" s="144"/>
    </row>
    <row r="87" spans="1:10" ht="12.75" customHeight="1">
      <c r="A87" s="32" t="s">
        <v>321</v>
      </c>
      <c r="B87" s="181" t="s">
        <v>326</v>
      </c>
      <c r="C87" s="181" t="s">
        <v>327</v>
      </c>
      <c r="D87" s="32">
        <v>365</v>
      </c>
      <c r="E87" s="32" t="s">
        <v>161</v>
      </c>
      <c r="F87" s="181">
        <v>0</v>
      </c>
      <c r="G87" s="181" t="s">
        <v>157</v>
      </c>
      <c r="H87" s="32">
        <v>0</v>
      </c>
      <c r="I87" s="32" t="s">
        <v>157</v>
      </c>
      <c r="J87" s="144"/>
    </row>
    <row r="88" spans="1:10" ht="12.75" customHeight="1">
      <c r="A88" s="32" t="s">
        <v>321</v>
      </c>
      <c r="B88" s="181" t="s">
        <v>328</v>
      </c>
      <c r="C88" s="181" t="s">
        <v>329</v>
      </c>
      <c r="D88" s="32">
        <v>365</v>
      </c>
      <c r="E88" s="32" t="s">
        <v>161</v>
      </c>
      <c r="F88" s="181">
        <v>0</v>
      </c>
      <c r="G88" s="181" t="s">
        <v>157</v>
      </c>
      <c r="H88" s="32">
        <v>0</v>
      </c>
      <c r="I88" s="32" t="s">
        <v>157</v>
      </c>
      <c r="J88" s="144"/>
    </row>
    <row r="89" spans="1:10" ht="12.75" customHeight="1">
      <c r="A89" s="32" t="s">
        <v>321</v>
      </c>
      <c r="B89" s="181" t="s">
        <v>330</v>
      </c>
      <c r="C89" s="181" t="s">
        <v>331</v>
      </c>
      <c r="D89" s="32">
        <v>365</v>
      </c>
      <c r="E89" s="32" t="s">
        <v>161</v>
      </c>
      <c r="F89" s="181">
        <v>0</v>
      </c>
      <c r="G89" s="181" t="s">
        <v>157</v>
      </c>
      <c r="H89" s="32">
        <v>0</v>
      </c>
      <c r="I89" s="32" t="s">
        <v>157</v>
      </c>
      <c r="J89" s="144"/>
    </row>
    <row r="90" spans="1:10" ht="12.75" customHeight="1">
      <c r="A90" s="32" t="s">
        <v>321</v>
      </c>
      <c r="B90" s="181" t="s">
        <v>332</v>
      </c>
      <c r="C90" s="181" t="s">
        <v>333</v>
      </c>
      <c r="D90" s="32">
        <v>365</v>
      </c>
      <c r="E90" s="32" t="s">
        <v>161</v>
      </c>
      <c r="F90" s="181">
        <v>0</v>
      </c>
      <c r="G90" s="181" t="s">
        <v>157</v>
      </c>
      <c r="H90" s="32">
        <v>0</v>
      </c>
      <c r="I90" s="32" t="s">
        <v>157</v>
      </c>
      <c r="J90" s="144"/>
    </row>
    <row r="91" spans="1:10" ht="12.75" customHeight="1">
      <c r="A91" s="32" t="s">
        <v>321</v>
      </c>
      <c r="B91" s="181" t="s">
        <v>334</v>
      </c>
      <c r="C91" s="181" t="s">
        <v>335</v>
      </c>
      <c r="D91" s="32">
        <v>365</v>
      </c>
      <c r="E91" s="32" t="s">
        <v>161</v>
      </c>
      <c r="F91" s="181">
        <v>0</v>
      </c>
      <c r="G91" s="181" t="s">
        <v>157</v>
      </c>
      <c r="H91" s="32">
        <v>0</v>
      </c>
      <c r="I91" s="32" t="s">
        <v>157</v>
      </c>
      <c r="J91" s="144"/>
    </row>
    <row r="92" spans="1:10" ht="12.75" customHeight="1">
      <c r="A92" s="32" t="s">
        <v>321</v>
      </c>
      <c r="B92" s="181" t="s">
        <v>336</v>
      </c>
      <c r="C92" s="181" t="s">
        <v>337</v>
      </c>
      <c r="D92" s="32">
        <v>365</v>
      </c>
      <c r="E92" s="32" t="s">
        <v>161</v>
      </c>
      <c r="F92" s="181">
        <v>0</v>
      </c>
      <c r="G92" s="181" t="s">
        <v>157</v>
      </c>
      <c r="H92" s="32">
        <v>0</v>
      </c>
      <c r="I92" s="32" t="s">
        <v>157</v>
      </c>
      <c r="J92" s="144"/>
    </row>
    <row r="93" spans="1:10" ht="12.75" customHeight="1">
      <c r="A93" s="32" t="s">
        <v>321</v>
      </c>
      <c r="B93" s="181" t="s">
        <v>338</v>
      </c>
      <c r="C93" s="181" t="s">
        <v>339</v>
      </c>
      <c r="D93" s="32">
        <v>365</v>
      </c>
      <c r="E93" s="32" t="s">
        <v>161</v>
      </c>
      <c r="F93" s="181">
        <v>0</v>
      </c>
      <c r="G93" s="181" t="s">
        <v>157</v>
      </c>
      <c r="H93" s="32">
        <v>0</v>
      </c>
      <c r="I93" s="32" t="s">
        <v>157</v>
      </c>
      <c r="J93" s="144"/>
    </row>
    <row r="94" spans="1:10" ht="12.75" customHeight="1">
      <c r="A94" s="32" t="s">
        <v>321</v>
      </c>
      <c r="B94" s="181" t="s">
        <v>340</v>
      </c>
      <c r="C94" s="181" t="s">
        <v>341</v>
      </c>
      <c r="D94" s="32">
        <v>365</v>
      </c>
      <c r="E94" s="32" t="s">
        <v>161</v>
      </c>
      <c r="F94" s="181">
        <v>0</v>
      </c>
      <c r="G94" s="181" t="s">
        <v>157</v>
      </c>
      <c r="H94" s="32">
        <v>0</v>
      </c>
      <c r="I94" s="32" t="s">
        <v>157</v>
      </c>
      <c r="J94" s="144"/>
    </row>
    <row r="95" spans="1:10" ht="12.75" customHeight="1">
      <c r="A95" s="32" t="s">
        <v>321</v>
      </c>
      <c r="B95" s="181" t="s">
        <v>342</v>
      </c>
      <c r="C95" s="181" t="s">
        <v>343</v>
      </c>
      <c r="D95" s="32">
        <v>365</v>
      </c>
      <c r="E95" s="32" t="s">
        <v>161</v>
      </c>
      <c r="F95" s="181">
        <v>0</v>
      </c>
      <c r="G95" s="181" t="s">
        <v>157</v>
      </c>
      <c r="H95" s="32">
        <v>0</v>
      </c>
      <c r="I95" s="32" t="s">
        <v>157</v>
      </c>
      <c r="J95" s="144"/>
    </row>
    <row r="96" spans="1:10" ht="12.75" customHeight="1">
      <c r="A96" s="32" t="s">
        <v>321</v>
      </c>
      <c r="B96" s="181" t="s">
        <v>344</v>
      </c>
      <c r="C96" s="181" t="s">
        <v>345</v>
      </c>
      <c r="D96" s="32">
        <v>365</v>
      </c>
      <c r="E96" s="32" t="s">
        <v>161</v>
      </c>
      <c r="F96" s="181">
        <v>0</v>
      </c>
      <c r="G96" s="181" t="s">
        <v>157</v>
      </c>
      <c r="H96" s="32">
        <v>0</v>
      </c>
      <c r="I96" s="32" t="s">
        <v>157</v>
      </c>
      <c r="J96" s="144"/>
    </row>
    <row r="97" spans="1:10" ht="12.75" customHeight="1">
      <c r="A97" s="32" t="s">
        <v>321</v>
      </c>
      <c r="B97" s="181" t="s">
        <v>346</v>
      </c>
      <c r="C97" s="181" t="s">
        <v>347</v>
      </c>
      <c r="D97" s="32">
        <v>365</v>
      </c>
      <c r="E97" s="32" t="s">
        <v>161</v>
      </c>
      <c r="F97" s="181">
        <v>0</v>
      </c>
      <c r="G97" s="181" t="s">
        <v>157</v>
      </c>
      <c r="H97" s="32">
        <v>0</v>
      </c>
      <c r="I97" s="32" t="s">
        <v>157</v>
      </c>
      <c r="J97" s="144"/>
    </row>
    <row r="98" spans="1:10" ht="12.75" customHeight="1">
      <c r="A98" s="32" t="s">
        <v>321</v>
      </c>
      <c r="B98" s="181" t="s">
        <v>348</v>
      </c>
      <c r="C98" s="181" t="s">
        <v>349</v>
      </c>
      <c r="D98" s="32">
        <v>365</v>
      </c>
      <c r="E98" s="32" t="s">
        <v>161</v>
      </c>
      <c r="F98" s="181">
        <v>0</v>
      </c>
      <c r="G98" s="181" t="s">
        <v>157</v>
      </c>
      <c r="H98" s="32">
        <v>0</v>
      </c>
      <c r="I98" s="32" t="s">
        <v>157</v>
      </c>
      <c r="J98" s="144"/>
    </row>
    <row r="99" spans="1:10" ht="12.75" customHeight="1">
      <c r="A99" s="32" t="s">
        <v>321</v>
      </c>
      <c r="B99" s="181" t="s">
        <v>350</v>
      </c>
      <c r="C99" s="181" t="s">
        <v>351</v>
      </c>
      <c r="D99" s="32">
        <v>365</v>
      </c>
      <c r="E99" s="32" t="s">
        <v>161</v>
      </c>
      <c r="F99" s="181">
        <v>0</v>
      </c>
      <c r="G99" s="181" t="s">
        <v>157</v>
      </c>
      <c r="H99" s="32">
        <v>0</v>
      </c>
      <c r="I99" s="32" t="s">
        <v>157</v>
      </c>
      <c r="J99" s="144"/>
    </row>
    <row r="100" spans="1:10" ht="12.75" customHeight="1">
      <c r="A100" s="32" t="s">
        <v>321</v>
      </c>
      <c r="B100" s="181" t="s">
        <v>352</v>
      </c>
      <c r="C100" s="181" t="s">
        <v>353</v>
      </c>
      <c r="D100" s="32">
        <v>365</v>
      </c>
      <c r="E100" s="32" t="s">
        <v>161</v>
      </c>
      <c r="F100" s="181">
        <v>0</v>
      </c>
      <c r="G100" s="181" t="s">
        <v>157</v>
      </c>
      <c r="H100" s="32">
        <v>0</v>
      </c>
      <c r="I100" s="32" t="s">
        <v>157</v>
      </c>
      <c r="J100" s="144"/>
    </row>
    <row r="101" spans="1:10" ht="12.75" customHeight="1">
      <c r="A101" s="32" t="s">
        <v>321</v>
      </c>
      <c r="B101" s="181" t="s">
        <v>354</v>
      </c>
      <c r="C101" s="181" t="s">
        <v>355</v>
      </c>
      <c r="D101" s="32">
        <v>365</v>
      </c>
      <c r="E101" s="32" t="s">
        <v>161</v>
      </c>
      <c r="F101" s="181">
        <v>0</v>
      </c>
      <c r="G101" s="181" t="s">
        <v>157</v>
      </c>
      <c r="H101" s="32">
        <v>0</v>
      </c>
      <c r="I101" s="32" t="s">
        <v>157</v>
      </c>
      <c r="J101" s="144"/>
    </row>
    <row r="102" spans="1:10" ht="12.75" customHeight="1">
      <c r="A102" s="32" t="s">
        <v>321</v>
      </c>
      <c r="B102" s="181" t="s">
        <v>356</v>
      </c>
      <c r="C102" s="181" t="s">
        <v>357</v>
      </c>
      <c r="D102" s="32">
        <v>365</v>
      </c>
      <c r="E102" s="32" t="s">
        <v>161</v>
      </c>
      <c r="F102" s="181">
        <v>0</v>
      </c>
      <c r="G102" s="181" t="s">
        <v>157</v>
      </c>
      <c r="H102" s="32">
        <v>0</v>
      </c>
      <c r="I102" s="32" t="s">
        <v>157</v>
      </c>
      <c r="J102" s="144"/>
    </row>
    <row r="103" spans="1:10" ht="12.75" customHeight="1">
      <c r="A103" s="32" t="s">
        <v>321</v>
      </c>
      <c r="B103" s="181" t="s">
        <v>358</v>
      </c>
      <c r="C103" s="181" t="s">
        <v>359</v>
      </c>
      <c r="D103" s="32">
        <v>365</v>
      </c>
      <c r="E103" s="32" t="s">
        <v>161</v>
      </c>
      <c r="F103" s="181">
        <v>0</v>
      </c>
      <c r="G103" s="181" t="s">
        <v>157</v>
      </c>
      <c r="H103" s="32">
        <v>0</v>
      </c>
      <c r="I103" s="32" t="s">
        <v>157</v>
      </c>
      <c r="J103" s="144"/>
    </row>
    <row r="104" spans="1:10" ht="12.75" customHeight="1">
      <c r="A104" s="32" t="s">
        <v>321</v>
      </c>
      <c r="B104" s="181" t="s">
        <v>360</v>
      </c>
      <c r="C104" s="181" t="s">
        <v>361</v>
      </c>
      <c r="D104" s="32">
        <v>365</v>
      </c>
      <c r="E104" s="32" t="s">
        <v>161</v>
      </c>
      <c r="F104" s="181">
        <v>0</v>
      </c>
      <c r="G104" s="181" t="s">
        <v>157</v>
      </c>
      <c r="H104" s="32">
        <v>0</v>
      </c>
      <c r="I104" s="32" t="s">
        <v>157</v>
      </c>
      <c r="J104" s="144"/>
    </row>
    <row r="105" spans="1:10" ht="12.75" customHeight="1">
      <c r="A105" s="32" t="s">
        <v>321</v>
      </c>
      <c r="B105" s="181" t="s">
        <v>362</v>
      </c>
      <c r="C105" s="181" t="s">
        <v>363</v>
      </c>
      <c r="D105" s="32">
        <v>365</v>
      </c>
      <c r="E105" s="32" t="s">
        <v>161</v>
      </c>
      <c r="F105" s="181">
        <v>0</v>
      </c>
      <c r="G105" s="181" t="s">
        <v>157</v>
      </c>
      <c r="H105" s="32">
        <v>0</v>
      </c>
      <c r="I105" s="32" t="s">
        <v>157</v>
      </c>
      <c r="J105" s="144"/>
    </row>
    <row r="106" spans="1:10" ht="12.75" customHeight="1">
      <c r="A106" s="32" t="s">
        <v>321</v>
      </c>
      <c r="B106" s="181" t="s">
        <v>364</v>
      </c>
      <c r="C106" s="181" t="s">
        <v>365</v>
      </c>
      <c r="D106" s="32">
        <v>365</v>
      </c>
      <c r="E106" s="32" t="s">
        <v>161</v>
      </c>
      <c r="F106" s="181">
        <v>0</v>
      </c>
      <c r="G106" s="181" t="s">
        <v>157</v>
      </c>
      <c r="H106" s="32">
        <v>0</v>
      </c>
      <c r="I106" s="32" t="s">
        <v>157</v>
      </c>
      <c r="J106" s="144"/>
    </row>
    <row r="107" spans="1:10" ht="12.75" customHeight="1">
      <c r="A107" s="32" t="s">
        <v>321</v>
      </c>
      <c r="B107" s="181" t="s">
        <v>366</v>
      </c>
      <c r="C107" s="181" t="s">
        <v>367</v>
      </c>
      <c r="D107" s="32">
        <v>365</v>
      </c>
      <c r="E107" s="32" t="s">
        <v>161</v>
      </c>
      <c r="F107" s="181">
        <v>0</v>
      </c>
      <c r="G107" s="181" t="s">
        <v>157</v>
      </c>
      <c r="H107" s="32">
        <v>0</v>
      </c>
      <c r="I107" s="32" t="s">
        <v>157</v>
      </c>
      <c r="J107" s="144"/>
    </row>
    <row r="108" spans="1:10" ht="12.75" customHeight="1">
      <c r="A108" s="32" t="s">
        <v>321</v>
      </c>
      <c r="B108" s="32" t="s">
        <v>368</v>
      </c>
      <c r="C108" s="32" t="s">
        <v>369</v>
      </c>
      <c r="D108" s="32">
        <v>365</v>
      </c>
      <c r="E108" s="32" t="s">
        <v>161</v>
      </c>
      <c r="F108" s="32">
        <v>1</v>
      </c>
      <c r="G108" s="32" t="s">
        <v>157</v>
      </c>
      <c r="H108" s="32">
        <v>1</v>
      </c>
      <c r="I108" s="32" t="s">
        <v>157</v>
      </c>
      <c r="J108" s="144">
        <v>9456</v>
      </c>
    </row>
    <row r="109" spans="1:10" ht="12.75" customHeight="1">
      <c r="A109" s="32" t="s">
        <v>321</v>
      </c>
      <c r="B109" s="181" t="s">
        <v>370</v>
      </c>
      <c r="C109" s="181" t="s">
        <v>371</v>
      </c>
      <c r="D109" s="32">
        <v>365</v>
      </c>
      <c r="E109" s="32" t="s">
        <v>161</v>
      </c>
      <c r="F109" s="181">
        <v>0</v>
      </c>
      <c r="G109" s="181" t="s">
        <v>157</v>
      </c>
      <c r="H109" s="32">
        <v>0</v>
      </c>
      <c r="I109" s="32" t="s">
        <v>157</v>
      </c>
      <c r="J109" s="144"/>
    </row>
    <row r="110" spans="1:10" ht="12.75" customHeight="1">
      <c r="A110" s="32" t="s">
        <v>321</v>
      </c>
      <c r="B110" s="181" t="s">
        <v>372</v>
      </c>
      <c r="C110" s="181" t="s">
        <v>373</v>
      </c>
      <c r="D110" s="32">
        <v>365</v>
      </c>
      <c r="E110" s="32" t="s">
        <v>161</v>
      </c>
      <c r="F110" s="181">
        <v>0</v>
      </c>
      <c r="G110" s="181" t="s">
        <v>157</v>
      </c>
      <c r="H110" s="32">
        <v>0</v>
      </c>
      <c r="I110" s="32" t="s">
        <v>157</v>
      </c>
      <c r="J110" s="144"/>
    </row>
    <row r="111" spans="1:10" ht="12.75" customHeight="1">
      <c r="A111" s="32" t="s">
        <v>321</v>
      </c>
      <c r="B111" s="32" t="s">
        <v>374</v>
      </c>
      <c r="C111" s="32" t="s">
        <v>375</v>
      </c>
      <c r="D111" s="32">
        <v>365</v>
      </c>
      <c r="E111" s="32" t="s">
        <v>161</v>
      </c>
      <c r="F111" s="32">
        <v>1</v>
      </c>
      <c r="G111" s="32" t="s">
        <v>157</v>
      </c>
      <c r="H111" s="32">
        <v>1</v>
      </c>
      <c r="I111" s="32" t="s">
        <v>157</v>
      </c>
      <c r="J111" s="144">
        <v>108</v>
      </c>
    </row>
    <row r="112" spans="1:10" ht="12.75" customHeight="1">
      <c r="A112" s="32" t="s">
        <v>321</v>
      </c>
      <c r="B112" s="32" t="s">
        <v>376</v>
      </c>
      <c r="C112" s="32" t="s">
        <v>377</v>
      </c>
      <c r="D112" s="32">
        <v>365</v>
      </c>
      <c r="E112" s="32" t="s">
        <v>161</v>
      </c>
      <c r="F112" s="32">
        <v>1</v>
      </c>
      <c r="G112" s="32" t="s">
        <v>157</v>
      </c>
      <c r="H112" s="32">
        <v>1</v>
      </c>
      <c r="I112" s="32" t="s">
        <v>157</v>
      </c>
      <c r="J112" s="144">
        <v>1608</v>
      </c>
    </row>
    <row r="113" spans="1:10" ht="12.75" customHeight="1">
      <c r="A113" s="32" t="s">
        <v>321</v>
      </c>
      <c r="B113" s="181" t="s">
        <v>378</v>
      </c>
      <c r="C113" s="181" t="s">
        <v>379</v>
      </c>
      <c r="D113" s="32">
        <v>365</v>
      </c>
      <c r="E113" s="32" t="s">
        <v>161</v>
      </c>
      <c r="F113" s="181">
        <v>0</v>
      </c>
      <c r="G113" s="181" t="s">
        <v>157</v>
      </c>
      <c r="H113" s="32">
        <v>0</v>
      </c>
      <c r="I113" s="32" t="s">
        <v>157</v>
      </c>
      <c r="J113" s="144"/>
    </row>
    <row r="114" spans="1:10" ht="12.75" customHeight="1">
      <c r="A114" s="32" t="s">
        <v>321</v>
      </c>
      <c r="B114" s="181" t="s">
        <v>380</v>
      </c>
      <c r="C114" s="181" t="s">
        <v>381</v>
      </c>
      <c r="D114" s="32">
        <v>365</v>
      </c>
      <c r="E114" s="32" t="s">
        <v>161</v>
      </c>
      <c r="F114" s="181">
        <v>0</v>
      </c>
      <c r="G114" s="181" t="s">
        <v>157</v>
      </c>
      <c r="H114" s="32">
        <v>0</v>
      </c>
      <c r="I114" s="32" t="s">
        <v>157</v>
      </c>
      <c r="J114" s="144"/>
    </row>
    <row r="115" spans="1:10" ht="12.75" customHeight="1">
      <c r="A115" s="32" t="s">
        <v>321</v>
      </c>
      <c r="B115" s="181" t="s">
        <v>382</v>
      </c>
      <c r="C115" s="181" t="s">
        <v>383</v>
      </c>
      <c r="D115" s="32">
        <v>365</v>
      </c>
      <c r="E115" s="32" t="s">
        <v>161</v>
      </c>
      <c r="F115" s="181">
        <v>0</v>
      </c>
      <c r="G115" s="181" t="s">
        <v>157</v>
      </c>
      <c r="H115" s="32">
        <v>0</v>
      </c>
      <c r="I115" s="32" t="s">
        <v>157</v>
      </c>
      <c r="J115" s="144"/>
    </row>
    <row r="116" spans="1:10" ht="12.75" customHeight="1">
      <c r="A116" s="32" t="s">
        <v>321</v>
      </c>
      <c r="B116" s="32" t="s">
        <v>384</v>
      </c>
      <c r="C116" s="32" t="s">
        <v>385</v>
      </c>
      <c r="D116" s="32">
        <v>365</v>
      </c>
      <c r="E116" s="32" t="s">
        <v>161</v>
      </c>
      <c r="F116" s="32">
        <v>1</v>
      </c>
      <c r="G116" s="32" t="s">
        <v>157</v>
      </c>
      <c r="H116" s="32">
        <v>1</v>
      </c>
      <c r="I116" s="32" t="s">
        <v>157</v>
      </c>
      <c r="J116" s="144">
        <v>1943</v>
      </c>
    </row>
    <row r="117" spans="1:10" ht="12.75" customHeight="1">
      <c r="A117" s="32" t="s">
        <v>321</v>
      </c>
      <c r="B117" s="32" t="s">
        <v>386</v>
      </c>
      <c r="C117" s="32" t="s">
        <v>387</v>
      </c>
      <c r="D117" s="32">
        <v>365</v>
      </c>
      <c r="E117" s="32" t="s">
        <v>161</v>
      </c>
      <c r="F117" s="32">
        <v>1</v>
      </c>
      <c r="G117" s="32" t="s">
        <v>157</v>
      </c>
      <c r="H117" s="32">
        <v>1</v>
      </c>
      <c r="I117" s="32" t="s">
        <v>157</v>
      </c>
      <c r="J117" s="144">
        <v>5021</v>
      </c>
    </row>
    <row r="118" spans="1:10" ht="12.75" customHeight="1">
      <c r="A118" s="32" t="s">
        <v>321</v>
      </c>
      <c r="B118" s="181" t="s">
        <v>388</v>
      </c>
      <c r="C118" s="181" t="s">
        <v>389</v>
      </c>
      <c r="D118" s="32">
        <v>365</v>
      </c>
      <c r="E118" s="32" t="s">
        <v>161</v>
      </c>
      <c r="F118" s="181">
        <v>0</v>
      </c>
      <c r="G118" s="181" t="s">
        <v>157</v>
      </c>
      <c r="H118" s="32">
        <v>0</v>
      </c>
      <c r="I118" s="32" t="s">
        <v>157</v>
      </c>
      <c r="J118" s="144"/>
    </row>
    <row r="119" spans="1:10" ht="12.75" customHeight="1">
      <c r="A119" s="32" t="s">
        <v>321</v>
      </c>
      <c r="B119" s="32" t="s">
        <v>390</v>
      </c>
      <c r="C119" s="32" t="s">
        <v>391</v>
      </c>
      <c r="D119" s="32">
        <v>365</v>
      </c>
      <c r="E119" s="32" t="s">
        <v>161</v>
      </c>
      <c r="F119" s="32">
        <v>1</v>
      </c>
      <c r="G119" s="32" t="s">
        <v>157</v>
      </c>
      <c r="H119" s="32">
        <v>1</v>
      </c>
      <c r="I119" s="32" t="s">
        <v>157</v>
      </c>
      <c r="J119" s="144">
        <v>388</v>
      </c>
    </row>
    <row r="120" spans="1:10" ht="12.75" customHeight="1">
      <c r="A120" s="32" t="s">
        <v>321</v>
      </c>
      <c r="B120" s="32" t="s">
        <v>392</v>
      </c>
      <c r="C120" s="32" t="s">
        <v>393</v>
      </c>
      <c r="D120" s="32">
        <v>365</v>
      </c>
      <c r="E120" s="32" t="s">
        <v>161</v>
      </c>
      <c r="F120" s="32">
        <v>1</v>
      </c>
      <c r="G120" s="32" t="s">
        <v>157</v>
      </c>
      <c r="H120" s="32">
        <v>1</v>
      </c>
      <c r="I120" s="32" t="s">
        <v>157</v>
      </c>
      <c r="J120" s="144">
        <v>1572</v>
      </c>
    </row>
    <row r="121" spans="1:10" ht="12.75" customHeight="1">
      <c r="A121" s="32" t="s">
        <v>321</v>
      </c>
      <c r="B121" s="181" t="s">
        <v>394</v>
      </c>
      <c r="C121" s="181" t="s">
        <v>395</v>
      </c>
      <c r="D121" s="32">
        <v>365</v>
      </c>
      <c r="E121" s="32" t="s">
        <v>161</v>
      </c>
      <c r="F121" s="181">
        <v>0</v>
      </c>
      <c r="G121" s="181" t="s">
        <v>157</v>
      </c>
      <c r="H121" s="32">
        <v>0</v>
      </c>
      <c r="I121" s="32" t="s">
        <v>157</v>
      </c>
      <c r="J121" s="144"/>
    </row>
    <row r="122" spans="1:10" ht="12.75" customHeight="1">
      <c r="A122" s="32" t="s">
        <v>321</v>
      </c>
      <c r="B122" s="181" t="s">
        <v>396</v>
      </c>
      <c r="C122" s="181" t="s">
        <v>397</v>
      </c>
      <c r="D122" s="32">
        <v>365</v>
      </c>
      <c r="E122" s="32" t="s">
        <v>161</v>
      </c>
      <c r="F122" s="181">
        <v>0</v>
      </c>
      <c r="G122" s="181" t="s">
        <v>157</v>
      </c>
      <c r="H122" s="32">
        <v>0</v>
      </c>
      <c r="I122" s="32" t="s">
        <v>157</v>
      </c>
      <c r="J122" s="144"/>
    </row>
    <row r="123" spans="1:10" ht="12.75" customHeight="1">
      <c r="A123" s="32" t="s">
        <v>321</v>
      </c>
      <c r="B123" s="32" t="s">
        <v>398</v>
      </c>
      <c r="C123" s="32" t="s">
        <v>399</v>
      </c>
      <c r="D123" s="32">
        <v>365</v>
      </c>
      <c r="E123" s="32" t="s">
        <v>161</v>
      </c>
      <c r="F123" s="32">
        <v>1</v>
      </c>
      <c r="G123" s="32" t="s">
        <v>157</v>
      </c>
      <c r="H123" s="32">
        <v>1</v>
      </c>
      <c r="I123" s="32" t="s">
        <v>157</v>
      </c>
      <c r="J123" s="144">
        <v>572</v>
      </c>
    </row>
    <row r="124" spans="1:10" ht="12.75" customHeight="1">
      <c r="A124" s="32" t="s">
        <v>321</v>
      </c>
      <c r="B124" s="181" t="s">
        <v>400</v>
      </c>
      <c r="C124" s="181" t="s">
        <v>401</v>
      </c>
      <c r="D124" s="32">
        <v>365</v>
      </c>
      <c r="E124" s="32" t="s">
        <v>161</v>
      </c>
      <c r="F124" s="181">
        <v>0</v>
      </c>
      <c r="G124" s="181" t="s">
        <v>157</v>
      </c>
      <c r="H124" s="32">
        <v>0</v>
      </c>
      <c r="I124" s="32" t="s">
        <v>157</v>
      </c>
      <c r="J124" s="144"/>
    </row>
    <row r="125" spans="1:10" ht="12.75" customHeight="1">
      <c r="A125" s="32" t="s">
        <v>321</v>
      </c>
      <c r="B125" s="181" t="s">
        <v>402</v>
      </c>
      <c r="C125" s="181" t="s">
        <v>403</v>
      </c>
      <c r="D125" s="32">
        <v>365</v>
      </c>
      <c r="E125" s="32" t="s">
        <v>161</v>
      </c>
      <c r="F125" s="181">
        <v>0</v>
      </c>
      <c r="G125" s="181" t="s">
        <v>157</v>
      </c>
      <c r="H125" s="32">
        <v>0</v>
      </c>
      <c r="I125" s="32" t="s">
        <v>157</v>
      </c>
      <c r="J125" s="144"/>
    </row>
    <row r="126" spans="1:10" ht="12.75" customHeight="1">
      <c r="A126" s="32" t="s">
        <v>321</v>
      </c>
      <c r="B126" s="32" t="s">
        <v>404</v>
      </c>
      <c r="C126" s="32" t="s">
        <v>405</v>
      </c>
      <c r="D126" s="32">
        <v>365</v>
      </c>
      <c r="E126" s="32" t="s">
        <v>161</v>
      </c>
      <c r="F126" s="32">
        <v>1</v>
      </c>
      <c r="G126" s="32" t="s">
        <v>157</v>
      </c>
      <c r="H126" s="32">
        <v>1</v>
      </c>
      <c r="I126" s="32" t="s">
        <v>157</v>
      </c>
      <c r="J126" s="144">
        <v>101</v>
      </c>
    </row>
    <row r="127" spans="1:10" ht="12.75" customHeight="1">
      <c r="A127" s="32" t="s">
        <v>321</v>
      </c>
      <c r="B127" s="181" t="s">
        <v>406</v>
      </c>
      <c r="C127" s="181" t="s">
        <v>407</v>
      </c>
      <c r="D127" s="32">
        <v>365</v>
      </c>
      <c r="E127" s="32" t="s">
        <v>161</v>
      </c>
      <c r="F127" s="181">
        <v>0</v>
      </c>
      <c r="G127" s="181" t="s">
        <v>157</v>
      </c>
      <c r="H127" s="32">
        <v>0</v>
      </c>
      <c r="I127" s="32" t="s">
        <v>157</v>
      </c>
      <c r="J127" s="144"/>
    </row>
    <row r="128" spans="1:10" ht="12.75" customHeight="1">
      <c r="A128" s="32" t="s">
        <v>321</v>
      </c>
      <c r="B128" s="181" t="s">
        <v>408</v>
      </c>
      <c r="C128" s="181" t="s">
        <v>409</v>
      </c>
      <c r="D128" s="32">
        <v>365</v>
      </c>
      <c r="E128" s="32" t="s">
        <v>161</v>
      </c>
      <c r="F128" s="181">
        <v>0</v>
      </c>
      <c r="G128" s="181" t="s">
        <v>157</v>
      </c>
      <c r="H128" s="32">
        <v>0</v>
      </c>
      <c r="I128" s="32" t="s">
        <v>157</v>
      </c>
      <c r="J128" s="144"/>
    </row>
    <row r="129" spans="1:10" ht="12.75" customHeight="1">
      <c r="A129" s="32" t="s">
        <v>321</v>
      </c>
      <c r="B129" s="32" t="s">
        <v>410</v>
      </c>
      <c r="C129" s="32" t="s">
        <v>411</v>
      </c>
      <c r="D129" s="32">
        <v>365</v>
      </c>
      <c r="E129" s="32" t="s">
        <v>161</v>
      </c>
      <c r="F129" s="32">
        <v>1</v>
      </c>
      <c r="G129" s="32" t="s">
        <v>157</v>
      </c>
      <c r="H129" s="32">
        <v>1</v>
      </c>
      <c r="I129" s="32" t="s">
        <v>157</v>
      </c>
      <c r="J129" s="144">
        <v>1925</v>
      </c>
    </row>
    <row r="130" spans="1:10" ht="12.75" customHeight="1">
      <c r="A130" s="32" t="s">
        <v>321</v>
      </c>
      <c r="B130" s="181" t="s">
        <v>412</v>
      </c>
      <c r="C130" s="181" t="s">
        <v>413</v>
      </c>
      <c r="D130" s="32">
        <v>365</v>
      </c>
      <c r="E130" s="32" t="s">
        <v>161</v>
      </c>
      <c r="F130" s="181">
        <v>0</v>
      </c>
      <c r="G130" s="181" t="s">
        <v>157</v>
      </c>
      <c r="H130" s="32">
        <v>0</v>
      </c>
      <c r="I130" s="32" t="s">
        <v>157</v>
      </c>
      <c r="J130" s="144"/>
    </row>
    <row r="131" spans="1:10" ht="12.75" customHeight="1">
      <c r="A131" s="32" t="s">
        <v>321</v>
      </c>
      <c r="B131" s="32" t="s">
        <v>414</v>
      </c>
      <c r="C131" s="32" t="s">
        <v>415</v>
      </c>
      <c r="D131" s="32">
        <v>365</v>
      </c>
      <c r="E131" s="32" t="s">
        <v>161</v>
      </c>
      <c r="F131" s="32">
        <v>1</v>
      </c>
      <c r="G131" s="32" t="s">
        <v>157</v>
      </c>
      <c r="H131" s="32">
        <v>1</v>
      </c>
      <c r="I131" s="32" t="s">
        <v>157</v>
      </c>
      <c r="J131" s="144">
        <v>255</v>
      </c>
    </row>
    <row r="132" spans="1:10" ht="12.75" customHeight="1">
      <c r="A132" s="32" t="s">
        <v>321</v>
      </c>
      <c r="B132" s="181" t="s">
        <v>416</v>
      </c>
      <c r="C132" s="181" t="s">
        <v>417</v>
      </c>
      <c r="D132" s="32">
        <v>365</v>
      </c>
      <c r="E132" s="32" t="s">
        <v>161</v>
      </c>
      <c r="F132" s="181">
        <v>0</v>
      </c>
      <c r="G132" s="181" t="s">
        <v>157</v>
      </c>
      <c r="H132" s="32">
        <v>0</v>
      </c>
      <c r="I132" s="32" t="s">
        <v>157</v>
      </c>
      <c r="J132" s="144"/>
    </row>
    <row r="133" spans="1:10" ht="12.75" customHeight="1">
      <c r="A133" s="32" t="s">
        <v>321</v>
      </c>
      <c r="B133" s="32" t="s">
        <v>418</v>
      </c>
      <c r="C133" s="32" t="s">
        <v>419</v>
      </c>
      <c r="D133" s="32">
        <v>365</v>
      </c>
      <c r="E133" s="32" t="s">
        <v>161</v>
      </c>
      <c r="F133" s="32">
        <v>1</v>
      </c>
      <c r="G133" s="32" t="s">
        <v>157</v>
      </c>
      <c r="H133" s="32">
        <v>1</v>
      </c>
      <c r="I133" s="32" t="s">
        <v>157</v>
      </c>
      <c r="J133" s="144">
        <v>441</v>
      </c>
    </row>
    <row r="134" spans="1:10" ht="12.75" customHeight="1">
      <c r="A134" s="32" t="s">
        <v>321</v>
      </c>
      <c r="B134" s="181" t="s">
        <v>420</v>
      </c>
      <c r="C134" s="181" t="s">
        <v>421</v>
      </c>
      <c r="D134" s="32">
        <v>365</v>
      </c>
      <c r="E134" s="32" t="s">
        <v>161</v>
      </c>
      <c r="F134" s="181">
        <v>0</v>
      </c>
      <c r="G134" s="181" t="s">
        <v>157</v>
      </c>
      <c r="H134" s="32">
        <v>0</v>
      </c>
      <c r="I134" s="32" t="s">
        <v>157</v>
      </c>
      <c r="J134" s="144"/>
    </row>
    <row r="135" spans="1:10" ht="12.75" customHeight="1">
      <c r="A135" s="32" t="s">
        <v>321</v>
      </c>
      <c r="B135" s="32" t="s">
        <v>422</v>
      </c>
      <c r="C135" s="32" t="s">
        <v>423</v>
      </c>
      <c r="D135" s="32">
        <v>365</v>
      </c>
      <c r="E135" s="32" t="s">
        <v>161</v>
      </c>
      <c r="F135" s="32">
        <v>1</v>
      </c>
      <c r="G135" s="32" t="s">
        <v>157</v>
      </c>
      <c r="H135" s="32">
        <v>1</v>
      </c>
      <c r="I135" s="32" t="s">
        <v>157</v>
      </c>
      <c r="J135" s="144">
        <v>1000</v>
      </c>
    </row>
    <row r="136" spans="1:10" ht="12.75" customHeight="1">
      <c r="A136" s="32" t="s">
        <v>321</v>
      </c>
      <c r="B136" s="32" t="s">
        <v>424</v>
      </c>
      <c r="C136" s="32" t="s">
        <v>425</v>
      </c>
      <c r="D136" s="32">
        <v>365</v>
      </c>
      <c r="E136" s="32" t="s">
        <v>161</v>
      </c>
      <c r="F136" s="32">
        <v>1</v>
      </c>
      <c r="G136" s="32" t="s">
        <v>157</v>
      </c>
      <c r="H136" s="32">
        <v>1</v>
      </c>
      <c r="I136" s="32" t="s">
        <v>157</v>
      </c>
      <c r="J136" s="144">
        <v>2465</v>
      </c>
    </row>
    <row r="137" spans="1:10" ht="12.75" customHeight="1">
      <c r="A137" s="32" t="s">
        <v>321</v>
      </c>
      <c r="B137" s="181" t="s">
        <v>426</v>
      </c>
      <c r="C137" s="181" t="s">
        <v>427</v>
      </c>
      <c r="D137" s="32">
        <v>365</v>
      </c>
      <c r="E137" s="32" t="s">
        <v>161</v>
      </c>
      <c r="F137" s="181">
        <v>0</v>
      </c>
      <c r="G137" s="181" t="s">
        <v>157</v>
      </c>
      <c r="H137" s="32">
        <v>0</v>
      </c>
      <c r="I137" s="32" t="s">
        <v>157</v>
      </c>
      <c r="J137" s="144"/>
    </row>
    <row r="138" spans="1:10" ht="12.75" customHeight="1">
      <c r="A138" s="32" t="s">
        <v>321</v>
      </c>
      <c r="B138" s="181" t="s">
        <v>428</v>
      </c>
      <c r="C138" s="181" t="s">
        <v>429</v>
      </c>
      <c r="D138" s="32">
        <v>365</v>
      </c>
      <c r="E138" s="32" t="s">
        <v>161</v>
      </c>
      <c r="F138" s="181">
        <v>0</v>
      </c>
      <c r="G138" s="181" t="s">
        <v>157</v>
      </c>
      <c r="H138" s="32">
        <v>0</v>
      </c>
      <c r="I138" s="32" t="s">
        <v>157</v>
      </c>
      <c r="J138" s="144"/>
    </row>
    <row r="139" spans="1:10" ht="12.75" customHeight="1">
      <c r="A139" s="32" t="s">
        <v>321</v>
      </c>
      <c r="B139" s="181" t="s">
        <v>430</v>
      </c>
      <c r="C139" s="181" t="s">
        <v>431</v>
      </c>
      <c r="D139" s="32">
        <v>365</v>
      </c>
      <c r="E139" s="32" t="s">
        <v>161</v>
      </c>
      <c r="F139" s="181">
        <v>0</v>
      </c>
      <c r="G139" s="181" t="s">
        <v>157</v>
      </c>
      <c r="H139" s="32">
        <v>0</v>
      </c>
      <c r="I139" s="32" t="s">
        <v>157</v>
      </c>
      <c r="J139" s="144"/>
    </row>
    <row r="140" spans="1:10" ht="12.75" customHeight="1">
      <c r="A140" s="35" t="s">
        <v>321</v>
      </c>
      <c r="B140" s="182" t="s">
        <v>432</v>
      </c>
      <c r="C140" s="182" t="s">
        <v>433</v>
      </c>
      <c r="D140" s="35">
        <v>365</v>
      </c>
      <c r="E140" s="35" t="s">
        <v>161</v>
      </c>
      <c r="F140" s="182">
        <v>0</v>
      </c>
      <c r="G140" s="182" t="s">
        <v>157</v>
      </c>
      <c r="H140" s="35">
        <v>0</v>
      </c>
      <c r="I140" s="35" t="s">
        <v>157</v>
      </c>
      <c r="J140" s="154"/>
    </row>
    <row r="141" spans="1:10">
      <c r="A141" s="31"/>
      <c r="B141" s="20">
        <f>COUNTA(B85:B140)</f>
        <v>56</v>
      </c>
      <c r="C141" s="20"/>
      <c r="D141" s="31"/>
      <c r="E141" s="31"/>
      <c r="F141" s="20">
        <f>COUNTIF(F85:F140, "&gt;0")</f>
        <v>14</v>
      </c>
      <c r="G141" s="31"/>
      <c r="H141" s="20"/>
      <c r="I141" s="31"/>
      <c r="J141" s="54">
        <f>SUM(J85:J140)</f>
        <v>26855</v>
      </c>
    </row>
    <row r="142" spans="1:10">
      <c r="A142" s="31"/>
      <c r="B142" s="20"/>
      <c r="C142" s="20"/>
      <c r="D142" s="31"/>
      <c r="E142" s="31"/>
      <c r="F142" s="20"/>
      <c r="G142" s="31"/>
      <c r="H142" s="20"/>
      <c r="I142" s="31"/>
      <c r="J142" s="54"/>
    </row>
    <row r="143" spans="1:10" ht="12.75" customHeight="1">
      <c r="A143" s="35" t="s">
        <v>434</v>
      </c>
      <c r="B143" s="35" t="s">
        <v>435</v>
      </c>
      <c r="C143" s="35" t="s">
        <v>436</v>
      </c>
      <c r="D143" s="35">
        <v>365</v>
      </c>
      <c r="E143" s="35" t="s">
        <v>161</v>
      </c>
      <c r="F143" s="35">
        <v>1</v>
      </c>
      <c r="G143" s="35" t="s">
        <v>157</v>
      </c>
      <c r="H143" s="35">
        <v>1</v>
      </c>
      <c r="I143" s="35" t="s">
        <v>157</v>
      </c>
      <c r="J143" s="154">
        <v>1778</v>
      </c>
    </row>
    <row r="144" spans="1:10">
      <c r="A144" s="31"/>
      <c r="B144" s="20">
        <f>COUNTA(B143:B143)</f>
        <v>1</v>
      </c>
      <c r="C144" s="20"/>
      <c r="D144" s="31"/>
      <c r="E144" s="31"/>
      <c r="F144" s="20">
        <f>COUNTIF(F143:F143, "&gt;0")</f>
        <v>1</v>
      </c>
      <c r="G144" s="31"/>
      <c r="H144" s="20"/>
      <c r="I144" s="31"/>
      <c r="J144" s="54">
        <f>SUM(J143:J143)</f>
        <v>1778</v>
      </c>
    </row>
    <row r="145" spans="1:10">
      <c r="A145" s="31"/>
      <c r="B145" s="20"/>
      <c r="C145" s="20"/>
      <c r="D145" s="31"/>
      <c r="E145" s="31"/>
      <c r="F145" s="20"/>
      <c r="G145" s="31"/>
      <c r="H145" s="20"/>
      <c r="I145" s="31"/>
      <c r="J145" s="54"/>
    </row>
    <row r="146" spans="1:10" ht="12.75" customHeight="1">
      <c r="A146" s="32" t="s">
        <v>437</v>
      </c>
      <c r="B146" s="32" t="s">
        <v>438</v>
      </c>
      <c r="C146" s="32" t="s">
        <v>439</v>
      </c>
      <c r="D146" s="32">
        <v>365</v>
      </c>
      <c r="E146" s="32" t="s">
        <v>161</v>
      </c>
      <c r="F146" s="32">
        <v>1</v>
      </c>
      <c r="G146" s="32" t="s">
        <v>157</v>
      </c>
      <c r="H146" s="32">
        <v>1</v>
      </c>
      <c r="I146" s="32" t="s">
        <v>157</v>
      </c>
      <c r="J146" s="144">
        <v>1577</v>
      </c>
    </row>
    <row r="147" spans="1:10" ht="12.75" customHeight="1">
      <c r="A147" s="32" t="s">
        <v>437</v>
      </c>
      <c r="B147" s="32" t="s">
        <v>440</v>
      </c>
      <c r="C147" s="32" t="s">
        <v>441</v>
      </c>
      <c r="D147" s="32">
        <v>365</v>
      </c>
      <c r="E147" s="32" t="s">
        <v>161</v>
      </c>
      <c r="F147" s="32">
        <v>1</v>
      </c>
      <c r="G147" s="32" t="s">
        <v>157</v>
      </c>
      <c r="H147" s="32">
        <v>1</v>
      </c>
      <c r="I147" s="32" t="s">
        <v>157</v>
      </c>
      <c r="J147" s="144">
        <v>6370</v>
      </c>
    </row>
    <row r="148" spans="1:10" ht="12.75" customHeight="1">
      <c r="A148" s="32" t="s">
        <v>437</v>
      </c>
      <c r="B148" s="32" t="s">
        <v>442</v>
      </c>
      <c r="C148" s="32" t="s">
        <v>443</v>
      </c>
      <c r="D148" s="32">
        <v>365</v>
      </c>
      <c r="E148" s="32" t="s">
        <v>161</v>
      </c>
      <c r="F148" s="32">
        <v>1</v>
      </c>
      <c r="G148" s="32" t="s">
        <v>157</v>
      </c>
      <c r="H148" s="32">
        <v>1</v>
      </c>
      <c r="I148" s="32" t="s">
        <v>157</v>
      </c>
      <c r="J148" s="144">
        <v>3307</v>
      </c>
    </row>
    <row r="149" spans="1:10" ht="12.75" customHeight="1">
      <c r="A149" s="32" t="s">
        <v>437</v>
      </c>
      <c r="B149" s="32" t="s">
        <v>444</v>
      </c>
      <c r="C149" s="32" t="s">
        <v>445</v>
      </c>
      <c r="D149" s="32">
        <v>365</v>
      </c>
      <c r="E149" s="32" t="s">
        <v>161</v>
      </c>
      <c r="F149" s="32">
        <v>1</v>
      </c>
      <c r="G149" s="32" t="s">
        <v>157</v>
      </c>
      <c r="H149" s="32">
        <v>1</v>
      </c>
      <c r="I149" s="32" t="s">
        <v>157</v>
      </c>
      <c r="J149" s="144">
        <v>3524</v>
      </c>
    </row>
    <row r="150" spans="1:10" ht="12.75" customHeight="1">
      <c r="A150" s="32" t="s">
        <v>437</v>
      </c>
      <c r="B150" s="32" t="s">
        <v>446</v>
      </c>
      <c r="C150" s="32" t="s">
        <v>447</v>
      </c>
      <c r="D150" s="32">
        <v>365</v>
      </c>
      <c r="E150" s="32" t="s">
        <v>161</v>
      </c>
      <c r="F150" s="32">
        <v>1</v>
      </c>
      <c r="G150" s="32" t="s">
        <v>157</v>
      </c>
      <c r="H150" s="32">
        <v>1</v>
      </c>
      <c r="I150" s="32" t="s">
        <v>157</v>
      </c>
      <c r="J150" s="144">
        <v>1565</v>
      </c>
    </row>
    <row r="151" spans="1:10" ht="12.75" customHeight="1">
      <c r="A151" s="32" t="s">
        <v>437</v>
      </c>
      <c r="B151" s="32" t="s">
        <v>448</v>
      </c>
      <c r="C151" s="32" t="s">
        <v>449</v>
      </c>
      <c r="D151" s="32">
        <v>365</v>
      </c>
      <c r="E151" s="32" t="s">
        <v>161</v>
      </c>
      <c r="F151" s="32">
        <v>1</v>
      </c>
      <c r="G151" s="32" t="s">
        <v>157</v>
      </c>
      <c r="H151" s="32">
        <v>1</v>
      </c>
      <c r="I151" s="32" t="s">
        <v>157</v>
      </c>
      <c r="J151" s="144">
        <v>3558</v>
      </c>
    </row>
    <row r="152" spans="1:10" ht="12.75" customHeight="1">
      <c r="A152" s="32" t="s">
        <v>437</v>
      </c>
      <c r="B152" s="32" t="s">
        <v>450</v>
      </c>
      <c r="C152" s="32" t="s">
        <v>451</v>
      </c>
      <c r="D152" s="32">
        <v>365</v>
      </c>
      <c r="E152" s="32" t="s">
        <v>161</v>
      </c>
      <c r="F152" s="32">
        <v>1</v>
      </c>
      <c r="G152" s="32" t="s">
        <v>157</v>
      </c>
      <c r="H152" s="32">
        <v>1</v>
      </c>
      <c r="I152" s="32" t="s">
        <v>157</v>
      </c>
      <c r="J152" s="144">
        <v>5726</v>
      </c>
    </row>
    <row r="153" spans="1:10" ht="12.75" customHeight="1">
      <c r="A153" s="32" t="s">
        <v>437</v>
      </c>
      <c r="B153" s="32" t="s">
        <v>452</v>
      </c>
      <c r="C153" s="32" t="s">
        <v>453</v>
      </c>
      <c r="D153" s="32">
        <v>365</v>
      </c>
      <c r="E153" s="32" t="s">
        <v>161</v>
      </c>
      <c r="F153" s="32">
        <v>1</v>
      </c>
      <c r="G153" s="32" t="s">
        <v>157</v>
      </c>
      <c r="H153" s="32">
        <v>1</v>
      </c>
      <c r="I153" s="32" t="s">
        <v>157</v>
      </c>
      <c r="J153" s="144">
        <v>4775</v>
      </c>
    </row>
    <row r="154" spans="1:10" ht="12.75" customHeight="1">
      <c r="A154" s="32" t="s">
        <v>437</v>
      </c>
      <c r="B154" s="32" t="s">
        <v>454</v>
      </c>
      <c r="C154" s="32" t="s">
        <v>455</v>
      </c>
      <c r="D154" s="32">
        <v>365</v>
      </c>
      <c r="E154" s="32" t="s">
        <v>161</v>
      </c>
      <c r="F154" s="32">
        <v>1</v>
      </c>
      <c r="G154" s="32" t="s">
        <v>157</v>
      </c>
      <c r="H154" s="32">
        <v>1</v>
      </c>
      <c r="I154" s="32" t="s">
        <v>157</v>
      </c>
      <c r="J154" s="144">
        <v>2674</v>
      </c>
    </row>
    <row r="155" spans="1:10" ht="12.75" customHeight="1">
      <c r="A155" s="35" t="s">
        <v>437</v>
      </c>
      <c r="B155" s="35" t="s">
        <v>456</v>
      </c>
      <c r="C155" s="35" t="s">
        <v>457</v>
      </c>
      <c r="D155" s="35">
        <v>365</v>
      </c>
      <c r="E155" s="35" t="s">
        <v>161</v>
      </c>
      <c r="F155" s="35">
        <v>1</v>
      </c>
      <c r="G155" s="35" t="s">
        <v>157</v>
      </c>
      <c r="H155" s="35">
        <v>1</v>
      </c>
      <c r="I155" s="35" t="s">
        <v>157</v>
      </c>
      <c r="J155" s="154">
        <v>3685</v>
      </c>
    </row>
    <row r="156" spans="1:10">
      <c r="A156" s="31"/>
      <c r="B156" s="20">
        <f>COUNTA(B146:B155)</f>
        <v>10</v>
      </c>
      <c r="C156" s="20"/>
      <c r="D156" s="31"/>
      <c r="E156" s="31"/>
      <c r="F156" s="20">
        <f>COUNTIF(F146:F155, "&gt;0")</f>
        <v>10</v>
      </c>
      <c r="G156" s="31"/>
      <c r="H156" s="20"/>
      <c r="I156" s="31"/>
      <c r="J156" s="54">
        <f>SUM(J146:J155)</f>
        <v>36761</v>
      </c>
    </row>
    <row r="157" spans="1:10">
      <c r="A157" s="31"/>
      <c r="B157" s="20"/>
      <c r="C157" s="20"/>
      <c r="D157" s="31"/>
      <c r="E157" s="31"/>
      <c r="F157" s="20"/>
      <c r="G157" s="31"/>
      <c r="H157" s="20"/>
      <c r="I157" s="31"/>
      <c r="J157" s="54"/>
    </row>
    <row r="158" spans="1:10" ht="12.75" customHeight="1">
      <c r="A158" s="32" t="s">
        <v>458</v>
      </c>
      <c r="B158" s="32" t="s">
        <v>459</v>
      </c>
      <c r="C158" s="32" t="s">
        <v>460</v>
      </c>
      <c r="D158" s="32">
        <v>365</v>
      </c>
      <c r="E158" s="32" t="s">
        <v>161</v>
      </c>
      <c r="F158" s="32">
        <v>1</v>
      </c>
      <c r="G158" s="32" t="s">
        <v>157</v>
      </c>
      <c r="H158" s="32">
        <v>1</v>
      </c>
      <c r="I158" s="32" t="s">
        <v>157</v>
      </c>
      <c r="J158" s="144">
        <v>885</v>
      </c>
    </row>
    <row r="159" spans="1:10" ht="12.75" customHeight="1">
      <c r="A159" s="32" t="s">
        <v>458</v>
      </c>
      <c r="B159" s="32" t="s">
        <v>461</v>
      </c>
      <c r="C159" s="32" t="s">
        <v>462</v>
      </c>
      <c r="D159" s="32">
        <v>365</v>
      </c>
      <c r="E159" s="32" t="s">
        <v>161</v>
      </c>
      <c r="F159" s="32">
        <v>1</v>
      </c>
      <c r="G159" s="32" t="s">
        <v>157</v>
      </c>
      <c r="H159" s="32">
        <v>1</v>
      </c>
      <c r="I159" s="32" t="s">
        <v>157</v>
      </c>
      <c r="J159" s="144">
        <v>686</v>
      </c>
    </row>
    <row r="160" spans="1:10" ht="12.75" customHeight="1">
      <c r="A160" s="32" t="s">
        <v>458</v>
      </c>
      <c r="B160" s="32" t="s">
        <v>463</v>
      </c>
      <c r="C160" s="32" t="s">
        <v>464</v>
      </c>
      <c r="D160" s="32">
        <v>365</v>
      </c>
      <c r="E160" s="32" t="s">
        <v>161</v>
      </c>
      <c r="F160" s="32">
        <v>1</v>
      </c>
      <c r="G160" s="32" t="s">
        <v>157</v>
      </c>
      <c r="H160" s="32">
        <v>1</v>
      </c>
      <c r="I160" s="32" t="s">
        <v>157</v>
      </c>
      <c r="J160" s="144">
        <v>2527</v>
      </c>
    </row>
    <row r="161" spans="1:10" ht="12.75" customHeight="1">
      <c r="A161" s="32" t="s">
        <v>458</v>
      </c>
      <c r="B161" s="32" t="s">
        <v>465</v>
      </c>
      <c r="C161" s="32" t="s">
        <v>466</v>
      </c>
      <c r="D161" s="32">
        <v>365</v>
      </c>
      <c r="E161" s="32" t="s">
        <v>161</v>
      </c>
      <c r="F161" s="32">
        <v>1</v>
      </c>
      <c r="G161" s="32" t="s">
        <v>157</v>
      </c>
      <c r="H161" s="32">
        <v>1</v>
      </c>
      <c r="I161" s="32" t="s">
        <v>157</v>
      </c>
      <c r="J161" s="144">
        <v>684</v>
      </c>
    </row>
    <row r="162" spans="1:10" ht="12.75" customHeight="1">
      <c r="A162" s="32" t="s">
        <v>458</v>
      </c>
      <c r="B162" s="32" t="s">
        <v>467</v>
      </c>
      <c r="C162" s="32" t="s">
        <v>468</v>
      </c>
      <c r="D162" s="32">
        <v>365</v>
      </c>
      <c r="E162" s="32" t="s">
        <v>161</v>
      </c>
      <c r="F162" s="32">
        <v>1</v>
      </c>
      <c r="G162" s="32" t="s">
        <v>157</v>
      </c>
      <c r="H162" s="32">
        <v>1</v>
      </c>
      <c r="I162" s="32" t="s">
        <v>157</v>
      </c>
      <c r="J162" s="144">
        <v>2086</v>
      </c>
    </row>
    <row r="163" spans="1:10" ht="12.75" customHeight="1">
      <c r="A163" s="32" t="s">
        <v>458</v>
      </c>
      <c r="B163" s="181" t="s">
        <v>469</v>
      </c>
      <c r="C163" s="181" t="s">
        <v>470</v>
      </c>
      <c r="D163" s="32">
        <v>365</v>
      </c>
      <c r="E163" s="32" t="s">
        <v>161</v>
      </c>
      <c r="F163" s="181">
        <v>0</v>
      </c>
      <c r="G163" s="181" t="s">
        <v>157</v>
      </c>
      <c r="H163" s="32">
        <v>0</v>
      </c>
      <c r="I163" s="32" t="s">
        <v>157</v>
      </c>
      <c r="J163" s="144"/>
    </row>
    <row r="164" spans="1:10" ht="12.75" customHeight="1">
      <c r="A164" s="32" t="s">
        <v>458</v>
      </c>
      <c r="B164" s="181" t="s">
        <v>471</v>
      </c>
      <c r="C164" s="181" t="s">
        <v>472</v>
      </c>
      <c r="D164" s="32">
        <v>365</v>
      </c>
      <c r="E164" s="32" t="s">
        <v>161</v>
      </c>
      <c r="F164" s="181">
        <v>0</v>
      </c>
      <c r="G164" s="181" t="s">
        <v>157</v>
      </c>
      <c r="H164" s="32">
        <v>0</v>
      </c>
      <c r="I164" s="32" t="s">
        <v>157</v>
      </c>
      <c r="J164" s="144"/>
    </row>
    <row r="165" spans="1:10" ht="12.75" customHeight="1">
      <c r="A165" s="32" t="s">
        <v>458</v>
      </c>
      <c r="B165" s="32" t="s">
        <v>473</v>
      </c>
      <c r="C165" s="32" t="s">
        <v>474</v>
      </c>
      <c r="D165" s="32">
        <v>365</v>
      </c>
      <c r="E165" s="32" t="s">
        <v>161</v>
      </c>
      <c r="F165" s="32">
        <v>1</v>
      </c>
      <c r="G165" s="32" t="s">
        <v>157</v>
      </c>
      <c r="H165" s="32">
        <v>1</v>
      </c>
      <c r="I165" s="32" t="s">
        <v>157</v>
      </c>
      <c r="J165" s="144">
        <v>27157</v>
      </c>
    </row>
    <row r="166" spans="1:10" ht="12.75" customHeight="1">
      <c r="A166" s="32" t="s">
        <v>458</v>
      </c>
      <c r="B166" s="32" t="s">
        <v>475</v>
      </c>
      <c r="C166" s="32" t="s">
        <v>476</v>
      </c>
      <c r="D166" s="32">
        <v>365</v>
      </c>
      <c r="E166" s="32" t="s">
        <v>161</v>
      </c>
      <c r="F166" s="32">
        <v>1</v>
      </c>
      <c r="G166" s="32" t="s">
        <v>157</v>
      </c>
      <c r="H166" s="32">
        <v>1</v>
      </c>
      <c r="I166" s="32" t="s">
        <v>157</v>
      </c>
      <c r="J166" s="144">
        <v>5502</v>
      </c>
    </row>
    <row r="167" spans="1:10" ht="12.75" customHeight="1">
      <c r="A167" s="32" t="s">
        <v>458</v>
      </c>
      <c r="B167" s="32" t="s">
        <v>477</v>
      </c>
      <c r="C167" s="32" t="s">
        <v>478</v>
      </c>
      <c r="D167" s="32">
        <v>365</v>
      </c>
      <c r="E167" s="32" t="s">
        <v>161</v>
      </c>
      <c r="F167" s="32">
        <v>1</v>
      </c>
      <c r="G167" s="32" t="s">
        <v>157</v>
      </c>
      <c r="H167" s="32">
        <v>1</v>
      </c>
      <c r="I167" s="32" t="s">
        <v>157</v>
      </c>
      <c r="J167" s="144">
        <v>667</v>
      </c>
    </row>
    <row r="168" spans="1:10" ht="12.75" customHeight="1">
      <c r="A168" s="32" t="s">
        <v>458</v>
      </c>
      <c r="B168" s="181" t="s">
        <v>479</v>
      </c>
      <c r="C168" s="181" t="s">
        <v>480</v>
      </c>
      <c r="D168" s="32">
        <v>365</v>
      </c>
      <c r="E168" s="32" t="s">
        <v>161</v>
      </c>
      <c r="F168" s="181">
        <v>0</v>
      </c>
      <c r="G168" s="181" t="s">
        <v>157</v>
      </c>
      <c r="H168" s="32">
        <v>0</v>
      </c>
      <c r="I168" s="32" t="s">
        <v>157</v>
      </c>
      <c r="J168" s="144"/>
    </row>
    <row r="169" spans="1:10" ht="12.75" customHeight="1">
      <c r="A169" s="32" t="s">
        <v>458</v>
      </c>
      <c r="B169" s="32" t="s">
        <v>481</v>
      </c>
      <c r="C169" s="32" t="s">
        <v>482</v>
      </c>
      <c r="D169" s="32">
        <v>365</v>
      </c>
      <c r="E169" s="32" t="s">
        <v>161</v>
      </c>
      <c r="F169" s="32">
        <v>1</v>
      </c>
      <c r="G169" s="32" t="s">
        <v>157</v>
      </c>
      <c r="H169" s="32">
        <v>1</v>
      </c>
      <c r="I169" s="32" t="s">
        <v>157</v>
      </c>
      <c r="J169" s="144">
        <v>5862</v>
      </c>
    </row>
    <row r="170" spans="1:10" ht="12.75" customHeight="1">
      <c r="A170" s="32" t="s">
        <v>458</v>
      </c>
      <c r="B170" s="32" t="s">
        <v>483</v>
      </c>
      <c r="C170" s="32" t="s">
        <v>484</v>
      </c>
      <c r="D170" s="32">
        <v>365</v>
      </c>
      <c r="E170" s="32" t="s">
        <v>161</v>
      </c>
      <c r="F170" s="32">
        <v>1</v>
      </c>
      <c r="G170" s="32" t="s">
        <v>157</v>
      </c>
      <c r="H170" s="32">
        <v>1</v>
      </c>
      <c r="I170" s="32" t="s">
        <v>157</v>
      </c>
      <c r="J170" s="144">
        <v>9085</v>
      </c>
    </row>
    <row r="171" spans="1:10" ht="12.75" customHeight="1">
      <c r="A171" s="32" t="s">
        <v>458</v>
      </c>
      <c r="B171" s="32" t="s">
        <v>485</v>
      </c>
      <c r="C171" s="32" t="s">
        <v>486</v>
      </c>
      <c r="D171" s="32">
        <v>365</v>
      </c>
      <c r="E171" s="32" t="s">
        <v>161</v>
      </c>
      <c r="F171" s="32">
        <v>1</v>
      </c>
      <c r="G171" s="32" t="s">
        <v>157</v>
      </c>
      <c r="H171" s="32">
        <v>1</v>
      </c>
      <c r="I171" s="32" t="s">
        <v>157</v>
      </c>
      <c r="J171" s="144">
        <v>496</v>
      </c>
    </row>
    <row r="172" spans="1:10" ht="12.75" customHeight="1">
      <c r="A172" s="32" t="s">
        <v>458</v>
      </c>
      <c r="B172" s="181" t="s">
        <v>487</v>
      </c>
      <c r="C172" s="181" t="s">
        <v>488</v>
      </c>
      <c r="D172" s="32">
        <v>365</v>
      </c>
      <c r="E172" s="32" t="s">
        <v>161</v>
      </c>
      <c r="F172" s="181">
        <v>0</v>
      </c>
      <c r="G172" s="181" t="s">
        <v>157</v>
      </c>
      <c r="H172" s="32">
        <v>0</v>
      </c>
      <c r="I172" s="32" t="s">
        <v>157</v>
      </c>
      <c r="J172" s="144"/>
    </row>
    <row r="173" spans="1:10" ht="12.75" customHeight="1">
      <c r="A173" s="32" t="s">
        <v>458</v>
      </c>
      <c r="B173" s="181" t="s">
        <v>489</v>
      </c>
      <c r="C173" s="181" t="s">
        <v>490</v>
      </c>
      <c r="D173" s="32">
        <v>365</v>
      </c>
      <c r="E173" s="32" t="s">
        <v>161</v>
      </c>
      <c r="F173" s="181">
        <v>0</v>
      </c>
      <c r="G173" s="181" t="s">
        <v>157</v>
      </c>
      <c r="H173" s="32">
        <v>0</v>
      </c>
      <c r="I173" s="32" t="s">
        <v>157</v>
      </c>
      <c r="J173" s="144"/>
    </row>
    <row r="174" spans="1:10" ht="12.75" customHeight="1">
      <c r="A174" s="32" t="s">
        <v>458</v>
      </c>
      <c r="B174" s="32" t="s">
        <v>491</v>
      </c>
      <c r="C174" s="32" t="s">
        <v>492</v>
      </c>
      <c r="D174" s="32">
        <v>365</v>
      </c>
      <c r="E174" s="32" t="s">
        <v>161</v>
      </c>
      <c r="F174" s="32">
        <v>1</v>
      </c>
      <c r="G174" s="32" t="s">
        <v>157</v>
      </c>
      <c r="H174" s="32">
        <v>1</v>
      </c>
      <c r="I174" s="32" t="s">
        <v>157</v>
      </c>
      <c r="J174" s="144">
        <v>1072</v>
      </c>
    </row>
    <row r="175" spans="1:10" ht="12.75" customHeight="1">
      <c r="A175" s="35" t="s">
        <v>458</v>
      </c>
      <c r="B175" s="182" t="s">
        <v>493</v>
      </c>
      <c r="C175" s="182" t="s">
        <v>494</v>
      </c>
      <c r="D175" s="35">
        <v>365</v>
      </c>
      <c r="E175" s="35" t="s">
        <v>161</v>
      </c>
      <c r="F175" s="182">
        <v>0</v>
      </c>
      <c r="G175" s="182" t="s">
        <v>157</v>
      </c>
      <c r="H175" s="35">
        <v>0</v>
      </c>
      <c r="I175" s="35" t="s">
        <v>157</v>
      </c>
      <c r="J175" s="154"/>
    </row>
    <row r="176" spans="1:10">
      <c r="A176" s="31"/>
      <c r="B176" s="20">
        <f>COUNTA(B158:B175)</f>
        <v>18</v>
      </c>
      <c r="C176" s="20"/>
      <c r="D176" s="31"/>
      <c r="E176" s="31"/>
      <c r="F176" s="20">
        <f>COUNTIF(F158:F175, "&gt;0")</f>
        <v>12</v>
      </c>
      <c r="G176" s="31"/>
      <c r="H176" s="20"/>
      <c r="I176" s="31"/>
      <c r="J176" s="54">
        <f>SUM(J158:J175)</f>
        <v>56709</v>
      </c>
    </row>
    <row r="177" spans="1:10">
      <c r="A177" s="31"/>
      <c r="B177" s="20"/>
      <c r="C177" s="20"/>
      <c r="D177" s="31"/>
      <c r="E177" s="31"/>
      <c r="F177" s="20"/>
      <c r="G177" s="31"/>
      <c r="H177" s="20"/>
      <c r="I177" s="31"/>
      <c r="J177" s="54"/>
    </row>
    <row r="178" spans="1:10" ht="12.75" customHeight="1">
      <c r="A178" s="32" t="s">
        <v>495</v>
      </c>
      <c r="B178" s="32" t="s">
        <v>496</v>
      </c>
      <c r="C178" s="32" t="s">
        <v>497</v>
      </c>
      <c r="D178" s="32">
        <v>365</v>
      </c>
      <c r="E178" s="32" t="s">
        <v>161</v>
      </c>
      <c r="F178" s="32">
        <v>1</v>
      </c>
      <c r="G178" s="32" t="s">
        <v>157</v>
      </c>
      <c r="H178" s="32">
        <v>1</v>
      </c>
      <c r="I178" s="32" t="s">
        <v>157</v>
      </c>
      <c r="J178" s="144">
        <v>8791</v>
      </c>
    </row>
    <row r="179" spans="1:10" ht="12.75" customHeight="1">
      <c r="A179" s="32" t="s">
        <v>495</v>
      </c>
      <c r="B179" s="181" t="s">
        <v>498</v>
      </c>
      <c r="C179" s="181" t="s">
        <v>499</v>
      </c>
      <c r="D179" s="32">
        <v>365</v>
      </c>
      <c r="E179" s="32" t="s">
        <v>161</v>
      </c>
      <c r="F179" s="181">
        <v>0</v>
      </c>
      <c r="G179" s="181" t="s">
        <v>157</v>
      </c>
      <c r="H179" s="32">
        <v>0</v>
      </c>
      <c r="I179" s="32" t="s">
        <v>157</v>
      </c>
      <c r="J179" s="144"/>
    </row>
    <row r="180" spans="1:10" ht="12.75" customHeight="1">
      <c r="A180" s="32" t="s">
        <v>495</v>
      </c>
      <c r="B180" s="181" t="s">
        <v>500</v>
      </c>
      <c r="C180" s="181" t="s">
        <v>501</v>
      </c>
      <c r="D180" s="32">
        <v>365</v>
      </c>
      <c r="E180" s="32" t="s">
        <v>161</v>
      </c>
      <c r="F180" s="181">
        <v>0</v>
      </c>
      <c r="G180" s="181" t="s">
        <v>157</v>
      </c>
      <c r="H180" s="32">
        <v>0</v>
      </c>
      <c r="I180" s="32" t="s">
        <v>157</v>
      </c>
      <c r="J180" s="144"/>
    </row>
    <row r="181" spans="1:10" ht="12.75" customHeight="1">
      <c r="A181" s="32" t="s">
        <v>495</v>
      </c>
      <c r="B181" s="32" t="s">
        <v>502</v>
      </c>
      <c r="C181" s="32" t="s">
        <v>503</v>
      </c>
      <c r="D181" s="32">
        <v>365</v>
      </c>
      <c r="E181" s="32" t="s">
        <v>161</v>
      </c>
      <c r="F181" s="32">
        <v>1</v>
      </c>
      <c r="G181" s="32" t="s">
        <v>157</v>
      </c>
      <c r="H181" s="32">
        <v>1</v>
      </c>
      <c r="I181" s="32" t="s">
        <v>157</v>
      </c>
      <c r="J181" s="144">
        <v>2469</v>
      </c>
    </row>
    <row r="182" spans="1:10" ht="12.75" customHeight="1">
      <c r="A182" s="32" t="s">
        <v>495</v>
      </c>
      <c r="B182" s="32" t="s">
        <v>504</v>
      </c>
      <c r="C182" s="32" t="s">
        <v>505</v>
      </c>
      <c r="D182" s="32">
        <v>365</v>
      </c>
      <c r="E182" s="32" t="s">
        <v>161</v>
      </c>
      <c r="F182" s="32">
        <v>1</v>
      </c>
      <c r="G182" s="32" t="s">
        <v>157</v>
      </c>
      <c r="H182" s="32">
        <v>1</v>
      </c>
      <c r="I182" s="32" t="s">
        <v>157</v>
      </c>
      <c r="J182" s="144">
        <v>24726</v>
      </c>
    </row>
    <row r="183" spans="1:10" ht="12.75" customHeight="1">
      <c r="A183" s="32" t="s">
        <v>495</v>
      </c>
      <c r="B183" s="181" t="s">
        <v>506</v>
      </c>
      <c r="C183" s="181" t="s">
        <v>507</v>
      </c>
      <c r="D183" s="32">
        <v>365</v>
      </c>
      <c r="E183" s="32" t="s">
        <v>161</v>
      </c>
      <c r="F183" s="181">
        <v>0</v>
      </c>
      <c r="G183" s="181" t="s">
        <v>157</v>
      </c>
      <c r="H183" s="32">
        <v>0</v>
      </c>
      <c r="I183" s="32" t="s">
        <v>157</v>
      </c>
      <c r="J183" s="144"/>
    </row>
    <row r="184" spans="1:10" ht="12.75" customHeight="1">
      <c r="A184" s="32" t="s">
        <v>495</v>
      </c>
      <c r="B184" s="32" t="s">
        <v>508</v>
      </c>
      <c r="C184" s="32" t="s">
        <v>509</v>
      </c>
      <c r="D184" s="32">
        <v>365</v>
      </c>
      <c r="E184" s="32" t="s">
        <v>161</v>
      </c>
      <c r="F184" s="32">
        <v>1</v>
      </c>
      <c r="G184" s="32" t="s">
        <v>157</v>
      </c>
      <c r="H184" s="32">
        <v>1</v>
      </c>
      <c r="I184" s="32" t="s">
        <v>157</v>
      </c>
      <c r="J184" s="144">
        <v>5595</v>
      </c>
    </row>
    <row r="185" spans="1:10" ht="12.75" customHeight="1">
      <c r="A185" s="32" t="s">
        <v>495</v>
      </c>
      <c r="B185" s="32" t="s">
        <v>510</v>
      </c>
      <c r="C185" s="32" t="s">
        <v>511</v>
      </c>
      <c r="D185" s="32">
        <v>365</v>
      </c>
      <c r="E185" s="32" t="s">
        <v>161</v>
      </c>
      <c r="F185" s="32">
        <v>1</v>
      </c>
      <c r="G185" s="32" t="s">
        <v>157</v>
      </c>
      <c r="H185" s="32">
        <v>1</v>
      </c>
      <c r="I185" s="32" t="s">
        <v>157</v>
      </c>
      <c r="J185" s="144">
        <v>22845</v>
      </c>
    </row>
    <row r="186" spans="1:10" ht="12.75" customHeight="1">
      <c r="A186" s="35" t="s">
        <v>495</v>
      </c>
      <c r="B186" s="35" t="s">
        <v>512</v>
      </c>
      <c r="C186" s="35" t="s">
        <v>513</v>
      </c>
      <c r="D186" s="35">
        <v>365</v>
      </c>
      <c r="E186" s="35" t="s">
        <v>161</v>
      </c>
      <c r="F186" s="35">
        <v>1</v>
      </c>
      <c r="G186" s="35" t="s">
        <v>157</v>
      </c>
      <c r="H186" s="35">
        <v>1</v>
      </c>
      <c r="I186" s="35" t="s">
        <v>157</v>
      </c>
      <c r="J186" s="154">
        <v>14588</v>
      </c>
    </row>
    <row r="187" spans="1:10">
      <c r="A187" s="31"/>
      <c r="B187" s="20">
        <f>COUNTA(B178:B186)</f>
        <v>9</v>
      </c>
      <c r="C187" s="20"/>
      <c r="D187" s="31"/>
      <c r="E187" s="31"/>
      <c r="F187" s="20">
        <f>COUNTIF(F178:F186, "&gt;0")</f>
        <v>6</v>
      </c>
      <c r="G187" s="31"/>
      <c r="H187" s="20"/>
      <c r="I187" s="31"/>
      <c r="J187" s="54">
        <f>SUM(J178:J186)</f>
        <v>79014</v>
      </c>
    </row>
    <row r="188" spans="1:10">
      <c r="A188" s="31"/>
      <c r="B188" s="20"/>
      <c r="C188" s="20"/>
      <c r="D188" s="31"/>
      <c r="E188" s="31"/>
      <c r="F188" s="20"/>
      <c r="G188" s="31"/>
      <c r="H188" s="20"/>
      <c r="I188" s="31"/>
      <c r="J188" s="54"/>
    </row>
    <row r="189" spans="1:10" ht="12.75" customHeight="1">
      <c r="A189" s="32" t="s">
        <v>514</v>
      </c>
      <c r="B189" s="32" t="s">
        <v>515</v>
      </c>
      <c r="C189" s="32" t="s">
        <v>516</v>
      </c>
      <c r="D189" s="32">
        <v>365</v>
      </c>
      <c r="E189" s="32" t="s">
        <v>161</v>
      </c>
      <c r="F189" s="32">
        <v>1</v>
      </c>
      <c r="G189" s="32" t="s">
        <v>157</v>
      </c>
      <c r="H189" s="32">
        <v>1</v>
      </c>
      <c r="I189" s="32" t="s">
        <v>157</v>
      </c>
      <c r="J189" s="144">
        <v>9627</v>
      </c>
    </row>
    <row r="190" spans="1:10" ht="12.75" customHeight="1">
      <c r="A190" s="32" t="s">
        <v>514</v>
      </c>
      <c r="B190" s="32" t="s">
        <v>517</v>
      </c>
      <c r="C190" s="32" t="s">
        <v>518</v>
      </c>
      <c r="D190" s="32">
        <v>365</v>
      </c>
      <c r="E190" s="32" t="s">
        <v>161</v>
      </c>
      <c r="F190" s="32">
        <v>1</v>
      </c>
      <c r="G190" s="32" t="s">
        <v>157</v>
      </c>
      <c r="H190" s="32">
        <v>1</v>
      </c>
      <c r="I190" s="32" t="s">
        <v>157</v>
      </c>
      <c r="J190" s="144">
        <v>6093</v>
      </c>
    </row>
    <row r="191" spans="1:10" ht="12.75" customHeight="1">
      <c r="A191" s="32" t="s">
        <v>514</v>
      </c>
      <c r="B191" s="32" t="s">
        <v>519</v>
      </c>
      <c r="C191" s="32" t="s">
        <v>520</v>
      </c>
      <c r="D191" s="32">
        <v>365</v>
      </c>
      <c r="E191" s="32" t="s">
        <v>161</v>
      </c>
      <c r="F191" s="32">
        <v>1</v>
      </c>
      <c r="G191" s="32" t="s">
        <v>157</v>
      </c>
      <c r="H191" s="32">
        <v>1</v>
      </c>
      <c r="I191" s="32" t="s">
        <v>157</v>
      </c>
      <c r="J191" s="144">
        <v>5249</v>
      </c>
    </row>
    <row r="192" spans="1:10" ht="12.75" customHeight="1">
      <c r="A192" s="32" t="s">
        <v>514</v>
      </c>
      <c r="B192" s="32" t="s">
        <v>521</v>
      </c>
      <c r="C192" s="32" t="s">
        <v>522</v>
      </c>
      <c r="D192" s="32">
        <v>365</v>
      </c>
      <c r="E192" s="32" t="s">
        <v>161</v>
      </c>
      <c r="F192" s="32">
        <v>1</v>
      </c>
      <c r="G192" s="32" t="s">
        <v>157</v>
      </c>
      <c r="H192" s="32">
        <v>1</v>
      </c>
      <c r="I192" s="32" t="s">
        <v>157</v>
      </c>
      <c r="J192" s="144">
        <v>2105</v>
      </c>
    </row>
    <row r="193" spans="1:10" ht="12.75" customHeight="1">
      <c r="A193" s="32" t="s">
        <v>514</v>
      </c>
      <c r="B193" s="32" t="s">
        <v>523</v>
      </c>
      <c r="C193" s="32" t="s">
        <v>524</v>
      </c>
      <c r="D193" s="32">
        <v>365</v>
      </c>
      <c r="E193" s="32" t="s">
        <v>161</v>
      </c>
      <c r="F193" s="32">
        <v>1</v>
      </c>
      <c r="G193" s="32" t="s">
        <v>157</v>
      </c>
      <c r="H193" s="32">
        <v>1</v>
      </c>
      <c r="I193" s="32" t="s">
        <v>157</v>
      </c>
      <c r="J193" s="144">
        <v>2465</v>
      </c>
    </row>
    <row r="194" spans="1:10" ht="12.75" customHeight="1">
      <c r="A194" s="35" t="s">
        <v>514</v>
      </c>
      <c r="B194" s="35" t="s">
        <v>525</v>
      </c>
      <c r="C194" s="35" t="s">
        <v>526</v>
      </c>
      <c r="D194" s="35">
        <v>365</v>
      </c>
      <c r="E194" s="35" t="s">
        <v>161</v>
      </c>
      <c r="F194" s="35">
        <v>1</v>
      </c>
      <c r="G194" s="35" t="s">
        <v>157</v>
      </c>
      <c r="H194" s="35">
        <v>1</v>
      </c>
      <c r="I194" s="35" t="s">
        <v>157</v>
      </c>
      <c r="J194" s="154">
        <v>13434</v>
      </c>
    </row>
    <row r="195" spans="1:10">
      <c r="A195" s="31"/>
      <c r="B195" s="20">
        <f>COUNTA(B189:B194)</f>
        <v>6</v>
      </c>
      <c r="C195" s="20"/>
      <c r="D195" s="31"/>
      <c r="E195" s="31"/>
      <c r="F195" s="20">
        <f>COUNTIF(F189:F194, "&gt;0")</f>
        <v>6</v>
      </c>
      <c r="G195" s="31"/>
      <c r="H195" s="20"/>
      <c r="I195" s="31"/>
      <c r="J195" s="54">
        <f>SUM(J189:J194)</f>
        <v>38973</v>
      </c>
    </row>
    <row r="196" spans="1:10">
      <c r="A196" s="31"/>
      <c r="B196" s="20"/>
      <c r="C196" s="20"/>
      <c r="D196" s="31"/>
      <c r="E196" s="31"/>
      <c r="F196" s="20"/>
      <c r="G196" s="31"/>
      <c r="H196" s="20"/>
      <c r="I196" s="31"/>
      <c r="J196" s="54"/>
    </row>
    <row r="197" spans="1:10" ht="12.75" customHeight="1">
      <c r="A197" s="32" t="s">
        <v>527</v>
      </c>
      <c r="B197" s="32" t="s">
        <v>528</v>
      </c>
      <c r="C197" s="32" t="s">
        <v>529</v>
      </c>
      <c r="D197" s="32">
        <v>365</v>
      </c>
      <c r="E197" s="32" t="s">
        <v>161</v>
      </c>
      <c r="F197" s="32">
        <v>1</v>
      </c>
      <c r="G197" s="32" t="s">
        <v>157</v>
      </c>
      <c r="H197" s="32">
        <v>1</v>
      </c>
      <c r="I197" s="32" t="s">
        <v>157</v>
      </c>
      <c r="J197" s="144">
        <v>1120</v>
      </c>
    </row>
    <row r="198" spans="1:10" ht="12.75" customHeight="1">
      <c r="A198" s="32" t="s">
        <v>527</v>
      </c>
      <c r="B198" s="56" t="s">
        <v>530</v>
      </c>
      <c r="C198" s="56" t="s">
        <v>531</v>
      </c>
      <c r="D198" s="56">
        <v>365</v>
      </c>
      <c r="E198" s="56" t="s">
        <v>161</v>
      </c>
      <c r="F198" s="56">
        <v>1</v>
      </c>
      <c r="G198" s="56" t="s">
        <v>157</v>
      </c>
      <c r="H198" s="32">
        <v>1</v>
      </c>
      <c r="I198" s="32" t="s">
        <v>157</v>
      </c>
      <c r="J198" s="144"/>
    </row>
    <row r="199" spans="1:10" ht="12.75" customHeight="1">
      <c r="A199" s="32" t="s">
        <v>527</v>
      </c>
      <c r="B199" s="32" t="s">
        <v>532</v>
      </c>
      <c r="C199" s="32" t="s">
        <v>533</v>
      </c>
      <c r="D199" s="32">
        <v>365</v>
      </c>
      <c r="E199" s="32" t="s">
        <v>161</v>
      </c>
      <c r="F199" s="32">
        <v>1</v>
      </c>
      <c r="G199" s="32" t="s">
        <v>157</v>
      </c>
      <c r="H199" s="32">
        <v>1</v>
      </c>
      <c r="I199" s="32" t="s">
        <v>157</v>
      </c>
      <c r="J199" s="144">
        <v>4727</v>
      </c>
    </row>
    <row r="200" spans="1:10" ht="12.75" customHeight="1">
      <c r="A200" s="32" t="s">
        <v>527</v>
      </c>
      <c r="B200" s="32" t="s">
        <v>534</v>
      </c>
      <c r="C200" s="32" t="s">
        <v>535</v>
      </c>
      <c r="D200" s="32">
        <v>365</v>
      </c>
      <c r="E200" s="32" t="s">
        <v>161</v>
      </c>
      <c r="F200" s="32">
        <v>1</v>
      </c>
      <c r="G200" s="32" t="s">
        <v>157</v>
      </c>
      <c r="H200" s="32">
        <v>1</v>
      </c>
      <c r="I200" s="32" t="s">
        <v>157</v>
      </c>
      <c r="J200" s="144">
        <v>4941</v>
      </c>
    </row>
    <row r="201" spans="1:10" ht="12.75" customHeight="1">
      <c r="A201" s="32" t="s">
        <v>527</v>
      </c>
      <c r="B201" s="32" t="s">
        <v>536</v>
      </c>
      <c r="C201" s="32" t="s">
        <v>537</v>
      </c>
      <c r="D201" s="32">
        <v>365</v>
      </c>
      <c r="E201" s="32" t="s">
        <v>161</v>
      </c>
      <c r="F201" s="32">
        <v>1</v>
      </c>
      <c r="G201" s="32" t="s">
        <v>157</v>
      </c>
      <c r="H201" s="32">
        <v>1</v>
      </c>
      <c r="I201" s="32" t="s">
        <v>157</v>
      </c>
      <c r="J201" s="144">
        <v>37</v>
      </c>
    </row>
    <row r="202" spans="1:10" ht="12.75" customHeight="1">
      <c r="A202" s="32" t="s">
        <v>527</v>
      </c>
      <c r="B202" s="32" t="s">
        <v>538</v>
      </c>
      <c r="C202" s="32" t="s">
        <v>539</v>
      </c>
      <c r="D202" s="32">
        <v>365</v>
      </c>
      <c r="E202" s="32" t="s">
        <v>161</v>
      </c>
      <c r="F202" s="32">
        <v>1</v>
      </c>
      <c r="G202" s="32" t="s">
        <v>157</v>
      </c>
      <c r="H202" s="32">
        <v>1</v>
      </c>
      <c r="I202" s="32" t="s">
        <v>157</v>
      </c>
      <c r="J202" s="144">
        <v>5878</v>
      </c>
    </row>
    <row r="203" spans="1:10" ht="12.75" customHeight="1">
      <c r="A203" s="35" t="s">
        <v>527</v>
      </c>
      <c r="B203" s="35" t="s">
        <v>540</v>
      </c>
      <c r="C203" s="35" t="s">
        <v>541</v>
      </c>
      <c r="D203" s="35">
        <v>365</v>
      </c>
      <c r="E203" s="35" t="s">
        <v>161</v>
      </c>
      <c r="F203" s="35">
        <v>1</v>
      </c>
      <c r="G203" s="35" t="s">
        <v>157</v>
      </c>
      <c r="H203" s="35">
        <v>1</v>
      </c>
      <c r="I203" s="35" t="s">
        <v>157</v>
      </c>
      <c r="J203" s="154">
        <v>1994</v>
      </c>
    </row>
    <row r="204" spans="1:10">
      <c r="A204" s="31"/>
      <c r="B204" s="20">
        <f>COUNTA(B197:B203)</f>
        <v>7</v>
      </c>
      <c r="C204" s="20"/>
      <c r="D204" s="31"/>
      <c r="E204" s="31"/>
      <c r="F204" s="20">
        <f>COUNTIF(F197:F203, "&gt;0")</f>
        <v>7</v>
      </c>
      <c r="G204" s="31"/>
      <c r="H204" s="20"/>
      <c r="I204" s="31"/>
      <c r="J204" s="54">
        <f>SUM(J197:J203)</f>
        <v>18697</v>
      </c>
    </row>
    <row r="205" spans="1:10">
      <c r="A205" s="31"/>
      <c r="B205" s="20"/>
      <c r="C205" s="20"/>
      <c r="D205" s="31"/>
      <c r="E205" s="31"/>
      <c r="F205" s="20"/>
      <c r="G205" s="31"/>
      <c r="H205" s="20"/>
      <c r="I205" s="31"/>
      <c r="J205" s="54"/>
    </row>
    <row r="206" spans="1:10" ht="12.75" customHeight="1">
      <c r="A206" s="35" t="s">
        <v>542</v>
      </c>
      <c r="B206" s="35" t="s">
        <v>543</v>
      </c>
      <c r="C206" s="35" t="s">
        <v>544</v>
      </c>
      <c r="D206" s="35">
        <v>365</v>
      </c>
      <c r="E206" s="35" t="s">
        <v>161</v>
      </c>
      <c r="F206" s="35">
        <v>1</v>
      </c>
      <c r="G206" s="35" t="s">
        <v>157</v>
      </c>
      <c r="H206" s="35">
        <v>1</v>
      </c>
      <c r="I206" s="35" t="s">
        <v>157</v>
      </c>
      <c r="J206" s="154">
        <v>530</v>
      </c>
    </row>
    <row r="207" spans="1:10">
      <c r="A207" s="31"/>
      <c r="B207" s="20">
        <f>COUNTA(B206:B206)</f>
        <v>1</v>
      </c>
      <c r="C207" s="20"/>
      <c r="D207" s="31"/>
      <c r="E207" s="31"/>
      <c r="F207" s="20">
        <f>COUNTIF(F206:F206, "&gt;0")</f>
        <v>1</v>
      </c>
      <c r="G207" s="31"/>
      <c r="H207" s="20"/>
      <c r="I207" s="31"/>
      <c r="J207" s="54">
        <f>SUM(J206:J206)</f>
        <v>530</v>
      </c>
    </row>
    <row r="208" spans="1:10">
      <c r="A208" s="31"/>
      <c r="B208" s="20"/>
      <c r="C208" s="20"/>
      <c r="D208" s="31"/>
      <c r="E208" s="31"/>
      <c r="F208" s="20"/>
      <c r="G208" s="31"/>
      <c r="H208" s="20"/>
      <c r="I208" s="31"/>
      <c r="J208" s="54"/>
    </row>
    <row r="209" spans="1:10" ht="12.75" customHeight="1">
      <c r="A209" s="32" t="s">
        <v>545</v>
      </c>
      <c r="B209" s="32" t="s">
        <v>546</v>
      </c>
      <c r="C209" s="32" t="s">
        <v>547</v>
      </c>
      <c r="D209" s="32">
        <v>365</v>
      </c>
      <c r="E209" s="32" t="s">
        <v>161</v>
      </c>
      <c r="F209" s="32">
        <v>1</v>
      </c>
      <c r="G209" s="32" t="s">
        <v>157</v>
      </c>
      <c r="H209" s="32">
        <v>1</v>
      </c>
      <c r="I209" s="32" t="s">
        <v>157</v>
      </c>
      <c r="J209" s="144">
        <v>5923</v>
      </c>
    </row>
    <row r="210" spans="1:10" ht="12.75" customHeight="1">
      <c r="A210" s="32" t="s">
        <v>545</v>
      </c>
      <c r="B210" s="32" t="s">
        <v>548</v>
      </c>
      <c r="C210" s="32" t="s">
        <v>549</v>
      </c>
      <c r="D210" s="32">
        <v>365</v>
      </c>
      <c r="E210" s="32" t="s">
        <v>161</v>
      </c>
      <c r="F210" s="32">
        <v>1</v>
      </c>
      <c r="G210" s="32" t="s">
        <v>157</v>
      </c>
      <c r="H210" s="32">
        <v>1</v>
      </c>
      <c r="I210" s="32" t="s">
        <v>157</v>
      </c>
      <c r="J210" s="144">
        <v>4868</v>
      </c>
    </row>
    <row r="211" spans="1:10" ht="12.75" customHeight="1">
      <c r="A211" s="32" t="s">
        <v>545</v>
      </c>
      <c r="B211" s="32" t="s">
        <v>550</v>
      </c>
      <c r="C211" s="32" t="s">
        <v>551</v>
      </c>
      <c r="D211" s="32">
        <v>365</v>
      </c>
      <c r="E211" s="32" t="s">
        <v>161</v>
      </c>
      <c r="F211" s="32">
        <v>1</v>
      </c>
      <c r="G211" s="32" t="s">
        <v>157</v>
      </c>
      <c r="H211" s="32">
        <v>1</v>
      </c>
      <c r="I211" s="32" t="s">
        <v>157</v>
      </c>
      <c r="J211" s="144">
        <v>5021</v>
      </c>
    </row>
    <row r="212" spans="1:10" ht="12.75" customHeight="1">
      <c r="A212" s="32" t="s">
        <v>545</v>
      </c>
      <c r="B212" s="32" t="s">
        <v>552</v>
      </c>
      <c r="C212" s="32" t="s">
        <v>553</v>
      </c>
      <c r="D212" s="32">
        <v>365</v>
      </c>
      <c r="E212" s="32" t="s">
        <v>161</v>
      </c>
      <c r="F212" s="32">
        <v>1</v>
      </c>
      <c r="G212" s="32" t="s">
        <v>157</v>
      </c>
      <c r="H212" s="32">
        <v>1</v>
      </c>
      <c r="I212" s="32" t="s">
        <v>157</v>
      </c>
      <c r="J212" s="144">
        <v>401</v>
      </c>
    </row>
    <row r="213" spans="1:10" ht="12.75" customHeight="1">
      <c r="A213" s="32" t="s">
        <v>545</v>
      </c>
      <c r="B213" s="32" t="s">
        <v>554</v>
      </c>
      <c r="C213" s="32" t="s">
        <v>555</v>
      </c>
      <c r="D213" s="32">
        <v>365</v>
      </c>
      <c r="E213" s="32" t="s">
        <v>161</v>
      </c>
      <c r="F213" s="32">
        <v>1</v>
      </c>
      <c r="G213" s="32" t="s">
        <v>157</v>
      </c>
      <c r="H213" s="32">
        <v>1</v>
      </c>
      <c r="I213" s="32" t="s">
        <v>157</v>
      </c>
      <c r="J213" s="144">
        <v>557</v>
      </c>
    </row>
    <row r="214" spans="1:10" ht="12.75" customHeight="1">
      <c r="A214" s="32" t="s">
        <v>545</v>
      </c>
      <c r="B214" s="32" t="s">
        <v>556</v>
      </c>
      <c r="C214" s="32" t="s">
        <v>557</v>
      </c>
      <c r="D214" s="32">
        <v>365</v>
      </c>
      <c r="E214" s="32" t="s">
        <v>161</v>
      </c>
      <c r="F214" s="32">
        <v>1</v>
      </c>
      <c r="G214" s="32" t="s">
        <v>157</v>
      </c>
      <c r="H214" s="32">
        <v>1</v>
      </c>
      <c r="I214" s="32" t="s">
        <v>157</v>
      </c>
      <c r="J214" s="144">
        <v>100</v>
      </c>
    </row>
    <row r="215" spans="1:10" ht="12.75" customHeight="1">
      <c r="A215" s="32" t="s">
        <v>545</v>
      </c>
      <c r="B215" s="32" t="s">
        <v>558</v>
      </c>
      <c r="C215" s="32" t="s">
        <v>559</v>
      </c>
      <c r="D215" s="32">
        <v>365</v>
      </c>
      <c r="E215" s="32" t="s">
        <v>161</v>
      </c>
      <c r="F215" s="32">
        <v>1</v>
      </c>
      <c r="G215" s="32" t="s">
        <v>157</v>
      </c>
      <c r="H215" s="32">
        <v>1</v>
      </c>
      <c r="I215" s="32" t="s">
        <v>157</v>
      </c>
      <c r="J215" s="144">
        <v>459</v>
      </c>
    </row>
    <row r="216" spans="1:10" ht="12.75" customHeight="1">
      <c r="A216" s="32" t="s">
        <v>545</v>
      </c>
      <c r="B216" s="32" t="s">
        <v>560</v>
      </c>
      <c r="C216" s="32" t="s">
        <v>561</v>
      </c>
      <c r="D216" s="32">
        <v>365</v>
      </c>
      <c r="E216" s="32" t="s">
        <v>161</v>
      </c>
      <c r="F216" s="32">
        <v>1</v>
      </c>
      <c r="G216" s="32" t="s">
        <v>157</v>
      </c>
      <c r="H216" s="32">
        <v>1</v>
      </c>
      <c r="I216" s="32" t="s">
        <v>157</v>
      </c>
      <c r="J216" s="144">
        <v>793</v>
      </c>
    </row>
    <row r="217" spans="1:10" ht="12.75" customHeight="1">
      <c r="A217" s="35" t="s">
        <v>545</v>
      </c>
      <c r="B217" s="35" t="s">
        <v>562</v>
      </c>
      <c r="C217" s="35" t="s">
        <v>563</v>
      </c>
      <c r="D217" s="35">
        <v>365</v>
      </c>
      <c r="E217" s="35" t="s">
        <v>161</v>
      </c>
      <c r="F217" s="35">
        <v>1</v>
      </c>
      <c r="G217" s="35" t="s">
        <v>157</v>
      </c>
      <c r="H217" s="35">
        <v>1</v>
      </c>
      <c r="I217" s="35" t="s">
        <v>157</v>
      </c>
      <c r="J217" s="154">
        <v>6442</v>
      </c>
    </row>
    <row r="218" spans="1:10">
      <c r="A218" s="31"/>
      <c r="B218" s="20">
        <f>COUNTA(B209:B217)</f>
        <v>9</v>
      </c>
      <c r="C218" s="20"/>
      <c r="D218" s="31"/>
      <c r="E218" s="31"/>
      <c r="F218" s="20">
        <f>COUNTIF(F209:F217, "&gt;0")</f>
        <v>9</v>
      </c>
      <c r="G218" s="31"/>
      <c r="H218" s="20"/>
      <c r="I218" s="31"/>
      <c r="J218" s="54">
        <f>SUM(J209:J217)</f>
        <v>24564</v>
      </c>
    </row>
    <row r="219" spans="1:10">
      <c r="A219" s="31"/>
      <c r="B219" s="20"/>
      <c r="C219" s="20"/>
      <c r="D219" s="31"/>
      <c r="E219" s="31"/>
      <c r="F219" s="20"/>
      <c r="G219" s="31"/>
      <c r="H219" s="20"/>
      <c r="I219" s="31"/>
      <c r="J219" s="54"/>
    </row>
    <row r="220" spans="1:10" ht="12.75" customHeight="1">
      <c r="A220" s="32" t="s">
        <v>564</v>
      </c>
      <c r="B220" s="181" t="s">
        <v>565</v>
      </c>
      <c r="C220" s="181" t="s">
        <v>566</v>
      </c>
      <c r="D220" s="32">
        <v>365</v>
      </c>
      <c r="E220" s="32" t="s">
        <v>161</v>
      </c>
      <c r="F220" s="181">
        <v>0</v>
      </c>
      <c r="G220" s="181" t="s">
        <v>157</v>
      </c>
      <c r="H220" s="32">
        <v>0</v>
      </c>
      <c r="I220" s="32" t="s">
        <v>157</v>
      </c>
      <c r="J220" s="144"/>
    </row>
    <row r="221" spans="1:10" ht="12.75" customHeight="1">
      <c r="A221" s="32" t="s">
        <v>564</v>
      </c>
      <c r="B221" s="32" t="s">
        <v>567</v>
      </c>
      <c r="C221" s="32" t="s">
        <v>568</v>
      </c>
      <c r="D221" s="32">
        <v>365</v>
      </c>
      <c r="E221" s="32" t="s">
        <v>161</v>
      </c>
      <c r="F221" s="32">
        <v>1</v>
      </c>
      <c r="G221" s="32" t="s">
        <v>157</v>
      </c>
      <c r="H221" s="32">
        <v>1</v>
      </c>
      <c r="I221" s="32" t="s">
        <v>157</v>
      </c>
      <c r="J221" s="144">
        <v>2336</v>
      </c>
    </row>
    <row r="222" spans="1:10" ht="12.75" customHeight="1">
      <c r="A222" s="32" t="s">
        <v>564</v>
      </c>
      <c r="B222" s="181" t="s">
        <v>569</v>
      </c>
      <c r="C222" s="181" t="s">
        <v>570</v>
      </c>
      <c r="D222" s="32">
        <v>365</v>
      </c>
      <c r="E222" s="32" t="s">
        <v>161</v>
      </c>
      <c r="F222" s="181">
        <v>0</v>
      </c>
      <c r="G222" s="181" t="s">
        <v>157</v>
      </c>
      <c r="H222" s="32">
        <v>0</v>
      </c>
      <c r="I222" s="32" t="s">
        <v>157</v>
      </c>
      <c r="J222" s="144"/>
    </row>
    <row r="223" spans="1:10" ht="12.75" customHeight="1">
      <c r="A223" s="32" t="s">
        <v>564</v>
      </c>
      <c r="B223" s="181" t="s">
        <v>571</v>
      </c>
      <c r="C223" s="181" t="s">
        <v>572</v>
      </c>
      <c r="D223" s="32">
        <v>365</v>
      </c>
      <c r="E223" s="32" t="s">
        <v>161</v>
      </c>
      <c r="F223" s="181">
        <v>0</v>
      </c>
      <c r="G223" s="181" t="s">
        <v>157</v>
      </c>
      <c r="H223" s="32">
        <v>0</v>
      </c>
      <c r="I223" s="32" t="s">
        <v>157</v>
      </c>
      <c r="J223" s="144"/>
    </row>
    <row r="224" spans="1:10" ht="12.75" customHeight="1">
      <c r="A224" s="32" t="s">
        <v>564</v>
      </c>
      <c r="B224" s="181" t="s">
        <v>573</v>
      </c>
      <c r="C224" s="181" t="s">
        <v>574</v>
      </c>
      <c r="D224" s="32">
        <v>365</v>
      </c>
      <c r="E224" s="32" t="s">
        <v>161</v>
      </c>
      <c r="F224" s="181">
        <v>0</v>
      </c>
      <c r="G224" s="181" t="s">
        <v>157</v>
      </c>
      <c r="H224" s="32">
        <v>0</v>
      </c>
      <c r="I224" s="32" t="s">
        <v>157</v>
      </c>
      <c r="J224" s="144"/>
    </row>
    <row r="225" spans="1:10" ht="12.75" customHeight="1">
      <c r="A225" s="32" t="s">
        <v>564</v>
      </c>
      <c r="B225" s="32" t="s">
        <v>575</v>
      </c>
      <c r="C225" s="32" t="s">
        <v>576</v>
      </c>
      <c r="D225" s="32">
        <v>365</v>
      </c>
      <c r="E225" s="32" t="s">
        <v>161</v>
      </c>
      <c r="F225" s="32">
        <v>1</v>
      </c>
      <c r="G225" s="32" t="s">
        <v>157</v>
      </c>
      <c r="H225" s="32">
        <v>1</v>
      </c>
      <c r="I225" s="32" t="s">
        <v>157</v>
      </c>
      <c r="J225" s="144">
        <v>48</v>
      </c>
    </row>
    <row r="226" spans="1:10" ht="12.75" customHeight="1">
      <c r="A226" s="32" t="s">
        <v>564</v>
      </c>
      <c r="B226" s="181" t="s">
        <v>577</v>
      </c>
      <c r="C226" s="181" t="s">
        <v>578</v>
      </c>
      <c r="D226" s="32">
        <v>365</v>
      </c>
      <c r="E226" s="32" t="s">
        <v>161</v>
      </c>
      <c r="F226" s="181">
        <v>0</v>
      </c>
      <c r="G226" s="181" t="s">
        <v>157</v>
      </c>
      <c r="H226" s="32">
        <v>0</v>
      </c>
      <c r="I226" s="32" t="s">
        <v>157</v>
      </c>
      <c r="J226" s="144"/>
    </row>
    <row r="227" spans="1:10" ht="12.75" customHeight="1">
      <c r="A227" s="32" t="s">
        <v>564</v>
      </c>
      <c r="B227" s="181" t="s">
        <v>579</v>
      </c>
      <c r="C227" s="181" t="s">
        <v>580</v>
      </c>
      <c r="D227" s="32">
        <v>365</v>
      </c>
      <c r="E227" s="32" t="s">
        <v>161</v>
      </c>
      <c r="F227" s="181">
        <v>0</v>
      </c>
      <c r="G227" s="181" t="s">
        <v>157</v>
      </c>
      <c r="H227" s="32">
        <v>0</v>
      </c>
      <c r="I227" s="32" t="s">
        <v>157</v>
      </c>
      <c r="J227" s="144"/>
    </row>
    <row r="228" spans="1:10" ht="12.75" customHeight="1">
      <c r="A228" s="32" t="s">
        <v>564</v>
      </c>
      <c r="B228" s="32" t="s">
        <v>581</v>
      </c>
      <c r="C228" s="32" t="s">
        <v>582</v>
      </c>
      <c r="D228" s="32">
        <v>365</v>
      </c>
      <c r="E228" s="32" t="s">
        <v>161</v>
      </c>
      <c r="F228" s="32">
        <v>1</v>
      </c>
      <c r="G228" s="32" t="s">
        <v>157</v>
      </c>
      <c r="H228" s="32">
        <v>1</v>
      </c>
      <c r="I228" s="32" t="s">
        <v>157</v>
      </c>
      <c r="J228" s="144">
        <v>485</v>
      </c>
    </row>
    <row r="229" spans="1:10" ht="12.75" customHeight="1">
      <c r="A229" s="32" t="s">
        <v>564</v>
      </c>
      <c r="B229" s="181" t="s">
        <v>583</v>
      </c>
      <c r="C229" s="181" t="s">
        <v>584</v>
      </c>
      <c r="D229" s="32">
        <v>365</v>
      </c>
      <c r="E229" s="32" t="s">
        <v>161</v>
      </c>
      <c r="F229" s="181">
        <v>0</v>
      </c>
      <c r="G229" s="181" t="s">
        <v>157</v>
      </c>
      <c r="H229" s="32">
        <v>0</v>
      </c>
      <c r="I229" s="32" t="s">
        <v>157</v>
      </c>
      <c r="J229" s="144"/>
    </row>
    <row r="230" spans="1:10" ht="12.75" customHeight="1">
      <c r="A230" s="32" t="s">
        <v>564</v>
      </c>
      <c r="B230" s="32" t="s">
        <v>585</v>
      </c>
      <c r="C230" s="32" t="s">
        <v>586</v>
      </c>
      <c r="D230" s="32">
        <v>365</v>
      </c>
      <c r="E230" s="32" t="s">
        <v>161</v>
      </c>
      <c r="F230" s="32">
        <v>1</v>
      </c>
      <c r="G230" s="32" t="s">
        <v>157</v>
      </c>
      <c r="H230" s="32">
        <v>1</v>
      </c>
      <c r="I230" s="32" t="s">
        <v>157</v>
      </c>
      <c r="J230" s="144">
        <v>244</v>
      </c>
    </row>
    <row r="231" spans="1:10" ht="12.75" customHeight="1">
      <c r="A231" s="32" t="s">
        <v>564</v>
      </c>
      <c r="B231" s="32" t="s">
        <v>587</v>
      </c>
      <c r="C231" s="32" t="s">
        <v>588</v>
      </c>
      <c r="D231" s="32">
        <v>365</v>
      </c>
      <c r="E231" s="32" t="s">
        <v>161</v>
      </c>
      <c r="F231" s="32">
        <v>1</v>
      </c>
      <c r="G231" s="32" t="s">
        <v>157</v>
      </c>
      <c r="H231" s="32">
        <v>1</v>
      </c>
      <c r="I231" s="32" t="s">
        <v>157</v>
      </c>
      <c r="J231" s="144">
        <v>649</v>
      </c>
    </row>
    <row r="232" spans="1:10" ht="12.75" customHeight="1">
      <c r="A232" s="32" t="s">
        <v>564</v>
      </c>
      <c r="B232" s="181" t="s">
        <v>589</v>
      </c>
      <c r="C232" s="181" t="s">
        <v>590</v>
      </c>
      <c r="D232" s="32">
        <v>365</v>
      </c>
      <c r="E232" s="32" t="s">
        <v>161</v>
      </c>
      <c r="F232" s="181">
        <v>0</v>
      </c>
      <c r="G232" s="181" t="s">
        <v>157</v>
      </c>
      <c r="H232" s="32">
        <v>0</v>
      </c>
      <c r="I232" s="32" t="s">
        <v>157</v>
      </c>
      <c r="J232" s="144"/>
    </row>
    <row r="233" spans="1:10" ht="12.75" customHeight="1">
      <c r="A233" s="32" t="s">
        <v>564</v>
      </c>
      <c r="B233" s="181" t="s">
        <v>591</v>
      </c>
      <c r="C233" s="181" t="s">
        <v>592</v>
      </c>
      <c r="D233" s="32">
        <v>365</v>
      </c>
      <c r="E233" s="32" t="s">
        <v>161</v>
      </c>
      <c r="F233" s="181">
        <v>0</v>
      </c>
      <c r="G233" s="181" t="s">
        <v>157</v>
      </c>
      <c r="H233" s="32">
        <v>0</v>
      </c>
      <c r="I233" s="32" t="s">
        <v>157</v>
      </c>
      <c r="J233" s="144"/>
    </row>
    <row r="234" spans="1:10" ht="12.75" customHeight="1">
      <c r="A234" s="32" t="s">
        <v>564</v>
      </c>
      <c r="B234" s="181" t="s">
        <v>593</v>
      </c>
      <c r="C234" s="181" t="s">
        <v>594</v>
      </c>
      <c r="D234" s="32">
        <v>365</v>
      </c>
      <c r="E234" s="32" t="s">
        <v>161</v>
      </c>
      <c r="F234" s="181">
        <v>0</v>
      </c>
      <c r="G234" s="181" t="s">
        <v>157</v>
      </c>
      <c r="H234" s="32">
        <v>0</v>
      </c>
      <c r="I234" s="32" t="s">
        <v>157</v>
      </c>
      <c r="J234" s="144"/>
    </row>
    <row r="235" spans="1:10" ht="12.75" customHeight="1">
      <c r="A235" s="35" t="s">
        <v>564</v>
      </c>
      <c r="B235" s="35" t="s">
        <v>595</v>
      </c>
      <c r="C235" s="35" t="s">
        <v>596</v>
      </c>
      <c r="D235" s="35">
        <v>365</v>
      </c>
      <c r="E235" s="35" t="s">
        <v>161</v>
      </c>
      <c r="F235" s="35">
        <v>1</v>
      </c>
      <c r="G235" s="35" t="s">
        <v>157</v>
      </c>
      <c r="H235" s="35">
        <v>1</v>
      </c>
      <c r="I235" s="35" t="s">
        <v>157</v>
      </c>
      <c r="J235" s="154">
        <v>933</v>
      </c>
    </row>
    <row r="236" spans="1:10">
      <c r="A236" s="31"/>
      <c r="B236" s="20">
        <f>COUNTA(B220:B235)</f>
        <v>16</v>
      </c>
      <c r="C236" s="20"/>
      <c r="D236" s="31"/>
      <c r="E236" s="31"/>
      <c r="F236" s="20">
        <f>COUNTIF(F220:F235, "&gt;0")</f>
        <v>6</v>
      </c>
      <c r="G236" s="31"/>
      <c r="H236" s="20"/>
      <c r="I236" s="31"/>
      <c r="J236" s="54">
        <f>SUM(J220:J235)</f>
        <v>4695</v>
      </c>
    </row>
    <row r="237" spans="1:10">
      <c r="A237" s="31"/>
      <c r="B237" s="20"/>
      <c r="C237" s="20"/>
      <c r="D237" s="31"/>
      <c r="E237" s="31"/>
      <c r="F237" s="20"/>
      <c r="G237" s="31"/>
      <c r="H237" s="20"/>
      <c r="I237" s="31"/>
      <c r="J237" s="54"/>
    </row>
    <row r="238" spans="1:10" ht="12.75" customHeight="1">
      <c r="A238" s="32" t="s">
        <v>597</v>
      </c>
      <c r="B238" s="32" t="s">
        <v>598</v>
      </c>
      <c r="C238" s="32" t="s">
        <v>599</v>
      </c>
      <c r="D238" s="32">
        <v>365</v>
      </c>
      <c r="E238" s="32" t="s">
        <v>161</v>
      </c>
      <c r="F238" s="32">
        <v>1</v>
      </c>
      <c r="G238" s="32" t="s">
        <v>157</v>
      </c>
      <c r="H238" s="32">
        <v>1</v>
      </c>
      <c r="I238" s="32" t="s">
        <v>157</v>
      </c>
      <c r="J238" s="144">
        <v>5562</v>
      </c>
    </row>
    <row r="239" spans="1:10" ht="12.75" customHeight="1">
      <c r="A239" s="32" t="s">
        <v>597</v>
      </c>
      <c r="B239" s="32" t="s">
        <v>600</v>
      </c>
      <c r="C239" s="32" t="s">
        <v>601</v>
      </c>
      <c r="D239" s="32">
        <v>365</v>
      </c>
      <c r="E239" s="32" t="s">
        <v>161</v>
      </c>
      <c r="F239" s="32">
        <v>1</v>
      </c>
      <c r="G239" s="32" t="s">
        <v>157</v>
      </c>
      <c r="H239" s="32">
        <v>1</v>
      </c>
      <c r="I239" s="32" t="s">
        <v>157</v>
      </c>
      <c r="J239" s="144">
        <v>5691</v>
      </c>
    </row>
    <row r="240" spans="1:10" ht="12.75" customHeight="1">
      <c r="A240" s="32" t="s">
        <v>597</v>
      </c>
      <c r="B240" s="32" t="s">
        <v>602</v>
      </c>
      <c r="C240" s="32" t="s">
        <v>603</v>
      </c>
      <c r="D240" s="32">
        <v>365</v>
      </c>
      <c r="E240" s="32" t="s">
        <v>161</v>
      </c>
      <c r="F240" s="32">
        <v>1</v>
      </c>
      <c r="G240" s="32" t="s">
        <v>157</v>
      </c>
      <c r="H240" s="32">
        <v>1</v>
      </c>
      <c r="I240" s="32" t="s">
        <v>157</v>
      </c>
      <c r="J240" s="144">
        <v>888</v>
      </c>
    </row>
    <row r="241" spans="1:10" ht="12.75" customHeight="1">
      <c r="A241" s="32" t="s">
        <v>597</v>
      </c>
      <c r="B241" s="32" t="s">
        <v>604</v>
      </c>
      <c r="C241" s="32" t="s">
        <v>605</v>
      </c>
      <c r="D241" s="32">
        <v>365</v>
      </c>
      <c r="E241" s="32" t="s">
        <v>161</v>
      </c>
      <c r="F241" s="32">
        <v>1</v>
      </c>
      <c r="G241" s="32" t="s">
        <v>157</v>
      </c>
      <c r="H241" s="32">
        <v>1</v>
      </c>
      <c r="I241" s="32" t="s">
        <v>157</v>
      </c>
      <c r="J241" s="144">
        <v>1383</v>
      </c>
    </row>
    <row r="242" spans="1:10" ht="12.75" customHeight="1">
      <c r="A242" s="32" t="s">
        <v>597</v>
      </c>
      <c r="B242" s="32" t="s">
        <v>606</v>
      </c>
      <c r="C242" s="32" t="s">
        <v>607</v>
      </c>
      <c r="D242" s="32">
        <v>365</v>
      </c>
      <c r="E242" s="32" t="s">
        <v>161</v>
      </c>
      <c r="F242" s="32">
        <v>1</v>
      </c>
      <c r="G242" s="32" t="s">
        <v>157</v>
      </c>
      <c r="H242" s="32">
        <v>1</v>
      </c>
      <c r="I242" s="32" t="s">
        <v>157</v>
      </c>
      <c r="J242" s="144">
        <v>2094</v>
      </c>
    </row>
    <row r="243" spans="1:10" ht="12.75" customHeight="1">
      <c r="A243" s="32" t="s">
        <v>597</v>
      </c>
      <c r="B243" s="181" t="s">
        <v>608</v>
      </c>
      <c r="C243" s="181" t="s">
        <v>609</v>
      </c>
      <c r="D243" s="32">
        <v>365</v>
      </c>
      <c r="E243" s="32" t="s">
        <v>161</v>
      </c>
      <c r="F243" s="181">
        <v>0</v>
      </c>
      <c r="G243" s="181" t="s">
        <v>157</v>
      </c>
      <c r="H243" s="32">
        <v>0</v>
      </c>
      <c r="I243" s="32" t="s">
        <v>157</v>
      </c>
      <c r="J243" s="144"/>
    </row>
    <row r="244" spans="1:10" ht="12.75" customHeight="1">
      <c r="A244" s="32" t="s">
        <v>597</v>
      </c>
      <c r="B244" s="181" t="s">
        <v>610</v>
      </c>
      <c r="C244" s="181" t="s">
        <v>611</v>
      </c>
      <c r="D244" s="32">
        <v>365</v>
      </c>
      <c r="E244" s="32" t="s">
        <v>161</v>
      </c>
      <c r="F244" s="181">
        <v>0</v>
      </c>
      <c r="G244" s="181" t="s">
        <v>157</v>
      </c>
      <c r="H244" s="32">
        <v>0</v>
      </c>
      <c r="I244" s="32" t="s">
        <v>157</v>
      </c>
      <c r="J244" s="144"/>
    </row>
    <row r="245" spans="1:10" ht="12.75" customHeight="1">
      <c r="A245" s="32" t="s">
        <v>597</v>
      </c>
      <c r="B245" s="32" t="s">
        <v>612</v>
      </c>
      <c r="C245" s="32" t="s">
        <v>613</v>
      </c>
      <c r="D245" s="32">
        <v>365</v>
      </c>
      <c r="E245" s="32" t="s">
        <v>161</v>
      </c>
      <c r="F245" s="32">
        <v>1</v>
      </c>
      <c r="G245" s="32" t="s">
        <v>157</v>
      </c>
      <c r="H245" s="32">
        <v>1</v>
      </c>
      <c r="I245" s="32" t="s">
        <v>157</v>
      </c>
      <c r="J245" s="144">
        <v>2297</v>
      </c>
    </row>
    <row r="246" spans="1:10" ht="12.75" customHeight="1">
      <c r="A246" s="32" t="s">
        <v>597</v>
      </c>
      <c r="B246" s="32" t="s">
        <v>614</v>
      </c>
      <c r="C246" s="32" t="s">
        <v>615</v>
      </c>
      <c r="D246" s="32">
        <v>365</v>
      </c>
      <c r="E246" s="32" t="s">
        <v>161</v>
      </c>
      <c r="F246" s="32">
        <v>1</v>
      </c>
      <c r="G246" s="32" t="s">
        <v>157</v>
      </c>
      <c r="H246" s="32">
        <v>1</v>
      </c>
      <c r="I246" s="32" t="s">
        <v>157</v>
      </c>
      <c r="J246" s="144">
        <v>1895</v>
      </c>
    </row>
    <row r="247" spans="1:10" ht="12.75" customHeight="1">
      <c r="A247" s="32" t="s">
        <v>597</v>
      </c>
      <c r="B247" s="32" t="s">
        <v>616</v>
      </c>
      <c r="C247" s="32" t="s">
        <v>617</v>
      </c>
      <c r="D247" s="32">
        <v>365</v>
      </c>
      <c r="E247" s="32" t="s">
        <v>161</v>
      </c>
      <c r="F247" s="32">
        <v>1</v>
      </c>
      <c r="G247" s="32" t="s">
        <v>157</v>
      </c>
      <c r="H247" s="32">
        <v>1</v>
      </c>
      <c r="I247" s="32" t="s">
        <v>157</v>
      </c>
      <c r="J247" s="144">
        <v>427</v>
      </c>
    </row>
    <row r="248" spans="1:10" ht="12.75" customHeight="1">
      <c r="A248" s="32" t="s">
        <v>597</v>
      </c>
      <c r="B248" s="181" t="s">
        <v>618</v>
      </c>
      <c r="C248" s="181" t="s">
        <v>619</v>
      </c>
      <c r="D248" s="32">
        <v>365</v>
      </c>
      <c r="E248" s="32" t="s">
        <v>161</v>
      </c>
      <c r="F248" s="181">
        <v>0</v>
      </c>
      <c r="G248" s="181" t="s">
        <v>157</v>
      </c>
      <c r="H248" s="32">
        <v>0</v>
      </c>
      <c r="I248" s="32" t="s">
        <v>157</v>
      </c>
      <c r="J248" s="144"/>
    </row>
    <row r="249" spans="1:10" ht="12.75" customHeight="1">
      <c r="A249" s="32" t="s">
        <v>597</v>
      </c>
      <c r="B249" s="181" t="s">
        <v>620</v>
      </c>
      <c r="C249" s="181" t="s">
        <v>621</v>
      </c>
      <c r="D249" s="32">
        <v>365</v>
      </c>
      <c r="E249" s="32" t="s">
        <v>161</v>
      </c>
      <c r="F249" s="181">
        <v>0</v>
      </c>
      <c r="G249" s="181" t="s">
        <v>157</v>
      </c>
      <c r="H249" s="32">
        <v>0</v>
      </c>
      <c r="I249" s="32" t="s">
        <v>157</v>
      </c>
      <c r="J249" s="144"/>
    </row>
    <row r="250" spans="1:10" ht="12.75" customHeight="1">
      <c r="A250" s="32" t="s">
        <v>597</v>
      </c>
      <c r="B250" s="181" t="s">
        <v>622</v>
      </c>
      <c r="C250" s="181" t="s">
        <v>623</v>
      </c>
      <c r="D250" s="32">
        <v>365</v>
      </c>
      <c r="E250" s="32" t="s">
        <v>161</v>
      </c>
      <c r="F250" s="181">
        <v>0</v>
      </c>
      <c r="G250" s="181" t="s">
        <v>157</v>
      </c>
      <c r="H250" s="32">
        <v>0</v>
      </c>
      <c r="I250" s="32" t="s">
        <v>157</v>
      </c>
      <c r="J250" s="144"/>
    </row>
    <row r="251" spans="1:10" ht="12.75" customHeight="1">
      <c r="A251" s="32" t="s">
        <v>597</v>
      </c>
      <c r="B251" s="32" t="s">
        <v>624</v>
      </c>
      <c r="C251" s="32" t="s">
        <v>625</v>
      </c>
      <c r="D251" s="32">
        <v>365</v>
      </c>
      <c r="E251" s="32" t="s">
        <v>161</v>
      </c>
      <c r="F251" s="32">
        <v>1</v>
      </c>
      <c r="G251" s="32" t="s">
        <v>157</v>
      </c>
      <c r="H251" s="32">
        <v>1</v>
      </c>
      <c r="I251" s="32" t="s">
        <v>157</v>
      </c>
      <c r="J251" s="144">
        <v>673</v>
      </c>
    </row>
    <row r="252" spans="1:10" ht="12.75" customHeight="1">
      <c r="A252" s="32" t="s">
        <v>597</v>
      </c>
      <c r="B252" s="32" t="s">
        <v>626</v>
      </c>
      <c r="C252" s="32" t="s">
        <v>627</v>
      </c>
      <c r="D252" s="32">
        <v>365</v>
      </c>
      <c r="E252" s="32" t="s">
        <v>161</v>
      </c>
      <c r="F252" s="32">
        <v>1</v>
      </c>
      <c r="G252" s="32" t="s">
        <v>157</v>
      </c>
      <c r="H252" s="32">
        <v>1</v>
      </c>
      <c r="I252" s="32" t="s">
        <v>157</v>
      </c>
      <c r="J252" s="144">
        <v>2410</v>
      </c>
    </row>
    <row r="253" spans="1:10" ht="12.75" customHeight="1">
      <c r="A253" s="32" t="s">
        <v>597</v>
      </c>
      <c r="B253" s="32" t="s">
        <v>628</v>
      </c>
      <c r="C253" s="32" t="s">
        <v>629</v>
      </c>
      <c r="D253" s="32">
        <v>365</v>
      </c>
      <c r="E253" s="32" t="s">
        <v>161</v>
      </c>
      <c r="F253" s="32">
        <v>1</v>
      </c>
      <c r="G253" s="32" t="s">
        <v>157</v>
      </c>
      <c r="H253" s="32">
        <v>1</v>
      </c>
      <c r="I253" s="32" t="s">
        <v>157</v>
      </c>
      <c r="J253" s="144">
        <v>509</v>
      </c>
    </row>
    <row r="254" spans="1:10" ht="12.75" customHeight="1">
      <c r="A254" s="32" t="s">
        <v>597</v>
      </c>
      <c r="B254" s="181" t="s">
        <v>630</v>
      </c>
      <c r="C254" s="181" t="s">
        <v>631</v>
      </c>
      <c r="D254" s="32">
        <v>365</v>
      </c>
      <c r="E254" s="32" t="s">
        <v>161</v>
      </c>
      <c r="F254" s="181">
        <v>0</v>
      </c>
      <c r="G254" s="181" t="s">
        <v>157</v>
      </c>
      <c r="H254" s="32">
        <v>0</v>
      </c>
      <c r="I254" s="32" t="s">
        <v>157</v>
      </c>
      <c r="J254" s="144"/>
    </row>
    <row r="255" spans="1:10" ht="12.75" customHeight="1">
      <c r="A255" s="32" t="s">
        <v>597</v>
      </c>
      <c r="B255" s="32" t="s">
        <v>632</v>
      </c>
      <c r="C255" s="32" t="s">
        <v>633</v>
      </c>
      <c r="D255" s="32">
        <v>365</v>
      </c>
      <c r="E255" s="32" t="s">
        <v>161</v>
      </c>
      <c r="F255" s="32">
        <v>1</v>
      </c>
      <c r="G255" s="32" t="s">
        <v>157</v>
      </c>
      <c r="H255" s="32">
        <v>1</v>
      </c>
      <c r="I255" s="32" t="s">
        <v>157</v>
      </c>
      <c r="J255" s="144">
        <v>804</v>
      </c>
    </row>
    <row r="256" spans="1:10" ht="12.75" customHeight="1">
      <c r="A256" s="35" t="s">
        <v>597</v>
      </c>
      <c r="B256" s="35" t="s">
        <v>634</v>
      </c>
      <c r="C256" s="35" t="s">
        <v>635</v>
      </c>
      <c r="D256" s="35">
        <v>365</v>
      </c>
      <c r="E256" s="35" t="s">
        <v>161</v>
      </c>
      <c r="F256" s="35">
        <v>1</v>
      </c>
      <c r="G256" s="35" t="s">
        <v>157</v>
      </c>
      <c r="H256" s="35">
        <v>1</v>
      </c>
      <c r="I256" s="35" t="s">
        <v>157</v>
      </c>
      <c r="J256" s="154">
        <v>3821</v>
      </c>
    </row>
    <row r="257" spans="1:10">
      <c r="A257" s="31"/>
      <c r="B257" s="20">
        <f>COUNTA(B238:B256)</f>
        <v>19</v>
      </c>
      <c r="C257" s="20"/>
      <c r="D257" s="31"/>
      <c r="E257" s="31"/>
      <c r="F257" s="20">
        <f>COUNTIF(F238:F256, "&gt;0")</f>
        <v>13</v>
      </c>
      <c r="G257" s="31"/>
      <c r="H257" s="20"/>
      <c r="I257" s="31"/>
      <c r="J257" s="54">
        <f>SUM(J238:J256)</f>
        <v>28454</v>
      </c>
    </row>
    <row r="258" spans="1:10">
      <c r="A258" s="31"/>
      <c r="B258" s="20"/>
      <c r="C258" s="20"/>
      <c r="D258" s="31"/>
      <c r="E258" s="31"/>
      <c r="F258" s="20"/>
      <c r="G258" s="31"/>
      <c r="H258" s="20"/>
      <c r="I258" s="31"/>
      <c r="J258" s="54"/>
    </row>
    <row r="259" spans="1:10" ht="12.75" customHeight="1">
      <c r="A259" s="32" t="s">
        <v>636</v>
      </c>
      <c r="B259" s="32" t="s">
        <v>637</v>
      </c>
      <c r="C259" s="32" t="s">
        <v>638</v>
      </c>
      <c r="D259" s="32">
        <v>365</v>
      </c>
      <c r="E259" s="32" t="s">
        <v>161</v>
      </c>
      <c r="F259" s="32">
        <v>1</v>
      </c>
      <c r="G259" s="32" t="s">
        <v>157</v>
      </c>
      <c r="H259" s="32">
        <v>1</v>
      </c>
      <c r="I259" s="32" t="s">
        <v>157</v>
      </c>
      <c r="J259" s="144">
        <v>393</v>
      </c>
    </row>
    <row r="260" spans="1:10" ht="12.75" customHeight="1">
      <c r="A260" s="35" t="s">
        <v>636</v>
      </c>
      <c r="B260" s="182" t="s">
        <v>639</v>
      </c>
      <c r="C260" s="182" t="s">
        <v>640</v>
      </c>
      <c r="D260" s="35">
        <v>365</v>
      </c>
      <c r="E260" s="35" t="s">
        <v>161</v>
      </c>
      <c r="F260" s="182">
        <v>0</v>
      </c>
      <c r="G260" s="182" t="s">
        <v>157</v>
      </c>
      <c r="H260" s="35">
        <v>0</v>
      </c>
      <c r="I260" s="35" t="s">
        <v>157</v>
      </c>
      <c r="J260" s="154"/>
    </row>
    <row r="261" spans="1:10">
      <c r="A261" s="31"/>
      <c r="B261" s="20">
        <f>COUNTA(B259:B260)</f>
        <v>2</v>
      </c>
      <c r="C261" s="20"/>
      <c r="D261" s="31"/>
      <c r="E261" s="31"/>
      <c r="F261" s="20">
        <f>COUNTIF(F259:F260, "&gt;0")</f>
        <v>1</v>
      </c>
      <c r="G261" s="31"/>
      <c r="H261" s="20"/>
      <c r="I261" s="31"/>
      <c r="J261" s="54">
        <f>SUM(J259:J260)</f>
        <v>393</v>
      </c>
    </row>
    <row r="262" spans="1:10">
      <c r="A262" s="31"/>
      <c r="B262" s="20"/>
      <c r="C262" s="20"/>
      <c r="D262" s="31"/>
      <c r="E262" s="31"/>
      <c r="F262" s="20"/>
      <c r="G262" s="31"/>
      <c r="H262" s="20"/>
      <c r="I262" s="31"/>
      <c r="J262" s="54"/>
    </row>
    <row r="263" spans="1:10" ht="12.75" customHeight="1">
      <c r="A263" s="32" t="s">
        <v>641</v>
      </c>
      <c r="B263" s="32" t="s">
        <v>642</v>
      </c>
      <c r="C263" s="32" t="s">
        <v>643</v>
      </c>
      <c r="D263" s="32">
        <v>365</v>
      </c>
      <c r="E263" s="32" t="s">
        <v>161</v>
      </c>
      <c r="F263" s="32">
        <v>1</v>
      </c>
      <c r="G263" s="32" t="s">
        <v>157</v>
      </c>
      <c r="H263" s="32">
        <v>1</v>
      </c>
      <c r="I263" s="32" t="s">
        <v>157</v>
      </c>
      <c r="J263" s="144">
        <v>243</v>
      </c>
    </row>
    <row r="264" spans="1:10" ht="12.75" customHeight="1">
      <c r="A264" s="32" t="s">
        <v>641</v>
      </c>
      <c r="B264" s="32" t="s">
        <v>644</v>
      </c>
      <c r="C264" s="32" t="s">
        <v>645</v>
      </c>
      <c r="D264" s="32">
        <v>365</v>
      </c>
      <c r="E264" s="32" t="s">
        <v>161</v>
      </c>
      <c r="F264" s="32">
        <v>1</v>
      </c>
      <c r="G264" s="32" t="s">
        <v>157</v>
      </c>
      <c r="H264" s="32">
        <v>1</v>
      </c>
      <c r="I264" s="32" t="s">
        <v>157</v>
      </c>
      <c r="J264" s="144">
        <v>277</v>
      </c>
    </row>
    <row r="265" spans="1:10" ht="12.75" customHeight="1">
      <c r="A265" s="32" t="s">
        <v>641</v>
      </c>
      <c r="B265" s="32" t="s">
        <v>646</v>
      </c>
      <c r="C265" s="32" t="s">
        <v>647</v>
      </c>
      <c r="D265" s="32">
        <v>365</v>
      </c>
      <c r="E265" s="32" t="s">
        <v>161</v>
      </c>
      <c r="F265" s="32">
        <v>1</v>
      </c>
      <c r="G265" s="32" t="s">
        <v>157</v>
      </c>
      <c r="H265" s="32">
        <v>1</v>
      </c>
      <c r="I265" s="32" t="s">
        <v>157</v>
      </c>
      <c r="J265" s="144">
        <v>344</v>
      </c>
    </row>
    <row r="266" spans="1:10" ht="12.75" customHeight="1">
      <c r="A266" s="32" t="s">
        <v>641</v>
      </c>
      <c r="B266" s="181" t="s">
        <v>648</v>
      </c>
      <c r="C266" s="181" t="s">
        <v>649</v>
      </c>
      <c r="D266" s="32">
        <v>365</v>
      </c>
      <c r="E266" s="32" t="s">
        <v>161</v>
      </c>
      <c r="F266" s="181">
        <v>0</v>
      </c>
      <c r="G266" s="181" t="s">
        <v>157</v>
      </c>
      <c r="H266" s="32">
        <v>0</v>
      </c>
      <c r="I266" s="32" t="s">
        <v>157</v>
      </c>
      <c r="J266" s="144"/>
    </row>
    <row r="267" spans="1:10" ht="12.75" customHeight="1">
      <c r="A267" s="32" t="s">
        <v>641</v>
      </c>
      <c r="B267" s="32" t="s">
        <v>650</v>
      </c>
      <c r="C267" s="32" t="s">
        <v>651</v>
      </c>
      <c r="D267" s="32">
        <v>365</v>
      </c>
      <c r="E267" s="32" t="s">
        <v>161</v>
      </c>
      <c r="F267" s="32">
        <v>1</v>
      </c>
      <c r="G267" s="32" t="s">
        <v>157</v>
      </c>
      <c r="H267" s="32">
        <v>1</v>
      </c>
      <c r="I267" s="32" t="s">
        <v>157</v>
      </c>
      <c r="J267" s="144">
        <v>359</v>
      </c>
    </row>
    <row r="268" spans="1:10" ht="12.75" customHeight="1">
      <c r="A268" s="32" t="s">
        <v>641</v>
      </c>
      <c r="B268" s="32" t="s">
        <v>652</v>
      </c>
      <c r="C268" s="32" t="s">
        <v>653</v>
      </c>
      <c r="D268" s="32">
        <v>365</v>
      </c>
      <c r="E268" s="32" t="s">
        <v>161</v>
      </c>
      <c r="F268" s="32">
        <v>1</v>
      </c>
      <c r="G268" s="32" t="s">
        <v>157</v>
      </c>
      <c r="H268" s="32">
        <v>1</v>
      </c>
      <c r="I268" s="32" t="s">
        <v>157</v>
      </c>
      <c r="J268" s="144">
        <v>204</v>
      </c>
    </row>
    <row r="269" spans="1:10" ht="12.75" customHeight="1">
      <c r="A269" s="32" t="s">
        <v>641</v>
      </c>
      <c r="B269" s="32" t="s">
        <v>654</v>
      </c>
      <c r="C269" s="32" t="s">
        <v>655</v>
      </c>
      <c r="D269" s="32">
        <v>365</v>
      </c>
      <c r="E269" s="32" t="s">
        <v>161</v>
      </c>
      <c r="F269" s="32">
        <v>1</v>
      </c>
      <c r="G269" s="32" t="s">
        <v>157</v>
      </c>
      <c r="H269" s="32">
        <v>1</v>
      </c>
      <c r="I269" s="32" t="s">
        <v>157</v>
      </c>
      <c r="J269" s="144">
        <v>250</v>
      </c>
    </row>
    <row r="270" spans="1:10" ht="12.75" customHeight="1">
      <c r="A270" s="32" t="s">
        <v>641</v>
      </c>
      <c r="B270" s="32" t="s">
        <v>656</v>
      </c>
      <c r="C270" s="32" t="s">
        <v>657</v>
      </c>
      <c r="D270" s="32">
        <v>365</v>
      </c>
      <c r="E270" s="32" t="s">
        <v>161</v>
      </c>
      <c r="F270" s="32">
        <v>1</v>
      </c>
      <c r="G270" s="32" t="s">
        <v>157</v>
      </c>
      <c r="H270" s="32">
        <v>1</v>
      </c>
      <c r="I270" s="32" t="s">
        <v>157</v>
      </c>
      <c r="J270" s="144">
        <v>3900</v>
      </c>
    </row>
    <row r="271" spans="1:10" ht="12.75" customHeight="1">
      <c r="A271" s="32" t="s">
        <v>641</v>
      </c>
      <c r="B271" s="32" t="s">
        <v>658</v>
      </c>
      <c r="C271" s="32" t="s">
        <v>659</v>
      </c>
      <c r="D271" s="32">
        <v>365</v>
      </c>
      <c r="E271" s="32" t="s">
        <v>161</v>
      </c>
      <c r="F271" s="32">
        <v>1</v>
      </c>
      <c r="G271" s="32" t="s">
        <v>157</v>
      </c>
      <c r="H271" s="32">
        <v>1</v>
      </c>
      <c r="I271" s="32" t="s">
        <v>157</v>
      </c>
      <c r="J271" s="144">
        <v>1538</v>
      </c>
    </row>
    <row r="272" spans="1:10" ht="12.75" customHeight="1">
      <c r="A272" s="32" t="s">
        <v>641</v>
      </c>
      <c r="B272" s="32" t="s">
        <v>660</v>
      </c>
      <c r="C272" s="32" t="s">
        <v>661</v>
      </c>
      <c r="D272" s="32">
        <v>365</v>
      </c>
      <c r="E272" s="32" t="s">
        <v>161</v>
      </c>
      <c r="F272" s="32">
        <v>1</v>
      </c>
      <c r="G272" s="32" t="s">
        <v>157</v>
      </c>
      <c r="H272" s="32">
        <v>1</v>
      </c>
      <c r="I272" s="32" t="s">
        <v>157</v>
      </c>
      <c r="J272" s="144">
        <v>1578</v>
      </c>
    </row>
    <row r="273" spans="1:10" ht="12.75" customHeight="1">
      <c r="A273" s="35" t="s">
        <v>641</v>
      </c>
      <c r="B273" s="35" t="s">
        <v>662</v>
      </c>
      <c r="C273" s="35" t="s">
        <v>663</v>
      </c>
      <c r="D273" s="35">
        <v>365</v>
      </c>
      <c r="E273" s="35" t="s">
        <v>161</v>
      </c>
      <c r="F273" s="35">
        <v>1</v>
      </c>
      <c r="G273" s="35" t="s">
        <v>157</v>
      </c>
      <c r="H273" s="35">
        <v>1</v>
      </c>
      <c r="I273" s="35" t="s">
        <v>157</v>
      </c>
      <c r="J273" s="154">
        <v>3618</v>
      </c>
    </row>
    <row r="274" spans="1:10">
      <c r="A274" s="31"/>
      <c r="B274" s="20">
        <f>COUNTA(B263:B273)</f>
        <v>11</v>
      </c>
      <c r="C274" s="20"/>
      <c r="D274" s="31"/>
      <c r="E274" s="31"/>
      <c r="F274" s="20">
        <f>COUNTIF(F263:F273, "&gt;0")</f>
        <v>10</v>
      </c>
      <c r="G274" s="31"/>
      <c r="H274" s="20"/>
      <c r="I274" s="31"/>
      <c r="J274" s="54">
        <f>SUM(J263:J273)</f>
        <v>12311</v>
      </c>
    </row>
    <row r="275" spans="1:10">
      <c r="A275" s="31"/>
      <c r="B275" s="20"/>
      <c r="C275" s="20"/>
      <c r="D275" s="31"/>
      <c r="E275" s="31"/>
      <c r="F275" s="20"/>
      <c r="G275" s="31"/>
      <c r="H275" s="20"/>
      <c r="I275" s="31"/>
      <c r="J275" s="54"/>
    </row>
    <row r="276" spans="1:10" ht="12.75" customHeight="1">
      <c r="A276" s="32" t="s">
        <v>664</v>
      </c>
      <c r="B276" s="181" t="s">
        <v>665</v>
      </c>
      <c r="C276" s="181" t="s">
        <v>666</v>
      </c>
      <c r="D276" s="32">
        <v>365</v>
      </c>
      <c r="E276" s="32" t="s">
        <v>161</v>
      </c>
      <c r="F276" s="181">
        <v>0</v>
      </c>
      <c r="G276" s="181" t="s">
        <v>157</v>
      </c>
      <c r="H276" s="32">
        <v>0</v>
      </c>
      <c r="I276" s="32" t="s">
        <v>157</v>
      </c>
      <c r="J276" s="144"/>
    </row>
    <row r="277" spans="1:10" ht="12.75" customHeight="1">
      <c r="A277" s="32" t="s">
        <v>664</v>
      </c>
      <c r="B277" s="32" t="s">
        <v>667</v>
      </c>
      <c r="C277" s="32" t="s">
        <v>668</v>
      </c>
      <c r="D277" s="32">
        <v>365</v>
      </c>
      <c r="E277" s="32" t="s">
        <v>161</v>
      </c>
      <c r="F277" s="32">
        <v>1</v>
      </c>
      <c r="G277" s="32" t="s">
        <v>157</v>
      </c>
      <c r="H277" s="32">
        <v>1</v>
      </c>
      <c r="I277" s="32" t="s">
        <v>157</v>
      </c>
      <c r="J277" s="144">
        <v>2071</v>
      </c>
    </row>
    <row r="278" spans="1:10" ht="12.75" customHeight="1">
      <c r="A278" s="32" t="s">
        <v>664</v>
      </c>
      <c r="B278" s="181" t="s">
        <v>669</v>
      </c>
      <c r="C278" s="181" t="s">
        <v>670</v>
      </c>
      <c r="D278" s="32">
        <v>365</v>
      </c>
      <c r="E278" s="32" t="s">
        <v>161</v>
      </c>
      <c r="F278" s="181">
        <v>0</v>
      </c>
      <c r="G278" s="181" t="s">
        <v>157</v>
      </c>
      <c r="H278" s="32">
        <v>0</v>
      </c>
      <c r="I278" s="32" t="s">
        <v>157</v>
      </c>
      <c r="J278" s="144"/>
    </row>
    <row r="279" spans="1:10" ht="12.75" customHeight="1">
      <c r="A279" s="32" t="s">
        <v>664</v>
      </c>
      <c r="B279" s="32" t="s">
        <v>671</v>
      </c>
      <c r="C279" s="32" t="s">
        <v>672</v>
      </c>
      <c r="D279" s="32">
        <v>365</v>
      </c>
      <c r="E279" s="32" t="s">
        <v>161</v>
      </c>
      <c r="F279" s="32">
        <v>1</v>
      </c>
      <c r="G279" s="32" t="s">
        <v>157</v>
      </c>
      <c r="H279" s="32">
        <v>1</v>
      </c>
      <c r="I279" s="32" t="s">
        <v>157</v>
      </c>
      <c r="J279" s="144">
        <v>606</v>
      </c>
    </row>
    <row r="280" spans="1:10" ht="12.75" customHeight="1">
      <c r="A280" s="32" t="s">
        <v>664</v>
      </c>
      <c r="B280" s="181" t="s">
        <v>673</v>
      </c>
      <c r="C280" s="181" t="s">
        <v>674</v>
      </c>
      <c r="D280" s="32">
        <v>365</v>
      </c>
      <c r="E280" s="32" t="s">
        <v>161</v>
      </c>
      <c r="F280" s="181">
        <v>0</v>
      </c>
      <c r="G280" s="181" t="s">
        <v>157</v>
      </c>
      <c r="H280" s="32">
        <v>0</v>
      </c>
      <c r="I280" s="32" t="s">
        <v>157</v>
      </c>
      <c r="J280" s="144"/>
    </row>
    <row r="281" spans="1:10" ht="12.75" customHeight="1">
      <c r="A281" s="32" t="s">
        <v>664</v>
      </c>
      <c r="B281" s="181" t="s">
        <v>675</v>
      </c>
      <c r="C281" s="181" t="s">
        <v>676</v>
      </c>
      <c r="D281" s="32">
        <v>365</v>
      </c>
      <c r="E281" s="32" t="s">
        <v>161</v>
      </c>
      <c r="F281" s="181">
        <v>0</v>
      </c>
      <c r="G281" s="181" t="s">
        <v>157</v>
      </c>
      <c r="H281" s="32">
        <v>0</v>
      </c>
      <c r="I281" s="32" t="s">
        <v>157</v>
      </c>
      <c r="J281" s="144"/>
    </row>
    <row r="282" spans="1:10" ht="12.75" customHeight="1">
      <c r="A282" s="32" t="s">
        <v>664</v>
      </c>
      <c r="B282" s="181" t="s">
        <v>677</v>
      </c>
      <c r="C282" s="181" t="s">
        <v>678</v>
      </c>
      <c r="D282" s="32">
        <v>365</v>
      </c>
      <c r="E282" s="32" t="s">
        <v>161</v>
      </c>
      <c r="F282" s="181">
        <v>0</v>
      </c>
      <c r="G282" s="181" t="s">
        <v>157</v>
      </c>
      <c r="H282" s="32">
        <v>0</v>
      </c>
      <c r="I282" s="32" t="s">
        <v>157</v>
      </c>
      <c r="J282" s="144"/>
    </row>
    <row r="283" spans="1:10" ht="12.75" customHeight="1">
      <c r="A283" s="32" t="s">
        <v>664</v>
      </c>
      <c r="B283" s="181" t="s">
        <v>679</v>
      </c>
      <c r="C283" s="181" t="s">
        <v>680</v>
      </c>
      <c r="D283" s="32">
        <v>365</v>
      </c>
      <c r="E283" s="32" t="s">
        <v>161</v>
      </c>
      <c r="F283" s="181">
        <v>0</v>
      </c>
      <c r="G283" s="181" t="s">
        <v>157</v>
      </c>
      <c r="H283" s="32">
        <v>0</v>
      </c>
      <c r="I283" s="32" t="s">
        <v>157</v>
      </c>
      <c r="J283" s="144"/>
    </row>
    <row r="284" spans="1:10" ht="12.75" customHeight="1">
      <c r="A284" s="32" t="s">
        <v>664</v>
      </c>
      <c r="B284" s="32" t="s">
        <v>681</v>
      </c>
      <c r="C284" s="32" t="s">
        <v>682</v>
      </c>
      <c r="D284" s="32">
        <v>365</v>
      </c>
      <c r="E284" s="32" t="s">
        <v>161</v>
      </c>
      <c r="F284" s="32">
        <v>1</v>
      </c>
      <c r="G284" s="32" t="s">
        <v>157</v>
      </c>
      <c r="H284" s="32">
        <v>1</v>
      </c>
      <c r="I284" s="32" t="s">
        <v>157</v>
      </c>
      <c r="J284" s="144">
        <v>96</v>
      </c>
    </row>
    <row r="285" spans="1:10" ht="12.75" customHeight="1">
      <c r="A285" s="32" t="s">
        <v>664</v>
      </c>
      <c r="B285" s="32" t="s">
        <v>683</v>
      </c>
      <c r="C285" s="32" t="s">
        <v>684</v>
      </c>
      <c r="D285" s="32">
        <v>365</v>
      </c>
      <c r="E285" s="32" t="s">
        <v>161</v>
      </c>
      <c r="F285" s="32">
        <v>1</v>
      </c>
      <c r="G285" s="32" t="s">
        <v>157</v>
      </c>
      <c r="H285" s="32">
        <v>1</v>
      </c>
      <c r="I285" s="32" t="s">
        <v>157</v>
      </c>
      <c r="J285" s="144">
        <v>8645</v>
      </c>
    </row>
    <row r="286" spans="1:10" ht="12.75" customHeight="1">
      <c r="A286" s="32" t="s">
        <v>664</v>
      </c>
      <c r="B286" s="181" t="s">
        <v>685</v>
      </c>
      <c r="C286" s="181" t="s">
        <v>686</v>
      </c>
      <c r="D286" s="32">
        <v>365</v>
      </c>
      <c r="E286" s="32" t="s">
        <v>161</v>
      </c>
      <c r="F286" s="181">
        <v>0</v>
      </c>
      <c r="G286" s="181" t="s">
        <v>157</v>
      </c>
      <c r="H286" s="32">
        <v>0</v>
      </c>
      <c r="I286" s="32" t="s">
        <v>157</v>
      </c>
      <c r="J286" s="144"/>
    </row>
    <row r="287" spans="1:10" ht="12.75" customHeight="1">
      <c r="A287" s="32" t="s">
        <v>664</v>
      </c>
      <c r="B287" s="181" t="s">
        <v>687</v>
      </c>
      <c r="C287" s="181" t="s">
        <v>688</v>
      </c>
      <c r="D287" s="32">
        <v>365</v>
      </c>
      <c r="E287" s="32" t="s">
        <v>161</v>
      </c>
      <c r="F287" s="181">
        <v>0</v>
      </c>
      <c r="G287" s="181" t="s">
        <v>157</v>
      </c>
      <c r="H287" s="32">
        <v>0</v>
      </c>
      <c r="I287" s="32" t="s">
        <v>157</v>
      </c>
      <c r="J287" s="144"/>
    </row>
    <row r="288" spans="1:10" ht="12.75" customHeight="1">
      <c r="A288" s="32" t="s">
        <v>664</v>
      </c>
      <c r="B288" s="32" t="s">
        <v>689</v>
      </c>
      <c r="C288" s="32" t="s">
        <v>690</v>
      </c>
      <c r="D288" s="32">
        <v>365</v>
      </c>
      <c r="E288" s="32" t="s">
        <v>161</v>
      </c>
      <c r="F288" s="32">
        <v>1</v>
      </c>
      <c r="G288" s="32" t="s">
        <v>157</v>
      </c>
      <c r="H288" s="32">
        <v>1</v>
      </c>
      <c r="I288" s="32" t="s">
        <v>157</v>
      </c>
      <c r="J288" s="144">
        <v>59</v>
      </c>
    </row>
    <row r="289" spans="1:10" ht="12.75" customHeight="1">
      <c r="A289" s="32" t="s">
        <v>664</v>
      </c>
      <c r="B289" s="32" t="s">
        <v>691</v>
      </c>
      <c r="C289" s="32" t="s">
        <v>692</v>
      </c>
      <c r="D289" s="32">
        <v>365</v>
      </c>
      <c r="E289" s="32" t="s">
        <v>161</v>
      </c>
      <c r="F289" s="32">
        <v>1</v>
      </c>
      <c r="G289" s="32" t="s">
        <v>157</v>
      </c>
      <c r="H289" s="32">
        <v>1</v>
      </c>
      <c r="I289" s="32" t="s">
        <v>157</v>
      </c>
      <c r="J289" s="144">
        <v>457</v>
      </c>
    </row>
    <row r="290" spans="1:10" ht="12.75" customHeight="1">
      <c r="A290" s="32" t="s">
        <v>664</v>
      </c>
      <c r="B290" s="32" t="s">
        <v>693</v>
      </c>
      <c r="C290" s="32" t="s">
        <v>694</v>
      </c>
      <c r="D290" s="32">
        <v>365</v>
      </c>
      <c r="E290" s="32" t="s">
        <v>161</v>
      </c>
      <c r="F290" s="32">
        <v>1</v>
      </c>
      <c r="G290" s="32" t="s">
        <v>157</v>
      </c>
      <c r="H290" s="32">
        <v>1</v>
      </c>
      <c r="I290" s="32" t="s">
        <v>157</v>
      </c>
      <c r="J290" s="144">
        <v>829</v>
      </c>
    </row>
    <row r="291" spans="1:10" ht="12.75" customHeight="1">
      <c r="A291" s="32" t="s">
        <v>664</v>
      </c>
      <c r="B291" s="181" t="s">
        <v>695</v>
      </c>
      <c r="C291" s="181" t="s">
        <v>696</v>
      </c>
      <c r="D291" s="32">
        <v>365</v>
      </c>
      <c r="E291" s="32" t="s">
        <v>161</v>
      </c>
      <c r="F291" s="181">
        <v>0</v>
      </c>
      <c r="G291" s="181" t="s">
        <v>157</v>
      </c>
      <c r="H291" s="32">
        <v>0</v>
      </c>
      <c r="I291" s="32" t="s">
        <v>157</v>
      </c>
      <c r="J291" s="144"/>
    </row>
    <row r="292" spans="1:10" ht="12.75" customHeight="1">
      <c r="A292" s="32" t="s">
        <v>664</v>
      </c>
      <c r="B292" s="181" t="s">
        <v>697</v>
      </c>
      <c r="C292" s="181" t="s">
        <v>698</v>
      </c>
      <c r="D292" s="32">
        <v>365</v>
      </c>
      <c r="E292" s="32" t="s">
        <v>161</v>
      </c>
      <c r="F292" s="181">
        <v>0</v>
      </c>
      <c r="G292" s="181" t="s">
        <v>157</v>
      </c>
      <c r="H292" s="32">
        <v>0</v>
      </c>
      <c r="I292" s="32" t="s">
        <v>157</v>
      </c>
      <c r="J292" s="144"/>
    </row>
    <row r="293" spans="1:10" ht="12.75" customHeight="1">
      <c r="A293" s="32" t="s">
        <v>664</v>
      </c>
      <c r="B293" s="32" t="s">
        <v>699</v>
      </c>
      <c r="C293" s="32" t="s">
        <v>700</v>
      </c>
      <c r="D293" s="32">
        <v>365</v>
      </c>
      <c r="E293" s="32" t="s">
        <v>161</v>
      </c>
      <c r="F293" s="32">
        <v>1</v>
      </c>
      <c r="G293" s="32" t="s">
        <v>157</v>
      </c>
      <c r="H293" s="32">
        <v>1</v>
      </c>
      <c r="I293" s="32" t="s">
        <v>157</v>
      </c>
      <c r="J293" s="144">
        <v>353</v>
      </c>
    </row>
    <row r="294" spans="1:10" ht="12.75" customHeight="1">
      <c r="A294" s="32" t="s">
        <v>664</v>
      </c>
      <c r="B294" s="32" t="s">
        <v>701</v>
      </c>
      <c r="C294" s="32" t="s">
        <v>702</v>
      </c>
      <c r="D294" s="32">
        <v>365</v>
      </c>
      <c r="E294" s="32" t="s">
        <v>161</v>
      </c>
      <c r="F294" s="32">
        <v>1</v>
      </c>
      <c r="G294" s="32" t="s">
        <v>157</v>
      </c>
      <c r="H294" s="32">
        <v>1</v>
      </c>
      <c r="I294" s="32" t="s">
        <v>157</v>
      </c>
      <c r="J294" s="144">
        <v>235</v>
      </c>
    </row>
    <row r="295" spans="1:10" ht="12.75" customHeight="1">
      <c r="A295" s="32" t="s">
        <v>664</v>
      </c>
      <c r="B295" s="181" t="s">
        <v>703</v>
      </c>
      <c r="C295" s="181" t="s">
        <v>704</v>
      </c>
      <c r="D295" s="32">
        <v>365</v>
      </c>
      <c r="E295" s="32" t="s">
        <v>161</v>
      </c>
      <c r="F295" s="181">
        <v>0</v>
      </c>
      <c r="G295" s="181" t="s">
        <v>157</v>
      </c>
      <c r="H295" s="32">
        <v>0</v>
      </c>
      <c r="I295" s="32" t="s">
        <v>157</v>
      </c>
      <c r="J295" s="144"/>
    </row>
    <row r="296" spans="1:10" ht="12.75" customHeight="1">
      <c r="A296" s="35" t="s">
        <v>664</v>
      </c>
      <c r="B296" s="182" t="s">
        <v>705</v>
      </c>
      <c r="C296" s="182" t="s">
        <v>706</v>
      </c>
      <c r="D296" s="35">
        <v>365</v>
      </c>
      <c r="E296" s="35" t="s">
        <v>161</v>
      </c>
      <c r="F296" s="182">
        <v>0</v>
      </c>
      <c r="G296" s="182" t="s">
        <v>157</v>
      </c>
      <c r="H296" s="35">
        <v>0</v>
      </c>
      <c r="I296" s="35" t="s">
        <v>157</v>
      </c>
      <c r="J296" s="154"/>
    </row>
    <row r="297" spans="1:10">
      <c r="A297" s="31"/>
      <c r="B297" s="20">
        <f>COUNTA(B276:B296)</f>
        <v>21</v>
      </c>
      <c r="C297" s="20"/>
      <c r="D297" s="31"/>
      <c r="E297" s="31"/>
      <c r="F297" s="20">
        <f>COUNTIF(F276:F296, "&gt;0")</f>
        <v>9</v>
      </c>
      <c r="G297" s="31"/>
      <c r="H297" s="20"/>
      <c r="I297" s="31"/>
      <c r="J297" s="54">
        <f>SUM(J276:J296)</f>
        <v>13351</v>
      </c>
    </row>
    <row r="298" spans="1:10">
      <c r="A298" s="31"/>
      <c r="B298" s="20"/>
      <c r="C298" s="20"/>
      <c r="D298" s="31"/>
      <c r="E298" s="31"/>
      <c r="F298" s="20"/>
      <c r="G298" s="31"/>
      <c r="H298" s="20"/>
      <c r="I298" s="31"/>
      <c r="J298" s="54"/>
    </row>
    <row r="299" spans="1:10" ht="12.75" customHeight="1">
      <c r="A299" s="32" t="s">
        <v>707</v>
      </c>
      <c r="B299" s="32" t="s">
        <v>708</v>
      </c>
      <c r="C299" s="32" t="s">
        <v>709</v>
      </c>
      <c r="D299" s="32">
        <v>365</v>
      </c>
      <c r="E299" s="32" t="s">
        <v>161</v>
      </c>
      <c r="F299" s="32">
        <v>1</v>
      </c>
      <c r="G299" s="32" t="s">
        <v>157</v>
      </c>
      <c r="H299" s="32">
        <v>1</v>
      </c>
      <c r="I299" s="32" t="s">
        <v>157</v>
      </c>
      <c r="J299" s="144">
        <v>2204</v>
      </c>
    </row>
    <row r="300" spans="1:10" ht="12.75" customHeight="1">
      <c r="A300" s="32" t="s">
        <v>707</v>
      </c>
      <c r="B300" s="32" t="s">
        <v>710</v>
      </c>
      <c r="C300" s="32" t="s">
        <v>711</v>
      </c>
      <c r="D300" s="32">
        <v>365</v>
      </c>
      <c r="E300" s="32" t="s">
        <v>161</v>
      </c>
      <c r="F300" s="32">
        <v>1</v>
      </c>
      <c r="G300" s="32" t="s">
        <v>157</v>
      </c>
      <c r="H300" s="32">
        <v>1</v>
      </c>
      <c r="I300" s="32" t="s">
        <v>157</v>
      </c>
      <c r="J300" s="144">
        <v>1006</v>
      </c>
    </row>
    <row r="301" spans="1:10" ht="12.75" customHeight="1">
      <c r="A301" s="32" t="s">
        <v>707</v>
      </c>
      <c r="B301" s="32" t="s">
        <v>712</v>
      </c>
      <c r="C301" s="32" t="s">
        <v>713</v>
      </c>
      <c r="D301" s="32">
        <v>365</v>
      </c>
      <c r="E301" s="32" t="s">
        <v>161</v>
      </c>
      <c r="F301" s="32">
        <v>1</v>
      </c>
      <c r="G301" s="32" t="s">
        <v>157</v>
      </c>
      <c r="H301" s="32">
        <v>1</v>
      </c>
      <c r="I301" s="32" t="s">
        <v>157</v>
      </c>
      <c r="J301" s="144">
        <v>2507</v>
      </c>
    </row>
    <row r="302" spans="1:10" ht="12.75" customHeight="1">
      <c r="A302" s="73" t="s">
        <v>707</v>
      </c>
      <c r="B302" s="73" t="s">
        <v>1378</v>
      </c>
      <c r="C302" s="73" t="s">
        <v>1379</v>
      </c>
      <c r="D302" s="73">
        <v>364</v>
      </c>
      <c r="E302" s="73" t="s">
        <v>161</v>
      </c>
      <c r="F302" s="73">
        <v>1</v>
      </c>
      <c r="G302" s="73" t="s">
        <v>157</v>
      </c>
      <c r="H302" s="73">
        <v>1</v>
      </c>
      <c r="I302" s="73" t="s">
        <v>157</v>
      </c>
      <c r="J302" s="144">
        <v>630</v>
      </c>
    </row>
    <row r="303" spans="1:10" ht="12.75" customHeight="1">
      <c r="A303" s="32" t="s">
        <v>707</v>
      </c>
      <c r="B303" s="32" t="s">
        <v>714</v>
      </c>
      <c r="C303" s="32" t="s">
        <v>715</v>
      </c>
      <c r="D303" s="32">
        <v>365</v>
      </c>
      <c r="E303" s="32" t="s">
        <v>161</v>
      </c>
      <c r="F303" s="32">
        <v>1</v>
      </c>
      <c r="G303" s="32" t="s">
        <v>157</v>
      </c>
      <c r="H303" s="32">
        <v>1</v>
      </c>
      <c r="I303" s="32" t="s">
        <v>157</v>
      </c>
      <c r="J303" s="144">
        <v>1012</v>
      </c>
    </row>
    <row r="304" spans="1:10" ht="12.75" customHeight="1">
      <c r="A304" s="32" t="s">
        <v>707</v>
      </c>
      <c r="B304" s="32" t="s">
        <v>716</v>
      </c>
      <c r="C304" s="32" t="s">
        <v>717</v>
      </c>
      <c r="D304" s="32">
        <v>365</v>
      </c>
      <c r="E304" s="32" t="s">
        <v>161</v>
      </c>
      <c r="F304" s="32">
        <v>1</v>
      </c>
      <c r="G304" s="32" t="s">
        <v>157</v>
      </c>
      <c r="H304" s="32">
        <v>1</v>
      </c>
      <c r="I304" s="32" t="s">
        <v>157</v>
      </c>
      <c r="J304" s="144">
        <v>4907</v>
      </c>
    </row>
    <row r="305" spans="1:10" ht="12.75" customHeight="1">
      <c r="A305" s="32" t="s">
        <v>707</v>
      </c>
      <c r="B305" s="32" t="s">
        <v>718</v>
      </c>
      <c r="C305" s="32" t="s">
        <v>719</v>
      </c>
      <c r="D305" s="32">
        <v>365</v>
      </c>
      <c r="E305" s="32" t="s">
        <v>161</v>
      </c>
      <c r="F305" s="32">
        <v>1</v>
      </c>
      <c r="G305" s="32" t="s">
        <v>157</v>
      </c>
      <c r="H305" s="32">
        <v>1</v>
      </c>
      <c r="I305" s="32" t="s">
        <v>157</v>
      </c>
      <c r="J305" s="144">
        <v>3260</v>
      </c>
    </row>
    <row r="306" spans="1:10" ht="12.75" customHeight="1">
      <c r="A306" s="73" t="s">
        <v>707</v>
      </c>
      <c r="B306" s="73" t="s">
        <v>1380</v>
      </c>
      <c r="C306" s="73" t="s">
        <v>1381</v>
      </c>
      <c r="D306" s="73">
        <v>364</v>
      </c>
      <c r="E306" s="73" t="s">
        <v>161</v>
      </c>
      <c r="F306" s="73">
        <v>1</v>
      </c>
      <c r="G306" s="73" t="s">
        <v>157</v>
      </c>
      <c r="H306" s="73">
        <v>1</v>
      </c>
      <c r="I306" s="73" t="s">
        <v>157</v>
      </c>
      <c r="J306" s="144">
        <v>1157</v>
      </c>
    </row>
    <row r="307" spans="1:10" ht="12.75" customHeight="1">
      <c r="A307" s="32" t="s">
        <v>707</v>
      </c>
      <c r="B307" s="32" t="s">
        <v>720</v>
      </c>
      <c r="C307" s="32" t="s">
        <v>721</v>
      </c>
      <c r="D307" s="32">
        <v>365</v>
      </c>
      <c r="E307" s="32" t="s">
        <v>161</v>
      </c>
      <c r="F307" s="32">
        <v>1</v>
      </c>
      <c r="G307" s="32" t="s">
        <v>157</v>
      </c>
      <c r="H307" s="32">
        <v>1</v>
      </c>
      <c r="I307" s="32" t="s">
        <v>157</v>
      </c>
      <c r="J307" s="144">
        <v>298</v>
      </c>
    </row>
    <row r="308" spans="1:10" ht="12.75" customHeight="1">
      <c r="A308" s="32" t="s">
        <v>707</v>
      </c>
      <c r="B308" s="32" t="s">
        <v>722</v>
      </c>
      <c r="C308" s="32" t="s">
        <v>723</v>
      </c>
      <c r="D308" s="32">
        <v>365</v>
      </c>
      <c r="E308" s="32" t="s">
        <v>161</v>
      </c>
      <c r="F308" s="32">
        <v>1</v>
      </c>
      <c r="G308" s="32" t="s">
        <v>157</v>
      </c>
      <c r="H308" s="32">
        <v>1</v>
      </c>
      <c r="I308" s="32" t="s">
        <v>157</v>
      </c>
      <c r="J308" s="144">
        <v>1397</v>
      </c>
    </row>
    <row r="309" spans="1:10" ht="12.75" customHeight="1">
      <c r="A309" s="32" t="s">
        <v>707</v>
      </c>
      <c r="B309" s="32" t="s">
        <v>724</v>
      </c>
      <c r="C309" s="32" t="s">
        <v>725</v>
      </c>
      <c r="D309" s="32">
        <v>365</v>
      </c>
      <c r="E309" s="32" t="s">
        <v>161</v>
      </c>
      <c r="F309" s="32">
        <v>1</v>
      </c>
      <c r="G309" s="32" t="s">
        <v>157</v>
      </c>
      <c r="H309" s="32">
        <v>1</v>
      </c>
      <c r="I309" s="32" t="s">
        <v>157</v>
      </c>
      <c r="J309" s="144">
        <v>288</v>
      </c>
    </row>
    <row r="310" spans="1:10" ht="12.75" customHeight="1">
      <c r="A310" s="32" t="s">
        <v>707</v>
      </c>
      <c r="B310" s="32" t="s">
        <v>726</v>
      </c>
      <c r="C310" s="32" t="s">
        <v>727</v>
      </c>
      <c r="D310" s="32">
        <v>365</v>
      </c>
      <c r="E310" s="32" t="s">
        <v>161</v>
      </c>
      <c r="F310" s="32">
        <v>1</v>
      </c>
      <c r="G310" s="32" t="s">
        <v>157</v>
      </c>
      <c r="H310" s="32">
        <v>1</v>
      </c>
      <c r="I310" s="32" t="s">
        <v>157</v>
      </c>
      <c r="J310" s="144">
        <v>983</v>
      </c>
    </row>
    <row r="311" spans="1:10" ht="12.75" customHeight="1">
      <c r="A311" s="32" t="s">
        <v>707</v>
      </c>
      <c r="B311" s="32" t="s">
        <v>728</v>
      </c>
      <c r="C311" s="32" t="s">
        <v>729</v>
      </c>
      <c r="D311" s="32">
        <v>365</v>
      </c>
      <c r="E311" s="32" t="s">
        <v>161</v>
      </c>
      <c r="F311" s="32">
        <v>1</v>
      </c>
      <c r="G311" s="32" t="s">
        <v>157</v>
      </c>
      <c r="H311" s="32">
        <v>1</v>
      </c>
      <c r="I311" s="32" t="s">
        <v>157</v>
      </c>
      <c r="J311" s="144">
        <v>566</v>
      </c>
    </row>
    <row r="312" spans="1:10" ht="12.75" customHeight="1">
      <c r="A312" s="32" t="s">
        <v>707</v>
      </c>
      <c r="B312" s="32" t="s">
        <v>730</v>
      </c>
      <c r="C312" s="32" t="s">
        <v>588</v>
      </c>
      <c r="D312" s="32">
        <v>365</v>
      </c>
      <c r="E312" s="32" t="s">
        <v>161</v>
      </c>
      <c r="F312" s="32">
        <v>1</v>
      </c>
      <c r="G312" s="32" t="s">
        <v>157</v>
      </c>
      <c r="H312" s="32">
        <v>1</v>
      </c>
      <c r="I312" s="32" t="s">
        <v>157</v>
      </c>
      <c r="J312" s="144">
        <v>1908</v>
      </c>
    </row>
    <row r="313" spans="1:10" ht="12.75" customHeight="1">
      <c r="A313" s="73" t="s">
        <v>707</v>
      </c>
      <c r="B313" s="73" t="s">
        <v>1382</v>
      </c>
      <c r="C313" s="73" t="s">
        <v>1383</v>
      </c>
      <c r="D313" s="73">
        <v>364</v>
      </c>
      <c r="E313" s="73" t="s">
        <v>161</v>
      </c>
      <c r="F313" s="73">
        <v>1</v>
      </c>
      <c r="G313" s="73" t="s">
        <v>157</v>
      </c>
      <c r="H313" s="73">
        <v>1</v>
      </c>
      <c r="I313" s="73" t="s">
        <v>157</v>
      </c>
      <c r="J313" s="144">
        <v>200</v>
      </c>
    </row>
    <row r="314" spans="1:10" ht="12.75" customHeight="1">
      <c r="A314" s="32" t="s">
        <v>707</v>
      </c>
      <c r="B314" s="32" t="s">
        <v>731</v>
      </c>
      <c r="C314" s="32" t="s">
        <v>732</v>
      </c>
      <c r="D314" s="32">
        <v>365</v>
      </c>
      <c r="E314" s="32" t="s">
        <v>161</v>
      </c>
      <c r="F314" s="32">
        <v>1</v>
      </c>
      <c r="G314" s="32" t="s">
        <v>157</v>
      </c>
      <c r="H314" s="32">
        <v>1</v>
      </c>
      <c r="I314" s="32" t="s">
        <v>157</v>
      </c>
      <c r="J314" s="144">
        <v>113</v>
      </c>
    </row>
    <row r="315" spans="1:10" ht="12.75" customHeight="1">
      <c r="A315" s="32" t="s">
        <v>707</v>
      </c>
      <c r="B315" s="32" t="s">
        <v>733</v>
      </c>
      <c r="C315" s="32" t="s">
        <v>734</v>
      </c>
      <c r="D315" s="32">
        <v>365</v>
      </c>
      <c r="E315" s="32" t="s">
        <v>161</v>
      </c>
      <c r="F315" s="32">
        <v>1</v>
      </c>
      <c r="G315" s="32" t="s">
        <v>157</v>
      </c>
      <c r="H315" s="32">
        <v>1</v>
      </c>
      <c r="I315" s="32" t="s">
        <v>157</v>
      </c>
      <c r="J315" s="144">
        <v>1147</v>
      </c>
    </row>
    <row r="316" spans="1:10" ht="12.75" customHeight="1">
      <c r="A316" s="32" t="s">
        <v>707</v>
      </c>
      <c r="B316" s="32" t="s">
        <v>735</v>
      </c>
      <c r="C316" s="32" t="s">
        <v>736</v>
      </c>
      <c r="D316" s="32">
        <v>365</v>
      </c>
      <c r="E316" s="32" t="s">
        <v>161</v>
      </c>
      <c r="F316" s="32">
        <v>1</v>
      </c>
      <c r="G316" s="32" t="s">
        <v>157</v>
      </c>
      <c r="H316" s="32">
        <v>1</v>
      </c>
      <c r="I316" s="32" t="s">
        <v>157</v>
      </c>
      <c r="J316" s="144">
        <v>3181</v>
      </c>
    </row>
    <row r="317" spans="1:10" ht="12.75" customHeight="1">
      <c r="A317" s="35" t="s">
        <v>707</v>
      </c>
      <c r="B317" s="182" t="s">
        <v>737</v>
      </c>
      <c r="C317" s="182" t="s">
        <v>738</v>
      </c>
      <c r="D317" s="35">
        <v>365</v>
      </c>
      <c r="E317" s="35" t="s">
        <v>161</v>
      </c>
      <c r="F317" s="182">
        <v>0</v>
      </c>
      <c r="G317" s="182" t="s">
        <v>157</v>
      </c>
      <c r="H317" s="35">
        <v>0</v>
      </c>
      <c r="I317" s="35" t="s">
        <v>157</v>
      </c>
      <c r="J317" s="154"/>
    </row>
    <row r="318" spans="1:10">
      <c r="A318" s="31"/>
      <c r="B318" s="20">
        <f>COUNTA(B299:B317)</f>
        <v>19</v>
      </c>
      <c r="C318" s="20"/>
      <c r="D318" s="31"/>
      <c r="E318" s="31"/>
      <c r="F318" s="20">
        <f>COUNTIF(F299:F317, "&gt;0")</f>
        <v>18</v>
      </c>
      <c r="G318" s="31"/>
      <c r="H318" s="20"/>
      <c r="I318" s="31"/>
      <c r="J318" s="54">
        <f>SUM(J299:J317)</f>
        <v>26764</v>
      </c>
    </row>
    <row r="319" spans="1:10">
      <c r="A319" s="31"/>
      <c r="B319" s="20"/>
      <c r="C319" s="20"/>
      <c r="D319" s="31"/>
      <c r="E319" s="31"/>
      <c r="F319" s="20"/>
      <c r="G319" s="31"/>
      <c r="H319" s="20"/>
      <c r="I319" s="31"/>
      <c r="J319" s="54"/>
    </row>
    <row r="320" spans="1:10" ht="12.75" customHeight="1">
      <c r="A320" s="32" t="s">
        <v>156</v>
      </c>
      <c r="B320" s="32" t="s">
        <v>739</v>
      </c>
      <c r="C320" s="32" t="s">
        <v>740</v>
      </c>
      <c r="D320" s="32">
        <v>365</v>
      </c>
      <c r="E320" s="32" t="s">
        <v>161</v>
      </c>
      <c r="F320" s="32">
        <v>1</v>
      </c>
      <c r="G320" s="32" t="s">
        <v>157</v>
      </c>
      <c r="H320" s="32">
        <v>1</v>
      </c>
      <c r="I320" s="32" t="s">
        <v>157</v>
      </c>
      <c r="J320" s="144">
        <v>1112</v>
      </c>
    </row>
    <row r="321" spans="1:10" ht="12.75" customHeight="1">
      <c r="A321" s="32" t="s">
        <v>156</v>
      </c>
      <c r="B321" s="181" t="s">
        <v>741</v>
      </c>
      <c r="C321" s="181" t="s">
        <v>742</v>
      </c>
      <c r="D321" s="32">
        <v>365</v>
      </c>
      <c r="E321" s="32" t="s">
        <v>161</v>
      </c>
      <c r="F321" s="181">
        <v>0</v>
      </c>
      <c r="G321" s="181" t="s">
        <v>157</v>
      </c>
      <c r="H321" s="32">
        <v>0</v>
      </c>
      <c r="I321" s="32" t="s">
        <v>157</v>
      </c>
      <c r="J321" s="144"/>
    </row>
    <row r="322" spans="1:10" ht="12.75" customHeight="1">
      <c r="A322" s="32" t="s">
        <v>156</v>
      </c>
      <c r="B322" s="32" t="s">
        <v>743</v>
      </c>
      <c r="C322" s="32" t="s">
        <v>744</v>
      </c>
      <c r="D322" s="32">
        <v>365</v>
      </c>
      <c r="E322" s="32" t="s">
        <v>161</v>
      </c>
      <c r="F322" s="32">
        <v>1</v>
      </c>
      <c r="G322" s="32" t="s">
        <v>157</v>
      </c>
      <c r="H322" s="32">
        <v>1</v>
      </c>
      <c r="I322" s="32" t="s">
        <v>157</v>
      </c>
      <c r="J322" s="144">
        <v>1341</v>
      </c>
    </row>
    <row r="323" spans="1:10" ht="12.75" customHeight="1">
      <c r="A323" s="32" t="s">
        <v>156</v>
      </c>
      <c r="B323" s="32" t="s">
        <v>745</v>
      </c>
      <c r="C323" s="32" t="s">
        <v>746</v>
      </c>
      <c r="D323" s="32">
        <v>365</v>
      </c>
      <c r="E323" s="32" t="s">
        <v>161</v>
      </c>
      <c r="F323" s="32">
        <v>1</v>
      </c>
      <c r="G323" s="32" t="s">
        <v>157</v>
      </c>
      <c r="H323" s="32">
        <v>1</v>
      </c>
      <c r="I323" s="32" t="s">
        <v>157</v>
      </c>
      <c r="J323" s="144">
        <v>282</v>
      </c>
    </row>
    <row r="324" spans="1:10" ht="12.75" customHeight="1">
      <c r="A324" s="32" t="s">
        <v>156</v>
      </c>
      <c r="B324" s="32" t="s">
        <v>747</v>
      </c>
      <c r="C324" s="32" t="s">
        <v>748</v>
      </c>
      <c r="D324" s="32">
        <v>365</v>
      </c>
      <c r="E324" s="32" t="s">
        <v>161</v>
      </c>
      <c r="F324" s="32">
        <v>1</v>
      </c>
      <c r="G324" s="32" t="s">
        <v>157</v>
      </c>
      <c r="H324" s="32">
        <v>1</v>
      </c>
      <c r="I324" s="32" t="s">
        <v>157</v>
      </c>
      <c r="J324" s="144">
        <v>1161</v>
      </c>
    </row>
    <row r="325" spans="1:10" ht="12.75" customHeight="1">
      <c r="A325" s="32" t="s">
        <v>156</v>
      </c>
      <c r="B325" s="181" t="s">
        <v>749</v>
      </c>
      <c r="C325" s="181" t="s">
        <v>750</v>
      </c>
      <c r="D325" s="32">
        <v>365</v>
      </c>
      <c r="E325" s="32" t="s">
        <v>161</v>
      </c>
      <c r="F325" s="181">
        <v>0</v>
      </c>
      <c r="G325" s="181" t="s">
        <v>157</v>
      </c>
      <c r="H325" s="32">
        <v>0</v>
      </c>
      <c r="I325" s="32" t="s">
        <v>157</v>
      </c>
      <c r="J325" s="144"/>
    </row>
    <row r="326" spans="1:10" ht="12.75" customHeight="1">
      <c r="A326" s="32" t="s">
        <v>156</v>
      </c>
      <c r="B326" s="181" t="s">
        <v>751</v>
      </c>
      <c r="C326" s="181" t="s">
        <v>752</v>
      </c>
      <c r="D326" s="32">
        <v>365</v>
      </c>
      <c r="E326" s="32" t="s">
        <v>161</v>
      </c>
      <c r="F326" s="181">
        <v>0</v>
      </c>
      <c r="G326" s="181" t="s">
        <v>157</v>
      </c>
      <c r="H326" s="32">
        <v>0</v>
      </c>
      <c r="I326" s="32" t="s">
        <v>157</v>
      </c>
      <c r="J326" s="144"/>
    </row>
    <row r="327" spans="1:10" ht="12.75" customHeight="1">
      <c r="A327" s="32" t="s">
        <v>156</v>
      </c>
      <c r="B327" s="181" t="s">
        <v>753</v>
      </c>
      <c r="C327" s="181" t="s">
        <v>754</v>
      </c>
      <c r="D327" s="32">
        <v>365</v>
      </c>
      <c r="E327" s="32" t="s">
        <v>161</v>
      </c>
      <c r="F327" s="181">
        <v>0</v>
      </c>
      <c r="G327" s="181" t="s">
        <v>157</v>
      </c>
      <c r="H327" s="32">
        <v>0</v>
      </c>
      <c r="I327" s="32" t="s">
        <v>157</v>
      </c>
      <c r="J327" s="144"/>
    </row>
    <row r="328" spans="1:10" ht="12.75" customHeight="1">
      <c r="A328" s="32" t="s">
        <v>156</v>
      </c>
      <c r="B328" s="181" t="s">
        <v>755</v>
      </c>
      <c r="C328" s="181" t="s">
        <v>756</v>
      </c>
      <c r="D328" s="32">
        <v>365</v>
      </c>
      <c r="E328" s="32" t="s">
        <v>161</v>
      </c>
      <c r="F328" s="181">
        <v>0</v>
      </c>
      <c r="G328" s="181" t="s">
        <v>157</v>
      </c>
      <c r="H328" s="32">
        <v>0</v>
      </c>
      <c r="I328" s="32" t="s">
        <v>157</v>
      </c>
      <c r="J328" s="144"/>
    </row>
    <row r="329" spans="1:10" ht="12.75" customHeight="1">
      <c r="A329" s="32" t="s">
        <v>156</v>
      </c>
      <c r="B329" s="181" t="s">
        <v>757</v>
      </c>
      <c r="C329" s="181" t="s">
        <v>758</v>
      </c>
      <c r="D329" s="32">
        <v>365</v>
      </c>
      <c r="E329" s="32" t="s">
        <v>161</v>
      </c>
      <c r="F329" s="181">
        <v>0</v>
      </c>
      <c r="G329" s="181" t="s">
        <v>157</v>
      </c>
      <c r="H329" s="32">
        <v>0</v>
      </c>
      <c r="I329" s="32" t="s">
        <v>157</v>
      </c>
      <c r="J329" s="144"/>
    </row>
    <row r="330" spans="1:10" ht="12.75" customHeight="1">
      <c r="A330" s="32" t="s">
        <v>156</v>
      </c>
      <c r="B330" s="32" t="s">
        <v>759</v>
      </c>
      <c r="C330" s="32" t="s">
        <v>760</v>
      </c>
      <c r="D330" s="32">
        <v>365</v>
      </c>
      <c r="E330" s="32" t="s">
        <v>161</v>
      </c>
      <c r="F330" s="32">
        <v>1</v>
      </c>
      <c r="G330" s="32" t="s">
        <v>157</v>
      </c>
      <c r="H330" s="32">
        <v>1</v>
      </c>
      <c r="I330" s="32" t="s">
        <v>157</v>
      </c>
      <c r="J330" s="144">
        <v>2568</v>
      </c>
    </row>
    <row r="331" spans="1:10" ht="12.75" customHeight="1">
      <c r="A331" s="32" t="s">
        <v>156</v>
      </c>
      <c r="B331" s="32" t="s">
        <v>761</v>
      </c>
      <c r="C331" s="32" t="s">
        <v>762</v>
      </c>
      <c r="D331" s="32">
        <v>365</v>
      </c>
      <c r="E331" s="32" t="s">
        <v>161</v>
      </c>
      <c r="F331" s="32">
        <v>1</v>
      </c>
      <c r="G331" s="32" t="s">
        <v>157</v>
      </c>
      <c r="H331" s="32">
        <v>1</v>
      </c>
      <c r="I331" s="32" t="s">
        <v>157</v>
      </c>
      <c r="J331" s="144">
        <v>59</v>
      </c>
    </row>
    <row r="332" spans="1:10" ht="12.75" customHeight="1">
      <c r="A332" s="32" t="s">
        <v>156</v>
      </c>
      <c r="B332" s="181" t="s">
        <v>763</v>
      </c>
      <c r="C332" s="181" t="s">
        <v>764</v>
      </c>
      <c r="D332" s="32">
        <v>365</v>
      </c>
      <c r="E332" s="32" t="s">
        <v>161</v>
      </c>
      <c r="F332" s="181">
        <v>0</v>
      </c>
      <c r="G332" s="181" t="s">
        <v>157</v>
      </c>
      <c r="H332" s="32">
        <v>0</v>
      </c>
      <c r="I332" s="32" t="s">
        <v>157</v>
      </c>
      <c r="J332" s="144"/>
    </row>
    <row r="333" spans="1:10" ht="12.75" customHeight="1">
      <c r="A333" s="32" t="s">
        <v>156</v>
      </c>
      <c r="B333" s="181" t="s">
        <v>765</v>
      </c>
      <c r="C333" s="181" t="s">
        <v>766</v>
      </c>
      <c r="D333" s="32">
        <v>365</v>
      </c>
      <c r="E333" s="32" t="s">
        <v>161</v>
      </c>
      <c r="F333" s="181">
        <v>0</v>
      </c>
      <c r="G333" s="181" t="s">
        <v>157</v>
      </c>
      <c r="H333" s="32">
        <v>0</v>
      </c>
      <c r="I333" s="32" t="s">
        <v>157</v>
      </c>
      <c r="J333" s="144"/>
    </row>
    <row r="334" spans="1:10" ht="12.75" customHeight="1">
      <c r="A334" s="32" t="s">
        <v>156</v>
      </c>
      <c r="B334" s="181" t="s">
        <v>767</v>
      </c>
      <c r="C334" s="181" t="s">
        <v>768</v>
      </c>
      <c r="D334" s="32">
        <v>365</v>
      </c>
      <c r="E334" s="32" t="s">
        <v>161</v>
      </c>
      <c r="F334" s="181">
        <v>0</v>
      </c>
      <c r="G334" s="181" t="s">
        <v>157</v>
      </c>
      <c r="H334" s="32">
        <v>0</v>
      </c>
      <c r="I334" s="32" t="s">
        <v>157</v>
      </c>
      <c r="J334" s="144"/>
    </row>
    <row r="335" spans="1:10" ht="12.75" customHeight="1">
      <c r="A335" s="32" t="s">
        <v>156</v>
      </c>
      <c r="B335" s="32" t="s">
        <v>769</v>
      </c>
      <c r="C335" s="32" t="s">
        <v>770</v>
      </c>
      <c r="D335" s="32">
        <v>365</v>
      </c>
      <c r="E335" s="32" t="s">
        <v>161</v>
      </c>
      <c r="F335" s="32">
        <v>1</v>
      </c>
      <c r="G335" s="32" t="s">
        <v>157</v>
      </c>
      <c r="H335" s="32">
        <v>1</v>
      </c>
      <c r="I335" s="32" t="s">
        <v>157</v>
      </c>
      <c r="J335" s="144">
        <v>762</v>
      </c>
    </row>
    <row r="336" spans="1:10" ht="12.75" customHeight="1">
      <c r="A336" s="32" t="s">
        <v>156</v>
      </c>
      <c r="B336" s="32" t="s">
        <v>771</v>
      </c>
      <c r="C336" s="32" t="s">
        <v>772</v>
      </c>
      <c r="D336" s="32">
        <v>365</v>
      </c>
      <c r="E336" s="32" t="s">
        <v>161</v>
      </c>
      <c r="F336" s="32">
        <v>1</v>
      </c>
      <c r="G336" s="32" t="s">
        <v>157</v>
      </c>
      <c r="H336" s="32">
        <v>1</v>
      </c>
      <c r="I336" s="32" t="s">
        <v>157</v>
      </c>
      <c r="J336" s="144">
        <v>463</v>
      </c>
    </row>
    <row r="337" spans="1:10" ht="12.75" customHeight="1">
      <c r="A337" s="32" t="s">
        <v>156</v>
      </c>
      <c r="B337" s="32" t="s">
        <v>773</v>
      </c>
      <c r="C337" s="32" t="s">
        <v>774</v>
      </c>
      <c r="D337" s="32">
        <v>365</v>
      </c>
      <c r="E337" s="32" t="s">
        <v>161</v>
      </c>
      <c r="F337" s="32">
        <v>1</v>
      </c>
      <c r="G337" s="32" t="s">
        <v>157</v>
      </c>
      <c r="H337" s="32">
        <v>1</v>
      </c>
      <c r="I337" s="32" t="s">
        <v>157</v>
      </c>
      <c r="J337" s="144">
        <v>1934</v>
      </c>
    </row>
    <row r="338" spans="1:10" ht="12.75" customHeight="1">
      <c r="A338" s="32" t="s">
        <v>156</v>
      </c>
      <c r="B338" s="32" t="s">
        <v>775</v>
      </c>
      <c r="C338" s="32" t="s">
        <v>776</v>
      </c>
      <c r="D338" s="32">
        <v>365</v>
      </c>
      <c r="E338" s="32" t="s">
        <v>161</v>
      </c>
      <c r="F338" s="32">
        <v>1</v>
      </c>
      <c r="G338" s="32" t="s">
        <v>157</v>
      </c>
      <c r="H338" s="32">
        <v>1</v>
      </c>
      <c r="I338" s="32" t="s">
        <v>157</v>
      </c>
      <c r="J338" s="144">
        <v>122</v>
      </c>
    </row>
    <row r="339" spans="1:10" ht="12.75" customHeight="1">
      <c r="A339" s="32" t="s">
        <v>156</v>
      </c>
      <c r="B339" s="181" t="s">
        <v>777</v>
      </c>
      <c r="C339" s="181" t="s">
        <v>778</v>
      </c>
      <c r="D339" s="32">
        <v>365</v>
      </c>
      <c r="E339" s="32" t="s">
        <v>161</v>
      </c>
      <c r="F339" s="181">
        <v>0</v>
      </c>
      <c r="G339" s="181" t="s">
        <v>157</v>
      </c>
      <c r="H339" s="32">
        <v>0</v>
      </c>
      <c r="I339" s="32" t="s">
        <v>157</v>
      </c>
      <c r="J339" s="144"/>
    </row>
    <row r="340" spans="1:10" ht="12.75" customHeight="1">
      <c r="A340" s="32" t="s">
        <v>156</v>
      </c>
      <c r="B340" s="32" t="s">
        <v>779</v>
      </c>
      <c r="C340" s="32" t="s">
        <v>780</v>
      </c>
      <c r="D340" s="32">
        <v>365</v>
      </c>
      <c r="E340" s="32" t="s">
        <v>161</v>
      </c>
      <c r="F340" s="32">
        <v>1</v>
      </c>
      <c r="G340" s="32" t="s">
        <v>157</v>
      </c>
      <c r="H340" s="32">
        <v>1</v>
      </c>
      <c r="I340" s="32" t="s">
        <v>157</v>
      </c>
      <c r="J340" s="144">
        <v>591</v>
      </c>
    </row>
    <row r="341" spans="1:10" ht="12.75" customHeight="1">
      <c r="A341" s="32" t="s">
        <v>156</v>
      </c>
      <c r="B341" s="181" t="s">
        <v>781</v>
      </c>
      <c r="C341" s="181" t="s">
        <v>782</v>
      </c>
      <c r="D341" s="32">
        <v>365</v>
      </c>
      <c r="E341" s="32" t="s">
        <v>161</v>
      </c>
      <c r="F341" s="181">
        <v>0</v>
      </c>
      <c r="G341" s="181" t="s">
        <v>157</v>
      </c>
      <c r="H341" s="32">
        <v>0</v>
      </c>
      <c r="I341" s="32" t="s">
        <v>157</v>
      </c>
      <c r="J341" s="144"/>
    </row>
    <row r="342" spans="1:10" ht="12.75" customHeight="1">
      <c r="A342" s="32" t="s">
        <v>156</v>
      </c>
      <c r="B342" s="32" t="s">
        <v>783</v>
      </c>
      <c r="C342" s="32" t="s">
        <v>784</v>
      </c>
      <c r="D342" s="32">
        <v>365</v>
      </c>
      <c r="E342" s="32" t="s">
        <v>161</v>
      </c>
      <c r="F342" s="32">
        <v>1</v>
      </c>
      <c r="G342" s="32" t="s">
        <v>157</v>
      </c>
      <c r="H342" s="32">
        <v>1</v>
      </c>
      <c r="I342" s="32" t="s">
        <v>157</v>
      </c>
      <c r="J342" s="144">
        <v>113</v>
      </c>
    </row>
    <row r="343" spans="1:10" ht="12.75" customHeight="1">
      <c r="A343" s="32" t="s">
        <v>156</v>
      </c>
      <c r="B343" s="181" t="s">
        <v>785</v>
      </c>
      <c r="C343" s="181" t="s">
        <v>786</v>
      </c>
      <c r="D343" s="32">
        <v>365</v>
      </c>
      <c r="E343" s="32" t="s">
        <v>161</v>
      </c>
      <c r="F343" s="181">
        <v>0</v>
      </c>
      <c r="G343" s="181" t="s">
        <v>157</v>
      </c>
      <c r="H343" s="32">
        <v>0</v>
      </c>
      <c r="I343" s="32" t="s">
        <v>157</v>
      </c>
      <c r="J343" s="144"/>
    </row>
    <row r="344" spans="1:10" ht="12.75" customHeight="1">
      <c r="A344" s="32" t="s">
        <v>156</v>
      </c>
      <c r="B344" s="181" t="s">
        <v>787</v>
      </c>
      <c r="C344" s="181" t="s">
        <v>788</v>
      </c>
      <c r="D344" s="32">
        <v>365</v>
      </c>
      <c r="E344" s="32" t="s">
        <v>161</v>
      </c>
      <c r="F344" s="181">
        <v>0</v>
      </c>
      <c r="G344" s="181" t="s">
        <v>157</v>
      </c>
      <c r="H344" s="32">
        <v>0</v>
      </c>
      <c r="I344" s="32" t="s">
        <v>157</v>
      </c>
      <c r="J344" s="144"/>
    </row>
    <row r="345" spans="1:10" ht="12.75" customHeight="1">
      <c r="A345" s="32" t="s">
        <v>156</v>
      </c>
      <c r="B345" s="181" t="s">
        <v>789</v>
      </c>
      <c r="C345" s="181" t="s">
        <v>790</v>
      </c>
      <c r="D345" s="32">
        <v>365</v>
      </c>
      <c r="E345" s="32" t="s">
        <v>161</v>
      </c>
      <c r="F345" s="181">
        <v>0</v>
      </c>
      <c r="G345" s="181" t="s">
        <v>157</v>
      </c>
      <c r="H345" s="32">
        <v>0</v>
      </c>
      <c r="I345" s="32" t="s">
        <v>157</v>
      </c>
      <c r="J345" s="144"/>
    </row>
    <row r="346" spans="1:10" ht="12.75" customHeight="1">
      <c r="A346" s="32" t="s">
        <v>156</v>
      </c>
      <c r="B346" s="181" t="s">
        <v>791</v>
      </c>
      <c r="C346" s="181" t="s">
        <v>792</v>
      </c>
      <c r="D346" s="32">
        <v>365</v>
      </c>
      <c r="E346" s="32" t="s">
        <v>161</v>
      </c>
      <c r="F346" s="181">
        <v>0</v>
      </c>
      <c r="G346" s="181" t="s">
        <v>157</v>
      </c>
      <c r="H346" s="32">
        <v>0</v>
      </c>
      <c r="I346" s="32" t="s">
        <v>157</v>
      </c>
      <c r="J346" s="144"/>
    </row>
    <row r="347" spans="1:10" ht="12.75" customHeight="1">
      <c r="A347" s="32" t="s">
        <v>156</v>
      </c>
      <c r="B347" s="181" t="s">
        <v>793</v>
      </c>
      <c r="C347" s="181" t="s">
        <v>794</v>
      </c>
      <c r="D347" s="32">
        <v>365</v>
      </c>
      <c r="E347" s="32" t="s">
        <v>161</v>
      </c>
      <c r="F347" s="181">
        <v>0</v>
      </c>
      <c r="G347" s="181" t="s">
        <v>157</v>
      </c>
      <c r="H347" s="32">
        <v>0</v>
      </c>
      <c r="I347" s="32" t="s">
        <v>157</v>
      </c>
      <c r="J347" s="144"/>
    </row>
    <row r="348" spans="1:10" ht="12.75" customHeight="1">
      <c r="A348" s="32" t="s">
        <v>156</v>
      </c>
      <c r="B348" s="181" t="s">
        <v>795</v>
      </c>
      <c r="C348" s="181" t="s">
        <v>796</v>
      </c>
      <c r="D348" s="32">
        <v>365</v>
      </c>
      <c r="E348" s="32" t="s">
        <v>161</v>
      </c>
      <c r="F348" s="181">
        <v>0</v>
      </c>
      <c r="G348" s="181" t="s">
        <v>157</v>
      </c>
      <c r="H348" s="32">
        <v>0</v>
      </c>
      <c r="I348" s="32" t="s">
        <v>157</v>
      </c>
      <c r="J348" s="144"/>
    </row>
    <row r="349" spans="1:10" ht="12.75" customHeight="1">
      <c r="A349" s="32" t="s">
        <v>156</v>
      </c>
      <c r="B349" s="32" t="s">
        <v>797</v>
      </c>
      <c r="C349" s="32" t="s">
        <v>798</v>
      </c>
      <c r="D349" s="32">
        <v>365</v>
      </c>
      <c r="E349" s="32" t="s">
        <v>161</v>
      </c>
      <c r="F349" s="32">
        <v>1</v>
      </c>
      <c r="G349" s="32" t="s">
        <v>157</v>
      </c>
      <c r="H349" s="32">
        <v>1</v>
      </c>
      <c r="I349" s="32" t="s">
        <v>157</v>
      </c>
      <c r="J349" s="144">
        <v>159</v>
      </c>
    </row>
    <row r="350" spans="1:10" ht="12.75" customHeight="1">
      <c r="A350" s="32" t="s">
        <v>156</v>
      </c>
      <c r="B350" s="32" t="s">
        <v>799</v>
      </c>
      <c r="C350" s="32" t="s">
        <v>800</v>
      </c>
      <c r="D350" s="32">
        <v>365</v>
      </c>
      <c r="E350" s="32" t="s">
        <v>161</v>
      </c>
      <c r="F350" s="32">
        <v>1</v>
      </c>
      <c r="G350" s="32" t="s">
        <v>157</v>
      </c>
      <c r="H350" s="32">
        <v>1</v>
      </c>
      <c r="I350" s="32" t="s">
        <v>157</v>
      </c>
      <c r="J350" s="144">
        <v>268</v>
      </c>
    </row>
    <row r="351" spans="1:10" ht="12.75" customHeight="1">
      <c r="A351" s="32" t="s">
        <v>156</v>
      </c>
      <c r="B351" s="181" t="s">
        <v>801</v>
      </c>
      <c r="C351" s="181" t="s">
        <v>802</v>
      </c>
      <c r="D351" s="32">
        <v>365</v>
      </c>
      <c r="E351" s="32" t="s">
        <v>161</v>
      </c>
      <c r="F351" s="181">
        <v>0</v>
      </c>
      <c r="G351" s="181" t="s">
        <v>157</v>
      </c>
      <c r="H351" s="32">
        <v>0</v>
      </c>
      <c r="I351" s="32" t="s">
        <v>157</v>
      </c>
      <c r="J351" s="144"/>
    </row>
    <row r="352" spans="1:10" ht="12.75" customHeight="1">
      <c r="A352" s="32" t="s">
        <v>156</v>
      </c>
      <c r="B352" s="32" t="s">
        <v>803</v>
      </c>
      <c r="C352" s="32" t="s">
        <v>804</v>
      </c>
      <c r="D352" s="32">
        <v>365</v>
      </c>
      <c r="E352" s="32" t="s">
        <v>161</v>
      </c>
      <c r="F352" s="32">
        <v>1</v>
      </c>
      <c r="G352" s="32" t="s">
        <v>157</v>
      </c>
      <c r="H352" s="32">
        <v>1</v>
      </c>
      <c r="I352" s="32" t="s">
        <v>157</v>
      </c>
      <c r="J352" s="144">
        <v>468</v>
      </c>
    </row>
    <row r="353" spans="1:10" ht="12.75" customHeight="1">
      <c r="A353" s="32" t="s">
        <v>156</v>
      </c>
      <c r="B353" s="32" t="s">
        <v>805</v>
      </c>
      <c r="C353" s="32" t="s">
        <v>507</v>
      </c>
      <c r="D353" s="32">
        <v>365</v>
      </c>
      <c r="E353" s="32" t="s">
        <v>161</v>
      </c>
      <c r="F353" s="32">
        <v>1</v>
      </c>
      <c r="G353" s="32" t="s">
        <v>157</v>
      </c>
      <c r="H353" s="32">
        <v>1</v>
      </c>
      <c r="I353" s="32" t="s">
        <v>157</v>
      </c>
      <c r="J353" s="144">
        <v>77</v>
      </c>
    </row>
    <row r="354" spans="1:10" ht="12.75" customHeight="1">
      <c r="A354" s="32" t="s">
        <v>156</v>
      </c>
      <c r="B354" s="181" t="s">
        <v>806</v>
      </c>
      <c r="C354" s="181" t="s">
        <v>196</v>
      </c>
      <c r="D354" s="32">
        <v>365</v>
      </c>
      <c r="E354" s="32" t="s">
        <v>161</v>
      </c>
      <c r="F354" s="181">
        <v>0</v>
      </c>
      <c r="G354" s="181" t="s">
        <v>157</v>
      </c>
      <c r="H354" s="32">
        <v>0</v>
      </c>
      <c r="I354" s="32" t="s">
        <v>157</v>
      </c>
      <c r="J354" s="144"/>
    </row>
    <row r="355" spans="1:10" ht="12.75" customHeight="1">
      <c r="A355" s="32" t="s">
        <v>156</v>
      </c>
      <c r="B355" s="181" t="s">
        <v>807</v>
      </c>
      <c r="C355" s="181" t="s">
        <v>808</v>
      </c>
      <c r="D355" s="32">
        <v>365</v>
      </c>
      <c r="E355" s="32" t="s">
        <v>161</v>
      </c>
      <c r="F355" s="181">
        <v>0</v>
      </c>
      <c r="G355" s="181" t="s">
        <v>157</v>
      </c>
      <c r="H355" s="32">
        <v>0</v>
      </c>
      <c r="I355" s="32" t="s">
        <v>157</v>
      </c>
      <c r="J355" s="144"/>
    </row>
    <row r="356" spans="1:10" ht="12.75" customHeight="1">
      <c r="A356" s="32" t="s">
        <v>156</v>
      </c>
      <c r="B356" s="181" t="s">
        <v>809</v>
      </c>
      <c r="C356" s="181" t="s">
        <v>421</v>
      </c>
      <c r="D356" s="32">
        <v>365</v>
      </c>
      <c r="E356" s="32" t="s">
        <v>161</v>
      </c>
      <c r="F356" s="181">
        <v>0</v>
      </c>
      <c r="G356" s="181" t="s">
        <v>157</v>
      </c>
      <c r="H356" s="32">
        <v>0</v>
      </c>
      <c r="I356" s="32" t="s">
        <v>157</v>
      </c>
      <c r="J356" s="144"/>
    </row>
    <row r="357" spans="1:10" ht="12.75" customHeight="1">
      <c r="A357" s="32" t="s">
        <v>156</v>
      </c>
      <c r="B357" s="181" t="s">
        <v>810</v>
      </c>
      <c r="C357" s="181" t="s">
        <v>811</v>
      </c>
      <c r="D357" s="32">
        <v>365</v>
      </c>
      <c r="E357" s="32" t="s">
        <v>161</v>
      </c>
      <c r="F357" s="181">
        <v>0</v>
      </c>
      <c r="G357" s="181" t="s">
        <v>157</v>
      </c>
      <c r="H357" s="32">
        <v>0</v>
      </c>
      <c r="I357" s="32" t="s">
        <v>157</v>
      </c>
      <c r="J357" s="144"/>
    </row>
    <row r="358" spans="1:10" ht="12.75" customHeight="1">
      <c r="A358" s="35" t="s">
        <v>156</v>
      </c>
      <c r="B358" s="35" t="s">
        <v>812</v>
      </c>
      <c r="C358" s="35" t="s">
        <v>813</v>
      </c>
      <c r="D358" s="35">
        <v>365</v>
      </c>
      <c r="E358" s="35" t="s">
        <v>161</v>
      </c>
      <c r="F358" s="35">
        <v>1</v>
      </c>
      <c r="G358" s="35" t="s">
        <v>157</v>
      </c>
      <c r="H358" s="35">
        <v>1</v>
      </c>
      <c r="I358" s="35" t="s">
        <v>157</v>
      </c>
      <c r="J358" s="154">
        <v>266</v>
      </c>
    </row>
    <row r="359" spans="1:10">
      <c r="A359" s="31"/>
      <c r="B359" s="20">
        <f>COUNTA(B320:B358)</f>
        <v>39</v>
      </c>
      <c r="C359" s="20"/>
      <c r="D359" s="31"/>
      <c r="E359" s="31"/>
      <c r="F359" s="20">
        <f>COUNTIF(F320:F358, "&gt;0")</f>
        <v>17</v>
      </c>
      <c r="G359" s="31"/>
      <c r="H359" s="20"/>
      <c r="I359" s="31"/>
      <c r="J359" s="54">
        <f>SUM(J320:J358)</f>
        <v>11746</v>
      </c>
    </row>
    <row r="360" spans="1:10">
      <c r="A360" s="31"/>
      <c r="B360" s="20"/>
      <c r="C360" s="20"/>
      <c r="D360" s="31"/>
      <c r="E360" s="31"/>
      <c r="F360" s="20"/>
      <c r="G360" s="31"/>
      <c r="H360" s="20"/>
      <c r="I360" s="31"/>
      <c r="J360" s="54"/>
    </row>
    <row r="361" spans="1:10" ht="12.75" customHeight="1">
      <c r="A361" s="32" t="s">
        <v>814</v>
      </c>
      <c r="B361" s="181" t="s">
        <v>815</v>
      </c>
      <c r="C361" s="181" t="s">
        <v>816</v>
      </c>
      <c r="D361" s="32">
        <v>365</v>
      </c>
      <c r="E361" s="32" t="s">
        <v>161</v>
      </c>
      <c r="F361" s="181">
        <v>0</v>
      </c>
      <c r="G361" s="181" t="s">
        <v>157</v>
      </c>
      <c r="H361" s="32">
        <v>0</v>
      </c>
      <c r="I361" s="32" t="s">
        <v>157</v>
      </c>
      <c r="J361" s="144"/>
    </row>
    <row r="362" spans="1:10" ht="12.75" customHeight="1">
      <c r="A362" s="32" t="s">
        <v>814</v>
      </c>
      <c r="B362" s="181" t="s">
        <v>817</v>
      </c>
      <c r="C362" s="181" t="s">
        <v>818</v>
      </c>
      <c r="D362" s="32">
        <v>365</v>
      </c>
      <c r="E362" s="32" t="s">
        <v>161</v>
      </c>
      <c r="F362" s="181">
        <v>0</v>
      </c>
      <c r="G362" s="181" t="s">
        <v>157</v>
      </c>
      <c r="H362" s="32">
        <v>0</v>
      </c>
      <c r="I362" s="32" t="s">
        <v>157</v>
      </c>
      <c r="J362" s="144"/>
    </row>
    <row r="363" spans="1:10" ht="12.75" customHeight="1">
      <c r="A363" s="32" t="s">
        <v>814</v>
      </c>
      <c r="B363" s="32" t="s">
        <v>819</v>
      </c>
      <c r="C363" s="32" t="s">
        <v>820</v>
      </c>
      <c r="D363" s="32">
        <v>365</v>
      </c>
      <c r="E363" s="32" t="s">
        <v>161</v>
      </c>
      <c r="F363" s="32">
        <v>1</v>
      </c>
      <c r="G363" s="32" t="s">
        <v>157</v>
      </c>
      <c r="H363" s="32">
        <v>1</v>
      </c>
      <c r="I363" s="32" t="s">
        <v>157</v>
      </c>
      <c r="J363" s="144">
        <v>1935</v>
      </c>
    </row>
    <row r="364" spans="1:10" ht="12.75" customHeight="1">
      <c r="A364" s="32" t="s">
        <v>814</v>
      </c>
      <c r="B364" s="32" t="s">
        <v>821</v>
      </c>
      <c r="C364" s="32" t="s">
        <v>822</v>
      </c>
      <c r="D364" s="32">
        <v>365</v>
      </c>
      <c r="E364" s="32" t="s">
        <v>161</v>
      </c>
      <c r="F364" s="32">
        <v>1</v>
      </c>
      <c r="G364" s="32" t="s">
        <v>157</v>
      </c>
      <c r="H364" s="32">
        <v>1</v>
      </c>
      <c r="I364" s="32" t="s">
        <v>157</v>
      </c>
      <c r="J364" s="144">
        <v>1642</v>
      </c>
    </row>
    <row r="365" spans="1:10" ht="12.75" customHeight="1">
      <c r="A365" s="32" t="s">
        <v>814</v>
      </c>
      <c r="B365" s="181" t="s">
        <v>823</v>
      </c>
      <c r="C365" s="181" t="s">
        <v>824</v>
      </c>
      <c r="D365" s="32">
        <v>365</v>
      </c>
      <c r="E365" s="32" t="s">
        <v>161</v>
      </c>
      <c r="F365" s="181">
        <v>0</v>
      </c>
      <c r="G365" s="181" t="s">
        <v>157</v>
      </c>
      <c r="H365" s="32">
        <v>0</v>
      </c>
      <c r="I365" s="32" t="s">
        <v>157</v>
      </c>
      <c r="J365" s="144"/>
    </row>
    <row r="366" spans="1:10" ht="12.75" customHeight="1">
      <c r="A366" s="32" t="s">
        <v>814</v>
      </c>
      <c r="B366" s="181" t="s">
        <v>825</v>
      </c>
      <c r="C366" s="181" t="s">
        <v>826</v>
      </c>
      <c r="D366" s="32">
        <v>365</v>
      </c>
      <c r="E366" s="32" t="s">
        <v>161</v>
      </c>
      <c r="F366" s="181">
        <v>0</v>
      </c>
      <c r="G366" s="181" t="s">
        <v>157</v>
      </c>
      <c r="H366" s="32">
        <v>0</v>
      </c>
      <c r="I366" s="32" t="s">
        <v>157</v>
      </c>
      <c r="J366" s="144"/>
    </row>
    <row r="367" spans="1:10" ht="12.75" customHeight="1">
      <c r="A367" s="32" t="s">
        <v>814</v>
      </c>
      <c r="B367" s="32" t="s">
        <v>827</v>
      </c>
      <c r="C367" s="32" t="s">
        <v>828</v>
      </c>
      <c r="D367" s="32">
        <v>365</v>
      </c>
      <c r="E367" s="32" t="s">
        <v>161</v>
      </c>
      <c r="F367" s="32">
        <v>1</v>
      </c>
      <c r="G367" s="32" t="s">
        <v>157</v>
      </c>
      <c r="H367" s="32">
        <v>1</v>
      </c>
      <c r="I367" s="32" t="s">
        <v>157</v>
      </c>
      <c r="J367" s="144">
        <v>3630</v>
      </c>
    </row>
    <row r="368" spans="1:10" ht="12.75" customHeight="1">
      <c r="A368" s="32" t="s">
        <v>814</v>
      </c>
      <c r="B368" s="181" t="s">
        <v>829</v>
      </c>
      <c r="C368" s="181" t="s">
        <v>830</v>
      </c>
      <c r="D368" s="32">
        <v>365</v>
      </c>
      <c r="E368" s="32" t="s">
        <v>161</v>
      </c>
      <c r="F368" s="181">
        <v>0</v>
      </c>
      <c r="G368" s="181" t="s">
        <v>157</v>
      </c>
      <c r="H368" s="32">
        <v>0</v>
      </c>
      <c r="I368" s="32" t="s">
        <v>157</v>
      </c>
      <c r="J368" s="144"/>
    </row>
    <row r="369" spans="1:10" ht="12.75" customHeight="1">
      <c r="A369" s="32" t="s">
        <v>814</v>
      </c>
      <c r="B369" s="181" t="s">
        <v>831</v>
      </c>
      <c r="C369" s="181" t="s">
        <v>832</v>
      </c>
      <c r="D369" s="32">
        <v>365</v>
      </c>
      <c r="E369" s="32" t="s">
        <v>161</v>
      </c>
      <c r="F369" s="181">
        <v>0</v>
      </c>
      <c r="G369" s="181" t="s">
        <v>157</v>
      </c>
      <c r="H369" s="32">
        <v>0</v>
      </c>
      <c r="I369" s="32" t="s">
        <v>157</v>
      </c>
      <c r="J369" s="144"/>
    </row>
    <row r="370" spans="1:10" ht="12.75" customHeight="1">
      <c r="A370" s="32" t="s">
        <v>814</v>
      </c>
      <c r="B370" s="32" t="s">
        <v>833</v>
      </c>
      <c r="C370" s="32" t="s">
        <v>834</v>
      </c>
      <c r="D370" s="32">
        <v>365</v>
      </c>
      <c r="E370" s="32" t="s">
        <v>161</v>
      </c>
      <c r="F370" s="32">
        <v>1</v>
      </c>
      <c r="G370" s="32" t="s">
        <v>157</v>
      </c>
      <c r="H370" s="32">
        <v>1</v>
      </c>
      <c r="I370" s="32" t="s">
        <v>157</v>
      </c>
      <c r="J370" s="144">
        <v>1091</v>
      </c>
    </row>
    <row r="371" spans="1:10" ht="12.75" customHeight="1">
      <c r="A371" s="32" t="s">
        <v>814</v>
      </c>
      <c r="B371" s="181" t="s">
        <v>835</v>
      </c>
      <c r="C371" s="181" t="s">
        <v>836</v>
      </c>
      <c r="D371" s="32">
        <v>365</v>
      </c>
      <c r="E371" s="32" t="s">
        <v>161</v>
      </c>
      <c r="F371" s="181">
        <v>0</v>
      </c>
      <c r="G371" s="181" t="s">
        <v>157</v>
      </c>
      <c r="H371" s="32">
        <v>0</v>
      </c>
      <c r="I371" s="32" t="s">
        <v>157</v>
      </c>
      <c r="J371" s="144"/>
    </row>
    <row r="372" spans="1:10" ht="12.75" customHeight="1">
      <c r="A372" s="32" t="s">
        <v>814</v>
      </c>
      <c r="B372" s="181" t="s">
        <v>837</v>
      </c>
      <c r="C372" s="181" t="s">
        <v>838</v>
      </c>
      <c r="D372" s="32">
        <v>365</v>
      </c>
      <c r="E372" s="32" t="s">
        <v>161</v>
      </c>
      <c r="F372" s="181">
        <v>0</v>
      </c>
      <c r="G372" s="181" t="s">
        <v>157</v>
      </c>
      <c r="H372" s="32">
        <v>0</v>
      </c>
      <c r="I372" s="32" t="s">
        <v>157</v>
      </c>
      <c r="J372" s="144"/>
    </row>
    <row r="373" spans="1:10" ht="12.75" customHeight="1">
      <c r="A373" s="32" t="s">
        <v>814</v>
      </c>
      <c r="B373" s="32" t="s">
        <v>839</v>
      </c>
      <c r="C373" s="32" t="s">
        <v>840</v>
      </c>
      <c r="D373" s="32">
        <v>365</v>
      </c>
      <c r="E373" s="32" t="s">
        <v>161</v>
      </c>
      <c r="F373" s="32">
        <v>1</v>
      </c>
      <c r="G373" s="32" t="s">
        <v>157</v>
      </c>
      <c r="H373" s="32">
        <v>1</v>
      </c>
      <c r="I373" s="32" t="s">
        <v>157</v>
      </c>
      <c r="J373" s="144">
        <v>1236</v>
      </c>
    </row>
    <row r="374" spans="1:10" ht="12.75" customHeight="1">
      <c r="A374" s="32" t="s">
        <v>814</v>
      </c>
      <c r="B374" s="181" t="s">
        <v>841</v>
      </c>
      <c r="C374" s="181" t="s">
        <v>842</v>
      </c>
      <c r="D374" s="32">
        <v>365</v>
      </c>
      <c r="E374" s="32" t="s">
        <v>161</v>
      </c>
      <c r="F374" s="181">
        <v>0</v>
      </c>
      <c r="G374" s="181" t="s">
        <v>157</v>
      </c>
      <c r="H374" s="32">
        <v>0</v>
      </c>
      <c r="I374" s="32" t="s">
        <v>157</v>
      </c>
      <c r="J374" s="144"/>
    </row>
    <row r="375" spans="1:10" ht="12.75" customHeight="1">
      <c r="A375" s="32" t="s">
        <v>814</v>
      </c>
      <c r="B375" s="181" t="s">
        <v>843</v>
      </c>
      <c r="C375" s="181" t="s">
        <v>844</v>
      </c>
      <c r="D375" s="32">
        <v>365</v>
      </c>
      <c r="E375" s="32" t="s">
        <v>161</v>
      </c>
      <c r="F375" s="181">
        <v>0</v>
      </c>
      <c r="G375" s="181" t="s">
        <v>157</v>
      </c>
      <c r="H375" s="32">
        <v>0</v>
      </c>
      <c r="I375" s="32" t="s">
        <v>157</v>
      </c>
      <c r="J375" s="144"/>
    </row>
    <row r="376" spans="1:10" ht="12.75" customHeight="1">
      <c r="A376" s="32" t="s">
        <v>814</v>
      </c>
      <c r="B376" s="181" t="s">
        <v>845</v>
      </c>
      <c r="C376" s="181" t="s">
        <v>846</v>
      </c>
      <c r="D376" s="32">
        <v>365</v>
      </c>
      <c r="E376" s="32" t="s">
        <v>161</v>
      </c>
      <c r="F376" s="181">
        <v>0</v>
      </c>
      <c r="G376" s="181" t="s">
        <v>157</v>
      </c>
      <c r="H376" s="32">
        <v>0</v>
      </c>
      <c r="I376" s="32" t="s">
        <v>157</v>
      </c>
      <c r="J376" s="144"/>
    </row>
    <row r="377" spans="1:10" ht="12.75" customHeight="1">
      <c r="A377" s="32" t="s">
        <v>814</v>
      </c>
      <c r="B377" s="181" t="s">
        <v>847</v>
      </c>
      <c r="C377" s="181" t="s">
        <v>848</v>
      </c>
      <c r="D377" s="32">
        <v>365</v>
      </c>
      <c r="E377" s="32" t="s">
        <v>161</v>
      </c>
      <c r="F377" s="181">
        <v>0</v>
      </c>
      <c r="G377" s="181" t="s">
        <v>157</v>
      </c>
      <c r="H377" s="32">
        <v>0</v>
      </c>
      <c r="I377" s="32" t="s">
        <v>157</v>
      </c>
      <c r="J377" s="144"/>
    </row>
    <row r="378" spans="1:10" ht="12.75" customHeight="1">
      <c r="A378" s="32" t="s">
        <v>814</v>
      </c>
      <c r="B378" s="32" t="s">
        <v>849</v>
      </c>
      <c r="C378" s="32" t="s">
        <v>850</v>
      </c>
      <c r="D378" s="32">
        <v>365</v>
      </c>
      <c r="E378" s="32" t="s">
        <v>161</v>
      </c>
      <c r="F378" s="32">
        <v>1</v>
      </c>
      <c r="G378" s="32" t="s">
        <v>157</v>
      </c>
      <c r="H378" s="32">
        <v>1</v>
      </c>
      <c r="I378" s="32" t="s">
        <v>157</v>
      </c>
      <c r="J378" s="144">
        <v>1308</v>
      </c>
    </row>
    <row r="379" spans="1:10" ht="12.75" customHeight="1">
      <c r="A379" s="32" t="s">
        <v>814</v>
      </c>
      <c r="B379" s="181" t="s">
        <v>851</v>
      </c>
      <c r="C379" s="181" t="s">
        <v>852</v>
      </c>
      <c r="D379" s="32">
        <v>365</v>
      </c>
      <c r="E379" s="32" t="s">
        <v>161</v>
      </c>
      <c r="F379" s="181">
        <v>0</v>
      </c>
      <c r="G379" s="181" t="s">
        <v>157</v>
      </c>
      <c r="H379" s="32">
        <v>0</v>
      </c>
      <c r="I379" s="32" t="s">
        <v>157</v>
      </c>
      <c r="J379" s="144"/>
    </row>
    <row r="380" spans="1:10" ht="12.75" customHeight="1">
      <c r="A380" s="32" t="s">
        <v>814</v>
      </c>
      <c r="B380" s="32" t="s">
        <v>853</v>
      </c>
      <c r="C380" s="32" t="s">
        <v>854</v>
      </c>
      <c r="D380" s="32">
        <v>365</v>
      </c>
      <c r="E380" s="32" t="s">
        <v>161</v>
      </c>
      <c r="F380" s="32">
        <v>1</v>
      </c>
      <c r="G380" s="32" t="s">
        <v>157</v>
      </c>
      <c r="H380" s="32">
        <v>1</v>
      </c>
      <c r="I380" s="32" t="s">
        <v>157</v>
      </c>
      <c r="J380" s="144">
        <v>15012</v>
      </c>
    </row>
    <row r="381" spans="1:10" ht="12.75" customHeight="1">
      <c r="A381" s="32" t="s">
        <v>814</v>
      </c>
      <c r="B381" s="32" t="s">
        <v>855</v>
      </c>
      <c r="C381" s="32" t="s">
        <v>856</v>
      </c>
      <c r="D381" s="32">
        <v>365</v>
      </c>
      <c r="E381" s="32" t="s">
        <v>161</v>
      </c>
      <c r="F381" s="32">
        <v>1</v>
      </c>
      <c r="G381" s="32" t="s">
        <v>157</v>
      </c>
      <c r="H381" s="32">
        <v>1</v>
      </c>
      <c r="I381" s="32" t="s">
        <v>157</v>
      </c>
      <c r="J381" s="144">
        <v>2348</v>
      </c>
    </row>
    <row r="382" spans="1:10" ht="12.75" customHeight="1">
      <c r="A382" s="32" t="s">
        <v>814</v>
      </c>
      <c r="B382" s="181" t="s">
        <v>857</v>
      </c>
      <c r="C382" s="181" t="s">
        <v>858</v>
      </c>
      <c r="D382" s="32">
        <v>365</v>
      </c>
      <c r="E382" s="32" t="s">
        <v>161</v>
      </c>
      <c r="F382" s="181">
        <v>0</v>
      </c>
      <c r="G382" s="181" t="s">
        <v>157</v>
      </c>
      <c r="H382" s="32">
        <v>0</v>
      </c>
      <c r="I382" s="32" t="s">
        <v>157</v>
      </c>
      <c r="J382" s="144"/>
    </row>
    <row r="383" spans="1:10" ht="12.75" customHeight="1">
      <c r="A383" s="32" t="s">
        <v>814</v>
      </c>
      <c r="B383" s="32" t="s">
        <v>859</v>
      </c>
      <c r="C383" s="32" t="s">
        <v>860</v>
      </c>
      <c r="D383" s="32">
        <v>365</v>
      </c>
      <c r="E383" s="32" t="s">
        <v>161</v>
      </c>
      <c r="F383" s="32">
        <v>1</v>
      </c>
      <c r="G383" s="32" t="s">
        <v>157</v>
      </c>
      <c r="H383" s="32">
        <v>1</v>
      </c>
      <c r="I383" s="32" t="s">
        <v>157</v>
      </c>
      <c r="J383" s="144">
        <v>1126</v>
      </c>
    </row>
    <row r="384" spans="1:10" ht="12.75" customHeight="1">
      <c r="A384" s="32" t="s">
        <v>814</v>
      </c>
      <c r="B384" s="181" t="s">
        <v>861</v>
      </c>
      <c r="C384" s="181" t="s">
        <v>862</v>
      </c>
      <c r="D384" s="32">
        <v>365</v>
      </c>
      <c r="E384" s="32" t="s">
        <v>161</v>
      </c>
      <c r="F384" s="181">
        <v>0</v>
      </c>
      <c r="G384" s="181" t="s">
        <v>157</v>
      </c>
      <c r="H384" s="32">
        <v>0</v>
      </c>
      <c r="I384" s="32" t="s">
        <v>157</v>
      </c>
      <c r="J384" s="144"/>
    </row>
    <row r="385" spans="1:10" ht="12.75" customHeight="1">
      <c r="A385" s="32" t="s">
        <v>814</v>
      </c>
      <c r="B385" s="32" t="s">
        <v>863</v>
      </c>
      <c r="C385" s="32" t="s">
        <v>864</v>
      </c>
      <c r="D385" s="32">
        <v>365</v>
      </c>
      <c r="E385" s="32" t="s">
        <v>161</v>
      </c>
      <c r="F385" s="32">
        <v>1</v>
      </c>
      <c r="G385" s="32" t="s">
        <v>157</v>
      </c>
      <c r="H385" s="32">
        <v>1</v>
      </c>
      <c r="I385" s="32" t="s">
        <v>157</v>
      </c>
      <c r="J385" s="144">
        <v>1263</v>
      </c>
    </row>
    <row r="386" spans="1:10" ht="12.75" customHeight="1">
      <c r="A386" s="32" t="s">
        <v>814</v>
      </c>
      <c r="B386" s="32" t="s">
        <v>865</v>
      </c>
      <c r="C386" s="32" t="s">
        <v>866</v>
      </c>
      <c r="D386" s="32">
        <v>365</v>
      </c>
      <c r="E386" s="32" t="s">
        <v>161</v>
      </c>
      <c r="F386" s="32">
        <v>1</v>
      </c>
      <c r="G386" s="32" t="s">
        <v>157</v>
      </c>
      <c r="H386" s="32">
        <v>1</v>
      </c>
      <c r="I386" s="32" t="s">
        <v>157</v>
      </c>
      <c r="J386" s="144">
        <v>1918</v>
      </c>
    </row>
    <row r="387" spans="1:10" ht="12.75" customHeight="1">
      <c r="A387" s="32" t="s">
        <v>814</v>
      </c>
      <c r="B387" s="181" t="s">
        <v>867</v>
      </c>
      <c r="C387" s="181" t="s">
        <v>868</v>
      </c>
      <c r="D387" s="32">
        <v>365</v>
      </c>
      <c r="E387" s="32" t="s">
        <v>161</v>
      </c>
      <c r="F387" s="181">
        <v>0</v>
      </c>
      <c r="G387" s="181" t="s">
        <v>157</v>
      </c>
      <c r="H387" s="32">
        <v>0</v>
      </c>
      <c r="I387" s="32" t="s">
        <v>157</v>
      </c>
      <c r="J387" s="144"/>
    </row>
    <row r="388" spans="1:10" ht="12.75" customHeight="1">
      <c r="A388" s="32" t="s">
        <v>814</v>
      </c>
      <c r="B388" s="181" t="s">
        <v>869</v>
      </c>
      <c r="C388" s="181" t="s">
        <v>870</v>
      </c>
      <c r="D388" s="32">
        <v>365</v>
      </c>
      <c r="E388" s="32" t="s">
        <v>161</v>
      </c>
      <c r="F388" s="181">
        <v>0</v>
      </c>
      <c r="G388" s="181" t="s">
        <v>157</v>
      </c>
      <c r="H388" s="32">
        <v>0</v>
      </c>
      <c r="I388" s="32" t="s">
        <v>157</v>
      </c>
      <c r="J388" s="144"/>
    </row>
    <row r="389" spans="1:10" ht="12.75" customHeight="1">
      <c r="A389" s="35" t="s">
        <v>814</v>
      </c>
      <c r="B389" s="182" t="s">
        <v>871</v>
      </c>
      <c r="C389" s="182" t="s">
        <v>872</v>
      </c>
      <c r="D389" s="35">
        <v>365</v>
      </c>
      <c r="E389" s="35" t="s">
        <v>161</v>
      </c>
      <c r="F389" s="182">
        <v>0</v>
      </c>
      <c r="G389" s="182" t="s">
        <v>157</v>
      </c>
      <c r="H389" s="35">
        <v>0</v>
      </c>
      <c r="I389" s="35" t="s">
        <v>157</v>
      </c>
      <c r="J389" s="154"/>
    </row>
    <row r="390" spans="1:10">
      <c r="A390" s="31"/>
      <c r="B390" s="20">
        <f>COUNTA(B361:B389)</f>
        <v>29</v>
      </c>
      <c r="C390" s="20"/>
      <c r="D390" s="31"/>
      <c r="E390" s="31"/>
      <c r="F390" s="20">
        <f>COUNTIF(F361:F389, "&gt;0")</f>
        <v>11</v>
      </c>
      <c r="G390" s="31"/>
      <c r="H390" s="20"/>
      <c r="I390" s="31"/>
      <c r="J390" s="54">
        <f>SUM(J361:J389)</f>
        <v>32509</v>
      </c>
    </row>
    <row r="391" spans="1:10">
      <c r="A391" s="31"/>
      <c r="B391" s="20"/>
      <c r="C391" s="20"/>
      <c r="D391" s="31"/>
      <c r="E391" s="31"/>
      <c r="F391" s="20"/>
      <c r="G391" s="31"/>
      <c r="H391" s="20"/>
      <c r="I391" s="31"/>
      <c r="J391" s="54"/>
    </row>
    <row r="392" spans="1:10" ht="12.75" customHeight="1">
      <c r="A392" s="32" t="s">
        <v>873</v>
      </c>
      <c r="B392" s="32" t="s">
        <v>874</v>
      </c>
      <c r="C392" s="32" t="s">
        <v>875</v>
      </c>
      <c r="D392" s="32">
        <v>365</v>
      </c>
      <c r="E392" s="32" t="s">
        <v>161</v>
      </c>
      <c r="F392" s="32">
        <v>1</v>
      </c>
      <c r="G392" s="32" t="s">
        <v>157</v>
      </c>
      <c r="H392" s="32">
        <v>1</v>
      </c>
      <c r="I392" s="32" t="s">
        <v>157</v>
      </c>
      <c r="J392" s="144">
        <v>861</v>
      </c>
    </row>
    <row r="393" spans="1:10" ht="12.75" customHeight="1">
      <c r="A393" s="32" t="s">
        <v>873</v>
      </c>
      <c r="B393" s="32" t="s">
        <v>876</v>
      </c>
      <c r="C393" s="32" t="s">
        <v>877</v>
      </c>
      <c r="D393" s="32">
        <v>365</v>
      </c>
      <c r="E393" s="32" t="s">
        <v>161</v>
      </c>
      <c r="F393" s="32">
        <v>1</v>
      </c>
      <c r="G393" s="32" t="s">
        <v>157</v>
      </c>
      <c r="H393" s="32">
        <v>1</v>
      </c>
      <c r="I393" s="32" t="s">
        <v>157</v>
      </c>
      <c r="J393" s="144">
        <v>1532</v>
      </c>
    </row>
    <row r="394" spans="1:10" ht="12.75" customHeight="1">
      <c r="A394" s="32" t="s">
        <v>873</v>
      </c>
      <c r="B394" s="32" t="s">
        <v>878</v>
      </c>
      <c r="C394" s="32" t="s">
        <v>879</v>
      </c>
      <c r="D394" s="32">
        <v>365</v>
      </c>
      <c r="E394" s="32" t="s">
        <v>161</v>
      </c>
      <c r="F394" s="32">
        <v>1</v>
      </c>
      <c r="G394" s="32" t="s">
        <v>157</v>
      </c>
      <c r="H394" s="32">
        <v>1</v>
      </c>
      <c r="I394" s="32" t="s">
        <v>157</v>
      </c>
      <c r="J394" s="144">
        <v>388</v>
      </c>
    </row>
    <row r="395" spans="1:10" ht="12.75" customHeight="1">
      <c r="A395" s="32" t="s">
        <v>873</v>
      </c>
      <c r="B395" s="181" t="s">
        <v>880</v>
      </c>
      <c r="C395" s="181" t="s">
        <v>881</v>
      </c>
      <c r="D395" s="32">
        <v>365</v>
      </c>
      <c r="E395" s="32" t="s">
        <v>161</v>
      </c>
      <c r="F395" s="181">
        <v>0</v>
      </c>
      <c r="G395" s="181" t="s">
        <v>157</v>
      </c>
      <c r="H395" s="32">
        <v>0</v>
      </c>
      <c r="I395" s="32" t="s">
        <v>157</v>
      </c>
      <c r="J395" s="144"/>
    </row>
    <row r="396" spans="1:10" ht="12.75" customHeight="1">
      <c r="A396" s="32" t="s">
        <v>873</v>
      </c>
      <c r="B396" s="181" t="s">
        <v>882</v>
      </c>
      <c r="C396" s="181" t="s">
        <v>883</v>
      </c>
      <c r="D396" s="32">
        <v>365</v>
      </c>
      <c r="E396" s="32" t="s">
        <v>161</v>
      </c>
      <c r="F396" s="181">
        <v>0</v>
      </c>
      <c r="G396" s="181" t="s">
        <v>157</v>
      </c>
      <c r="H396" s="32">
        <v>0</v>
      </c>
      <c r="I396" s="32" t="s">
        <v>157</v>
      </c>
      <c r="J396" s="144"/>
    </row>
    <row r="397" spans="1:10" ht="12.75" customHeight="1">
      <c r="A397" s="32" t="s">
        <v>873</v>
      </c>
      <c r="B397" s="32" t="s">
        <v>884</v>
      </c>
      <c r="C397" s="32" t="s">
        <v>885</v>
      </c>
      <c r="D397" s="32">
        <v>365</v>
      </c>
      <c r="E397" s="32" t="s">
        <v>161</v>
      </c>
      <c r="F397" s="32">
        <v>1</v>
      </c>
      <c r="G397" s="32" t="s">
        <v>157</v>
      </c>
      <c r="H397" s="32">
        <v>1</v>
      </c>
      <c r="I397" s="32" t="s">
        <v>157</v>
      </c>
      <c r="J397" s="144">
        <v>999</v>
      </c>
    </row>
    <row r="398" spans="1:10" ht="12.75" customHeight="1">
      <c r="A398" s="32" t="s">
        <v>873</v>
      </c>
      <c r="B398" s="32" t="s">
        <v>886</v>
      </c>
      <c r="C398" s="32" t="s">
        <v>887</v>
      </c>
      <c r="D398" s="32">
        <v>365</v>
      </c>
      <c r="E398" s="32" t="s">
        <v>161</v>
      </c>
      <c r="F398" s="32">
        <v>1</v>
      </c>
      <c r="G398" s="32" t="s">
        <v>157</v>
      </c>
      <c r="H398" s="32">
        <v>1</v>
      </c>
      <c r="I398" s="32" t="s">
        <v>157</v>
      </c>
      <c r="J398" s="144">
        <v>2188</v>
      </c>
    </row>
    <row r="399" spans="1:10" ht="12.75" customHeight="1">
      <c r="A399" s="32" t="s">
        <v>873</v>
      </c>
      <c r="B399" s="32" t="s">
        <v>888</v>
      </c>
      <c r="C399" s="32" t="s">
        <v>889</v>
      </c>
      <c r="D399" s="32">
        <v>365</v>
      </c>
      <c r="E399" s="32" t="s">
        <v>161</v>
      </c>
      <c r="F399" s="32">
        <v>1</v>
      </c>
      <c r="G399" s="32" t="s">
        <v>157</v>
      </c>
      <c r="H399" s="32">
        <v>1</v>
      </c>
      <c r="I399" s="32" t="s">
        <v>157</v>
      </c>
      <c r="J399" s="144">
        <v>4827</v>
      </c>
    </row>
    <row r="400" spans="1:10" ht="12.75" customHeight="1">
      <c r="A400" s="32" t="s">
        <v>873</v>
      </c>
      <c r="B400" s="181" t="s">
        <v>890</v>
      </c>
      <c r="C400" s="181" t="s">
        <v>891</v>
      </c>
      <c r="D400" s="32">
        <v>365</v>
      </c>
      <c r="E400" s="32" t="s">
        <v>161</v>
      </c>
      <c r="F400" s="181">
        <v>0</v>
      </c>
      <c r="G400" s="181" t="s">
        <v>157</v>
      </c>
      <c r="H400" s="32">
        <v>0</v>
      </c>
      <c r="I400" s="32" t="s">
        <v>157</v>
      </c>
      <c r="J400" s="144"/>
    </row>
    <row r="401" spans="1:10" ht="12.75" customHeight="1">
      <c r="A401" s="32" t="s">
        <v>873</v>
      </c>
      <c r="B401" s="32" t="s">
        <v>892</v>
      </c>
      <c r="C401" s="32" t="s">
        <v>893</v>
      </c>
      <c r="D401" s="32">
        <v>365</v>
      </c>
      <c r="E401" s="32" t="s">
        <v>161</v>
      </c>
      <c r="F401" s="32">
        <v>1</v>
      </c>
      <c r="G401" s="32" t="s">
        <v>157</v>
      </c>
      <c r="H401" s="32">
        <v>1</v>
      </c>
      <c r="I401" s="32" t="s">
        <v>157</v>
      </c>
      <c r="J401" s="144">
        <v>1694</v>
      </c>
    </row>
    <row r="402" spans="1:10" ht="12.75" customHeight="1">
      <c r="A402" s="32" t="s">
        <v>873</v>
      </c>
      <c r="B402" s="32" t="s">
        <v>894</v>
      </c>
      <c r="C402" s="32" t="s">
        <v>895</v>
      </c>
      <c r="D402" s="32">
        <v>365</v>
      </c>
      <c r="E402" s="32" t="s">
        <v>161</v>
      </c>
      <c r="F402" s="32">
        <v>1</v>
      </c>
      <c r="G402" s="32" t="s">
        <v>157</v>
      </c>
      <c r="H402" s="32">
        <v>1</v>
      </c>
      <c r="I402" s="32" t="s">
        <v>157</v>
      </c>
      <c r="J402" s="144">
        <v>127</v>
      </c>
    </row>
    <row r="403" spans="1:10" ht="12.75" customHeight="1">
      <c r="A403" s="32" t="s">
        <v>873</v>
      </c>
      <c r="B403" s="32" t="s">
        <v>896</v>
      </c>
      <c r="C403" s="32" t="s">
        <v>897</v>
      </c>
      <c r="D403" s="32">
        <v>365</v>
      </c>
      <c r="E403" s="32" t="s">
        <v>161</v>
      </c>
      <c r="F403" s="32">
        <v>1</v>
      </c>
      <c r="G403" s="32" t="s">
        <v>157</v>
      </c>
      <c r="H403" s="32">
        <v>1</v>
      </c>
      <c r="I403" s="32" t="s">
        <v>157</v>
      </c>
      <c r="J403" s="144">
        <v>8162</v>
      </c>
    </row>
    <row r="404" spans="1:10" ht="12.75" customHeight="1">
      <c r="A404" s="32" t="s">
        <v>873</v>
      </c>
      <c r="B404" s="32" t="s">
        <v>898</v>
      </c>
      <c r="C404" s="32" t="s">
        <v>899</v>
      </c>
      <c r="D404" s="32">
        <v>365</v>
      </c>
      <c r="E404" s="32" t="s">
        <v>161</v>
      </c>
      <c r="F404" s="32">
        <v>1</v>
      </c>
      <c r="G404" s="32" t="s">
        <v>157</v>
      </c>
      <c r="H404" s="32">
        <v>1</v>
      </c>
      <c r="I404" s="32" t="s">
        <v>157</v>
      </c>
      <c r="J404" s="144">
        <v>689</v>
      </c>
    </row>
    <row r="405" spans="1:10" ht="12.75" customHeight="1">
      <c r="A405" s="32" t="s">
        <v>873</v>
      </c>
      <c r="B405" s="181" t="s">
        <v>900</v>
      </c>
      <c r="C405" s="181" t="s">
        <v>901</v>
      </c>
      <c r="D405" s="32">
        <v>365</v>
      </c>
      <c r="E405" s="32" t="s">
        <v>161</v>
      </c>
      <c r="F405" s="181">
        <v>0</v>
      </c>
      <c r="G405" s="181" t="s">
        <v>157</v>
      </c>
      <c r="H405" s="32">
        <v>0</v>
      </c>
      <c r="I405" s="32" t="s">
        <v>157</v>
      </c>
      <c r="J405" s="144"/>
    </row>
    <row r="406" spans="1:10" ht="12.75" customHeight="1">
      <c r="A406" s="32" t="s">
        <v>873</v>
      </c>
      <c r="B406" s="181" t="s">
        <v>902</v>
      </c>
      <c r="C406" s="181" t="s">
        <v>903</v>
      </c>
      <c r="D406" s="32">
        <v>365</v>
      </c>
      <c r="E406" s="32" t="s">
        <v>161</v>
      </c>
      <c r="F406" s="181">
        <v>0</v>
      </c>
      <c r="G406" s="181" t="s">
        <v>157</v>
      </c>
      <c r="H406" s="32">
        <v>0</v>
      </c>
      <c r="I406" s="32" t="s">
        <v>157</v>
      </c>
      <c r="J406" s="144"/>
    </row>
    <row r="407" spans="1:10" ht="12.75" customHeight="1">
      <c r="A407" s="32" t="s">
        <v>873</v>
      </c>
      <c r="B407" s="181" t="s">
        <v>904</v>
      </c>
      <c r="C407" s="181" t="s">
        <v>905</v>
      </c>
      <c r="D407" s="32">
        <v>365</v>
      </c>
      <c r="E407" s="32" t="s">
        <v>161</v>
      </c>
      <c r="F407" s="181">
        <v>0</v>
      </c>
      <c r="G407" s="181" t="s">
        <v>157</v>
      </c>
      <c r="H407" s="32">
        <v>0</v>
      </c>
      <c r="I407" s="32" t="s">
        <v>157</v>
      </c>
      <c r="J407" s="144"/>
    </row>
    <row r="408" spans="1:10" ht="12.75" customHeight="1">
      <c r="A408" s="32" t="s">
        <v>873</v>
      </c>
      <c r="B408" s="181" t="s">
        <v>906</v>
      </c>
      <c r="C408" s="181" t="s">
        <v>907</v>
      </c>
      <c r="D408" s="32">
        <v>365</v>
      </c>
      <c r="E408" s="32" t="s">
        <v>161</v>
      </c>
      <c r="F408" s="181">
        <v>0</v>
      </c>
      <c r="G408" s="181" t="s">
        <v>157</v>
      </c>
      <c r="H408" s="32">
        <v>0</v>
      </c>
      <c r="I408" s="32" t="s">
        <v>157</v>
      </c>
      <c r="J408" s="144"/>
    </row>
    <row r="409" spans="1:10" ht="12.75" customHeight="1">
      <c r="A409" s="32" t="s">
        <v>873</v>
      </c>
      <c r="B409" s="181" t="s">
        <v>908</v>
      </c>
      <c r="C409" s="181" t="s">
        <v>909</v>
      </c>
      <c r="D409" s="32">
        <v>365</v>
      </c>
      <c r="E409" s="32" t="s">
        <v>161</v>
      </c>
      <c r="F409" s="181">
        <v>0</v>
      </c>
      <c r="G409" s="181" t="s">
        <v>157</v>
      </c>
      <c r="H409" s="32">
        <v>0</v>
      </c>
      <c r="I409" s="32" t="s">
        <v>157</v>
      </c>
      <c r="J409" s="144"/>
    </row>
    <row r="410" spans="1:10" ht="12.75" customHeight="1">
      <c r="A410" s="32" t="s">
        <v>873</v>
      </c>
      <c r="B410" s="181" t="s">
        <v>910</v>
      </c>
      <c r="C410" s="181" t="s">
        <v>911</v>
      </c>
      <c r="D410" s="32">
        <v>365</v>
      </c>
      <c r="E410" s="32" t="s">
        <v>161</v>
      </c>
      <c r="F410" s="181">
        <v>0</v>
      </c>
      <c r="G410" s="181" t="s">
        <v>157</v>
      </c>
      <c r="H410" s="32">
        <v>0</v>
      </c>
      <c r="I410" s="32" t="s">
        <v>157</v>
      </c>
      <c r="J410" s="144"/>
    </row>
    <row r="411" spans="1:10" ht="12.75" customHeight="1">
      <c r="A411" s="32" t="s">
        <v>873</v>
      </c>
      <c r="B411" s="181" t="s">
        <v>912</v>
      </c>
      <c r="C411" s="181" t="s">
        <v>913</v>
      </c>
      <c r="D411" s="32">
        <v>365</v>
      </c>
      <c r="E411" s="32" t="s">
        <v>161</v>
      </c>
      <c r="F411" s="181">
        <v>0</v>
      </c>
      <c r="G411" s="181" t="s">
        <v>157</v>
      </c>
      <c r="H411" s="32">
        <v>0</v>
      </c>
      <c r="I411" s="32" t="s">
        <v>157</v>
      </c>
      <c r="J411" s="144"/>
    </row>
    <row r="412" spans="1:10" ht="12.75" customHeight="1">
      <c r="A412" s="32" t="s">
        <v>873</v>
      </c>
      <c r="B412" s="181" t="s">
        <v>914</v>
      </c>
      <c r="C412" s="181" t="s">
        <v>915</v>
      </c>
      <c r="D412" s="32">
        <v>365</v>
      </c>
      <c r="E412" s="32" t="s">
        <v>161</v>
      </c>
      <c r="F412" s="181">
        <v>0</v>
      </c>
      <c r="G412" s="181" t="s">
        <v>157</v>
      </c>
      <c r="H412" s="32">
        <v>0</v>
      </c>
      <c r="I412" s="32" t="s">
        <v>157</v>
      </c>
      <c r="J412" s="144"/>
    </row>
    <row r="413" spans="1:10" ht="12.75" customHeight="1">
      <c r="A413" s="32" t="s">
        <v>873</v>
      </c>
      <c r="B413" s="32" t="s">
        <v>916</v>
      </c>
      <c r="C413" s="32" t="s">
        <v>917</v>
      </c>
      <c r="D413" s="32">
        <v>365</v>
      </c>
      <c r="E413" s="32" t="s">
        <v>161</v>
      </c>
      <c r="F413" s="32">
        <v>1</v>
      </c>
      <c r="G413" s="32" t="s">
        <v>157</v>
      </c>
      <c r="H413" s="32">
        <v>1</v>
      </c>
      <c r="I413" s="32" t="s">
        <v>157</v>
      </c>
      <c r="J413" s="144">
        <v>2453</v>
      </c>
    </row>
    <row r="414" spans="1:10" ht="12.75" customHeight="1">
      <c r="A414" s="32" t="s">
        <v>873</v>
      </c>
      <c r="B414" s="32" t="s">
        <v>918</v>
      </c>
      <c r="C414" s="32" t="s">
        <v>919</v>
      </c>
      <c r="D414" s="32">
        <v>365</v>
      </c>
      <c r="E414" s="32" t="s">
        <v>161</v>
      </c>
      <c r="F414" s="32">
        <v>1</v>
      </c>
      <c r="G414" s="32" t="s">
        <v>157</v>
      </c>
      <c r="H414" s="32">
        <v>1</v>
      </c>
      <c r="I414" s="32" t="s">
        <v>157</v>
      </c>
      <c r="J414" s="144">
        <v>646</v>
      </c>
    </row>
    <row r="415" spans="1:10" ht="12.75" customHeight="1">
      <c r="A415" s="32" t="s">
        <v>873</v>
      </c>
      <c r="B415" s="181" t="s">
        <v>920</v>
      </c>
      <c r="C415" s="181" t="s">
        <v>921</v>
      </c>
      <c r="D415" s="32">
        <v>365</v>
      </c>
      <c r="E415" s="32" t="s">
        <v>161</v>
      </c>
      <c r="F415" s="181">
        <v>0</v>
      </c>
      <c r="G415" s="181" t="s">
        <v>157</v>
      </c>
      <c r="H415" s="32">
        <v>0</v>
      </c>
      <c r="I415" s="32" t="s">
        <v>157</v>
      </c>
      <c r="J415" s="144"/>
    </row>
    <row r="416" spans="1:10" ht="12.75" customHeight="1">
      <c r="A416" s="32" t="s">
        <v>873</v>
      </c>
      <c r="B416" s="181" t="s">
        <v>922</v>
      </c>
      <c r="C416" s="181" t="s">
        <v>923</v>
      </c>
      <c r="D416" s="32">
        <v>365</v>
      </c>
      <c r="E416" s="32" t="s">
        <v>161</v>
      </c>
      <c r="F416" s="181">
        <v>0</v>
      </c>
      <c r="G416" s="181" t="s">
        <v>157</v>
      </c>
      <c r="H416" s="32">
        <v>0</v>
      </c>
      <c r="I416" s="32" t="s">
        <v>157</v>
      </c>
      <c r="J416" s="144"/>
    </row>
    <row r="417" spans="1:10" ht="12.75" customHeight="1">
      <c r="A417" s="35" t="s">
        <v>873</v>
      </c>
      <c r="B417" s="182" t="s">
        <v>924</v>
      </c>
      <c r="C417" s="182" t="s">
        <v>925</v>
      </c>
      <c r="D417" s="35">
        <v>365</v>
      </c>
      <c r="E417" s="35" t="s">
        <v>161</v>
      </c>
      <c r="F417" s="182">
        <v>0</v>
      </c>
      <c r="G417" s="182" t="s">
        <v>157</v>
      </c>
      <c r="H417" s="35">
        <v>0</v>
      </c>
      <c r="I417" s="35" t="s">
        <v>157</v>
      </c>
      <c r="J417" s="154"/>
    </row>
    <row r="418" spans="1:10">
      <c r="A418" s="31"/>
      <c r="B418" s="20">
        <f>COUNTA(B392:B417)</f>
        <v>26</v>
      </c>
      <c r="C418" s="20"/>
      <c r="D418" s="31"/>
      <c r="E418" s="31"/>
      <c r="F418" s="20">
        <f>COUNTIF(F392:F417, "&gt;0")</f>
        <v>12</v>
      </c>
      <c r="G418" s="31"/>
      <c r="H418" s="20"/>
      <c r="I418" s="31"/>
      <c r="J418" s="54">
        <f>SUM(J392:J417)</f>
        <v>24566</v>
      </c>
    </row>
    <row r="419" spans="1:10">
      <c r="A419" s="31"/>
      <c r="B419" s="20"/>
      <c r="C419" s="20"/>
      <c r="D419" s="31"/>
      <c r="E419" s="31"/>
      <c r="F419" s="20"/>
      <c r="G419" s="31"/>
      <c r="H419" s="20"/>
      <c r="I419" s="31"/>
      <c r="J419" s="54"/>
    </row>
    <row r="420" spans="1:10" ht="12.75" customHeight="1">
      <c r="A420" s="32" t="s">
        <v>926</v>
      </c>
      <c r="B420" s="32" t="s">
        <v>927</v>
      </c>
      <c r="C420" s="32" t="s">
        <v>928</v>
      </c>
      <c r="D420" s="32">
        <v>365</v>
      </c>
      <c r="E420" s="32" t="s">
        <v>161</v>
      </c>
      <c r="F420" s="32">
        <v>1</v>
      </c>
      <c r="G420" s="32" t="s">
        <v>157</v>
      </c>
      <c r="H420" s="32">
        <v>1</v>
      </c>
      <c r="I420" s="32" t="s">
        <v>157</v>
      </c>
      <c r="J420" s="144">
        <v>1025</v>
      </c>
    </row>
    <row r="421" spans="1:10" ht="12.75" customHeight="1">
      <c r="A421" s="32" t="s">
        <v>926</v>
      </c>
      <c r="B421" s="32" t="s">
        <v>929</v>
      </c>
      <c r="C421" s="32" t="s">
        <v>930</v>
      </c>
      <c r="D421" s="32">
        <v>365</v>
      </c>
      <c r="E421" s="32" t="s">
        <v>161</v>
      </c>
      <c r="F421" s="32">
        <v>1</v>
      </c>
      <c r="G421" s="32" t="s">
        <v>157</v>
      </c>
      <c r="H421" s="32">
        <v>1</v>
      </c>
      <c r="I421" s="32" t="s">
        <v>157</v>
      </c>
      <c r="J421" s="144">
        <v>4606</v>
      </c>
    </row>
    <row r="422" spans="1:10" ht="12.75" customHeight="1">
      <c r="A422" s="32" t="s">
        <v>926</v>
      </c>
      <c r="B422" s="181" t="s">
        <v>931</v>
      </c>
      <c r="C422" s="181" t="s">
        <v>932</v>
      </c>
      <c r="D422" s="32">
        <v>365</v>
      </c>
      <c r="E422" s="32" t="s">
        <v>161</v>
      </c>
      <c r="F422" s="181">
        <v>0</v>
      </c>
      <c r="G422" s="181" t="s">
        <v>157</v>
      </c>
      <c r="H422" s="32">
        <v>0</v>
      </c>
      <c r="I422" s="32" t="s">
        <v>157</v>
      </c>
      <c r="J422" s="144"/>
    </row>
    <row r="423" spans="1:10" ht="12.75" customHeight="1">
      <c r="A423" s="32" t="s">
        <v>926</v>
      </c>
      <c r="B423" s="32" t="s">
        <v>933</v>
      </c>
      <c r="C423" s="32" t="s">
        <v>934</v>
      </c>
      <c r="D423" s="32">
        <v>365</v>
      </c>
      <c r="E423" s="32" t="s">
        <v>161</v>
      </c>
      <c r="F423" s="32">
        <v>1</v>
      </c>
      <c r="G423" s="32" t="s">
        <v>157</v>
      </c>
      <c r="H423" s="32">
        <v>1</v>
      </c>
      <c r="I423" s="32" t="s">
        <v>157</v>
      </c>
      <c r="J423" s="144">
        <v>4219</v>
      </c>
    </row>
    <row r="424" spans="1:10" ht="12.75" customHeight="1">
      <c r="A424" s="32" t="s">
        <v>926</v>
      </c>
      <c r="B424" s="32" t="s">
        <v>935</v>
      </c>
      <c r="C424" s="32" t="s">
        <v>936</v>
      </c>
      <c r="D424" s="32">
        <v>365</v>
      </c>
      <c r="E424" s="32" t="s">
        <v>161</v>
      </c>
      <c r="F424" s="32">
        <v>1</v>
      </c>
      <c r="G424" s="32" t="s">
        <v>157</v>
      </c>
      <c r="H424" s="32">
        <v>1</v>
      </c>
      <c r="I424" s="32" t="s">
        <v>157</v>
      </c>
      <c r="J424" s="144">
        <v>397</v>
      </c>
    </row>
    <row r="425" spans="1:10" ht="12.75" customHeight="1">
      <c r="A425" s="32" t="s">
        <v>926</v>
      </c>
      <c r="B425" s="32" t="s">
        <v>937</v>
      </c>
      <c r="C425" s="32" t="s">
        <v>938</v>
      </c>
      <c r="D425" s="32">
        <v>365</v>
      </c>
      <c r="E425" s="32" t="s">
        <v>161</v>
      </c>
      <c r="F425" s="32">
        <v>1</v>
      </c>
      <c r="G425" s="32" t="s">
        <v>157</v>
      </c>
      <c r="H425" s="32">
        <v>1</v>
      </c>
      <c r="I425" s="32" t="s">
        <v>157</v>
      </c>
      <c r="J425" s="144">
        <v>737</v>
      </c>
    </row>
    <row r="426" spans="1:10" ht="12.75" customHeight="1">
      <c r="A426" s="32" t="s">
        <v>926</v>
      </c>
      <c r="B426" s="181" t="s">
        <v>939</v>
      </c>
      <c r="C426" s="181" t="s">
        <v>940</v>
      </c>
      <c r="D426" s="32">
        <v>365</v>
      </c>
      <c r="E426" s="32" t="s">
        <v>161</v>
      </c>
      <c r="F426" s="181">
        <v>0</v>
      </c>
      <c r="G426" s="181" t="s">
        <v>157</v>
      </c>
      <c r="H426" s="32">
        <v>0</v>
      </c>
      <c r="I426" s="32" t="s">
        <v>157</v>
      </c>
      <c r="J426" s="144"/>
    </row>
    <row r="427" spans="1:10" ht="12.75" customHeight="1">
      <c r="A427" s="32" t="s">
        <v>926</v>
      </c>
      <c r="B427" s="181" t="s">
        <v>941</v>
      </c>
      <c r="C427" s="181" t="s">
        <v>942</v>
      </c>
      <c r="D427" s="32">
        <v>365</v>
      </c>
      <c r="E427" s="32" t="s">
        <v>161</v>
      </c>
      <c r="F427" s="181">
        <v>0</v>
      </c>
      <c r="G427" s="181" t="s">
        <v>157</v>
      </c>
      <c r="H427" s="32">
        <v>0</v>
      </c>
      <c r="I427" s="32" t="s">
        <v>157</v>
      </c>
      <c r="J427" s="144"/>
    </row>
    <row r="428" spans="1:10" ht="12.75" customHeight="1">
      <c r="A428" s="32" t="s">
        <v>926</v>
      </c>
      <c r="B428" s="32" t="s">
        <v>943</v>
      </c>
      <c r="C428" s="32" t="s">
        <v>944</v>
      </c>
      <c r="D428" s="32">
        <v>365</v>
      </c>
      <c r="E428" s="32" t="s">
        <v>161</v>
      </c>
      <c r="F428" s="32">
        <v>1</v>
      </c>
      <c r="G428" s="32" t="s">
        <v>157</v>
      </c>
      <c r="H428" s="32">
        <v>1</v>
      </c>
      <c r="I428" s="32" t="s">
        <v>157</v>
      </c>
      <c r="J428" s="144">
        <v>1510</v>
      </c>
    </row>
    <row r="429" spans="1:10" ht="12.75" customHeight="1">
      <c r="A429" s="32" t="s">
        <v>926</v>
      </c>
      <c r="B429" s="32" t="s">
        <v>945</v>
      </c>
      <c r="C429" s="32" t="s">
        <v>946</v>
      </c>
      <c r="D429" s="32">
        <v>365</v>
      </c>
      <c r="E429" s="32" t="s">
        <v>161</v>
      </c>
      <c r="F429" s="32">
        <v>1</v>
      </c>
      <c r="G429" s="32" t="s">
        <v>157</v>
      </c>
      <c r="H429" s="32">
        <v>1</v>
      </c>
      <c r="I429" s="32" t="s">
        <v>157</v>
      </c>
      <c r="J429" s="144">
        <v>1492</v>
      </c>
    </row>
    <row r="430" spans="1:10" ht="12.75" customHeight="1">
      <c r="A430" s="32" t="s">
        <v>926</v>
      </c>
      <c r="B430" s="32" t="s">
        <v>947</v>
      </c>
      <c r="C430" s="32" t="s">
        <v>948</v>
      </c>
      <c r="D430" s="32">
        <v>365</v>
      </c>
      <c r="E430" s="32" t="s">
        <v>161</v>
      </c>
      <c r="F430" s="32">
        <v>1</v>
      </c>
      <c r="G430" s="32" t="s">
        <v>157</v>
      </c>
      <c r="H430" s="32">
        <v>0</v>
      </c>
      <c r="I430" s="32" t="s">
        <v>157</v>
      </c>
      <c r="J430" s="144"/>
    </row>
    <row r="431" spans="1:10" ht="12.75" customHeight="1">
      <c r="A431" s="32" t="s">
        <v>926</v>
      </c>
      <c r="B431" s="181" t="s">
        <v>949</v>
      </c>
      <c r="C431" s="181" t="s">
        <v>950</v>
      </c>
      <c r="D431" s="32">
        <v>365</v>
      </c>
      <c r="E431" s="32" t="s">
        <v>161</v>
      </c>
      <c r="F431" s="181">
        <v>0</v>
      </c>
      <c r="G431" s="181" t="s">
        <v>157</v>
      </c>
      <c r="H431" s="32">
        <v>0</v>
      </c>
      <c r="I431" s="32" t="s">
        <v>157</v>
      </c>
      <c r="J431" s="144"/>
    </row>
    <row r="432" spans="1:10" ht="12.75" customHeight="1">
      <c r="A432" s="32" t="s">
        <v>926</v>
      </c>
      <c r="B432" s="32" t="s">
        <v>951</v>
      </c>
      <c r="C432" s="32" t="s">
        <v>952</v>
      </c>
      <c r="D432" s="32">
        <v>365</v>
      </c>
      <c r="E432" s="32" t="s">
        <v>161</v>
      </c>
      <c r="F432" s="32">
        <v>1</v>
      </c>
      <c r="G432" s="32" t="s">
        <v>157</v>
      </c>
      <c r="H432" s="32">
        <v>1</v>
      </c>
      <c r="I432" s="32" t="s">
        <v>157</v>
      </c>
      <c r="J432" s="144">
        <v>1438</v>
      </c>
    </row>
    <row r="433" spans="1:10" ht="12.75" customHeight="1">
      <c r="A433" s="32" t="s">
        <v>926</v>
      </c>
      <c r="B433" s="181" t="s">
        <v>953</v>
      </c>
      <c r="C433" s="181" t="s">
        <v>954</v>
      </c>
      <c r="D433" s="32">
        <v>365</v>
      </c>
      <c r="E433" s="32" t="s">
        <v>161</v>
      </c>
      <c r="F433" s="181">
        <v>0</v>
      </c>
      <c r="G433" s="181" t="s">
        <v>157</v>
      </c>
      <c r="H433" s="32">
        <v>0</v>
      </c>
      <c r="I433" s="32" t="s">
        <v>157</v>
      </c>
      <c r="J433" s="144"/>
    </row>
    <row r="434" spans="1:10" ht="12.75" customHeight="1">
      <c r="A434" s="32" t="s">
        <v>926</v>
      </c>
      <c r="B434" s="32" t="s">
        <v>955</v>
      </c>
      <c r="C434" s="32" t="s">
        <v>926</v>
      </c>
      <c r="D434" s="32">
        <v>365</v>
      </c>
      <c r="E434" s="32" t="s">
        <v>161</v>
      </c>
      <c r="F434" s="32">
        <v>1</v>
      </c>
      <c r="G434" s="32" t="s">
        <v>157</v>
      </c>
      <c r="H434" s="32">
        <v>1</v>
      </c>
      <c r="I434" s="32" t="s">
        <v>157</v>
      </c>
      <c r="J434" s="144">
        <v>5578</v>
      </c>
    </row>
    <row r="435" spans="1:10" ht="12.75" customHeight="1">
      <c r="A435" s="32" t="s">
        <v>926</v>
      </c>
      <c r="B435" s="181" t="s">
        <v>956</v>
      </c>
      <c r="C435" s="181" t="s">
        <v>957</v>
      </c>
      <c r="D435" s="32">
        <v>365</v>
      </c>
      <c r="E435" s="32" t="s">
        <v>161</v>
      </c>
      <c r="F435" s="181">
        <v>0</v>
      </c>
      <c r="G435" s="181" t="s">
        <v>157</v>
      </c>
      <c r="H435" s="32">
        <v>0</v>
      </c>
      <c r="I435" s="32" t="s">
        <v>157</v>
      </c>
      <c r="J435" s="144"/>
    </row>
    <row r="436" spans="1:10" ht="12.75" customHeight="1">
      <c r="A436" s="32" t="s">
        <v>926</v>
      </c>
      <c r="B436" s="181" t="s">
        <v>958</v>
      </c>
      <c r="C436" s="181" t="s">
        <v>959</v>
      </c>
      <c r="D436" s="32">
        <v>365</v>
      </c>
      <c r="E436" s="32" t="s">
        <v>161</v>
      </c>
      <c r="F436" s="181">
        <v>0</v>
      </c>
      <c r="G436" s="181" t="s">
        <v>157</v>
      </c>
      <c r="H436" s="32">
        <v>1</v>
      </c>
      <c r="I436" s="32" t="s">
        <v>157</v>
      </c>
      <c r="J436" s="144">
        <v>1739</v>
      </c>
    </row>
    <row r="437" spans="1:10" ht="12.75" customHeight="1">
      <c r="A437" s="32" t="s">
        <v>926</v>
      </c>
      <c r="B437" s="32" t="s">
        <v>960</v>
      </c>
      <c r="C437" s="32" t="s">
        <v>961</v>
      </c>
      <c r="D437" s="32">
        <v>365</v>
      </c>
      <c r="E437" s="32" t="s">
        <v>161</v>
      </c>
      <c r="F437" s="32">
        <v>1</v>
      </c>
      <c r="G437" s="32" t="s">
        <v>157</v>
      </c>
      <c r="H437" s="32">
        <v>1</v>
      </c>
      <c r="I437" s="32" t="s">
        <v>157</v>
      </c>
      <c r="J437" s="144">
        <v>70</v>
      </c>
    </row>
    <row r="438" spans="1:10" ht="12.75" customHeight="1">
      <c r="A438" s="32" t="s">
        <v>926</v>
      </c>
      <c r="B438" s="181" t="s">
        <v>962</v>
      </c>
      <c r="C438" s="181" t="s">
        <v>963</v>
      </c>
      <c r="D438" s="32">
        <v>365</v>
      </c>
      <c r="E438" s="32" t="s">
        <v>161</v>
      </c>
      <c r="F438" s="181">
        <v>0</v>
      </c>
      <c r="G438" s="181" t="s">
        <v>157</v>
      </c>
      <c r="H438" s="32">
        <v>0</v>
      </c>
      <c r="I438" s="32" t="s">
        <v>157</v>
      </c>
      <c r="J438" s="144"/>
    </row>
    <row r="439" spans="1:10" ht="12.75" customHeight="1">
      <c r="A439" s="32" t="s">
        <v>926</v>
      </c>
      <c r="B439" s="181" t="s">
        <v>964</v>
      </c>
      <c r="C439" s="181" t="s">
        <v>965</v>
      </c>
      <c r="D439" s="32">
        <v>365</v>
      </c>
      <c r="E439" s="32" t="s">
        <v>161</v>
      </c>
      <c r="F439" s="181">
        <v>0</v>
      </c>
      <c r="G439" s="181" t="s">
        <v>157</v>
      </c>
      <c r="H439" s="32">
        <v>0</v>
      </c>
      <c r="I439" s="32" t="s">
        <v>157</v>
      </c>
      <c r="J439" s="144"/>
    </row>
    <row r="440" spans="1:10" ht="12.75" customHeight="1">
      <c r="A440" s="32" t="s">
        <v>926</v>
      </c>
      <c r="B440" s="32" t="s">
        <v>966</v>
      </c>
      <c r="C440" s="32" t="s">
        <v>967</v>
      </c>
      <c r="D440" s="32">
        <v>365</v>
      </c>
      <c r="E440" s="32" t="s">
        <v>161</v>
      </c>
      <c r="F440" s="32">
        <v>1</v>
      </c>
      <c r="G440" s="32" t="s">
        <v>157</v>
      </c>
      <c r="H440" s="32">
        <v>1</v>
      </c>
      <c r="I440" s="32" t="s">
        <v>157</v>
      </c>
      <c r="J440" s="144">
        <v>697</v>
      </c>
    </row>
    <row r="441" spans="1:10" ht="12.75" customHeight="1">
      <c r="A441" s="32" t="s">
        <v>926</v>
      </c>
      <c r="B441" s="181" t="s">
        <v>968</v>
      </c>
      <c r="C441" s="181" t="s">
        <v>507</v>
      </c>
      <c r="D441" s="32">
        <v>365</v>
      </c>
      <c r="E441" s="32" t="s">
        <v>161</v>
      </c>
      <c r="F441" s="181">
        <v>0</v>
      </c>
      <c r="G441" s="181" t="s">
        <v>157</v>
      </c>
      <c r="H441" s="32">
        <v>0</v>
      </c>
      <c r="I441" s="32" t="s">
        <v>157</v>
      </c>
      <c r="J441" s="144"/>
    </row>
    <row r="442" spans="1:10" ht="12.75" customHeight="1">
      <c r="A442" s="32" t="s">
        <v>926</v>
      </c>
      <c r="B442" s="32" t="s">
        <v>969</v>
      </c>
      <c r="C442" s="32" t="s">
        <v>970</v>
      </c>
      <c r="D442" s="32">
        <v>365</v>
      </c>
      <c r="E442" s="32" t="s">
        <v>161</v>
      </c>
      <c r="F442" s="32">
        <v>1</v>
      </c>
      <c r="G442" s="32" t="s">
        <v>157</v>
      </c>
      <c r="H442" s="32">
        <v>1</v>
      </c>
      <c r="I442" s="32" t="s">
        <v>157</v>
      </c>
      <c r="J442" s="144">
        <v>1635</v>
      </c>
    </row>
    <row r="443" spans="1:10" ht="12.75" customHeight="1">
      <c r="A443" s="35" t="s">
        <v>926</v>
      </c>
      <c r="B443" s="35" t="s">
        <v>971</v>
      </c>
      <c r="C443" s="35" t="s">
        <v>972</v>
      </c>
      <c r="D443" s="35">
        <v>365</v>
      </c>
      <c r="E443" s="35" t="s">
        <v>161</v>
      </c>
      <c r="F443" s="35">
        <v>1</v>
      </c>
      <c r="G443" s="35" t="s">
        <v>157</v>
      </c>
      <c r="H443" s="35">
        <v>1</v>
      </c>
      <c r="I443" s="35" t="s">
        <v>157</v>
      </c>
      <c r="J443" s="154">
        <v>3288</v>
      </c>
    </row>
    <row r="444" spans="1:10">
      <c r="A444" s="31"/>
      <c r="B444" s="20">
        <f>COUNTA(B420:B443)</f>
        <v>24</v>
      </c>
      <c r="C444" s="20"/>
      <c r="D444" s="31"/>
      <c r="E444" s="31"/>
      <c r="F444" s="20">
        <f>COUNTIF(F420:F443, "&gt;0")</f>
        <v>14</v>
      </c>
      <c r="G444" s="31"/>
      <c r="H444" s="20"/>
      <c r="I444" s="31"/>
      <c r="J444" s="54">
        <f>SUM(J420:J443)</f>
        <v>28431</v>
      </c>
    </row>
    <row r="445" spans="1:10">
      <c r="A445" s="31"/>
      <c r="B445" s="20"/>
      <c r="C445" s="20"/>
      <c r="D445" s="31"/>
      <c r="E445" s="31"/>
      <c r="F445" s="20"/>
      <c r="G445" s="31"/>
      <c r="H445" s="20"/>
      <c r="I445" s="31"/>
      <c r="J445" s="54"/>
    </row>
    <row r="446" spans="1:10" ht="12.75" customHeight="1">
      <c r="A446" s="32" t="s">
        <v>973</v>
      </c>
      <c r="B446" s="32" t="s">
        <v>974</v>
      </c>
      <c r="C446" s="32" t="s">
        <v>975</v>
      </c>
      <c r="D446" s="32">
        <v>365</v>
      </c>
      <c r="E446" s="32" t="s">
        <v>161</v>
      </c>
      <c r="F446" s="32">
        <v>1</v>
      </c>
      <c r="G446" s="32" t="s">
        <v>157</v>
      </c>
      <c r="H446" s="32">
        <v>1</v>
      </c>
      <c r="I446" s="32" t="s">
        <v>157</v>
      </c>
      <c r="J446" s="144">
        <v>675</v>
      </c>
    </row>
    <row r="447" spans="1:10" ht="12.75" customHeight="1">
      <c r="A447" s="32" t="s">
        <v>973</v>
      </c>
      <c r="B447" s="32" t="s">
        <v>976</v>
      </c>
      <c r="C447" s="32" t="s">
        <v>977</v>
      </c>
      <c r="D447" s="32">
        <v>365</v>
      </c>
      <c r="E447" s="32" t="s">
        <v>161</v>
      </c>
      <c r="F447" s="32">
        <v>1</v>
      </c>
      <c r="G447" s="32" t="s">
        <v>157</v>
      </c>
      <c r="H447" s="32">
        <v>1</v>
      </c>
      <c r="I447" s="32" t="s">
        <v>157</v>
      </c>
      <c r="J447" s="144">
        <v>106</v>
      </c>
    </row>
    <row r="448" spans="1:10" ht="12.75" customHeight="1">
      <c r="A448" s="32" t="s">
        <v>973</v>
      </c>
      <c r="B448" s="32" t="s">
        <v>978</v>
      </c>
      <c r="C448" s="32" t="s">
        <v>979</v>
      </c>
      <c r="D448" s="32">
        <v>365</v>
      </c>
      <c r="E448" s="32" t="s">
        <v>161</v>
      </c>
      <c r="F448" s="32">
        <v>1</v>
      </c>
      <c r="G448" s="32" t="s">
        <v>157</v>
      </c>
      <c r="H448" s="32">
        <v>1</v>
      </c>
      <c r="I448" s="32" t="s">
        <v>157</v>
      </c>
      <c r="J448" s="144">
        <v>161</v>
      </c>
    </row>
    <row r="449" spans="1:10" ht="12.75" customHeight="1">
      <c r="A449" s="32" t="s">
        <v>973</v>
      </c>
      <c r="B449" s="32" t="s">
        <v>980</v>
      </c>
      <c r="C449" s="32" t="s">
        <v>981</v>
      </c>
      <c r="D449" s="32">
        <v>365</v>
      </c>
      <c r="E449" s="32" t="s">
        <v>161</v>
      </c>
      <c r="F449" s="32">
        <v>1</v>
      </c>
      <c r="G449" s="32" t="s">
        <v>157</v>
      </c>
      <c r="H449" s="32">
        <v>1</v>
      </c>
      <c r="I449" s="32" t="s">
        <v>157</v>
      </c>
      <c r="J449" s="144">
        <v>515</v>
      </c>
    </row>
    <row r="450" spans="1:10" ht="12.75" customHeight="1">
      <c r="A450" s="32" t="s">
        <v>973</v>
      </c>
      <c r="B450" s="32" t="s">
        <v>982</v>
      </c>
      <c r="C450" s="32" t="s">
        <v>983</v>
      </c>
      <c r="D450" s="32">
        <v>365</v>
      </c>
      <c r="E450" s="32" t="s">
        <v>161</v>
      </c>
      <c r="F450" s="32">
        <v>1</v>
      </c>
      <c r="G450" s="32" t="s">
        <v>157</v>
      </c>
      <c r="H450" s="32">
        <v>1</v>
      </c>
      <c r="I450" s="32" t="s">
        <v>157</v>
      </c>
      <c r="J450" s="144">
        <v>191</v>
      </c>
    </row>
    <row r="451" spans="1:10" ht="12.75" customHeight="1">
      <c r="A451" s="32" t="s">
        <v>973</v>
      </c>
      <c r="B451" s="32" t="s">
        <v>984</v>
      </c>
      <c r="C451" s="32" t="s">
        <v>985</v>
      </c>
      <c r="D451" s="32">
        <v>365</v>
      </c>
      <c r="E451" s="32" t="s">
        <v>161</v>
      </c>
      <c r="F451" s="32">
        <v>1</v>
      </c>
      <c r="G451" s="32" t="s">
        <v>157</v>
      </c>
      <c r="H451" s="32">
        <v>1</v>
      </c>
      <c r="I451" s="32" t="s">
        <v>157</v>
      </c>
      <c r="J451" s="144">
        <v>325</v>
      </c>
    </row>
    <row r="452" spans="1:10" ht="12.75" customHeight="1">
      <c r="A452" s="35" t="s">
        <v>973</v>
      </c>
      <c r="B452" s="35" t="s">
        <v>986</v>
      </c>
      <c r="C452" s="35" t="s">
        <v>987</v>
      </c>
      <c r="D452" s="35">
        <v>365</v>
      </c>
      <c r="E452" s="35" t="s">
        <v>161</v>
      </c>
      <c r="F452" s="35">
        <v>1</v>
      </c>
      <c r="G452" s="35" t="s">
        <v>157</v>
      </c>
      <c r="H452" s="35">
        <v>1</v>
      </c>
      <c r="I452" s="35" t="s">
        <v>157</v>
      </c>
      <c r="J452" s="154">
        <v>1904</v>
      </c>
    </row>
    <row r="453" spans="1:10">
      <c r="A453" s="31"/>
      <c r="B453" s="20">
        <f>COUNTA(B446:B452)</f>
        <v>7</v>
      </c>
      <c r="C453" s="20"/>
      <c r="D453" s="31"/>
      <c r="E453" s="31"/>
      <c r="F453" s="20">
        <f>COUNTIF(F446:F452, "&gt;0")</f>
        <v>7</v>
      </c>
      <c r="G453" s="31"/>
      <c r="H453" s="20"/>
      <c r="I453" s="31"/>
      <c r="J453" s="54">
        <f>SUM(J446:J452)</f>
        <v>3877</v>
      </c>
    </row>
    <row r="454" spans="1:10">
      <c r="A454" s="31"/>
      <c r="B454" s="20"/>
      <c r="C454" s="20"/>
      <c r="D454" s="31"/>
      <c r="E454" s="31"/>
      <c r="F454" s="20"/>
      <c r="G454" s="31"/>
      <c r="H454" s="20"/>
      <c r="I454" s="31"/>
      <c r="J454" s="54"/>
    </row>
    <row r="455" spans="1:10" ht="12.75" customHeight="1">
      <c r="A455" s="32" t="s">
        <v>988</v>
      </c>
      <c r="B455" s="181" t="s">
        <v>989</v>
      </c>
      <c r="C455" s="181" t="s">
        <v>990</v>
      </c>
      <c r="D455" s="32">
        <v>365</v>
      </c>
      <c r="E455" s="32" t="s">
        <v>161</v>
      </c>
      <c r="F455" s="181">
        <v>0</v>
      </c>
      <c r="G455" s="181" t="s">
        <v>157</v>
      </c>
      <c r="H455" s="32">
        <v>0</v>
      </c>
      <c r="I455" s="32" t="s">
        <v>157</v>
      </c>
      <c r="J455" s="144"/>
    </row>
    <row r="456" spans="1:10" ht="12.75" customHeight="1">
      <c r="A456" s="32" t="s">
        <v>988</v>
      </c>
      <c r="B456" s="181" t="s">
        <v>991</v>
      </c>
      <c r="C456" s="181" t="s">
        <v>992</v>
      </c>
      <c r="D456" s="32">
        <v>365</v>
      </c>
      <c r="E456" s="32" t="s">
        <v>161</v>
      </c>
      <c r="F456" s="181">
        <v>0</v>
      </c>
      <c r="G456" s="181" t="s">
        <v>157</v>
      </c>
      <c r="H456" s="32">
        <v>1</v>
      </c>
      <c r="I456" s="32" t="s">
        <v>157</v>
      </c>
      <c r="J456" s="144">
        <v>909</v>
      </c>
    </row>
    <row r="457" spans="1:10" ht="12.75" customHeight="1">
      <c r="A457" s="32" t="s">
        <v>988</v>
      </c>
      <c r="B457" s="181" t="s">
        <v>993</v>
      </c>
      <c r="C457" s="181" t="s">
        <v>994</v>
      </c>
      <c r="D457" s="32">
        <v>365</v>
      </c>
      <c r="E457" s="32" t="s">
        <v>161</v>
      </c>
      <c r="F457" s="181">
        <v>0</v>
      </c>
      <c r="G457" s="181" t="s">
        <v>157</v>
      </c>
      <c r="H457" s="32">
        <v>0</v>
      </c>
      <c r="I457" s="32" t="s">
        <v>157</v>
      </c>
      <c r="J457" s="144"/>
    </row>
    <row r="458" spans="1:10" ht="12.75" customHeight="1">
      <c r="A458" s="32" t="s">
        <v>988</v>
      </c>
      <c r="B458" s="181" t="s">
        <v>995</v>
      </c>
      <c r="C458" s="181" t="s">
        <v>996</v>
      </c>
      <c r="D458" s="32">
        <v>365</v>
      </c>
      <c r="E458" s="32" t="s">
        <v>161</v>
      </c>
      <c r="F458" s="181">
        <v>0</v>
      </c>
      <c r="G458" s="181" t="s">
        <v>157</v>
      </c>
      <c r="H458" s="32">
        <v>0</v>
      </c>
      <c r="I458" s="32" t="s">
        <v>157</v>
      </c>
      <c r="J458" s="144"/>
    </row>
    <row r="459" spans="1:10" ht="12.75" customHeight="1">
      <c r="A459" s="32" t="s">
        <v>988</v>
      </c>
      <c r="B459" s="181" t="s">
        <v>997</v>
      </c>
      <c r="C459" s="181" t="s">
        <v>998</v>
      </c>
      <c r="D459" s="32">
        <v>365</v>
      </c>
      <c r="E459" s="32" t="s">
        <v>161</v>
      </c>
      <c r="F459" s="181">
        <v>0</v>
      </c>
      <c r="G459" s="181" t="s">
        <v>157</v>
      </c>
      <c r="H459" s="32">
        <v>0</v>
      </c>
      <c r="I459" s="32" t="s">
        <v>157</v>
      </c>
      <c r="J459" s="144"/>
    </row>
    <row r="460" spans="1:10" ht="12.75" customHeight="1">
      <c r="A460" s="32" t="s">
        <v>988</v>
      </c>
      <c r="B460" s="32" t="s">
        <v>999</v>
      </c>
      <c r="C460" s="32" t="s">
        <v>1000</v>
      </c>
      <c r="D460" s="32">
        <v>365</v>
      </c>
      <c r="E460" s="32" t="s">
        <v>161</v>
      </c>
      <c r="F460" s="32">
        <v>1</v>
      </c>
      <c r="G460" s="32" t="s">
        <v>157</v>
      </c>
      <c r="H460" s="32">
        <v>1</v>
      </c>
      <c r="I460" s="32" t="s">
        <v>157</v>
      </c>
      <c r="J460" s="144">
        <v>2572</v>
      </c>
    </row>
    <row r="461" spans="1:10" ht="12.75" customHeight="1">
      <c r="A461" s="32" t="s">
        <v>988</v>
      </c>
      <c r="B461" s="181" t="s">
        <v>1001</v>
      </c>
      <c r="C461" s="181" t="s">
        <v>1002</v>
      </c>
      <c r="D461" s="32">
        <v>365</v>
      </c>
      <c r="E461" s="32" t="s">
        <v>161</v>
      </c>
      <c r="F461" s="181">
        <v>0</v>
      </c>
      <c r="G461" s="181" t="s">
        <v>157</v>
      </c>
      <c r="H461" s="32">
        <v>0</v>
      </c>
      <c r="I461" s="32" t="s">
        <v>157</v>
      </c>
      <c r="J461" s="144"/>
    </row>
    <row r="462" spans="1:10" ht="12.75" customHeight="1">
      <c r="A462" s="32" t="s">
        <v>988</v>
      </c>
      <c r="B462" s="181" t="s">
        <v>1003</v>
      </c>
      <c r="C462" s="181" t="s">
        <v>1004</v>
      </c>
      <c r="D462" s="32">
        <v>365</v>
      </c>
      <c r="E462" s="32" t="s">
        <v>161</v>
      </c>
      <c r="F462" s="181">
        <v>0</v>
      </c>
      <c r="G462" s="181" t="s">
        <v>157</v>
      </c>
      <c r="H462" s="32">
        <v>0</v>
      </c>
      <c r="I462" s="32" t="s">
        <v>157</v>
      </c>
      <c r="J462" s="144"/>
    </row>
    <row r="463" spans="1:10" ht="12.75" customHeight="1">
      <c r="A463" s="32" t="s">
        <v>988</v>
      </c>
      <c r="B463" s="181" t="s">
        <v>1005</v>
      </c>
      <c r="C463" s="181" t="s">
        <v>1006</v>
      </c>
      <c r="D463" s="32">
        <v>365</v>
      </c>
      <c r="E463" s="32" t="s">
        <v>161</v>
      </c>
      <c r="F463" s="181">
        <v>0</v>
      </c>
      <c r="G463" s="181" t="s">
        <v>157</v>
      </c>
      <c r="H463" s="32">
        <v>0</v>
      </c>
      <c r="I463" s="32" t="s">
        <v>157</v>
      </c>
      <c r="J463" s="144"/>
    </row>
    <row r="464" spans="1:10" ht="12.75" customHeight="1">
      <c r="A464" s="32" t="s">
        <v>988</v>
      </c>
      <c r="B464" s="181" t="s">
        <v>1007</v>
      </c>
      <c r="C464" s="181" t="s">
        <v>1008</v>
      </c>
      <c r="D464" s="32">
        <v>365</v>
      </c>
      <c r="E464" s="32" t="s">
        <v>161</v>
      </c>
      <c r="F464" s="181">
        <v>0</v>
      </c>
      <c r="G464" s="181" t="s">
        <v>157</v>
      </c>
      <c r="H464" s="32">
        <v>0</v>
      </c>
      <c r="I464" s="32" t="s">
        <v>157</v>
      </c>
      <c r="J464" s="144"/>
    </row>
    <row r="465" spans="1:10" ht="12.75" customHeight="1">
      <c r="A465" s="32" t="s">
        <v>988</v>
      </c>
      <c r="B465" s="32" t="s">
        <v>1009</v>
      </c>
      <c r="C465" s="32" t="s">
        <v>1010</v>
      </c>
      <c r="D465" s="32">
        <v>365</v>
      </c>
      <c r="E465" s="32" t="s">
        <v>161</v>
      </c>
      <c r="F465" s="32">
        <v>1</v>
      </c>
      <c r="G465" s="32" t="s">
        <v>157</v>
      </c>
      <c r="H465" s="32">
        <v>1</v>
      </c>
      <c r="I465" s="32" t="s">
        <v>157</v>
      </c>
      <c r="J465" s="144">
        <v>402</v>
      </c>
    </row>
    <row r="466" spans="1:10" ht="12.75" customHeight="1">
      <c r="A466" s="32" t="s">
        <v>988</v>
      </c>
      <c r="B466" s="181" t="s">
        <v>1011</v>
      </c>
      <c r="C466" s="181" t="s">
        <v>1012</v>
      </c>
      <c r="D466" s="32">
        <v>365</v>
      </c>
      <c r="E466" s="32" t="s">
        <v>161</v>
      </c>
      <c r="F466" s="181">
        <v>0</v>
      </c>
      <c r="G466" s="181" t="s">
        <v>157</v>
      </c>
      <c r="H466" s="32">
        <v>1</v>
      </c>
      <c r="I466" s="32" t="s">
        <v>157</v>
      </c>
      <c r="J466" s="144">
        <v>885</v>
      </c>
    </row>
    <row r="467" spans="1:10" ht="12.75" customHeight="1">
      <c r="A467" s="32" t="s">
        <v>988</v>
      </c>
      <c r="B467" s="181" t="s">
        <v>1013</v>
      </c>
      <c r="C467" s="181" t="s">
        <v>1014</v>
      </c>
      <c r="D467" s="32">
        <v>365</v>
      </c>
      <c r="E467" s="32" t="s">
        <v>161</v>
      </c>
      <c r="F467" s="181">
        <v>0</v>
      </c>
      <c r="G467" s="181" t="s">
        <v>157</v>
      </c>
      <c r="H467" s="32">
        <v>0</v>
      </c>
      <c r="I467" s="32" t="s">
        <v>157</v>
      </c>
      <c r="J467" s="144"/>
    </row>
    <row r="468" spans="1:10" ht="12.75" customHeight="1">
      <c r="A468" s="32" t="s">
        <v>988</v>
      </c>
      <c r="B468" s="32" t="s">
        <v>1015</v>
      </c>
      <c r="C468" s="32" t="s">
        <v>1016</v>
      </c>
      <c r="D468" s="32">
        <v>365</v>
      </c>
      <c r="E468" s="32" t="s">
        <v>161</v>
      </c>
      <c r="F468" s="32">
        <v>1</v>
      </c>
      <c r="G468" s="32" t="s">
        <v>157</v>
      </c>
      <c r="H468" s="32">
        <v>1</v>
      </c>
      <c r="I468" s="32" t="s">
        <v>157</v>
      </c>
      <c r="J468" s="144">
        <v>2628</v>
      </c>
    </row>
    <row r="469" spans="1:10" ht="12.75" customHeight="1">
      <c r="A469" s="32" t="s">
        <v>988</v>
      </c>
      <c r="B469" s="181" t="s">
        <v>1017</v>
      </c>
      <c r="C469" s="181" t="s">
        <v>1018</v>
      </c>
      <c r="D469" s="32">
        <v>365</v>
      </c>
      <c r="E469" s="32" t="s">
        <v>161</v>
      </c>
      <c r="F469" s="181">
        <v>0</v>
      </c>
      <c r="G469" s="181" t="s">
        <v>157</v>
      </c>
      <c r="H469" s="32">
        <v>0</v>
      </c>
      <c r="I469" s="32" t="s">
        <v>157</v>
      </c>
      <c r="J469" s="144"/>
    </row>
    <row r="470" spans="1:10" ht="12.75" customHeight="1">
      <c r="A470" s="32" t="s">
        <v>988</v>
      </c>
      <c r="B470" s="181" t="s">
        <v>1019</v>
      </c>
      <c r="C470" s="181" t="s">
        <v>1020</v>
      </c>
      <c r="D470" s="32">
        <v>365</v>
      </c>
      <c r="E470" s="32" t="s">
        <v>161</v>
      </c>
      <c r="F470" s="181">
        <v>0</v>
      </c>
      <c r="G470" s="181" t="s">
        <v>157</v>
      </c>
      <c r="H470" s="32">
        <v>0</v>
      </c>
      <c r="I470" s="32" t="s">
        <v>157</v>
      </c>
      <c r="J470" s="144"/>
    </row>
    <row r="471" spans="1:10" ht="12.75" customHeight="1">
      <c r="A471" s="32" t="s">
        <v>988</v>
      </c>
      <c r="B471" s="181" t="s">
        <v>1021</v>
      </c>
      <c r="C471" s="181" t="s">
        <v>1022</v>
      </c>
      <c r="D471" s="32">
        <v>365</v>
      </c>
      <c r="E471" s="32" t="s">
        <v>161</v>
      </c>
      <c r="F471" s="181">
        <v>0</v>
      </c>
      <c r="G471" s="181" t="s">
        <v>157</v>
      </c>
      <c r="H471" s="32">
        <v>0</v>
      </c>
      <c r="I471" s="32" t="s">
        <v>157</v>
      </c>
      <c r="J471" s="144"/>
    </row>
    <row r="472" spans="1:10" ht="12.75" customHeight="1">
      <c r="A472" s="32" t="s">
        <v>988</v>
      </c>
      <c r="B472" s="32" t="s">
        <v>1023</v>
      </c>
      <c r="C472" s="32" t="s">
        <v>1024</v>
      </c>
      <c r="D472" s="32">
        <v>365</v>
      </c>
      <c r="E472" s="32" t="s">
        <v>161</v>
      </c>
      <c r="F472" s="32">
        <v>1</v>
      </c>
      <c r="G472" s="32" t="s">
        <v>157</v>
      </c>
      <c r="H472" s="32">
        <v>1</v>
      </c>
      <c r="I472" s="32" t="s">
        <v>157</v>
      </c>
      <c r="J472" s="144">
        <v>1122</v>
      </c>
    </row>
    <row r="473" spans="1:10" ht="12.75" customHeight="1">
      <c r="A473" s="32" t="s">
        <v>988</v>
      </c>
      <c r="B473" s="181" t="s">
        <v>1025</v>
      </c>
      <c r="C473" s="181" t="s">
        <v>1026</v>
      </c>
      <c r="D473" s="32">
        <v>365</v>
      </c>
      <c r="E473" s="32" t="s">
        <v>161</v>
      </c>
      <c r="F473" s="181">
        <v>0</v>
      </c>
      <c r="G473" s="181" t="s">
        <v>157</v>
      </c>
      <c r="H473" s="32">
        <v>0</v>
      </c>
      <c r="I473" s="32" t="s">
        <v>157</v>
      </c>
      <c r="J473" s="144"/>
    </row>
    <row r="474" spans="1:10" ht="12.75" customHeight="1">
      <c r="A474" s="32" t="s">
        <v>988</v>
      </c>
      <c r="B474" s="32" t="s">
        <v>1027</v>
      </c>
      <c r="C474" s="32" t="s">
        <v>1028</v>
      </c>
      <c r="D474" s="32">
        <v>365</v>
      </c>
      <c r="E474" s="32" t="s">
        <v>161</v>
      </c>
      <c r="F474" s="32">
        <v>1</v>
      </c>
      <c r="G474" s="32" t="s">
        <v>157</v>
      </c>
      <c r="H474" s="32">
        <v>1</v>
      </c>
      <c r="I474" s="32" t="s">
        <v>157</v>
      </c>
      <c r="J474" s="144">
        <v>10725</v>
      </c>
    </row>
    <row r="475" spans="1:10" ht="12.75" customHeight="1">
      <c r="A475" s="32" t="s">
        <v>988</v>
      </c>
      <c r="B475" s="181" t="s">
        <v>1029</v>
      </c>
      <c r="C475" s="181" t="s">
        <v>1030</v>
      </c>
      <c r="D475" s="32">
        <v>365</v>
      </c>
      <c r="E475" s="32" t="s">
        <v>161</v>
      </c>
      <c r="F475" s="181">
        <v>0</v>
      </c>
      <c r="G475" s="181" t="s">
        <v>157</v>
      </c>
      <c r="H475" s="32">
        <v>0</v>
      </c>
      <c r="I475" s="32" t="s">
        <v>157</v>
      </c>
      <c r="J475" s="144"/>
    </row>
    <row r="476" spans="1:10" ht="12.75" customHeight="1">
      <c r="A476" s="32" t="s">
        <v>988</v>
      </c>
      <c r="B476" s="32" t="s">
        <v>1031</v>
      </c>
      <c r="C476" s="32" t="s">
        <v>1032</v>
      </c>
      <c r="D476" s="32">
        <v>365</v>
      </c>
      <c r="E476" s="32" t="s">
        <v>161</v>
      </c>
      <c r="F476" s="32">
        <v>1</v>
      </c>
      <c r="G476" s="32" t="s">
        <v>157</v>
      </c>
      <c r="H476" s="32">
        <v>1</v>
      </c>
      <c r="I476" s="32" t="s">
        <v>157</v>
      </c>
      <c r="J476" s="144">
        <v>1567</v>
      </c>
    </row>
    <row r="477" spans="1:10" ht="12.75" customHeight="1">
      <c r="A477" s="32" t="s">
        <v>988</v>
      </c>
      <c r="B477" s="32" t="s">
        <v>1033</v>
      </c>
      <c r="C477" s="32" t="s">
        <v>1034</v>
      </c>
      <c r="D477" s="32">
        <v>365</v>
      </c>
      <c r="E477" s="32" t="s">
        <v>161</v>
      </c>
      <c r="F477" s="32">
        <v>1</v>
      </c>
      <c r="G477" s="32" t="s">
        <v>157</v>
      </c>
      <c r="H477" s="32">
        <v>1</v>
      </c>
      <c r="I477" s="32" t="s">
        <v>157</v>
      </c>
      <c r="J477" s="144">
        <v>1457</v>
      </c>
    </row>
    <row r="478" spans="1:10" ht="12.75" customHeight="1">
      <c r="A478" s="32" t="s">
        <v>988</v>
      </c>
      <c r="B478" s="181" t="s">
        <v>1035</v>
      </c>
      <c r="C478" s="181" t="s">
        <v>1036</v>
      </c>
      <c r="D478" s="32">
        <v>365</v>
      </c>
      <c r="E478" s="32" t="s">
        <v>161</v>
      </c>
      <c r="F478" s="181">
        <v>0</v>
      </c>
      <c r="G478" s="181" t="s">
        <v>157</v>
      </c>
      <c r="H478" s="32">
        <v>0</v>
      </c>
      <c r="I478" s="32" t="s">
        <v>157</v>
      </c>
      <c r="J478" s="144"/>
    </row>
    <row r="479" spans="1:10" ht="12.75" customHeight="1">
      <c r="A479" s="32" t="s">
        <v>988</v>
      </c>
      <c r="B479" s="32" t="s">
        <v>1037</v>
      </c>
      <c r="C479" s="32" t="s">
        <v>1038</v>
      </c>
      <c r="D479" s="32">
        <v>365</v>
      </c>
      <c r="E479" s="32" t="s">
        <v>161</v>
      </c>
      <c r="F479" s="32">
        <v>1</v>
      </c>
      <c r="G479" s="32" t="s">
        <v>157</v>
      </c>
      <c r="H479" s="32">
        <v>1</v>
      </c>
      <c r="I479" s="32" t="s">
        <v>157</v>
      </c>
      <c r="J479" s="144">
        <v>287</v>
      </c>
    </row>
    <row r="480" spans="1:10" ht="12.75" customHeight="1">
      <c r="A480" s="32" t="s">
        <v>988</v>
      </c>
      <c r="B480" s="181" t="s">
        <v>1039</v>
      </c>
      <c r="C480" s="181" t="s">
        <v>1040</v>
      </c>
      <c r="D480" s="32">
        <v>365</v>
      </c>
      <c r="E480" s="32" t="s">
        <v>161</v>
      </c>
      <c r="F480" s="181">
        <v>0</v>
      </c>
      <c r="G480" s="181" t="s">
        <v>157</v>
      </c>
      <c r="H480" s="32">
        <v>0</v>
      </c>
      <c r="I480" s="32" t="s">
        <v>157</v>
      </c>
      <c r="J480" s="144"/>
    </row>
    <row r="481" spans="1:10" ht="12.75" customHeight="1">
      <c r="A481" s="32" t="s">
        <v>988</v>
      </c>
      <c r="B481" s="181" t="s">
        <v>1041</v>
      </c>
      <c r="C481" s="181" t="s">
        <v>1042</v>
      </c>
      <c r="D481" s="32">
        <v>365</v>
      </c>
      <c r="E481" s="32" t="s">
        <v>161</v>
      </c>
      <c r="F481" s="181">
        <v>0</v>
      </c>
      <c r="G481" s="181" t="s">
        <v>157</v>
      </c>
      <c r="H481" s="32">
        <v>0</v>
      </c>
      <c r="I481" s="32" t="s">
        <v>157</v>
      </c>
      <c r="J481" s="144"/>
    </row>
    <row r="482" spans="1:10" ht="12.75" customHeight="1">
      <c r="A482" s="32" t="s">
        <v>988</v>
      </c>
      <c r="B482" s="32" t="s">
        <v>1043</v>
      </c>
      <c r="C482" s="32" t="s">
        <v>1044</v>
      </c>
      <c r="D482" s="32">
        <v>365</v>
      </c>
      <c r="E482" s="32" t="s">
        <v>161</v>
      </c>
      <c r="F482" s="32">
        <v>1</v>
      </c>
      <c r="G482" s="32" t="s">
        <v>157</v>
      </c>
      <c r="H482" s="32">
        <v>1</v>
      </c>
      <c r="I482" s="32" t="s">
        <v>157</v>
      </c>
      <c r="J482" s="144">
        <v>921</v>
      </c>
    </row>
    <row r="483" spans="1:10" ht="12.75" customHeight="1">
      <c r="A483" s="32" t="s">
        <v>988</v>
      </c>
      <c r="B483" s="32" t="s">
        <v>1045</v>
      </c>
      <c r="C483" s="32" t="s">
        <v>1046</v>
      </c>
      <c r="D483" s="32">
        <v>365</v>
      </c>
      <c r="E483" s="32" t="s">
        <v>161</v>
      </c>
      <c r="F483" s="32">
        <v>1</v>
      </c>
      <c r="G483" s="32" t="s">
        <v>157</v>
      </c>
      <c r="H483" s="32">
        <v>1</v>
      </c>
      <c r="I483" s="32" t="s">
        <v>157</v>
      </c>
      <c r="J483" s="144">
        <v>62</v>
      </c>
    </row>
    <row r="484" spans="1:10" ht="12.75" customHeight="1">
      <c r="A484" s="32" t="s">
        <v>988</v>
      </c>
      <c r="B484" s="181" t="s">
        <v>1047</v>
      </c>
      <c r="C484" s="181" t="s">
        <v>1048</v>
      </c>
      <c r="D484" s="32">
        <v>365</v>
      </c>
      <c r="E484" s="32" t="s">
        <v>161</v>
      </c>
      <c r="F484" s="181">
        <v>0</v>
      </c>
      <c r="G484" s="181" t="s">
        <v>157</v>
      </c>
      <c r="H484" s="32">
        <v>0</v>
      </c>
      <c r="I484" s="32" t="s">
        <v>157</v>
      </c>
      <c r="J484" s="144"/>
    </row>
    <row r="485" spans="1:10" ht="12.75" customHeight="1">
      <c r="A485" s="32" t="s">
        <v>988</v>
      </c>
      <c r="B485" s="181" t="s">
        <v>1049</v>
      </c>
      <c r="C485" s="181" t="s">
        <v>1050</v>
      </c>
      <c r="D485" s="32">
        <v>365</v>
      </c>
      <c r="E485" s="32" t="s">
        <v>161</v>
      </c>
      <c r="F485" s="181">
        <v>0</v>
      </c>
      <c r="G485" s="181" t="s">
        <v>157</v>
      </c>
      <c r="H485" s="32">
        <v>0</v>
      </c>
      <c r="I485" s="32" t="s">
        <v>157</v>
      </c>
      <c r="J485" s="144"/>
    </row>
    <row r="486" spans="1:10" ht="12.75" customHeight="1">
      <c r="A486" s="32" t="s">
        <v>988</v>
      </c>
      <c r="B486" s="181" t="s">
        <v>1051</v>
      </c>
      <c r="C486" s="181" t="s">
        <v>1052</v>
      </c>
      <c r="D486" s="32">
        <v>365</v>
      </c>
      <c r="E486" s="32" t="s">
        <v>161</v>
      </c>
      <c r="F486" s="181">
        <v>0</v>
      </c>
      <c r="G486" s="181" t="s">
        <v>157</v>
      </c>
      <c r="H486" s="32">
        <v>0</v>
      </c>
      <c r="I486" s="32" t="s">
        <v>157</v>
      </c>
      <c r="J486" s="144"/>
    </row>
    <row r="487" spans="1:10" ht="12.75" customHeight="1">
      <c r="A487" s="32" t="s">
        <v>988</v>
      </c>
      <c r="B487" s="32" t="s">
        <v>1053</v>
      </c>
      <c r="C487" s="32" t="s">
        <v>1054</v>
      </c>
      <c r="D487" s="56">
        <v>365</v>
      </c>
      <c r="E487" s="56" t="s">
        <v>161</v>
      </c>
      <c r="F487" s="56">
        <v>1</v>
      </c>
      <c r="G487" s="32" t="s">
        <v>157</v>
      </c>
      <c r="H487" s="32">
        <v>1</v>
      </c>
      <c r="I487" s="32" t="s">
        <v>157</v>
      </c>
      <c r="J487" s="144">
        <v>533</v>
      </c>
    </row>
    <row r="488" spans="1:10" ht="12.75" customHeight="1">
      <c r="A488" s="32" t="s">
        <v>988</v>
      </c>
      <c r="B488" s="181" t="s">
        <v>1055</v>
      </c>
      <c r="C488" s="181" t="s">
        <v>1056</v>
      </c>
      <c r="D488" s="32">
        <v>365</v>
      </c>
      <c r="E488" s="32" t="s">
        <v>161</v>
      </c>
      <c r="F488" s="181">
        <v>0</v>
      </c>
      <c r="G488" s="181" t="s">
        <v>157</v>
      </c>
      <c r="H488" s="32">
        <v>0</v>
      </c>
      <c r="I488" s="32" t="s">
        <v>157</v>
      </c>
      <c r="J488" s="144"/>
    </row>
    <row r="489" spans="1:10" ht="12.75" customHeight="1">
      <c r="A489" s="32" t="s">
        <v>988</v>
      </c>
      <c r="B489" s="32" t="s">
        <v>1057</v>
      </c>
      <c r="C489" s="32" t="s">
        <v>1058</v>
      </c>
      <c r="D489" s="32">
        <v>365</v>
      </c>
      <c r="E489" s="32" t="s">
        <v>161</v>
      </c>
      <c r="F489" s="32">
        <v>1</v>
      </c>
      <c r="G489" s="32" t="s">
        <v>157</v>
      </c>
      <c r="H489" s="32">
        <v>1</v>
      </c>
      <c r="I489" s="32" t="s">
        <v>157</v>
      </c>
      <c r="J489" s="144">
        <v>2273</v>
      </c>
    </row>
    <row r="490" spans="1:10" ht="12.75" customHeight="1">
      <c r="A490" s="32" t="s">
        <v>988</v>
      </c>
      <c r="B490" s="181" t="s">
        <v>1059</v>
      </c>
      <c r="C490" s="181" t="s">
        <v>1060</v>
      </c>
      <c r="D490" s="32">
        <v>365</v>
      </c>
      <c r="E490" s="32" t="s">
        <v>161</v>
      </c>
      <c r="F490" s="181">
        <v>0</v>
      </c>
      <c r="G490" s="181" t="s">
        <v>157</v>
      </c>
      <c r="H490" s="32">
        <v>0</v>
      </c>
      <c r="I490" s="32" t="s">
        <v>157</v>
      </c>
      <c r="J490" s="144"/>
    </row>
    <row r="491" spans="1:10" ht="12.75" customHeight="1">
      <c r="A491" s="32" t="s">
        <v>988</v>
      </c>
      <c r="B491" s="181" t="s">
        <v>1061</v>
      </c>
      <c r="C491" s="181" t="s">
        <v>1062</v>
      </c>
      <c r="D491" s="32">
        <v>365</v>
      </c>
      <c r="E491" s="32" t="s">
        <v>161</v>
      </c>
      <c r="F491" s="181">
        <v>0</v>
      </c>
      <c r="G491" s="181" t="s">
        <v>157</v>
      </c>
      <c r="H491" s="32">
        <v>0</v>
      </c>
      <c r="I491" s="32" t="s">
        <v>157</v>
      </c>
      <c r="J491" s="144"/>
    </row>
    <row r="492" spans="1:10" ht="12.75" customHeight="1">
      <c r="A492" s="32" t="s">
        <v>988</v>
      </c>
      <c r="B492" s="181" t="s">
        <v>1063</v>
      </c>
      <c r="C492" s="181" t="s">
        <v>1064</v>
      </c>
      <c r="D492" s="32">
        <v>365</v>
      </c>
      <c r="E492" s="32" t="s">
        <v>161</v>
      </c>
      <c r="F492" s="181">
        <v>0</v>
      </c>
      <c r="G492" s="181" t="s">
        <v>157</v>
      </c>
      <c r="H492" s="32">
        <v>0</v>
      </c>
      <c r="I492" s="32" t="s">
        <v>157</v>
      </c>
      <c r="J492" s="144"/>
    </row>
    <row r="493" spans="1:10" ht="12.75" customHeight="1">
      <c r="A493" s="32" t="s">
        <v>988</v>
      </c>
      <c r="B493" s="181" t="s">
        <v>1065</v>
      </c>
      <c r="C493" s="181" t="s">
        <v>1066</v>
      </c>
      <c r="D493" s="32">
        <v>365</v>
      </c>
      <c r="E493" s="32" t="s">
        <v>161</v>
      </c>
      <c r="F493" s="181">
        <v>0</v>
      </c>
      <c r="G493" s="181" t="s">
        <v>157</v>
      </c>
      <c r="H493" s="32">
        <v>0</v>
      </c>
      <c r="I493" s="32" t="s">
        <v>157</v>
      </c>
      <c r="J493" s="144"/>
    </row>
    <row r="494" spans="1:10" ht="12.75" customHeight="1">
      <c r="A494" s="32" t="s">
        <v>988</v>
      </c>
      <c r="B494" s="32" t="s">
        <v>1067</v>
      </c>
      <c r="C494" s="32" t="s">
        <v>1068</v>
      </c>
      <c r="D494" s="56">
        <v>365</v>
      </c>
      <c r="E494" s="56" t="s">
        <v>161</v>
      </c>
      <c r="F494" s="56">
        <v>1</v>
      </c>
      <c r="G494" s="56" t="s">
        <v>157</v>
      </c>
      <c r="H494" s="32">
        <v>1</v>
      </c>
      <c r="I494" s="32" t="s">
        <v>157</v>
      </c>
      <c r="J494" s="144">
        <v>662</v>
      </c>
    </row>
    <row r="495" spans="1:10" ht="12.75" customHeight="1">
      <c r="A495" s="32" t="s">
        <v>988</v>
      </c>
      <c r="B495" s="181" t="s">
        <v>1069</v>
      </c>
      <c r="C495" s="181" t="s">
        <v>1070</v>
      </c>
      <c r="D495" s="32">
        <v>365</v>
      </c>
      <c r="E495" s="32" t="s">
        <v>161</v>
      </c>
      <c r="F495" s="181">
        <v>0</v>
      </c>
      <c r="G495" s="181" t="s">
        <v>157</v>
      </c>
      <c r="H495" s="32">
        <v>0</v>
      </c>
      <c r="I495" s="32" t="s">
        <v>157</v>
      </c>
      <c r="J495" s="144"/>
    </row>
    <row r="496" spans="1:10" ht="12.75" customHeight="1">
      <c r="A496" s="35" t="s">
        <v>988</v>
      </c>
      <c r="B496" s="35" t="s">
        <v>1071</v>
      </c>
      <c r="C496" s="35" t="s">
        <v>1072</v>
      </c>
      <c r="D496" s="35">
        <v>365</v>
      </c>
      <c r="E496" s="35" t="s">
        <v>161</v>
      </c>
      <c r="F496" s="35">
        <v>1</v>
      </c>
      <c r="G496" s="35" t="s">
        <v>157</v>
      </c>
      <c r="H496" s="35">
        <v>1</v>
      </c>
      <c r="I496" s="35" t="s">
        <v>157</v>
      </c>
      <c r="J496" s="154">
        <v>605</v>
      </c>
    </row>
    <row r="497" spans="1:10">
      <c r="A497" s="31"/>
      <c r="B497" s="20">
        <f>COUNTA(B455:B496)</f>
        <v>42</v>
      </c>
      <c r="C497" s="20"/>
      <c r="D497" s="31"/>
      <c r="E497" s="31"/>
      <c r="F497" s="20">
        <f>COUNTIF(F455:F496, "&gt;0")</f>
        <v>14</v>
      </c>
      <c r="G497" s="31"/>
      <c r="H497" s="20"/>
      <c r="I497" s="31"/>
      <c r="J497" s="54">
        <f>SUM(J455:J496)</f>
        <v>27610</v>
      </c>
    </row>
    <row r="498" spans="1:10">
      <c r="A498" s="31"/>
      <c r="B498" s="20"/>
      <c r="C498" s="20"/>
      <c r="D498" s="31"/>
      <c r="E498" s="31"/>
      <c r="F498" s="20"/>
      <c r="G498" s="31"/>
      <c r="H498" s="20"/>
      <c r="I498" s="31"/>
      <c r="J498" s="54"/>
    </row>
    <row r="499" spans="1:10" ht="12.75" customHeight="1">
      <c r="A499" s="32" t="s">
        <v>1073</v>
      </c>
      <c r="B499" s="181" t="s">
        <v>1074</v>
      </c>
      <c r="C499" s="181" t="s">
        <v>1075</v>
      </c>
      <c r="D499" s="32">
        <v>365</v>
      </c>
      <c r="E499" s="32" t="s">
        <v>161</v>
      </c>
      <c r="F499" s="181">
        <v>0</v>
      </c>
      <c r="G499" s="181" t="s">
        <v>157</v>
      </c>
      <c r="H499" s="32">
        <v>0</v>
      </c>
      <c r="I499" s="32" t="s">
        <v>157</v>
      </c>
      <c r="J499" s="144"/>
    </row>
    <row r="500" spans="1:10" ht="12.75" customHeight="1">
      <c r="A500" s="32" t="s">
        <v>1073</v>
      </c>
      <c r="B500" s="181" t="s">
        <v>1076</v>
      </c>
      <c r="C500" s="181" t="s">
        <v>1077</v>
      </c>
      <c r="D500" s="32">
        <v>365</v>
      </c>
      <c r="E500" s="32" t="s">
        <v>161</v>
      </c>
      <c r="F500" s="181">
        <v>0</v>
      </c>
      <c r="G500" s="181" t="s">
        <v>157</v>
      </c>
      <c r="H500" s="32">
        <v>0</v>
      </c>
      <c r="I500" s="32" t="s">
        <v>157</v>
      </c>
      <c r="J500" s="144"/>
    </row>
    <row r="501" spans="1:10" ht="12.75" customHeight="1">
      <c r="A501" s="32" t="s">
        <v>1073</v>
      </c>
      <c r="B501" s="32" t="s">
        <v>1078</v>
      </c>
      <c r="C501" s="32" t="s">
        <v>1079</v>
      </c>
      <c r="D501" s="32">
        <v>365</v>
      </c>
      <c r="E501" s="32" t="s">
        <v>161</v>
      </c>
      <c r="F501" s="32">
        <v>1</v>
      </c>
      <c r="G501" s="32" t="s">
        <v>157</v>
      </c>
      <c r="H501" s="32">
        <v>1</v>
      </c>
      <c r="I501" s="32" t="s">
        <v>157</v>
      </c>
      <c r="J501" s="144">
        <v>2168</v>
      </c>
    </row>
    <row r="502" spans="1:10" ht="12.75" customHeight="1">
      <c r="A502" s="32" t="s">
        <v>1073</v>
      </c>
      <c r="B502" s="32" t="s">
        <v>1080</v>
      </c>
      <c r="C502" s="32" t="s">
        <v>1081</v>
      </c>
      <c r="D502" s="32">
        <v>365</v>
      </c>
      <c r="E502" s="32" t="s">
        <v>161</v>
      </c>
      <c r="F502" s="32">
        <v>1</v>
      </c>
      <c r="G502" s="32" t="s">
        <v>157</v>
      </c>
      <c r="H502" s="32">
        <v>1</v>
      </c>
      <c r="I502" s="32" t="s">
        <v>157</v>
      </c>
      <c r="J502" s="144">
        <v>7130</v>
      </c>
    </row>
    <row r="503" spans="1:10" ht="12.75" customHeight="1">
      <c r="A503" s="32" t="s">
        <v>1073</v>
      </c>
      <c r="B503" s="32" t="s">
        <v>1082</v>
      </c>
      <c r="C503" s="32" t="s">
        <v>1083</v>
      </c>
      <c r="D503" s="32">
        <v>365</v>
      </c>
      <c r="E503" s="32" t="s">
        <v>161</v>
      </c>
      <c r="F503" s="32">
        <v>1</v>
      </c>
      <c r="G503" s="32" t="s">
        <v>157</v>
      </c>
      <c r="H503" s="32">
        <v>1</v>
      </c>
      <c r="I503" s="32" t="s">
        <v>157</v>
      </c>
      <c r="J503" s="144">
        <v>6636</v>
      </c>
    </row>
    <row r="504" spans="1:10" ht="12.75" customHeight="1">
      <c r="A504" s="32" t="s">
        <v>1073</v>
      </c>
      <c r="B504" s="32" t="s">
        <v>1084</v>
      </c>
      <c r="C504" s="32" t="s">
        <v>1085</v>
      </c>
      <c r="D504" s="32">
        <v>365</v>
      </c>
      <c r="E504" s="32" t="s">
        <v>161</v>
      </c>
      <c r="F504" s="32">
        <v>1</v>
      </c>
      <c r="G504" s="32" t="s">
        <v>157</v>
      </c>
      <c r="H504" s="32">
        <v>1</v>
      </c>
      <c r="I504" s="32" t="s">
        <v>157</v>
      </c>
      <c r="J504" s="144">
        <v>3442</v>
      </c>
    </row>
    <row r="505" spans="1:10" ht="12.75" customHeight="1">
      <c r="A505" s="32" t="s">
        <v>1073</v>
      </c>
      <c r="B505" s="32" t="s">
        <v>1086</v>
      </c>
      <c r="C505" s="32" t="s">
        <v>1087</v>
      </c>
      <c r="D505" s="32">
        <v>365</v>
      </c>
      <c r="E505" s="32" t="s">
        <v>161</v>
      </c>
      <c r="F505" s="32">
        <v>1</v>
      </c>
      <c r="G505" s="32" t="s">
        <v>157</v>
      </c>
      <c r="H505" s="32">
        <v>1</v>
      </c>
      <c r="I505" s="32" t="s">
        <v>157</v>
      </c>
      <c r="J505" s="144">
        <v>7582</v>
      </c>
    </row>
    <row r="506" spans="1:10" ht="12.75" customHeight="1">
      <c r="A506" s="32" t="s">
        <v>1073</v>
      </c>
      <c r="B506" s="181" t="s">
        <v>1088</v>
      </c>
      <c r="C506" s="181" t="s">
        <v>1089</v>
      </c>
      <c r="D506" s="32">
        <v>365</v>
      </c>
      <c r="E506" s="32" t="s">
        <v>161</v>
      </c>
      <c r="F506" s="181">
        <v>0</v>
      </c>
      <c r="G506" s="181" t="s">
        <v>157</v>
      </c>
      <c r="H506" s="32">
        <v>0</v>
      </c>
      <c r="I506" s="32" t="s">
        <v>157</v>
      </c>
      <c r="J506" s="144"/>
    </row>
    <row r="507" spans="1:10" ht="12.75" customHeight="1">
      <c r="A507" s="32" t="s">
        <v>1073</v>
      </c>
      <c r="B507" s="32" t="s">
        <v>1090</v>
      </c>
      <c r="C507" s="32" t="s">
        <v>1091</v>
      </c>
      <c r="D507" s="32">
        <v>365</v>
      </c>
      <c r="E507" s="32" t="s">
        <v>161</v>
      </c>
      <c r="F507" s="32">
        <v>1</v>
      </c>
      <c r="G507" s="32" t="s">
        <v>157</v>
      </c>
      <c r="H507" s="32">
        <v>1</v>
      </c>
      <c r="I507" s="32" t="s">
        <v>157</v>
      </c>
      <c r="J507" s="144">
        <v>6182</v>
      </c>
    </row>
    <row r="508" spans="1:10" ht="12.75" customHeight="1">
      <c r="A508" s="35" t="s">
        <v>1073</v>
      </c>
      <c r="B508" s="35" t="s">
        <v>1092</v>
      </c>
      <c r="C508" s="35" t="s">
        <v>1093</v>
      </c>
      <c r="D508" s="35">
        <v>365</v>
      </c>
      <c r="E508" s="35" t="s">
        <v>161</v>
      </c>
      <c r="F508" s="35">
        <v>1</v>
      </c>
      <c r="G508" s="35" t="s">
        <v>157</v>
      </c>
      <c r="H508" s="35">
        <v>1</v>
      </c>
      <c r="I508" s="35" t="s">
        <v>157</v>
      </c>
      <c r="J508" s="154">
        <v>13520</v>
      </c>
    </row>
    <row r="509" spans="1:10">
      <c r="A509" s="31"/>
      <c r="B509" s="20">
        <f>COUNTA(B499:B508)</f>
        <v>10</v>
      </c>
      <c r="C509" s="20"/>
      <c r="D509" s="31"/>
      <c r="E509" s="31"/>
      <c r="F509" s="20">
        <f>COUNTIF(F499:F508, "&gt;0")</f>
        <v>7</v>
      </c>
      <c r="G509" s="31"/>
      <c r="H509" s="20"/>
      <c r="I509" s="31"/>
      <c r="J509" s="54">
        <f>SUM(J499:J508)</f>
        <v>46660</v>
      </c>
    </row>
    <row r="510" spans="1:10">
      <c r="A510" s="31"/>
      <c r="B510" s="20"/>
      <c r="C510" s="20"/>
      <c r="D510" s="31"/>
      <c r="E510" s="31"/>
      <c r="F510" s="20"/>
      <c r="G510" s="31"/>
      <c r="H510" s="20"/>
      <c r="I510" s="31"/>
      <c r="J510" s="54"/>
    </row>
    <row r="511" spans="1:10" ht="12.75" customHeight="1">
      <c r="A511" s="32" t="s">
        <v>1094</v>
      </c>
      <c r="B511" s="181" t="s">
        <v>1095</v>
      </c>
      <c r="C511" s="181" t="s">
        <v>1096</v>
      </c>
      <c r="D511" s="32">
        <v>365</v>
      </c>
      <c r="E511" s="32" t="s">
        <v>161</v>
      </c>
      <c r="F511" s="181">
        <v>0</v>
      </c>
      <c r="G511" s="181" t="s">
        <v>157</v>
      </c>
      <c r="H511" s="32">
        <v>0</v>
      </c>
      <c r="I511" s="32" t="s">
        <v>157</v>
      </c>
      <c r="J511" s="144"/>
    </row>
    <row r="512" spans="1:10" ht="12.75" customHeight="1">
      <c r="A512" s="32" t="s">
        <v>1094</v>
      </c>
      <c r="B512" s="181" t="s">
        <v>1097</v>
      </c>
      <c r="C512" s="181" t="s">
        <v>1098</v>
      </c>
      <c r="D512" s="32">
        <v>365</v>
      </c>
      <c r="E512" s="32" t="s">
        <v>161</v>
      </c>
      <c r="F512" s="181">
        <v>0</v>
      </c>
      <c r="G512" s="181" t="s">
        <v>157</v>
      </c>
      <c r="H512" s="32">
        <v>0</v>
      </c>
      <c r="I512" s="32" t="s">
        <v>157</v>
      </c>
      <c r="J512" s="144"/>
    </row>
    <row r="513" spans="1:10" ht="12.75" customHeight="1">
      <c r="A513" s="32" t="s">
        <v>1094</v>
      </c>
      <c r="B513" s="181" t="s">
        <v>1099</v>
      </c>
      <c r="C513" s="181" t="s">
        <v>1100</v>
      </c>
      <c r="D513" s="32">
        <v>365</v>
      </c>
      <c r="E513" s="32" t="s">
        <v>161</v>
      </c>
      <c r="F513" s="181">
        <v>0</v>
      </c>
      <c r="G513" s="181" t="s">
        <v>157</v>
      </c>
      <c r="H513" s="32">
        <v>0</v>
      </c>
      <c r="I513" s="32" t="s">
        <v>157</v>
      </c>
      <c r="J513" s="144"/>
    </row>
    <row r="514" spans="1:10" ht="12.75" customHeight="1">
      <c r="A514" s="32" t="s">
        <v>1094</v>
      </c>
      <c r="B514" s="181" t="s">
        <v>1101</v>
      </c>
      <c r="C514" s="181" t="s">
        <v>1102</v>
      </c>
      <c r="D514" s="32">
        <v>365</v>
      </c>
      <c r="E514" s="32" t="s">
        <v>161</v>
      </c>
      <c r="F514" s="181">
        <v>0</v>
      </c>
      <c r="G514" s="181" t="s">
        <v>157</v>
      </c>
      <c r="H514" s="32">
        <v>0</v>
      </c>
      <c r="I514" s="32" t="s">
        <v>157</v>
      </c>
      <c r="J514" s="144"/>
    </row>
    <row r="515" spans="1:10" ht="12.75" customHeight="1">
      <c r="A515" s="32" t="s">
        <v>1094</v>
      </c>
      <c r="B515" s="32" t="s">
        <v>1103</v>
      </c>
      <c r="C515" s="32" t="s">
        <v>1104</v>
      </c>
      <c r="D515" s="32">
        <v>365</v>
      </c>
      <c r="E515" s="32" t="s">
        <v>161</v>
      </c>
      <c r="F515" s="32">
        <v>1</v>
      </c>
      <c r="G515" s="32" t="s">
        <v>157</v>
      </c>
      <c r="H515" s="32">
        <v>1</v>
      </c>
      <c r="I515" s="32" t="s">
        <v>157</v>
      </c>
      <c r="J515" s="144">
        <v>3306</v>
      </c>
    </row>
    <row r="516" spans="1:10" ht="12.75" customHeight="1">
      <c r="A516" s="32" t="s">
        <v>1094</v>
      </c>
      <c r="B516" s="32" t="s">
        <v>1105</v>
      </c>
      <c r="C516" s="32" t="s">
        <v>1106</v>
      </c>
      <c r="D516" s="32">
        <v>365</v>
      </c>
      <c r="E516" s="32" t="s">
        <v>161</v>
      </c>
      <c r="F516" s="32">
        <v>1</v>
      </c>
      <c r="G516" s="32" t="s">
        <v>157</v>
      </c>
      <c r="H516" s="32">
        <v>1</v>
      </c>
      <c r="I516" s="32" t="s">
        <v>157</v>
      </c>
      <c r="J516" s="144">
        <v>544</v>
      </c>
    </row>
    <row r="517" spans="1:10" ht="12.75" customHeight="1">
      <c r="A517" s="32" t="s">
        <v>1094</v>
      </c>
      <c r="B517" s="181" t="s">
        <v>1107</v>
      </c>
      <c r="C517" s="181" t="s">
        <v>1108</v>
      </c>
      <c r="D517" s="32">
        <v>365</v>
      </c>
      <c r="E517" s="32" t="s">
        <v>161</v>
      </c>
      <c r="F517" s="181">
        <v>0</v>
      </c>
      <c r="G517" s="181" t="s">
        <v>157</v>
      </c>
      <c r="H517" s="32">
        <v>0</v>
      </c>
      <c r="I517" s="32" t="s">
        <v>157</v>
      </c>
      <c r="J517" s="144"/>
    </row>
    <row r="518" spans="1:10" ht="12.75" customHeight="1">
      <c r="A518" s="32" t="s">
        <v>1094</v>
      </c>
      <c r="B518" s="181" t="s">
        <v>1109</v>
      </c>
      <c r="C518" s="181" t="s">
        <v>1110</v>
      </c>
      <c r="D518" s="32">
        <v>365</v>
      </c>
      <c r="E518" s="32" t="s">
        <v>161</v>
      </c>
      <c r="F518" s="181">
        <v>0</v>
      </c>
      <c r="G518" s="181" t="s">
        <v>157</v>
      </c>
      <c r="H518" s="32">
        <v>0</v>
      </c>
      <c r="I518" s="32" t="s">
        <v>157</v>
      </c>
      <c r="J518" s="144"/>
    </row>
    <row r="519" spans="1:10" ht="12.75" customHeight="1">
      <c r="A519" s="32" t="s">
        <v>1094</v>
      </c>
      <c r="B519" s="32" t="s">
        <v>1111</v>
      </c>
      <c r="C519" s="32" t="s">
        <v>1112</v>
      </c>
      <c r="D519" s="32">
        <v>365</v>
      </c>
      <c r="E519" s="32" t="s">
        <v>161</v>
      </c>
      <c r="F519" s="32">
        <v>1</v>
      </c>
      <c r="G519" s="32" t="s">
        <v>157</v>
      </c>
      <c r="H519" s="32">
        <v>1</v>
      </c>
      <c r="I519" s="32" t="s">
        <v>157</v>
      </c>
      <c r="J519" s="144">
        <v>3299</v>
      </c>
    </row>
    <row r="520" spans="1:10" ht="12.75" customHeight="1">
      <c r="A520" s="32" t="s">
        <v>1094</v>
      </c>
      <c r="B520" s="32" t="s">
        <v>1113</v>
      </c>
      <c r="C520" s="32" t="s">
        <v>1114</v>
      </c>
      <c r="D520" s="32">
        <v>365</v>
      </c>
      <c r="E520" s="32" t="s">
        <v>161</v>
      </c>
      <c r="F520" s="32">
        <v>1</v>
      </c>
      <c r="G520" s="32" t="s">
        <v>157</v>
      </c>
      <c r="H520" s="32">
        <v>1</v>
      </c>
      <c r="I520" s="32" t="s">
        <v>157</v>
      </c>
      <c r="J520" s="144">
        <v>335</v>
      </c>
    </row>
    <row r="521" spans="1:10" ht="12.75" customHeight="1">
      <c r="A521" s="32" t="s">
        <v>1094</v>
      </c>
      <c r="B521" s="181" t="s">
        <v>1115</v>
      </c>
      <c r="C521" s="181" t="s">
        <v>1116</v>
      </c>
      <c r="D521" s="32">
        <v>365</v>
      </c>
      <c r="E521" s="32" t="s">
        <v>161</v>
      </c>
      <c r="F521" s="181">
        <v>0</v>
      </c>
      <c r="G521" s="181" t="s">
        <v>157</v>
      </c>
      <c r="H521" s="32">
        <v>0</v>
      </c>
      <c r="I521" s="32" t="s">
        <v>157</v>
      </c>
      <c r="J521" s="144"/>
    </row>
    <row r="522" spans="1:10" ht="12.75" customHeight="1">
      <c r="A522" s="32" t="s">
        <v>1094</v>
      </c>
      <c r="B522" s="181" t="s">
        <v>1117</v>
      </c>
      <c r="C522" s="181" t="s">
        <v>1118</v>
      </c>
      <c r="D522" s="32">
        <v>365</v>
      </c>
      <c r="E522" s="32" t="s">
        <v>161</v>
      </c>
      <c r="F522" s="181">
        <v>0</v>
      </c>
      <c r="G522" s="181" t="s">
        <v>157</v>
      </c>
      <c r="H522" s="32">
        <v>0</v>
      </c>
      <c r="I522" s="32" t="s">
        <v>157</v>
      </c>
      <c r="J522" s="144"/>
    </row>
    <row r="523" spans="1:10" ht="12.75" customHeight="1">
      <c r="A523" s="32" t="s">
        <v>1094</v>
      </c>
      <c r="B523" s="181" t="s">
        <v>1119</v>
      </c>
      <c r="C523" s="181" t="s">
        <v>1120</v>
      </c>
      <c r="D523" s="32">
        <v>365</v>
      </c>
      <c r="E523" s="32" t="s">
        <v>161</v>
      </c>
      <c r="F523" s="181">
        <v>0</v>
      </c>
      <c r="G523" s="181" t="s">
        <v>157</v>
      </c>
      <c r="H523" s="32">
        <v>0</v>
      </c>
      <c r="I523" s="32" t="s">
        <v>157</v>
      </c>
      <c r="J523" s="144"/>
    </row>
    <row r="524" spans="1:10" ht="12.75" customHeight="1">
      <c r="A524" s="32" t="s">
        <v>1094</v>
      </c>
      <c r="B524" s="32" t="s">
        <v>1121</v>
      </c>
      <c r="C524" s="32" t="s">
        <v>1122</v>
      </c>
      <c r="D524" s="32">
        <v>365</v>
      </c>
      <c r="E524" s="32" t="s">
        <v>161</v>
      </c>
      <c r="F524" s="32">
        <v>1</v>
      </c>
      <c r="G524" s="32" t="s">
        <v>157</v>
      </c>
      <c r="H524" s="32">
        <v>1</v>
      </c>
      <c r="I524" s="32" t="s">
        <v>157</v>
      </c>
      <c r="J524" s="144">
        <v>11204</v>
      </c>
    </row>
    <row r="525" spans="1:10" ht="12.75" customHeight="1">
      <c r="A525" s="32" t="s">
        <v>1094</v>
      </c>
      <c r="B525" s="32" t="s">
        <v>1123</v>
      </c>
      <c r="C525" s="32" t="s">
        <v>1124</v>
      </c>
      <c r="D525" s="32">
        <v>365</v>
      </c>
      <c r="E525" s="32" t="s">
        <v>161</v>
      </c>
      <c r="F525" s="32">
        <v>1</v>
      </c>
      <c r="G525" s="32" t="s">
        <v>157</v>
      </c>
      <c r="H525" s="32">
        <v>1</v>
      </c>
      <c r="I525" s="32" t="s">
        <v>157</v>
      </c>
      <c r="J525" s="144">
        <v>5347</v>
      </c>
    </row>
    <row r="526" spans="1:10" ht="12.75" customHeight="1">
      <c r="A526" s="32" t="s">
        <v>1094</v>
      </c>
      <c r="B526" s="32" t="s">
        <v>1125</v>
      </c>
      <c r="C526" s="32" t="s">
        <v>1126</v>
      </c>
      <c r="D526" s="32">
        <v>365</v>
      </c>
      <c r="E526" s="32" t="s">
        <v>161</v>
      </c>
      <c r="F526" s="32">
        <v>1</v>
      </c>
      <c r="G526" s="32" t="s">
        <v>157</v>
      </c>
      <c r="H526" s="32">
        <v>1</v>
      </c>
      <c r="I526" s="32" t="s">
        <v>157</v>
      </c>
      <c r="J526" s="144">
        <v>41</v>
      </c>
    </row>
    <row r="527" spans="1:10" ht="12.75" customHeight="1">
      <c r="A527" s="32" t="s">
        <v>1094</v>
      </c>
      <c r="B527" s="32" t="s">
        <v>1127</v>
      </c>
      <c r="C527" s="32" t="s">
        <v>1128</v>
      </c>
      <c r="D527" s="32">
        <v>365</v>
      </c>
      <c r="E527" s="32" t="s">
        <v>161</v>
      </c>
      <c r="F527" s="32">
        <v>1</v>
      </c>
      <c r="G527" s="32" t="s">
        <v>157</v>
      </c>
      <c r="H527" s="32">
        <v>1</v>
      </c>
      <c r="I527" s="32" t="s">
        <v>157</v>
      </c>
      <c r="J527" s="144">
        <v>232</v>
      </c>
    </row>
    <row r="528" spans="1:10" ht="12.75" customHeight="1">
      <c r="A528" s="32" t="s">
        <v>1094</v>
      </c>
      <c r="B528" s="32" t="s">
        <v>1129</v>
      </c>
      <c r="C528" s="32" t="s">
        <v>1130</v>
      </c>
      <c r="D528" s="32">
        <v>365</v>
      </c>
      <c r="E528" s="32" t="s">
        <v>161</v>
      </c>
      <c r="F528" s="32">
        <v>1</v>
      </c>
      <c r="G528" s="32" t="s">
        <v>157</v>
      </c>
      <c r="H528" s="32">
        <v>1</v>
      </c>
      <c r="I528" s="32" t="s">
        <v>157</v>
      </c>
      <c r="J528" s="144">
        <v>434</v>
      </c>
    </row>
    <row r="529" spans="1:10" ht="12.75" customHeight="1">
      <c r="A529" s="32" t="s">
        <v>1094</v>
      </c>
      <c r="B529" s="181" t="s">
        <v>1131</v>
      </c>
      <c r="C529" s="181" t="s">
        <v>1132</v>
      </c>
      <c r="D529" s="32">
        <v>365</v>
      </c>
      <c r="E529" s="32" t="s">
        <v>161</v>
      </c>
      <c r="F529" s="181">
        <v>0</v>
      </c>
      <c r="G529" s="181" t="s">
        <v>157</v>
      </c>
      <c r="H529" s="32">
        <v>0</v>
      </c>
      <c r="I529" s="32" t="s">
        <v>157</v>
      </c>
      <c r="J529" s="144"/>
    </row>
    <row r="530" spans="1:10" ht="12.75" customHeight="1">
      <c r="A530" s="32" t="s">
        <v>1094</v>
      </c>
      <c r="B530" s="181" t="s">
        <v>1133</v>
      </c>
      <c r="C530" s="181" t="s">
        <v>1134</v>
      </c>
      <c r="D530" s="32">
        <v>365</v>
      </c>
      <c r="E530" s="32" t="s">
        <v>161</v>
      </c>
      <c r="F530" s="181">
        <v>0</v>
      </c>
      <c r="G530" s="181" t="s">
        <v>157</v>
      </c>
      <c r="H530" s="32">
        <v>0</v>
      </c>
      <c r="I530" s="32" t="s">
        <v>157</v>
      </c>
      <c r="J530" s="144"/>
    </row>
    <row r="531" spans="1:10" ht="12.75" customHeight="1">
      <c r="A531" s="32" t="s">
        <v>1094</v>
      </c>
      <c r="B531" s="181" t="s">
        <v>1135</v>
      </c>
      <c r="C531" s="181" t="s">
        <v>1136</v>
      </c>
      <c r="D531" s="32">
        <v>365</v>
      </c>
      <c r="E531" s="32" t="s">
        <v>161</v>
      </c>
      <c r="F531" s="181">
        <v>0</v>
      </c>
      <c r="G531" s="181" t="s">
        <v>157</v>
      </c>
      <c r="H531" s="32">
        <v>0</v>
      </c>
      <c r="I531" s="32" t="s">
        <v>157</v>
      </c>
      <c r="J531" s="144"/>
    </row>
    <row r="532" spans="1:10" ht="12.75" customHeight="1">
      <c r="A532" s="32" t="s">
        <v>1094</v>
      </c>
      <c r="B532" s="181" t="s">
        <v>1137</v>
      </c>
      <c r="C532" s="181" t="s">
        <v>1138</v>
      </c>
      <c r="D532" s="32">
        <v>365</v>
      </c>
      <c r="E532" s="32" t="s">
        <v>161</v>
      </c>
      <c r="F532" s="181">
        <v>0</v>
      </c>
      <c r="G532" s="181" t="s">
        <v>157</v>
      </c>
      <c r="H532" s="32">
        <v>0</v>
      </c>
      <c r="I532" s="32" t="s">
        <v>157</v>
      </c>
      <c r="J532" s="144"/>
    </row>
    <row r="533" spans="1:10" ht="12.75" customHeight="1">
      <c r="A533" s="32" t="s">
        <v>1094</v>
      </c>
      <c r="B533" s="181" t="s">
        <v>1139</v>
      </c>
      <c r="C533" s="181" t="s">
        <v>1140</v>
      </c>
      <c r="D533" s="32">
        <v>365</v>
      </c>
      <c r="E533" s="32" t="s">
        <v>161</v>
      </c>
      <c r="F533" s="181">
        <v>0</v>
      </c>
      <c r="G533" s="181" t="s">
        <v>157</v>
      </c>
      <c r="H533" s="32">
        <v>0</v>
      </c>
      <c r="I533" s="32" t="s">
        <v>157</v>
      </c>
      <c r="J533" s="144"/>
    </row>
    <row r="534" spans="1:10" ht="12.75" customHeight="1">
      <c r="A534" s="32" t="s">
        <v>1094</v>
      </c>
      <c r="B534" s="32" t="s">
        <v>1141</v>
      </c>
      <c r="C534" s="32" t="s">
        <v>1142</v>
      </c>
      <c r="D534" s="32">
        <v>365</v>
      </c>
      <c r="E534" s="32" t="s">
        <v>161</v>
      </c>
      <c r="F534" s="32">
        <v>1</v>
      </c>
      <c r="G534" s="32" t="s">
        <v>157</v>
      </c>
      <c r="H534" s="32">
        <v>1</v>
      </c>
      <c r="I534" s="32" t="s">
        <v>157</v>
      </c>
      <c r="J534" s="144">
        <v>407</v>
      </c>
    </row>
    <row r="535" spans="1:10" ht="12.75" customHeight="1">
      <c r="A535" s="32" t="s">
        <v>1094</v>
      </c>
      <c r="B535" s="32" t="s">
        <v>1143</v>
      </c>
      <c r="C535" s="32" t="s">
        <v>1144</v>
      </c>
      <c r="D535" s="32">
        <v>365</v>
      </c>
      <c r="E535" s="32" t="s">
        <v>161</v>
      </c>
      <c r="F535" s="32">
        <v>1</v>
      </c>
      <c r="G535" s="32" t="s">
        <v>157</v>
      </c>
      <c r="H535" s="32">
        <v>1</v>
      </c>
      <c r="I535" s="32" t="s">
        <v>157</v>
      </c>
      <c r="J535" s="144">
        <v>350</v>
      </c>
    </row>
    <row r="536" spans="1:10" ht="12.75" customHeight="1">
      <c r="A536" s="32" t="s">
        <v>1094</v>
      </c>
      <c r="B536" s="181" t="s">
        <v>1145</v>
      </c>
      <c r="C536" s="181" t="s">
        <v>1146</v>
      </c>
      <c r="D536" s="32">
        <v>365</v>
      </c>
      <c r="E536" s="32" t="s">
        <v>161</v>
      </c>
      <c r="F536" s="181">
        <v>0</v>
      </c>
      <c r="G536" s="181" t="s">
        <v>157</v>
      </c>
      <c r="H536" s="32">
        <v>0</v>
      </c>
      <c r="I536" s="32" t="s">
        <v>157</v>
      </c>
      <c r="J536" s="144"/>
    </row>
    <row r="537" spans="1:10" ht="12.75" customHeight="1">
      <c r="A537" s="32" t="s">
        <v>1094</v>
      </c>
      <c r="B537" s="32" t="s">
        <v>1147</v>
      </c>
      <c r="C537" s="32" t="s">
        <v>1148</v>
      </c>
      <c r="D537" s="32">
        <v>365</v>
      </c>
      <c r="E537" s="32" t="s">
        <v>161</v>
      </c>
      <c r="F537" s="32">
        <v>1</v>
      </c>
      <c r="G537" s="32" t="s">
        <v>157</v>
      </c>
      <c r="H537" s="32">
        <v>1</v>
      </c>
      <c r="I537" s="32" t="s">
        <v>157</v>
      </c>
      <c r="J537" s="144">
        <v>1439</v>
      </c>
    </row>
    <row r="538" spans="1:10" ht="12.75" customHeight="1">
      <c r="A538" s="32" t="s">
        <v>1094</v>
      </c>
      <c r="B538" s="181" t="s">
        <v>1149</v>
      </c>
      <c r="C538" s="181" t="s">
        <v>1150</v>
      </c>
      <c r="D538" s="32">
        <v>365</v>
      </c>
      <c r="E538" s="32" t="s">
        <v>161</v>
      </c>
      <c r="F538" s="181">
        <v>0</v>
      </c>
      <c r="G538" s="181" t="s">
        <v>157</v>
      </c>
      <c r="H538" s="32">
        <v>0</v>
      </c>
      <c r="I538" s="32" t="s">
        <v>157</v>
      </c>
      <c r="J538" s="144"/>
    </row>
    <row r="539" spans="1:10" ht="12.75" customHeight="1">
      <c r="A539" s="32" t="s">
        <v>1094</v>
      </c>
      <c r="B539" s="32" t="s">
        <v>1151</v>
      </c>
      <c r="C539" s="32" t="s">
        <v>1152</v>
      </c>
      <c r="D539" s="32">
        <v>365</v>
      </c>
      <c r="E539" s="32" t="s">
        <v>161</v>
      </c>
      <c r="F539" s="32">
        <v>1</v>
      </c>
      <c r="G539" s="32" t="s">
        <v>157</v>
      </c>
      <c r="H539" s="32">
        <v>1</v>
      </c>
      <c r="I539" s="32" t="s">
        <v>157</v>
      </c>
      <c r="J539" s="144">
        <v>252</v>
      </c>
    </row>
    <row r="540" spans="1:10" ht="12.75" customHeight="1">
      <c r="A540" s="32" t="s">
        <v>1094</v>
      </c>
      <c r="B540" s="181" t="s">
        <v>1153</v>
      </c>
      <c r="C540" s="181" t="s">
        <v>1154</v>
      </c>
      <c r="D540" s="32">
        <v>365</v>
      </c>
      <c r="E540" s="32" t="s">
        <v>161</v>
      </c>
      <c r="F540" s="181">
        <v>0</v>
      </c>
      <c r="G540" s="181" t="s">
        <v>157</v>
      </c>
      <c r="H540" s="32">
        <v>0</v>
      </c>
      <c r="I540" s="32" t="s">
        <v>157</v>
      </c>
      <c r="J540" s="144"/>
    </row>
    <row r="541" spans="1:10" ht="12.75" customHeight="1">
      <c r="A541" s="32" t="s">
        <v>1094</v>
      </c>
      <c r="B541" s="32" t="s">
        <v>1155</v>
      </c>
      <c r="C541" s="32" t="s">
        <v>1156</v>
      </c>
      <c r="D541" s="32">
        <v>365</v>
      </c>
      <c r="E541" s="32" t="s">
        <v>161</v>
      </c>
      <c r="F541" s="32">
        <v>1</v>
      </c>
      <c r="G541" s="32" t="s">
        <v>157</v>
      </c>
      <c r="H541" s="32">
        <v>1</v>
      </c>
      <c r="I541" s="32" t="s">
        <v>157</v>
      </c>
      <c r="J541" s="144">
        <v>1110</v>
      </c>
    </row>
    <row r="542" spans="1:10" ht="12.75" customHeight="1">
      <c r="A542" s="32" t="s">
        <v>1094</v>
      </c>
      <c r="B542" s="32" t="s">
        <v>1157</v>
      </c>
      <c r="C542" s="32" t="s">
        <v>1158</v>
      </c>
      <c r="D542" s="32">
        <v>365</v>
      </c>
      <c r="E542" s="32" t="s">
        <v>161</v>
      </c>
      <c r="F542" s="32">
        <v>1</v>
      </c>
      <c r="G542" s="32" t="s">
        <v>157</v>
      </c>
      <c r="H542" s="32">
        <v>1</v>
      </c>
      <c r="I542" s="32" t="s">
        <v>157</v>
      </c>
      <c r="J542" s="144">
        <v>509</v>
      </c>
    </row>
    <row r="543" spans="1:10" ht="12.75" customHeight="1">
      <c r="A543" s="35" t="s">
        <v>1094</v>
      </c>
      <c r="B543" s="35" t="s">
        <v>1159</v>
      </c>
      <c r="C543" s="35" t="s">
        <v>1160</v>
      </c>
      <c r="D543" s="35">
        <v>365</v>
      </c>
      <c r="E543" s="35" t="s">
        <v>161</v>
      </c>
      <c r="F543" s="35">
        <v>1</v>
      </c>
      <c r="G543" s="35" t="s">
        <v>157</v>
      </c>
      <c r="H543" s="35">
        <v>1</v>
      </c>
      <c r="I543" s="35" t="s">
        <v>157</v>
      </c>
      <c r="J543" s="154">
        <v>1719</v>
      </c>
    </row>
    <row r="544" spans="1:10">
      <c r="A544" s="31"/>
      <c r="B544" s="20">
        <f>COUNTA(B511:B543)</f>
        <v>33</v>
      </c>
      <c r="C544" s="20"/>
      <c r="D544" s="31"/>
      <c r="E544" s="31"/>
      <c r="F544" s="20">
        <f>COUNTIF(F511:F543, "&gt;0")</f>
        <v>16</v>
      </c>
      <c r="G544" s="31"/>
      <c r="H544" s="20"/>
      <c r="I544" s="31"/>
      <c r="J544" s="54">
        <f>SUM(J511:J543)</f>
        <v>30528</v>
      </c>
    </row>
    <row r="545" spans="1:10">
      <c r="A545" s="31"/>
      <c r="B545" s="20"/>
      <c r="C545" s="20"/>
      <c r="D545" s="31"/>
      <c r="E545" s="31"/>
      <c r="F545" s="20"/>
      <c r="G545" s="31"/>
      <c r="H545" s="20"/>
      <c r="I545" s="31"/>
      <c r="J545" s="54"/>
    </row>
    <row r="546" spans="1:10" ht="12.75" customHeight="1">
      <c r="A546" s="32" t="s">
        <v>1161</v>
      </c>
      <c r="B546" s="32" t="s">
        <v>1162</v>
      </c>
      <c r="C546" s="32" t="s">
        <v>1163</v>
      </c>
      <c r="D546" s="32">
        <v>365</v>
      </c>
      <c r="E546" s="32" t="s">
        <v>161</v>
      </c>
      <c r="F546" s="32">
        <v>1</v>
      </c>
      <c r="G546" s="32" t="s">
        <v>157</v>
      </c>
      <c r="H546" s="32">
        <v>1</v>
      </c>
      <c r="I546" s="32" t="s">
        <v>157</v>
      </c>
      <c r="J546" s="144">
        <v>5750</v>
      </c>
    </row>
    <row r="547" spans="1:10" ht="12.75" customHeight="1">
      <c r="A547" s="32" t="s">
        <v>1161</v>
      </c>
      <c r="B547" s="32" t="s">
        <v>1164</v>
      </c>
      <c r="C547" s="32" t="s">
        <v>1165</v>
      </c>
      <c r="D547" s="32">
        <v>365</v>
      </c>
      <c r="E547" s="32" t="s">
        <v>161</v>
      </c>
      <c r="F547" s="32">
        <v>1</v>
      </c>
      <c r="G547" s="32" t="s">
        <v>157</v>
      </c>
      <c r="H547" s="32">
        <v>1</v>
      </c>
      <c r="I547" s="32" t="s">
        <v>157</v>
      </c>
      <c r="J547" s="144">
        <v>15915</v>
      </c>
    </row>
    <row r="548" spans="1:10" ht="12.75" customHeight="1">
      <c r="A548" s="32" t="s">
        <v>1161</v>
      </c>
      <c r="B548" s="32" t="s">
        <v>1166</v>
      </c>
      <c r="C548" s="32" t="s">
        <v>1167</v>
      </c>
      <c r="D548" s="32">
        <v>365</v>
      </c>
      <c r="E548" s="32" t="s">
        <v>161</v>
      </c>
      <c r="F548" s="32">
        <v>1</v>
      </c>
      <c r="G548" s="32" t="s">
        <v>157</v>
      </c>
      <c r="H548" s="32">
        <v>1</v>
      </c>
      <c r="I548" s="32" t="s">
        <v>157</v>
      </c>
      <c r="J548" s="144">
        <v>3555</v>
      </c>
    </row>
    <row r="549" spans="1:10" ht="12.75" customHeight="1">
      <c r="A549" s="32" t="s">
        <v>1161</v>
      </c>
      <c r="B549" s="32" t="s">
        <v>1168</v>
      </c>
      <c r="C549" s="32" t="s">
        <v>1169</v>
      </c>
      <c r="D549" s="32">
        <v>365</v>
      </c>
      <c r="E549" s="32" t="s">
        <v>161</v>
      </c>
      <c r="F549" s="32">
        <v>1</v>
      </c>
      <c r="G549" s="32" t="s">
        <v>157</v>
      </c>
      <c r="H549" s="32">
        <v>1</v>
      </c>
      <c r="I549" s="32" t="s">
        <v>157</v>
      </c>
      <c r="J549" s="144">
        <v>19918</v>
      </c>
    </row>
    <row r="550" spans="1:10" ht="12.75" customHeight="1">
      <c r="A550" s="32" t="s">
        <v>1161</v>
      </c>
      <c r="B550" s="32" t="s">
        <v>1170</v>
      </c>
      <c r="C550" s="32" t="s">
        <v>1171</v>
      </c>
      <c r="D550" s="32">
        <v>365</v>
      </c>
      <c r="E550" s="32" t="s">
        <v>161</v>
      </c>
      <c r="F550" s="32">
        <v>1</v>
      </c>
      <c r="G550" s="32" t="s">
        <v>157</v>
      </c>
      <c r="H550" s="32">
        <v>1</v>
      </c>
      <c r="I550" s="32" t="s">
        <v>157</v>
      </c>
      <c r="J550" s="144">
        <v>8746</v>
      </c>
    </row>
    <row r="551" spans="1:10" ht="12.75" customHeight="1">
      <c r="A551" s="32" t="s">
        <v>1161</v>
      </c>
      <c r="B551" s="32" t="s">
        <v>1172</v>
      </c>
      <c r="C551" s="32" t="s">
        <v>1173</v>
      </c>
      <c r="D551" s="32">
        <v>365</v>
      </c>
      <c r="E551" s="32" t="s">
        <v>161</v>
      </c>
      <c r="F551" s="32">
        <v>1</v>
      </c>
      <c r="G551" s="32" t="s">
        <v>157</v>
      </c>
      <c r="H551" s="32">
        <v>1</v>
      </c>
      <c r="I551" s="32" t="s">
        <v>157</v>
      </c>
      <c r="J551" s="144">
        <v>2933</v>
      </c>
    </row>
    <row r="552" spans="1:10" ht="12.75" customHeight="1">
      <c r="A552" s="32" t="s">
        <v>1161</v>
      </c>
      <c r="B552" s="32" t="s">
        <v>1174</v>
      </c>
      <c r="C552" s="32" t="s">
        <v>1175</v>
      </c>
      <c r="D552" s="32">
        <v>365</v>
      </c>
      <c r="E552" s="32" t="s">
        <v>161</v>
      </c>
      <c r="F552" s="32">
        <v>1</v>
      </c>
      <c r="G552" s="32" t="s">
        <v>157</v>
      </c>
      <c r="H552" s="32">
        <v>1</v>
      </c>
      <c r="I552" s="32" t="s">
        <v>157</v>
      </c>
      <c r="J552" s="144">
        <v>5904</v>
      </c>
    </row>
    <row r="553" spans="1:10" ht="12.75" customHeight="1">
      <c r="A553" s="35" t="s">
        <v>1161</v>
      </c>
      <c r="B553" s="35" t="s">
        <v>1176</v>
      </c>
      <c r="C553" s="35" t="s">
        <v>1177</v>
      </c>
      <c r="D553" s="35">
        <v>365</v>
      </c>
      <c r="E553" s="35" t="s">
        <v>161</v>
      </c>
      <c r="F553" s="35">
        <v>1</v>
      </c>
      <c r="G553" s="35" t="s">
        <v>157</v>
      </c>
      <c r="H553" s="35">
        <v>1</v>
      </c>
      <c r="I553" s="35" t="s">
        <v>157</v>
      </c>
      <c r="J553" s="154">
        <v>9985</v>
      </c>
    </row>
    <row r="554" spans="1:10">
      <c r="A554" s="31"/>
      <c r="B554" s="20">
        <f>COUNTA(B546:B553)</f>
        <v>8</v>
      </c>
      <c r="C554" s="20"/>
      <c r="D554" s="31"/>
      <c r="E554" s="31"/>
      <c r="F554" s="20">
        <f>COUNTIF(F546:F553, "&gt;0")</f>
        <v>8</v>
      </c>
      <c r="G554" s="31"/>
      <c r="H554" s="20"/>
      <c r="I554" s="31"/>
      <c r="J554" s="54">
        <f>SUM(J546:J553)</f>
        <v>72706</v>
      </c>
    </row>
    <row r="555" spans="1:10">
      <c r="A555" s="31"/>
      <c r="B555" s="20"/>
      <c r="C555" s="20"/>
      <c r="D555" s="31"/>
      <c r="E555" s="31"/>
      <c r="F555" s="20"/>
      <c r="G555" s="31"/>
      <c r="H555" s="20"/>
      <c r="I555" s="31"/>
      <c r="J555" s="54"/>
    </row>
    <row r="556" spans="1:10" ht="12.75" customHeight="1">
      <c r="A556" s="32" t="s">
        <v>1178</v>
      </c>
      <c r="B556" s="181" t="s">
        <v>1179</v>
      </c>
      <c r="C556" s="181" t="s">
        <v>1180</v>
      </c>
      <c r="D556" s="32">
        <v>365</v>
      </c>
      <c r="E556" s="32" t="s">
        <v>161</v>
      </c>
      <c r="F556" s="181">
        <v>0</v>
      </c>
      <c r="G556" s="181" t="s">
        <v>157</v>
      </c>
      <c r="H556" s="32">
        <v>0</v>
      </c>
      <c r="I556" s="32" t="s">
        <v>157</v>
      </c>
      <c r="J556" s="144"/>
    </row>
    <row r="557" spans="1:10" ht="12.75" customHeight="1">
      <c r="A557" s="32" t="s">
        <v>1178</v>
      </c>
      <c r="B557" s="181" t="s">
        <v>1181</v>
      </c>
      <c r="C557" s="181" t="s">
        <v>1182</v>
      </c>
      <c r="D557" s="32">
        <v>365</v>
      </c>
      <c r="E557" s="32" t="s">
        <v>161</v>
      </c>
      <c r="F557" s="181">
        <v>0</v>
      </c>
      <c r="G557" s="181" t="s">
        <v>157</v>
      </c>
      <c r="H557" s="32">
        <v>0</v>
      </c>
      <c r="I557" s="32" t="s">
        <v>157</v>
      </c>
      <c r="J557" s="144"/>
    </row>
    <row r="558" spans="1:10" ht="12.75" customHeight="1">
      <c r="A558" s="32" t="s">
        <v>1178</v>
      </c>
      <c r="B558" s="181" t="s">
        <v>1183</v>
      </c>
      <c r="C558" s="181" t="s">
        <v>1184</v>
      </c>
      <c r="D558" s="32">
        <v>365</v>
      </c>
      <c r="E558" s="32" t="s">
        <v>161</v>
      </c>
      <c r="F558" s="181">
        <v>0</v>
      </c>
      <c r="G558" s="181" t="s">
        <v>157</v>
      </c>
      <c r="H558" s="32">
        <v>0</v>
      </c>
      <c r="I558" s="32" t="s">
        <v>157</v>
      </c>
      <c r="J558" s="144"/>
    </row>
    <row r="559" spans="1:10" ht="12.75" customHeight="1">
      <c r="A559" s="32" t="s">
        <v>1178</v>
      </c>
      <c r="B559" s="181" t="s">
        <v>1185</v>
      </c>
      <c r="C559" s="181" t="s">
        <v>1186</v>
      </c>
      <c r="D559" s="32">
        <v>365</v>
      </c>
      <c r="E559" s="32" t="s">
        <v>161</v>
      </c>
      <c r="F559" s="181">
        <v>0</v>
      </c>
      <c r="G559" s="181" t="s">
        <v>157</v>
      </c>
      <c r="H559" s="32">
        <v>0</v>
      </c>
      <c r="I559" s="32" t="s">
        <v>157</v>
      </c>
      <c r="J559" s="144"/>
    </row>
    <row r="560" spans="1:10" ht="12.75" customHeight="1">
      <c r="A560" s="32" t="s">
        <v>1178</v>
      </c>
      <c r="B560" s="181" t="s">
        <v>1187</v>
      </c>
      <c r="C560" s="181" t="s">
        <v>1188</v>
      </c>
      <c r="D560" s="32">
        <v>365</v>
      </c>
      <c r="E560" s="32" t="s">
        <v>161</v>
      </c>
      <c r="F560" s="181">
        <v>0</v>
      </c>
      <c r="G560" s="181" t="s">
        <v>157</v>
      </c>
      <c r="H560" s="32">
        <v>0</v>
      </c>
      <c r="I560" s="32" t="s">
        <v>157</v>
      </c>
      <c r="J560" s="144"/>
    </row>
    <row r="561" spans="1:10" ht="12.75" customHeight="1">
      <c r="A561" s="32" t="s">
        <v>1178</v>
      </c>
      <c r="B561" s="32" t="s">
        <v>1189</v>
      </c>
      <c r="C561" s="32" t="s">
        <v>1190</v>
      </c>
      <c r="D561" s="32">
        <v>365</v>
      </c>
      <c r="E561" s="32" t="s">
        <v>161</v>
      </c>
      <c r="F561" s="32">
        <v>1</v>
      </c>
      <c r="G561" s="32" t="s">
        <v>157</v>
      </c>
      <c r="H561" s="32">
        <v>1</v>
      </c>
      <c r="I561" s="32" t="s">
        <v>157</v>
      </c>
      <c r="J561" s="144">
        <v>1115</v>
      </c>
    </row>
    <row r="562" spans="1:10" ht="12.75" customHeight="1">
      <c r="A562" s="32" t="s">
        <v>1178</v>
      </c>
      <c r="B562" s="32" t="s">
        <v>1191</v>
      </c>
      <c r="C562" s="32" t="s">
        <v>1192</v>
      </c>
      <c r="D562" s="32">
        <v>365</v>
      </c>
      <c r="E562" s="32" t="s">
        <v>161</v>
      </c>
      <c r="F562" s="32">
        <v>1</v>
      </c>
      <c r="G562" s="32" t="s">
        <v>157</v>
      </c>
      <c r="H562" s="32">
        <v>1</v>
      </c>
      <c r="I562" s="32" t="s">
        <v>157</v>
      </c>
      <c r="J562" s="144">
        <v>2952</v>
      </c>
    </row>
    <row r="563" spans="1:10" ht="12.75" customHeight="1">
      <c r="A563" s="32" t="s">
        <v>1178</v>
      </c>
      <c r="B563" s="181" t="s">
        <v>1193</v>
      </c>
      <c r="C563" s="181" t="s">
        <v>1194</v>
      </c>
      <c r="D563" s="32">
        <v>365</v>
      </c>
      <c r="E563" s="32" t="s">
        <v>161</v>
      </c>
      <c r="F563" s="181">
        <v>0</v>
      </c>
      <c r="G563" s="181" t="s">
        <v>157</v>
      </c>
      <c r="H563" s="32">
        <v>0</v>
      </c>
      <c r="I563" s="32" t="s">
        <v>157</v>
      </c>
      <c r="J563" s="144"/>
    </row>
    <row r="564" spans="1:10" ht="12.75" customHeight="1">
      <c r="A564" s="32" t="s">
        <v>1178</v>
      </c>
      <c r="B564" s="181" t="s">
        <v>1195</v>
      </c>
      <c r="C564" s="181" t="s">
        <v>1196</v>
      </c>
      <c r="D564" s="32">
        <v>365</v>
      </c>
      <c r="E564" s="32" t="s">
        <v>161</v>
      </c>
      <c r="F564" s="181">
        <v>0</v>
      </c>
      <c r="G564" s="181" t="s">
        <v>157</v>
      </c>
      <c r="H564" s="32">
        <v>0</v>
      </c>
      <c r="I564" s="32" t="s">
        <v>157</v>
      </c>
      <c r="J564" s="144"/>
    </row>
    <row r="565" spans="1:10" ht="12.75" customHeight="1">
      <c r="A565" s="32" t="s">
        <v>1178</v>
      </c>
      <c r="B565" s="181" t="s">
        <v>1197</v>
      </c>
      <c r="C565" s="181" t="s">
        <v>1198</v>
      </c>
      <c r="D565" s="32">
        <v>365</v>
      </c>
      <c r="E565" s="32" t="s">
        <v>161</v>
      </c>
      <c r="F565" s="181">
        <v>0</v>
      </c>
      <c r="G565" s="181" t="s">
        <v>157</v>
      </c>
      <c r="H565" s="32">
        <v>0</v>
      </c>
      <c r="I565" s="32" t="s">
        <v>157</v>
      </c>
      <c r="J565" s="144"/>
    </row>
    <row r="566" spans="1:10" ht="12.75" customHeight="1">
      <c r="A566" s="32" t="s">
        <v>1178</v>
      </c>
      <c r="B566" s="181" t="s">
        <v>1199</v>
      </c>
      <c r="C566" s="181" t="s">
        <v>1200</v>
      </c>
      <c r="D566" s="32">
        <v>365</v>
      </c>
      <c r="E566" s="32" t="s">
        <v>161</v>
      </c>
      <c r="F566" s="181">
        <v>0</v>
      </c>
      <c r="G566" s="181" t="s">
        <v>157</v>
      </c>
      <c r="H566" s="32">
        <v>0</v>
      </c>
      <c r="I566" s="32" t="s">
        <v>157</v>
      </c>
      <c r="J566" s="144"/>
    </row>
    <row r="567" spans="1:10" ht="12.75" customHeight="1">
      <c r="A567" s="32" t="s">
        <v>1178</v>
      </c>
      <c r="B567" s="181" t="s">
        <v>1201</v>
      </c>
      <c r="C567" s="181" t="s">
        <v>1202</v>
      </c>
      <c r="D567" s="32">
        <v>365</v>
      </c>
      <c r="E567" s="32" t="s">
        <v>161</v>
      </c>
      <c r="F567" s="181">
        <v>0</v>
      </c>
      <c r="G567" s="181" t="s">
        <v>157</v>
      </c>
      <c r="H567" s="32">
        <v>0</v>
      </c>
      <c r="I567" s="32" t="s">
        <v>157</v>
      </c>
      <c r="J567" s="144"/>
    </row>
    <row r="568" spans="1:10" ht="12.75" customHeight="1">
      <c r="A568" s="32" t="s">
        <v>1178</v>
      </c>
      <c r="B568" s="181" t="s">
        <v>1203</v>
      </c>
      <c r="C568" s="181" t="s">
        <v>1204</v>
      </c>
      <c r="D568" s="32">
        <v>365</v>
      </c>
      <c r="E568" s="32" t="s">
        <v>161</v>
      </c>
      <c r="F568" s="181">
        <v>0</v>
      </c>
      <c r="G568" s="181" t="s">
        <v>157</v>
      </c>
      <c r="H568" s="32">
        <v>0</v>
      </c>
      <c r="I568" s="32" t="s">
        <v>157</v>
      </c>
      <c r="J568" s="144"/>
    </row>
    <row r="569" spans="1:10" ht="12.75" customHeight="1">
      <c r="A569" s="32" t="s">
        <v>1178</v>
      </c>
      <c r="B569" s="181" t="s">
        <v>1205</v>
      </c>
      <c r="C569" s="181" t="s">
        <v>1206</v>
      </c>
      <c r="D569" s="32">
        <v>365</v>
      </c>
      <c r="E569" s="32" t="s">
        <v>161</v>
      </c>
      <c r="F569" s="181">
        <v>0</v>
      </c>
      <c r="G569" s="181" t="s">
        <v>157</v>
      </c>
      <c r="H569" s="32">
        <v>0</v>
      </c>
      <c r="I569" s="32" t="s">
        <v>157</v>
      </c>
      <c r="J569" s="144"/>
    </row>
    <row r="570" spans="1:10" ht="12.75" customHeight="1">
      <c r="A570" s="32" t="s">
        <v>1178</v>
      </c>
      <c r="B570" s="181" t="s">
        <v>1207</v>
      </c>
      <c r="C570" s="181" t="s">
        <v>1208</v>
      </c>
      <c r="D570" s="32">
        <v>365</v>
      </c>
      <c r="E570" s="32" t="s">
        <v>161</v>
      </c>
      <c r="F570" s="181">
        <v>0</v>
      </c>
      <c r="G570" s="181" t="s">
        <v>157</v>
      </c>
      <c r="H570" s="32">
        <v>0</v>
      </c>
      <c r="I570" s="32" t="s">
        <v>157</v>
      </c>
      <c r="J570" s="144"/>
    </row>
    <row r="571" spans="1:10" ht="12.75" customHeight="1">
      <c r="A571" s="32" t="s">
        <v>1178</v>
      </c>
      <c r="B571" s="181" t="s">
        <v>1209</v>
      </c>
      <c r="C571" s="181" t="s">
        <v>1210</v>
      </c>
      <c r="D571" s="32">
        <v>365</v>
      </c>
      <c r="E571" s="32" t="s">
        <v>161</v>
      </c>
      <c r="F571" s="181">
        <v>0</v>
      </c>
      <c r="G571" s="181" t="s">
        <v>157</v>
      </c>
      <c r="H571" s="32">
        <v>0</v>
      </c>
      <c r="I571" s="32" t="s">
        <v>157</v>
      </c>
      <c r="J571" s="144"/>
    </row>
    <row r="572" spans="1:10" ht="12.75" customHeight="1">
      <c r="A572" s="32" t="s">
        <v>1178</v>
      </c>
      <c r="B572" s="181" t="s">
        <v>1211</v>
      </c>
      <c r="C572" s="181" t="s">
        <v>1212</v>
      </c>
      <c r="D572" s="32">
        <v>365</v>
      </c>
      <c r="E572" s="32" t="s">
        <v>161</v>
      </c>
      <c r="F572" s="181">
        <v>0</v>
      </c>
      <c r="G572" s="181" t="s">
        <v>157</v>
      </c>
      <c r="H572" s="32">
        <v>0</v>
      </c>
      <c r="I572" s="32" t="s">
        <v>157</v>
      </c>
      <c r="J572" s="144"/>
    </row>
    <row r="573" spans="1:10" ht="12.75" customHeight="1">
      <c r="A573" s="32" t="s">
        <v>1178</v>
      </c>
      <c r="B573" s="32" t="s">
        <v>1213</v>
      </c>
      <c r="C573" s="32" t="s">
        <v>1214</v>
      </c>
      <c r="D573" s="32">
        <v>365</v>
      </c>
      <c r="E573" s="32" t="s">
        <v>161</v>
      </c>
      <c r="F573" s="32">
        <v>1</v>
      </c>
      <c r="G573" s="32" t="s">
        <v>157</v>
      </c>
      <c r="H573" s="32">
        <v>1</v>
      </c>
      <c r="I573" s="32" t="s">
        <v>157</v>
      </c>
      <c r="J573" s="144">
        <v>891</v>
      </c>
    </row>
    <row r="574" spans="1:10" ht="12.75" customHeight="1">
      <c r="A574" s="32" t="s">
        <v>1178</v>
      </c>
      <c r="B574" s="181" t="s">
        <v>1215</v>
      </c>
      <c r="C574" s="181" t="s">
        <v>1216</v>
      </c>
      <c r="D574" s="32">
        <v>365</v>
      </c>
      <c r="E574" s="32" t="s">
        <v>161</v>
      </c>
      <c r="F574" s="181">
        <v>0</v>
      </c>
      <c r="G574" s="181" t="s">
        <v>157</v>
      </c>
      <c r="H574" s="32">
        <v>0</v>
      </c>
      <c r="I574" s="32" t="s">
        <v>157</v>
      </c>
      <c r="J574" s="144"/>
    </row>
    <row r="575" spans="1:10" ht="12.75" customHeight="1">
      <c r="A575" s="32" t="s">
        <v>1178</v>
      </c>
      <c r="B575" s="181" t="s">
        <v>1217</v>
      </c>
      <c r="C575" s="181" t="s">
        <v>1218</v>
      </c>
      <c r="D575" s="32">
        <v>365</v>
      </c>
      <c r="E575" s="32" t="s">
        <v>161</v>
      </c>
      <c r="F575" s="181">
        <v>0</v>
      </c>
      <c r="G575" s="181" t="s">
        <v>157</v>
      </c>
      <c r="H575" s="32">
        <v>0</v>
      </c>
      <c r="I575" s="32" t="s">
        <v>157</v>
      </c>
      <c r="J575" s="144"/>
    </row>
    <row r="576" spans="1:10" ht="12.75" customHeight="1">
      <c r="A576" s="32" t="s">
        <v>1178</v>
      </c>
      <c r="B576" s="181" t="s">
        <v>1219</v>
      </c>
      <c r="C576" s="181" t="s">
        <v>1220</v>
      </c>
      <c r="D576" s="32">
        <v>365</v>
      </c>
      <c r="E576" s="32" t="s">
        <v>161</v>
      </c>
      <c r="F576" s="181">
        <v>0</v>
      </c>
      <c r="G576" s="181" t="s">
        <v>157</v>
      </c>
      <c r="H576" s="32">
        <v>0</v>
      </c>
      <c r="I576" s="32" t="s">
        <v>157</v>
      </c>
      <c r="J576" s="144"/>
    </row>
    <row r="577" spans="1:10" ht="12.75" customHeight="1">
      <c r="A577" s="32" t="s">
        <v>1178</v>
      </c>
      <c r="B577" s="181" t="s">
        <v>1221</v>
      </c>
      <c r="C577" s="181" t="s">
        <v>1222</v>
      </c>
      <c r="D577" s="32">
        <v>365</v>
      </c>
      <c r="E577" s="32" t="s">
        <v>161</v>
      </c>
      <c r="F577" s="181">
        <v>0</v>
      </c>
      <c r="G577" s="181" t="s">
        <v>157</v>
      </c>
      <c r="H577" s="32">
        <v>0</v>
      </c>
      <c r="I577" s="32" t="s">
        <v>157</v>
      </c>
      <c r="J577" s="144"/>
    </row>
    <row r="578" spans="1:10" ht="12.75" customHeight="1">
      <c r="A578" s="32" t="s">
        <v>1178</v>
      </c>
      <c r="B578" s="181" t="s">
        <v>1223</v>
      </c>
      <c r="C578" s="181" t="s">
        <v>1224</v>
      </c>
      <c r="D578" s="32">
        <v>365</v>
      </c>
      <c r="E578" s="32" t="s">
        <v>161</v>
      </c>
      <c r="F578" s="181">
        <v>0</v>
      </c>
      <c r="G578" s="181" t="s">
        <v>157</v>
      </c>
      <c r="H578" s="32">
        <v>0</v>
      </c>
      <c r="I578" s="32" t="s">
        <v>157</v>
      </c>
      <c r="J578" s="144"/>
    </row>
    <row r="579" spans="1:10" ht="12.75" customHeight="1">
      <c r="A579" s="32" t="s">
        <v>1178</v>
      </c>
      <c r="B579" s="32" t="s">
        <v>1225</v>
      </c>
      <c r="C579" s="32" t="s">
        <v>1226</v>
      </c>
      <c r="D579" s="32">
        <v>365</v>
      </c>
      <c r="E579" s="32" t="s">
        <v>161</v>
      </c>
      <c r="F579" s="32">
        <v>1</v>
      </c>
      <c r="G579" s="32" t="s">
        <v>157</v>
      </c>
      <c r="H579" s="32">
        <v>1</v>
      </c>
      <c r="I579" s="32" t="s">
        <v>157</v>
      </c>
      <c r="J579" s="144">
        <v>3197</v>
      </c>
    </row>
    <row r="580" spans="1:10" ht="12.75" customHeight="1">
      <c r="A580" s="35" t="s">
        <v>1178</v>
      </c>
      <c r="B580" s="182" t="s">
        <v>1227</v>
      </c>
      <c r="C580" s="182" t="s">
        <v>1228</v>
      </c>
      <c r="D580" s="35">
        <v>365</v>
      </c>
      <c r="E580" s="35" t="s">
        <v>161</v>
      </c>
      <c r="F580" s="182">
        <v>0</v>
      </c>
      <c r="G580" s="182" t="s">
        <v>157</v>
      </c>
      <c r="H580" s="35">
        <v>0</v>
      </c>
      <c r="I580" s="35" t="s">
        <v>157</v>
      </c>
      <c r="J580" s="154"/>
    </row>
    <row r="581" spans="1:10">
      <c r="A581" s="31"/>
      <c r="B581" s="20">
        <f>COUNTA(B556:B580)</f>
        <v>25</v>
      </c>
      <c r="C581" s="20"/>
      <c r="D581" s="31"/>
      <c r="E581" s="31"/>
      <c r="F581" s="20">
        <f>COUNTIF(F556:F580, "&gt;0")</f>
        <v>4</v>
      </c>
      <c r="G581" s="31"/>
      <c r="H581" s="20"/>
      <c r="I581" s="31"/>
      <c r="J581" s="54">
        <f>SUM(J556:J580)</f>
        <v>8155</v>
      </c>
    </row>
    <row r="582" spans="1:10">
      <c r="A582" s="31"/>
      <c r="B582" s="20"/>
      <c r="C582" s="20"/>
      <c r="D582" s="31"/>
      <c r="E582" s="31"/>
      <c r="F582" s="20"/>
      <c r="G582" s="31"/>
      <c r="H582" s="20"/>
      <c r="I582" s="31"/>
      <c r="J582" s="54"/>
    </row>
    <row r="583" spans="1:10" ht="12.75" customHeight="1">
      <c r="A583" s="32" t="s">
        <v>1229</v>
      </c>
      <c r="B583" s="32" t="s">
        <v>1230</v>
      </c>
      <c r="C583" s="32" t="s">
        <v>1231</v>
      </c>
      <c r="D583" s="32">
        <v>365</v>
      </c>
      <c r="E583" s="32" t="s">
        <v>161</v>
      </c>
      <c r="F583" s="32">
        <v>1</v>
      </c>
      <c r="G583" s="32" t="s">
        <v>157</v>
      </c>
      <c r="H583" s="32">
        <v>1</v>
      </c>
      <c r="I583" s="32" t="s">
        <v>157</v>
      </c>
      <c r="J583" s="144">
        <v>851</v>
      </c>
    </row>
    <row r="584" spans="1:10" ht="12.75" customHeight="1">
      <c r="A584" s="32" t="s">
        <v>1229</v>
      </c>
      <c r="B584" s="181" t="s">
        <v>1232</v>
      </c>
      <c r="C584" s="181" t="s">
        <v>1233</v>
      </c>
      <c r="D584" s="32">
        <v>365</v>
      </c>
      <c r="E584" s="32" t="s">
        <v>161</v>
      </c>
      <c r="F584" s="181">
        <v>0</v>
      </c>
      <c r="G584" s="181" t="s">
        <v>157</v>
      </c>
      <c r="H584" s="32">
        <v>0</v>
      </c>
      <c r="I584" s="32" t="s">
        <v>157</v>
      </c>
      <c r="J584" s="144"/>
    </row>
    <row r="585" spans="1:10" ht="12.75" customHeight="1">
      <c r="A585" s="32" t="s">
        <v>1229</v>
      </c>
      <c r="B585" s="32" t="s">
        <v>1234</v>
      </c>
      <c r="C585" s="32" t="s">
        <v>1235</v>
      </c>
      <c r="D585" s="32">
        <v>365</v>
      </c>
      <c r="E585" s="32" t="s">
        <v>161</v>
      </c>
      <c r="F585" s="32">
        <v>1</v>
      </c>
      <c r="G585" s="32" t="s">
        <v>157</v>
      </c>
      <c r="H585" s="32">
        <v>1</v>
      </c>
      <c r="I585" s="32" t="s">
        <v>157</v>
      </c>
      <c r="J585" s="144">
        <v>682</v>
      </c>
    </row>
    <row r="586" spans="1:10" ht="12.75" customHeight="1">
      <c r="A586" s="32" t="s">
        <v>1229</v>
      </c>
      <c r="B586" s="32" t="s">
        <v>1236</v>
      </c>
      <c r="C586" s="32" t="s">
        <v>1237</v>
      </c>
      <c r="D586" s="32">
        <v>365</v>
      </c>
      <c r="E586" s="32" t="s">
        <v>161</v>
      </c>
      <c r="F586" s="32">
        <v>1</v>
      </c>
      <c r="G586" s="32" t="s">
        <v>157</v>
      </c>
      <c r="H586" s="32">
        <v>1</v>
      </c>
      <c r="I586" s="32" t="s">
        <v>157</v>
      </c>
      <c r="J586" s="144">
        <v>1112</v>
      </c>
    </row>
    <row r="587" spans="1:10" ht="12.75" customHeight="1">
      <c r="A587" s="35" t="s">
        <v>1229</v>
      </c>
      <c r="B587" s="35" t="s">
        <v>1238</v>
      </c>
      <c r="C587" s="35" t="s">
        <v>1239</v>
      </c>
      <c r="D587" s="35">
        <v>365</v>
      </c>
      <c r="E587" s="35" t="s">
        <v>161</v>
      </c>
      <c r="F587" s="35">
        <v>1</v>
      </c>
      <c r="G587" s="35" t="s">
        <v>157</v>
      </c>
      <c r="H587" s="35">
        <v>1</v>
      </c>
      <c r="I587" s="35" t="s">
        <v>157</v>
      </c>
      <c r="J587" s="154">
        <v>509</v>
      </c>
    </row>
    <row r="588" spans="1:10">
      <c r="A588" s="31"/>
      <c r="B588" s="20">
        <f>COUNTA(B583:B587)</f>
        <v>5</v>
      </c>
      <c r="C588" s="20"/>
      <c r="D588" s="31"/>
      <c r="E588" s="31"/>
      <c r="F588" s="20">
        <f>COUNTIF(F583:F587, "&gt;0")</f>
        <v>4</v>
      </c>
      <c r="G588" s="31"/>
      <c r="H588" s="20"/>
      <c r="I588" s="31"/>
      <c r="J588" s="54">
        <f>SUM(J583:J587)</f>
        <v>3154</v>
      </c>
    </row>
    <row r="589" spans="1:10">
      <c r="A589" s="31"/>
      <c r="B589" s="20"/>
      <c r="C589" s="20"/>
      <c r="D589" s="31"/>
      <c r="E589" s="31"/>
      <c r="F589" s="20"/>
      <c r="G589" s="31"/>
      <c r="H589" s="20"/>
      <c r="I589" s="31"/>
      <c r="J589" s="54"/>
    </row>
    <row r="590" spans="1:10" ht="12.75" customHeight="1">
      <c r="A590" s="32" t="s">
        <v>1240</v>
      </c>
      <c r="B590" s="32" t="s">
        <v>1241</v>
      </c>
      <c r="C590" s="32" t="s">
        <v>1242</v>
      </c>
      <c r="D590" s="32">
        <v>365</v>
      </c>
      <c r="E590" s="32" t="s">
        <v>161</v>
      </c>
      <c r="F590" s="32">
        <v>1</v>
      </c>
      <c r="G590" s="32" t="s">
        <v>157</v>
      </c>
      <c r="H590" s="32">
        <v>1</v>
      </c>
      <c r="I590" s="32" t="s">
        <v>157</v>
      </c>
      <c r="J590" s="144">
        <v>28056</v>
      </c>
    </row>
    <row r="591" spans="1:10" ht="12.75" customHeight="1">
      <c r="A591" s="32" t="s">
        <v>1240</v>
      </c>
      <c r="B591" s="181" t="s">
        <v>1243</v>
      </c>
      <c r="C591" s="181" t="s">
        <v>1244</v>
      </c>
      <c r="D591" s="32">
        <v>365</v>
      </c>
      <c r="E591" s="32" t="s">
        <v>161</v>
      </c>
      <c r="F591" s="181">
        <v>0</v>
      </c>
      <c r="G591" s="181" t="s">
        <v>157</v>
      </c>
      <c r="H591" s="32">
        <v>0</v>
      </c>
      <c r="I591" s="32" t="s">
        <v>157</v>
      </c>
      <c r="J591" s="144"/>
    </row>
    <row r="592" spans="1:10" ht="12.75" customHeight="1">
      <c r="A592" s="32" t="s">
        <v>1240</v>
      </c>
      <c r="B592" s="32" t="s">
        <v>1245</v>
      </c>
      <c r="C592" s="32" t="s">
        <v>1246</v>
      </c>
      <c r="D592" s="32">
        <v>365</v>
      </c>
      <c r="E592" s="32" t="s">
        <v>161</v>
      </c>
      <c r="F592" s="32">
        <v>1</v>
      </c>
      <c r="G592" s="32" t="s">
        <v>157</v>
      </c>
      <c r="H592" s="32">
        <v>1</v>
      </c>
      <c r="I592" s="32" t="s">
        <v>157</v>
      </c>
      <c r="J592" s="144">
        <v>19949</v>
      </c>
    </row>
    <row r="593" spans="1:10" ht="12.75" customHeight="1">
      <c r="A593" s="32" t="s">
        <v>1240</v>
      </c>
      <c r="B593" s="32" t="s">
        <v>1247</v>
      </c>
      <c r="C593" s="32" t="s">
        <v>1248</v>
      </c>
      <c r="D593" s="32">
        <v>365</v>
      </c>
      <c r="E593" s="32" t="s">
        <v>161</v>
      </c>
      <c r="F593" s="32">
        <v>1</v>
      </c>
      <c r="G593" s="32" t="s">
        <v>157</v>
      </c>
      <c r="H593" s="32">
        <v>1</v>
      </c>
      <c r="I593" s="32" t="s">
        <v>157</v>
      </c>
      <c r="J593" s="144">
        <v>8667</v>
      </c>
    </row>
    <row r="594" spans="1:10" ht="12.75" customHeight="1">
      <c r="A594" s="32" t="s">
        <v>1240</v>
      </c>
      <c r="B594" s="32" t="s">
        <v>1249</v>
      </c>
      <c r="C594" s="32" t="s">
        <v>1250</v>
      </c>
      <c r="D594" s="32">
        <v>365</v>
      </c>
      <c r="E594" s="32" t="s">
        <v>161</v>
      </c>
      <c r="F594" s="32">
        <v>1</v>
      </c>
      <c r="G594" s="32" t="s">
        <v>157</v>
      </c>
      <c r="H594" s="32">
        <v>1</v>
      </c>
      <c r="I594" s="32" t="s">
        <v>157</v>
      </c>
      <c r="J594" s="144">
        <v>2872</v>
      </c>
    </row>
    <row r="595" spans="1:10" ht="12.75" customHeight="1">
      <c r="A595" s="32" t="s">
        <v>1240</v>
      </c>
      <c r="B595" s="32" t="s">
        <v>1251</v>
      </c>
      <c r="C595" s="32" t="s">
        <v>1252</v>
      </c>
      <c r="D595" s="32">
        <v>365</v>
      </c>
      <c r="E595" s="32" t="s">
        <v>161</v>
      </c>
      <c r="F595" s="32">
        <v>1</v>
      </c>
      <c r="G595" s="32" t="s">
        <v>157</v>
      </c>
      <c r="H595" s="32">
        <v>1</v>
      </c>
      <c r="I595" s="32" t="s">
        <v>157</v>
      </c>
      <c r="J595" s="144">
        <v>5739</v>
      </c>
    </row>
    <row r="596" spans="1:10" ht="12.75" customHeight="1">
      <c r="A596" s="32" t="s">
        <v>1240</v>
      </c>
      <c r="B596" s="32" t="s">
        <v>1253</v>
      </c>
      <c r="C596" s="32" t="s">
        <v>1254</v>
      </c>
      <c r="D596" s="32">
        <v>365</v>
      </c>
      <c r="E596" s="32" t="s">
        <v>161</v>
      </c>
      <c r="F596" s="32">
        <v>1</v>
      </c>
      <c r="G596" s="32" t="s">
        <v>157</v>
      </c>
      <c r="H596" s="32">
        <v>1</v>
      </c>
      <c r="I596" s="32" t="s">
        <v>157</v>
      </c>
      <c r="J596" s="144">
        <v>10097</v>
      </c>
    </row>
    <row r="597" spans="1:10" ht="12.75" customHeight="1">
      <c r="A597" s="32" t="s">
        <v>1240</v>
      </c>
      <c r="B597" s="32" t="s">
        <v>1255</v>
      </c>
      <c r="C597" s="32" t="s">
        <v>1256</v>
      </c>
      <c r="D597" s="32">
        <v>365</v>
      </c>
      <c r="E597" s="32" t="s">
        <v>161</v>
      </c>
      <c r="F597" s="32">
        <v>1</v>
      </c>
      <c r="G597" s="32" t="s">
        <v>157</v>
      </c>
      <c r="H597" s="32">
        <v>1</v>
      </c>
      <c r="I597" s="32" t="s">
        <v>157</v>
      </c>
      <c r="J597" s="144">
        <v>4140</v>
      </c>
    </row>
    <row r="598" spans="1:10" ht="12.75" customHeight="1">
      <c r="A598" s="32" t="s">
        <v>1240</v>
      </c>
      <c r="B598" s="32" t="s">
        <v>1257</v>
      </c>
      <c r="C598" s="32" t="s">
        <v>1258</v>
      </c>
      <c r="D598" s="32">
        <v>365</v>
      </c>
      <c r="E598" s="32" t="s">
        <v>161</v>
      </c>
      <c r="F598" s="32">
        <v>1</v>
      </c>
      <c r="G598" s="32" t="s">
        <v>157</v>
      </c>
      <c r="H598" s="32">
        <v>1</v>
      </c>
      <c r="I598" s="32" t="s">
        <v>157</v>
      </c>
      <c r="J598" s="144">
        <v>3330</v>
      </c>
    </row>
    <row r="599" spans="1:10" ht="12.75" customHeight="1">
      <c r="A599" s="32" t="s">
        <v>1240</v>
      </c>
      <c r="B599" s="32" t="s">
        <v>1259</v>
      </c>
      <c r="C599" s="32" t="s">
        <v>1260</v>
      </c>
      <c r="D599" s="32">
        <v>365</v>
      </c>
      <c r="E599" s="32" t="s">
        <v>161</v>
      </c>
      <c r="F599" s="32">
        <v>1</v>
      </c>
      <c r="G599" s="32" t="s">
        <v>157</v>
      </c>
      <c r="H599" s="32">
        <v>1</v>
      </c>
      <c r="I599" s="32" t="s">
        <v>157</v>
      </c>
      <c r="J599" s="144">
        <v>616</v>
      </c>
    </row>
    <row r="600" spans="1:10" ht="12.75" customHeight="1">
      <c r="A600" s="32" t="s">
        <v>1240</v>
      </c>
      <c r="B600" s="32" t="s">
        <v>1261</v>
      </c>
      <c r="C600" s="32" t="s">
        <v>1262</v>
      </c>
      <c r="D600" s="32">
        <v>365</v>
      </c>
      <c r="E600" s="32" t="s">
        <v>161</v>
      </c>
      <c r="F600" s="32">
        <v>1</v>
      </c>
      <c r="G600" s="32" t="s">
        <v>157</v>
      </c>
      <c r="H600" s="32">
        <v>1</v>
      </c>
      <c r="I600" s="32" t="s">
        <v>157</v>
      </c>
      <c r="J600" s="144">
        <v>4370</v>
      </c>
    </row>
    <row r="601" spans="1:10" ht="12.75" customHeight="1">
      <c r="A601" s="32" t="s">
        <v>1240</v>
      </c>
      <c r="B601" s="32" t="s">
        <v>1263</v>
      </c>
      <c r="C601" s="32" t="s">
        <v>1264</v>
      </c>
      <c r="D601" s="32">
        <v>365</v>
      </c>
      <c r="E601" s="32" t="s">
        <v>161</v>
      </c>
      <c r="F601" s="32">
        <v>1</v>
      </c>
      <c r="G601" s="32" t="s">
        <v>157</v>
      </c>
      <c r="H601" s="32">
        <v>1</v>
      </c>
      <c r="I601" s="32" t="s">
        <v>157</v>
      </c>
      <c r="J601" s="144">
        <v>2455</v>
      </c>
    </row>
    <row r="602" spans="1:10" ht="12.75" customHeight="1">
      <c r="A602" s="32" t="s">
        <v>1240</v>
      </c>
      <c r="B602" s="32" t="s">
        <v>1265</v>
      </c>
      <c r="C602" s="32" t="s">
        <v>1266</v>
      </c>
      <c r="D602" s="32">
        <v>365</v>
      </c>
      <c r="E602" s="32" t="s">
        <v>161</v>
      </c>
      <c r="F602" s="32">
        <v>1</v>
      </c>
      <c r="G602" s="32" t="s">
        <v>157</v>
      </c>
      <c r="H602" s="32">
        <v>1</v>
      </c>
      <c r="I602" s="32" t="s">
        <v>157</v>
      </c>
      <c r="J602" s="144">
        <v>3274</v>
      </c>
    </row>
    <row r="603" spans="1:10" ht="12.75" customHeight="1">
      <c r="A603" s="32" t="s">
        <v>1240</v>
      </c>
      <c r="B603" s="32" t="s">
        <v>1267</v>
      </c>
      <c r="C603" s="32" t="s">
        <v>1268</v>
      </c>
      <c r="D603" s="32">
        <v>365</v>
      </c>
      <c r="E603" s="32" t="s">
        <v>161</v>
      </c>
      <c r="F603" s="32">
        <v>1</v>
      </c>
      <c r="G603" s="32" t="s">
        <v>157</v>
      </c>
      <c r="H603" s="32">
        <v>1</v>
      </c>
      <c r="I603" s="32" t="s">
        <v>157</v>
      </c>
      <c r="J603" s="144">
        <v>590</v>
      </c>
    </row>
    <row r="604" spans="1:10" ht="12.75" customHeight="1">
      <c r="A604" s="32" t="s">
        <v>1240</v>
      </c>
      <c r="B604" s="32" t="s">
        <v>1269</v>
      </c>
      <c r="C604" s="32" t="s">
        <v>1270</v>
      </c>
      <c r="D604" s="32">
        <v>365</v>
      </c>
      <c r="E604" s="32" t="s">
        <v>161</v>
      </c>
      <c r="F604" s="32">
        <v>1</v>
      </c>
      <c r="G604" s="32" t="s">
        <v>157</v>
      </c>
      <c r="H604" s="32">
        <v>1</v>
      </c>
      <c r="I604" s="32" t="s">
        <v>157</v>
      </c>
      <c r="J604" s="144">
        <v>2775</v>
      </c>
    </row>
    <row r="605" spans="1:10" ht="12.75" customHeight="1">
      <c r="A605" s="35" t="s">
        <v>1240</v>
      </c>
      <c r="B605" s="35" t="s">
        <v>1271</v>
      </c>
      <c r="C605" s="35" t="s">
        <v>1272</v>
      </c>
      <c r="D605" s="35">
        <v>365</v>
      </c>
      <c r="E605" s="35" t="s">
        <v>161</v>
      </c>
      <c r="F605" s="35">
        <v>1</v>
      </c>
      <c r="G605" s="35" t="s">
        <v>157</v>
      </c>
      <c r="H605" s="35">
        <v>1</v>
      </c>
      <c r="I605" s="35" t="s">
        <v>157</v>
      </c>
      <c r="J605" s="154">
        <v>2038</v>
      </c>
    </row>
    <row r="606" spans="1:10">
      <c r="A606" s="31"/>
      <c r="B606" s="20">
        <f>COUNTA(B590:B605)</f>
        <v>16</v>
      </c>
      <c r="C606" s="20"/>
      <c r="D606" s="31"/>
      <c r="E606" s="31"/>
      <c r="F606" s="20">
        <f>COUNTIF(F590:F605, "&gt;0")</f>
        <v>15</v>
      </c>
      <c r="G606" s="31"/>
      <c r="H606" s="20"/>
      <c r="I606" s="31"/>
      <c r="J606" s="54">
        <f>SUM(J590:J605)</f>
        <v>98968</v>
      </c>
    </row>
    <row r="607" spans="1:10">
      <c r="A607" s="31"/>
      <c r="B607" s="20"/>
      <c r="C607" s="20"/>
      <c r="D607" s="31"/>
      <c r="E607" s="31"/>
      <c r="F607" s="20"/>
      <c r="G607" s="31"/>
      <c r="H607" s="20"/>
      <c r="I607" s="31"/>
      <c r="J607" s="54"/>
    </row>
    <row r="608" spans="1:10" ht="12.75" customHeight="1">
      <c r="A608" s="32" t="s">
        <v>1273</v>
      </c>
      <c r="B608" s="32" t="s">
        <v>1274</v>
      </c>
      <c r="C608" s="32" t="s">
        <v>1275</v>
      </c>
      <c r="D608" s="32">
        <v>365</v>
      </c>
      <c r="E608" s="32" t="s">
        <v>161</v>
      </c>
      <c r="F608" s="32">
        <v>1</v>
      </c>
      <c r="G608" s="32" t="s">
        <v>157</v>
      </c>
      <c r="H608" s="32">
        <v>1</v>
      </c>
      <c r="I608" s="32" t="s">
        <v>157</v>
      </c>
      <c r="J608" s="144">
        <v>12679</v>
      </c>
    </row>
    <row r="609" spans="1:10" ht="12.75" customHeight="1">
      <c r="A609" s="35" t="s">
        <v>1273</v>
      </c>
      <c r="B609" s="35" t="s">
        <v>1276</v>
      </c>
      <c r="C609" s="35" t="s">
        <v>1277</v>
      </c>
      <c r="D609" s="35">
        <v>365</v>
      </c>
      <c r="E609" s="35" t="s">
        <v>161</v>
      </c>
      <c r="F609" s="35">
        <v>1</v>
      </c>
      <c r="G609" s="35" t="s">
        <v>157</v>
      </c>
      <c r="H609" s="35">
        <v>1</v>
      </c>
      <c r="I609" s="35" t="s">
        <v>157</v>
      </c>
      <c r="J609" s="154">
        <v>1867</v>
      </c>
    </row>
    <row r="610" spans="1:10">
      <c r="A610" s="31"/>
      <c r="B610" s="20">
        <f>COUNTA(B608:B609)</f>
        <v>2</v>
      </c>
      <c r="C610" s="20"/>
      <c r="D610" s="31"/>
      <c r="E610" s="31"/>
      <c r="F610" s="20">
        <f>COUNTIF(F608:F609, "&gt;0")</f>
        <v>2</v>
      </c>
      <c r="G610" s="31"/>
      <c r="H610" s="20"/>
      <c r="I610" s="31"/>
      <c r="J610" s="54">
        <f>SUM(J608:J609)</f>
        <v>14546</v>
      </c>
    </row>
    <row r="611" spans="1:10">
      <c r="A611" s="31"/>
      <c r="B611" s="20"/>
      <c r="C611" s="20"/>
      <c r="D611" s="31"/>
      <c r="E611" s="31"/>
      <c r="F611" s="20"/>
      <c r="G611" s="31"/>
      <c r="H611" s="20"/>
      <c r="I611" s="31"/>
      <c r="J611" s="54"/>
    </row>
    <row r="612" spans="1:10" ht="12.75" customHeight="1">
      <c r="A612" s="32" t="s">
        <v>1278</v>
      </c>
      <c r="B612" s="32" t="s">
        <v>1279</v>
      </c>
      <c r="C612" s="32" t="s">
        <v>1280</v>
      </c>
      <c r="D612" s="32">
        <v>365</v>
      </c>
      <c r="E612" s="32" t="s">
        <v>161</v>
      </c>
      <c r="F612" s="32">
        <v>1</v>
      </c>
      <c r="G612" s="32" t="s">
        <v>157</v>
      </c>
      <c r="H612" s="32">
        <v>1</v>
      </c>
      <c r="I612" s="32" t="s">
        <v>157</v>
      </c>
      <c r="J612" s="144">
        <v>7283</v>
      </c>
    </row>
    <row r="613" spans="1:10" ht="12.75" customHeight="1">
      <c r="A613" s="32" t="s">
        <v>1278</v>
      </c>
      <c r="B613" s="32" t="s">
        <v>1281</v>
      </c>
      <c r="C613" s="32" t="s">
        <v>1282</v>
      </c>
      <c r="D613" s="32">
        <v>365</v>
      </c>
      <c r="E613" s="32" t="s">
        <v>161</v>
      </c>
      <c r="F613" s="32">
        <v>1</v>
      </c>
      <c r="G613" s="32" t="s">
        <v>157</v>
      </c>
      <c r="H613" s="32">
        <v>1</v>
      </c>
      <c r="I613" s="32" t="s">
        <v>157</v>
      </c>
      <c r="J613" s="144">
        <v>4392</v>
      </c>
    </row>
    <row r="614" spans="1:10" ht="12.75" customHeight="1">
      <c r="A614" s="32" t="s">
        <v>1278</v>
      </c>
      <c r="B614" s="32" t="s">
        <v>1283</v>
      </c>
      <c r="C614" s="32" t="s">
        <v>1284</v>
      </c>
      <c r="D614" s="32">
        <v>365</v>
      </c>
      <c r="E614" s="32" t="s">
        <v>161</v>
      </c>
      <c r="F614" s="32">
        <v>1</v>
      </c>
      <c r="G614" s="32" t="s">
        <v>157</v>
      </c>
      <c r="H614" s="32">
        <v>1</v>
      </c>
      <c r="I614" s="32" t="s">
        <v>157</v>
      </c>
      <c r="J614" s="144">
        <v>13066</v>
      </c>
    </row>
    <row r="615" spans="1:10" ht="12.75" customHeight="1">
      <c r="A615" s="32" t="s">
        <v>1278</v>
      </c>
      <c r="B615" s="32" t="s">
        <v>1285</v>
      </c>
      <c r="C615" s="32" t="s">
        <v>1286</v>
      </c>
      <c r="D615" s="32">
        <v>365</v>
      </c>
      <c r="E615" s="32" t="s">
        <v>161</v>
      </c>
      <c r="F615" s="32">
        <v>1</v>
      </c>
      <c r="G615" s="32" t="s">
        <v>157</v>
      </c>
      <c r="H615" s="32">
        <v>1</v>
      </c>
      <c r="I615" s="32" t="s">
        <v>157</v>
      </c>
      <c r="J615" s="144">
        <v>3688</v>
      </c>
    </row>
    <row r="616" spans="1:10" ht="12.75" customHeight="1">
      <c r="A616" s="32" t="s">
        <v>1278</v>
      </c>
      <c r="B616" s="32" t="s">
        <v>1287</v>
      </c>
      <c r="C616" s="32" t="s">
        <v>1288</v>
      </c>
      <c r="D616" s="32">
        <v>365</v>
      </c>
      <c r="E616" s="32" t="s">
        <v>161</v>
      </c>
      <c r="F616" s="32">
        <v>1</v>
      </c>
      <c r="G616" s="32" t="s">
        <v>157</v>
      </c>
      <c r="H616" s="32">
        <v>1</v>
      </c>
      <c r="I616" s="32" t="s">
        <v>157</v>
      </c>
      <c r="J616" s="144">
        <v>866</v>
      </c>
    </row>
    <row r="617" spans="1:10" ht="12.75" customHeight="1">
      <c r="A617" s="32" t="s">
        <v>1278</v>
      </c>
      <c r="B617" s="181" t="s">
        <v>1289</v>
      </c>
      <c r="C617" s="181" t="s">
        <v>1290</v>
      </c>
      <c r="D617" s="32">
        <v>365</v>
      </c>
      <c r="E617" s="32" t="s">
        <v>161</v>
      </c>
      <c r="F617" s="181">
        <v>0</v>
      </c>
      <c r="G617" s="181" t="s">
        <v>157</v>
      </c>
      <c r="H617" s="32">
        <v>0</v>
      </c>
      <c r="I617" s="32" t="s">
        <v>157</v>
      </c>
      <c r="J617" s="144"/>
    </row>
    <row r="618" spans="1:10" ht="12.75" customHeight="1">
      <c r="A618" s="32" t="s">
        <v>1278</v>
      </c>
      <c r="B618" s="32" t="s">
        <v>1291</v>
      </c>
      <c r="C618" s="32" t="s">
        <v>1292</v>
      </c>
      <c r="D618" s="32">
        <v>365</v>
      </c>
      <c r="E618" s="32" t="s">
        <v>161</v>
      </c>
      <c r="F618" s="32">
        <v>1</v>
      </c>
      <c r="G618" s="32" t="s">
        <v>157</v>
      </c>
      <c r="H618" s="32">
        <v>1</v>
      </c>
      <c r="I618" s="32" t="s">
        <v>157</v>
      </c>
      <c r="J618" s="144">
        <v>1426</v>
      </c>
    </row>
    <row r="619" spans="1:10" ht="12.75" customHeight="1">
      <c r="A619" s="32" t="s">
        <v>1278</v>
      </c>
      <c r="B619" s="181" t="s">
        <v>1293</v>
      </c>
      <c r="C619" s="181" t="s">
        <v>1294</v>
      </c>
      <c r="D619" s="32">
        <v>365</v>
      </c>
      <c r="E619" s="32" t="s">
        <v>161</v>
      </c>
      <c r="F619" s="181">
        <v>0</v>
      </c>
      <c r="G619" s="181" t="s">
        <v>157</v>
      </c>
      <c r="H619" s="32">
        <v>0</v>
      </c>
      <c r="I619" s="32" t="s">
        <v>157</v>
      </c>
      <c r="J619" s="144"/>
    </row>
    <row r="620" spans="1:10" ht="12.75" customHeight="1">
      <c r="A620" s="32" t="s">
        <v>1278</v>
      </c>
      <c r="B620" s="32" t="s">
        <v>1295</v>
      </c>
      <c r="C620" s="32" t="s">
        <v>1296</v>
      </c>
      <c r="D620" s="32">
        <v>365</v>
      </c>
      <c r="E620" s="32" t="s">
        <v>161</v>
      </c>
      <c r="F620" s="32">
        <v>1</v>
      </c>
      <c r="G620" s="32" t="s">
        <v>157</v>
      </c>
      <c r="H620" s="32">
        <v>1</v>
      </c>
      <c r="I620" s="32" t="s">
        <v>157</v>
      </c>
      <c r="J620" s="144">
        <v>5191</v>
      </c>
    </row>
    <row r="621" spans="1:10" ht="12.75" customHeight="1">
      <c r="A621" s="32" t="s">
        <v>1278</v>
      </c>
      <c r="B621" s="32" t="s">
        <v>1297</v>
      </c>
      <c r="C621" s="32" t="s">
        <v>1298</v>
      </c>
      <c r="D621" s="32">
        <v>365</v>
      </c>
      <c r="E621" s="32" t="s">
        <v>161</v>
      </c>
      <c r="F621" s="32">
        <v>1</v>
      </c>
      <c r="G621" s="32" t="s">
        <v>157</v>
      </c>
      <c r="H621" s="32">
        <v>1</v>
      </c>
      <c r="I621" s="32" t="s">
        <v>157</v>
      </c>
      <c r="J621" s="144">
        <v>868</v>
      </c>
    </row>
    <row r="622" spans="1:10" ht="12.75" customHeight="1">
      <c r="A622" s="32" t="s">
        <v>1278</v>
      </c>
      <c r="B622" s="181" t="s">
        <v>1299</v>
      </c>
      <c r="C622" s="181" t="s">
        <v>1300</v>
      </c>
      <c r="D622" s="32">
        <v>365</v>
      </c>
      <c r="E622" s="32" t="s">
        <v>161</v>
      </c>
      <c r="F622" s="181">
        <v>0</v>
      </c>
      <c r="G622" s="181" t="s">
        <v>157</v>
      </c>
      <c r="H622" s="32">
        <v>0</v>
      </c>
      <c r="I622" s="32" t="s">
        <v>157</v>
      </c>
      <c r="J622" s="144"/>
    </row>
    <row r="623" spans="1:10" ht="12.75" customHeight="1">
      <c r="A623" s="35" t="s">
        <v>1278</v>
      </c>
      <c r="B623" s="35" t="s">
        <v>1301</v>
      </c>
      <c r="C623" s="35" t="s">
        <v>1302</v>
      </c>
      <c r="D623" s="35">
        <v>365</v>
      </c>
      <c r="E623" s="35" t="s">
        <v>161</v>
      </c>
      <c r="F623" s="35">
        <v>1</v>
      </c>
      <c r="G623" s="35" t="s">
        <v>157</v>
      </c>
      <c r="H623" s="35">
        <v>1</v>
      </c>
      <c r="I623" s="35" t="s">
        <v>157</v>
      </c>
      <c r="J623" s="154">
        <v>2339</v>
      </c>
    </row>
    <row r="624" spans="1:10">
      <c r="A624" s="31"/>
      <c r="B624" s="20">
        <f>COUNTA(B612:B623)</f>
        <v>12</v>
      </c>
      <c r="C624" s="20"/>
      <c r="D624" s="31"/>
      <c r="E624" s="31"/>
      <c r="F624" s="20">
        <f>COUNTIF(F612:F623, "&gt;0")</f>
        <v>9</v>
      </c>
      <c r="G624" s="31"/>
      <c r="H624" s="20"/>
      <c r="I624" s="31"/>
      <c r="J624" s="54">
        <f>SUM(J612:J623)</f>
        <v>39119</v>
      </c>
    </row>
    <row r="625" spans="1:10">
      <c r="A625" s="31"/>
      <c r="B625" s="20"/>
      <c r="C625" s="20"/>
      <c r="D625" s="31"/>
      <c r="E625" s="31"/>
      <c r="F625" s="20"/>
      <c r="G625" s="31"/>
      <c r="H625" s="20"/>
      <c r="I625" s="31"/>
      <c r="J625" s="130"/>
    </row>
    <row r="626" spans="1:10">
      <c r="A626" s="31"/>
      <c r="B626" s="180"/>
      <c r="C626" s="148" t="s">
        <v>159</v>
      </c>
      <c r="D626" s="31"/>
      <c r="E626" s="31"/>
      <c r="F626" s="20"/>
      <c r="G626" s="31"/>
      <c r="H626" s="20"/>
      <c r="I626" s="31"/>
      <c r="J626" s="54"/>
    </row>
    <row r="627" spans="1:10">
      <c r="A627" s="31"/>
      <c r="B627" s="20"/>
      <c r="C627" s="20"/>
      <c r="D627" s="31"/>
      <c r="E627" s="31"/>
      <c r="F627" s="20"/>
      <c r="G627" s="31"/>
      <c r="H627" s="20"/>
      <c r="I627" s="31"/>
      <c r="J627" s="54"/>
    </row>
    <row r="628" spans="1:10">
      <c r="A628" s="69"/>
      <c r="B628" s="69"/>
      <c r="C628" s="149" t="s">
        <v>110</v>
      </c>
      <c r="D628" s="97"/>
      <c r="E628" s="97"/>
      <c r="F628" s="69"/>
      <c r="G628" s="69"/>
      <c r="H628" s="69"/>
      <c r="I628" s="69"/>
    </row>
    <row r="629" spans="1:10">
      <c r="A629" s="69"/>
      <c r="B629" s="69"/>
      <c r="C629" s="98" t="s">
        <v>105</v>
      </c>
      <c r="D629" s="150">
        <f>SUM(B18+B47+B68+B80+B83+B141+B144+B156+B176+B187+B195+B204+B207+B218+B236+B257+B261+B274+B297+B318+B359+B390+B418+B444+B453+B497+B509+B544+B554+B581+B588+B606+B610+B624)</f>
        <v>556</v>
      </c>
      <c r="E629" s="97"/>
      <c r="F629" s="69"/>
      <c r="G629" s="69"/>
      <c r="H629" s="69"/>
      <c r="I629" s="69"/>
    </row>
    <row r="630" spans="1:10">
      <c r="C630" s="98" t="s">
        <v>108</v>
      </c>
      <c r="D630" s="150">
        <f>SUM(F18+F47+F68+F80+F83+F141+F144+F156+F176+F187+F195+F204+F207+F218+F236+F257+F261+F274+F297+F318+F359+F390+F418+F444+F453+F497+F509+F544+F554+F581+F588+F606+F610+F624)</f>
        <v>309</v>
      </c>
      <c r="E630" s="97"/>
      <c r="J630" s="151"/>
    </row>
    <row r="631" spans="1:10">
      <c r="C631" s="110" t="s">
        <v>154</v>
      </c>
      <c r="D631" s="152">
        <f>D630/D629</f>
        <v>0.55575539568345322</v>
      </c>
      <c r="E631" s="97"/>
    </row>
    <row r="632" spans="1:10">
      <c r="C632" s="98" t="s">
        <v>109</v>
      </c>
      <c r="D632" s="153">
        <f>SUM(J18+J47+J68+J80+J83+J141+J144+J156+J176+J187+J195+J204+J207+J218+J236+J257+J261+J274+J297+J318+J359+J390+J418+J444+J453+J497+J509+J544+J554+J581+J588+J606+J610+J624)</f>
        <v>911402</v>
      </c>
      <c r="E632" s="97" t="s">
        <v>168</v>
      </c>
    </row>
  </sheetData>
  <sortState ref="A299:J317">
    <sortCondition ref="C299:C317"/>
  </sortState>
  <phoneticPr fontId="3" type="noConversion"/>
  <printOptions horizontalCentered="1" gridLines="1"/>
  <pageMargins left="0.5" right="0.5" top="1.5" bottom="0.75" header="0.5" footer="0.5"/>
  <pageSetup scale="80" orientation="landscape" r:id="rId1"/>
  <headerFooter alignWithMargins="0">
    <oddHeader>&amp;C&amp;"Arial,Bold"&amp;16  2010 Swimming Season
Florida Beach Monitoring</oddHeader>
    <oddFooter>&amp;R&amp;P of &amp;N</oddFooter>
  </headerFooter>
  <rowBreaks count="1" manualBreakCount="1">
    <brk id="205" max="9" man="1"/>
  </rowBreaks>
</worksheet>
</file>

<file path=xl/worksheets/sheet4.xml><?xml version="1.0" encoding="utf-8"?>
<worksheet xmlns="http://schemas.openxmlformats.org/spreadsheetml/2006/main" xmlns:r="http://schemas.openxmlformats.org/officeDocument/2006/relationships">
  <sheetPr codeName="Sheet4"/>
  <dimension ref="A1:R400"/>
  <sheetViews>
    <sheetView zoomScaleNormal="100" workbookViewId="0">
      <pane ySplit="2" topLeftCell="A3" activePane="bottomLeft" state="frozen"/>
      <selection pane="bottomLeft"/>
    </sheetView>
  </sheetViews>
  <sheetFormatPr defaultRowHeight="12.75"/>
  <cols>
    <col min="1" max="1" width="11.140625" customWidth="1"/>
    <col min="2" max="2" width="7.28515625" customWidth="1"/>
    <col min="3" max="3" width="24.140625" customWidth="1"/>
    <col min="4" max="4" width="8.28515625" customWidth="1"/>
    <col min="5" max="5" width="7.7109375" customWidth="1"/>
    <col min="6" max="7" width="7.85546875" customWidth="1"/>
    <col min="8" max="8" width="8.85546875" customWidth="1"/>
    <col min="9" max="18" width="7.85546875" customWidth="1"/>
  </cols>
  <sheetData>
    <row r="1" spans="1:18">
      <c r="A1" s="61"/>
      <c r="B1" s="197" t="s">
        <v>37</v>
      </c>
      <c r="C1" s="197"/>
      <c r="D1" s="61"/>
      <c r="E1" s="61"/>
      <c r="F1" s="198" t="s">
        <v>155</v>
      </c>
      <c r="G1" s="199"/>
      <c r="H1" s="199"/>
      <c r="I1" s="199"/>
      <c r="J1" s="199"/>
      <c r="K1" s="199"/>
      <c r="L1" s="199"/>
      <c r="M1" s="199"/>
      <c r="N1" s="199"/>
      <c r="O1" s="199"/>
      <c r="P1" s="199"/>
      <c r="Q1" s="199"/>
      <c r="R1" s="199"/>
    </row>
    <row r="2" spans="1:18" s="24" customFormat="1" ht="39" customHeight="1">
      <c r="A2" s="25" t="s">
        <v>13</v>
      </c>
      <c r="B2" s="25" t="s">
        <v>14</v>
      </c>
      <c r="C2" s="25" t="s">
        <v>70</v>
      </c>
      <c r="D2" s="25" t="s">
        <v>84</v>
      </c>
      <c r="E2" s="25" t="s">
        <v>85</v>
      </c>
      <c r="F2" s="25" t="s">
        <v>86</v>
      </c>
      <c r="G2" s="25" t="s">
        <v>87</v>
      </c>
      <c r="H2" s="3" t="s">
        <v>88</v>
      </c>
      <c r="I2" s="25" t="s">
        <v>89</v>
      </c>
      <c r="J2" s="25" t="s">
        <v>22</v>
      </c>
      <c r="K2" s="25" t="s">
        <v>20</v>
      </c>
      <c r="L2" s="25" t="s">
        <v>21</v>
      </c>
      <c r="M2" s="25" t="s">
        <v>23</v>
      </c>
      <c r="N2" s="25" t="s">
        <v>90</v>
      </c>
      <c r="O2" s="25" t="s">
        <v>91</v>
      </c>
      <c r="P2" s="25" t="s">
        <v>92</v>
      </c>
      <c r="Q2" s="25" t="s">
        <v>93</v>
      </c>
      <c r="R2" s="25" t="s">
        <v>94</v>
      </c>
    </row>
    <row r="3" spans="1:18">
      <c r="A3" s="32" t="s">
        <v>160</v>
      </c>
      <c r="B3" s="56" t="s">
        <v>171</v>
      </c>
      <c r="C3" s="56" t="s">
        <v>172</v>
      </c>
      <c r="D3" s="32" t="s">
        <v>30</v>
      </c>
      <c r="E3" s="32" t="s">
        <v>30</v>
      </c>
      <c r="F3" s="32" t="s">
        <v>30</v>
      </c>
      <c r="G3" s="32" t="s">
        <v>30</v>
      </c>
      <c r="H3" s="32"/>
      <c r="I3" s="32" t="s">
        <v>30</v>
      </c>
      <c r="J3" s="32"/>
      <c r="K3" s="32"/>
      <c r="L3" s="32"/>
      <c r="M3" s="32"/>
      <c r="N3" s="32"/>
      <c r="O3" s="32"/>
      <c r="P3" s="32" t="s">
        <v>30</v>
      </c>
      <c r="Q3" s="32"/>
      <c r="R3" s="32" t="s">
        <v>30</v>
      </c>
    </row>
    <row r="4" spans="1:18" ht="18">
      <c r="A4" s="32" t="s">
        <v>160</v>
      </c>
      <c r="B4" s="56" t="s">
        <v>173</v>
      </c>
      <c r="C4" s="56" t="s">
        <v>174</v>
      </c>
      <c r="D4" s="32" t="s">
        <v>30</v>
      </c>
      <c r="E4" s="32" t="s">
        <v>30</v>
      </c>
      <c r="F4" s="56" t="s">
        <v>30</v>
      </c>
      <c r="G4" s="56" t="s">
        <v>30</v>
      </c>
      <c r="H4" s="56"/>
      <c r="I4" s="56" t="s">
        <v>30</v>
      </c>
      <c r="J4" s="56"/>
      <c r="K4" s="56"/>
      <c r="L4" s="56"/>
      <c r="M4" s="56"/>
      <c r="N4" s="56"/>
      <c r="O4" s="56"/>
      <c r="P4" s="56" t="s">
        <v>30</v>
      </c>
      <c r="Q4" s="56"/>
      <c r="R4" s="56" t="s">
        <v>30</v>
      </c>
    </row>
    <row r="5" spans="1:18">
      <c r="A5" s="32" t="s">
        <v>160</v>
      </c>
      <c r="B5" s="56" t="s">
        <v>175</v>
      </c>
      <c r="C5" s="56" t="s">
        <v>176</v>
      </c>
      <c r="D5" s="32" t="s">
        <v>30</v>
      </c>
      <c r="E5" s="32" t="s">
        <v>30</v>
      </c>
      <c r="F5" s="56"/>
      <c r="G5" s="56" t="s">
        <v>30</v>
      </c>
      <c r="H5" s="56"/>
      <c r="I5" s="56" t="s">
        <v>30</v>
      </c>
      <c r="J5" s="56"/>
      <c r="K5" s="56"/>
      <c r="L5" s="56"/>
      <c r="M5" s="56"/>
      <c r="N5" s="56"/>
      <c r="O5" s="56"/>
      <c r="P5" s="56" t="s">
        <v>30</v>
      </c>
      <c r="Q5" s="56"/>
      <c r="R5" s="56" t="s">
        <v>30</v>
      </c>
    </row>
    <row r="6" spans="1:18">
      <c r="A6" s="32" t="s">
        <v>160</v>
      </c>
      <c r="B6" s="56" t="s">
        <v>177</v>
      </c>
      <c r="C6" s="56" t="s">
        <v>178</v>
      </c>
      <c r="D6" s="32" t="s">
        <v>30</v>
      </c>
      <c r="E6" s="32" t="s">
        <v>30</v>
      </c>
      <c r="F6" s="56" t="s">
        <v>30</v>
      </c>
      <c r="G6" s="56" t="s">
        <v>30</v>
      </c>
      <c r="H6" s="56"/>
      <c r="I6" s="56" t="s">
        <v>30</v>
      </c>
      <c r="J6" s="56"/>
      <c r="K6" s="56"/>
      <c r="L6" s="56" t="s">
        <v>30</v>
      </c>
      <c r="M6" s="56"/>
      <c r="N6" s="56"/>
      <c r="O6" s="56"/>
      <c r="P6" s="56" t="s">
        <v>30</v>
      </c>
      <c r="Q6" s="56"/>
      <c r="R6" s="56" t="s">
        <v>30</v>
      </c>
    </row>
    <row r="7" spans="1:18">
      <c r="A7" s="32" t="s">
        <v>160</v>
      </c>
      <c r="B7" s="56" t="s">
        <v>179</v>
      </c>
      <c r="C7" s="56" t="s">
        <v>180</v>
      </c>
      <c r="D7" s="32" t="s">
        <v>30</v>
      </c>
      <c r="E7" s="32" t="s">
        <v>30</v>
      </c>
      <c r="F7" s="56"/>
      <c r="G7" s="56" t="s">
        <v>30</v>
      </c>
      <c r="H7" s="56"/>
      <c r="I7" s="56" t="s">
        <v>30</v>
      </c>
      <c r="J7" s="56"/>
      <c r="K7" s="56"/>
      <c r="L7" s="56"/>
      <c r="M7" s="56"/>
      <c r="N7" s="56"/>
      <c r="O7" s="56"/>
      <c r="P7" s="56" t="s">
        <v>30</v>
      </c>
      <c r="Q7" s="56"/>
      <c r="R7" s="56" t="s">
        <v>30</v>
      </c>
    </row>
    <row r="8" spans="1:18">
      <c r="A8" s="32" t="s">
        <v>160</v>
      </c>
      <c r="B8" s="56" t="s">
        <v>181</v>
      </c>
      <c r="C8" s="56" t="s">
        <v>182</v>
      </c>
      <c r="D8" s="32" t="s">
        <v>30</v>
      </c>
      <c r="E8" s="32" t="s">
        <v>30</v>
      </c>
      <c r="F8" s="56"/>
      <c r="G8" s="56" t="s">
        <v>30</v>
      </c>
      <c r="H8" s="56"/>
      <c r="I8" s="56" t="s">
        <v>30</v>
      </c>
      <c r="J8" s="56"/>
      <c r="K8" s="56"/>
      <c r="L8" s="56"/>
      <c r="M8" s="56"/>
      <c r="N8" s="56"/>
      <c r="O8" s="56"/>
      <c r="P8" s="56" t="s">
        <v>30</v>
      </c>
      <c r="Q8" s="56"/>
      <c r="R8" s="56" t="s">
        <v>30</v>
      </c>
    </row>
    <row r="9" spans="1:18" ht="18">
      <c r="A9" s="32" t="s">
        <v>160</v>
      </c>
      <c r="B9" s="56" t="s">
        <v>183</v>
      </c>
      <c r="C9" s="56" t="s">
        <v>184</v>
      </c>
      <c r="D9" s="32" t="s">
        <v>30</v>
      </c>
      <c r="E9" s="32" t="s">
        <v>30</v>
      </c>
      <c r="F9" s="56"/>
      <c r="G9" s="56" t="s">
        <v>30</v>
      </c>
      <c r="H9" s="56"/>
      <c r="I9" s="56" t="s">
        <v>30</v>
      </c>
      <c r="J9" s="56"/>
      <c r="K9" s="56"/>
      <c r="L9" s="56"/>
      <c r="M9" s="56"/>
      <c r="N9" s="56"/>
      <c r="O9" s="56"/>
      <c r="P9" s="56" t="s">
        <v>30</v>
      </c>
      <c r="Q9" s="56"/>
      <c r="R9" s="56" t="s">
        <v>30</v>
      </c>
    </row>
    <row r="10" spans="1:18">
      <c r="A10" s="32" t="s">
        <v>160</v>
      </c>
      <c r="B10" s="56" t="s">
        <v>185</v>
      </c>
      <c r="C10" s="56" t="s">
        <v>186</v>
      </c>
      <c r="D10" s="32" t="s">
        <v>30</v>
      </c>
      <c r="E10" s="32" t="s">
        <v>30</v>
      </c>
      <c r="F10" s="56" t="s">
        <v>30</v>
      </c>
      <c r="G10" s="56" t="s">
        <v>30</v>
      </c>
      <c r="H10" s="56"/>
      <c r="I10" s="56" t="s">
        <v>30</v>
      </c>
      <c r="J10" s="56"/>
      <c r="K10" s="56"/>
      <c r="L10" s="56"/>
      <c r="M10" s="56"/>
      <c r="N10" s="56"/>
      <c r="O10" s="56"/>
      <c r="P10" s="56" t="s">
        <v>30</v>
      </c>
      <c r="Q10" s="56"/>
      <c r="R10" s="56" t="s">
        <v>30</v>
      </c>
    </row>
    <row r="11" spans="1:18" ht="18">
      <c r="A11" s="32" t="s">
        <v>160</v>
      </c>
      <c r="B11" s="56" t="s">
        <v>187</v>
      </c>
      <c r="C11" s="56" t="s">
        <v>188</v>
      </c>
      <c r="D11" s="32" t="s">
        <v>30</v>
      </c>
      <c r="E11" s="32" t="s">
        <v>30</v>
      </c>
      <c r="F11" s="56"/>
      <c r="G11" s="56" t="s">
        <v>30</v>
      </c>
      <c r="H11" s="56"/>
      <c r="I11" s="56" t="s">
        <v>30</v>
      </c>
      <c r="J11" s="56"/>
      <c r="K11" s="56"/>
      <c r="L11" s="56"/>
      <c r="M11" s="56"/>
      <c r="N11" s="56"/>
      <c r="O11" s="56"/>
      <c r="P11" s="56" t="s">
        <v>30</v>
      </c>
      <c r="Q11" s="56"/>
      <c r="R11" s="56" t="s">
        <v>30</v>
      </c>
    </row>
    <row r="12" spans="1:18" ht="18">
      <c r="A12" s="32" t="s">
        <v>160</v>
      </c>
      <c r="B12" s="56" t="s">
        <v>189</v>
      </c>
      <c r="C12" s="56" t="s">
        <v>190</v>
      </c>
      <c r="D12" s="32" t="s">
        <v>30</v>
      </c>
      <c r="E12" s="32" t="s">
        <v>30</v>
      </c>
      <c r="F12" s="56"/>
      <c r="G12" s="56" t="s">
        <v>30</v>
      </c>
      <c r="H12" s="56"/>
      <c r="I12" s="56" t="s">
        <v>30</v>
      </c>
      <c r="J12" s="56"/>
      <c r="K12" s="56"/>
      <c r="L12" s="56"/>
      <c r="M12" s="56"/>
      <c r="N12" s="56"/>
      <c r="O12" s="56"/>
      <c r="P12" s="56" t="s">
        <v>30</v>
      </c>
      <c r="Q12" s="56"/>
      <c r="R12" s="56" t="s">
        <v>30</v>
      </c>
    </row>
    <row r="13" spans="1:18" ht="18">
      <c r="A13" s="32" t="s">
        <v>160</v>
      </c>
      <c r="B13" s="32" t="s">
        <v>193</v>
      </c>
      <c r="C13" s="32" t="s">
        <v>194</v>
      </c>
      <c r="D13" s="32" t="s">
        <v>30</v>
      </c>
      <c r="E13" s="32" t="s">
        <v>30</v>
      </c>
      <c r="F13" s="56"/>
      <c r="G13" s="56" t="s">
        <v>30</v>
      </c>
      <c r="H13" s="56"/>
      <c r="I13" s="56" t="s">
        <v>30</v>
      </c>
      <c r="J13" s="56"/>
      <c r="K13" s="56"/>
      <c r="L13" s="56"/>
      <c r="M13" s="56"/>
      <c r="N13" s="56"/>
      <c r="O13" s="56"/>
      <c r="P13" s="56" t="s">
        <v>30</v>
      </c>
      <c r="Q13" s="56"/>
      <c r="R13" s="56" t="s">
        <v>30</v>
      </c>
    </row>
    <row r="14" spans="1:18">
      <c r="A14" s="32" t="s">
        <v>160</v>
      </c>
      <c r="B14" s="56" t="s">
        <v>195</v>
      </c>
      <c r="C14" s="56" t="s">
        <v>196</v>
      </c>
      <c r="D14" s="32" t="s">
        <v>30</v>
      </c>
      <c r="E14" s="32" t="s">
        <v>30</v>
      </c>
      <c r="F14" s="56"/>
      <c r="G14" s="56" t="s">
        <v>30</v>
      </c>
      <c r="H14" s="56"/>
      <c r="I14" s="56" t="s">
        <v>30</v>
      </c>
      <c r="J14" s="56"/>
      <c r="K14" s="56"/>
      <c r="L14" s="56"/>
      <c r="M14" s="56"/>
      <c r="N14" s="56"/>
      <c r="O14" s="56"/>
      <c r="P14" s="56" t="s">
        <v>30</v>
      </c>
      <c r="Q14" s="56"/>
      <c r="R14" s="56" t="s">
        <v>30</v>
      </c>
    </row>
    <row r="15" spans="1:18" ht="18">
      <c r="A15" s="35" t="s">
        <v>160</v>
      </c>
      <c r="B15" s="35" t="s">
        <v>199</v>
      </c>
      <c r="C15" s="35" t="s">
        <v>200</v>
      </c>
      <c r="D15" s="35" t="s">
        <v>30</v>
      </c>
      <c r="E15" s="35" t="s">
        <v>30</v>
      </c>
      <c r="F15" s="137"/>
      <c r="G15" s="137" t="s">
        <v>30</v>
      </c>
      <c r="H15" s="137"/>
      <c r="I15" s="137" t="s">
        <v>30</v>
      </c>
      <c r="J15" s="137"/>
      <c r="K15" s="137"/>
      <c r="L15" s="137"/>
      <c r="M15" s="137"/>
      <c r="N15" s="137"/>
      <c r="O15" s="137"/>
      <c r="P15" s="137" t="s">
        <v>30</v>
      </c>
      <c r="Q15" s="137"/>
      <c r="R15" s="137" t="s">
        <v>30</v>
      </c>
    </row>
    <row r="16" spans="1:18">
      <c r="A16" s="32"/>
      <c r="B16" s="33">
        <f>COUNTA(B3:B15)</f>
        <v>13</v>
      </c>
      <c r="C16" s="61"/>
      <c r="D16" s="33">
        <f t="shared" ref="D16:R16" si="0">COUNTIF(D3:D15,"Yes")</f>
        <v>13</v>
      </c>
      <c r="E16" s="33">
        <f t="shared" si="0"/>
        <v>13</v>
      </c>
      <c r="F16" s="33">
        <f t="shared" si="0"/>
        <v>4</v>
      </c>
      <c r="G16" s="33">
        <f t="shared" si="0"/>
        <v>13</v>
      </c>
      <c r="H16" s="33">
        <f t="shared" si="0"/>
        <v>0</v>
      </c>
      <c r="I16" s="33">
        <f t="shared" si="0"/>
        <v>13</v>
      </c>
      <c r="J16" s="33">
        <f t="shared" si="0"/>
        <v>0</v>
      </c>
      <c r="K16" s="33">
        <f t="shared" si="0"/>
        <v>0</v>
      </c>
      <c r="L16" s="33">
        <f t="shared" si="0"/>
        <v>1</v>
      </c>
      <c r="M16" s="33">
        <f t="shared" si="0"/>
        <v>0</v>
      </c>
      <c r="N16" s="33">
        <f t="shared" si="0"/>
        <v>0</v>
      </c>
      <c r="O16" s="33">
        <f t="shared" si="0"/>
        <v>0</v>
      </c>
      <c r="P16" s="33">
        <f t="shared" si="0"/>
        <v>13</v>
      </c>
      <c r="Q16" s="33">
        <f t="shared" si="0"/>
        <v>0</v>
      </c>
      <c r="R16" s="33">
        <f t="shared" si="0"/>
        <v>13</v>
      </c>
    </row>
    <row r="17" spans="1:18">
      <c r="A17" s="32"/>
      <c r="B17" s="47"/>
      <c r="C17" s="32"/>
      <c r="D17" s="32"/>
      <c r="E17" s="32"/>
      <c r="F17" s="32"/>
      <c r="G17" s="32"/>
      <c r="H17" s="32"/>
      <c r="I17" s="32"/>
      <c r="J17" s="32"/>
      <c r="K17" s="32"/>
      <c r="L17" s="32"/>
      <c r="M17" s="32"/>
      <c r="N17" s="32"/>
      <c r="O17" s="32"/>
      <c r="P17" s="32"/>
      <c r="Q17" s="32"/>
      <c r="R17" s="32"/>
    </row>
    <row r="18" spans="1:18" ht="18">
      <c r="A18" s="32" t="s">
        <v>201</v>
      </c>
      <c r="B18" s="32" t="s">
        <v>215</v>
      </c>
      <c r="C18" s="32" t="s">
        <v>216</v>
      </c>
      <c r="D18" s="32" t="s">
        <v>30</v>
      </c>
      <c r="E18" s="32" t="s">
        <v>30</v>
      </c>
      <c r="F18" s="56"/>
      <c r="G18" s="56" t="s">
        <v>30</v>
      </c>
      <c r="H18" s="56"/>
      <c r="I18" s="56" t="s">
        <v>30</v>
      </c>
      <c r="J18" s="56"/>
      <c r="K18" s="56"/>
      <c r="L18" s="56"/>
      <c r="M18" s="56"/>
      <c r="N18" s="56" t="s">
        <v>30</v>
      </c>
      <c r="O18" s="56"/>
      <c r="P18" s="56"/>
      <c r="Q18" s="56"/>
      <c r="R18" s="56"/>
    </row>
    <row r="19" spans="1:18">
      <c r="A19" s="32" t="s">
        <v>201</v>
      </c>
      <c r="B19" s="32" t="s">
        <v>217</v>
      </c>
      <c r="C19" s="32" t="s">
        <v>218</v>
      </c>
      <c r="D19" s="32" t="s">
        <v>30</v>
      </c>
      <c r="E19" s="32" t="s">
        <v>30</v>
      </c>
      <c r="F19" s="56"/>
      <c r="G19" s="56" t="s">
        <v>30</v>
      </c>
      <c r="H19" s="56"/>
      <c r="I19" s="56" t="s">
        <v>30</v>
      </c>
      <c r="J19" s="56"/>
      <c r="K19" s="56"/>
      <c r="L19" s="56"/>
      <c r="M19" s="56"/>
      <c r="N19" s="56" t="s">
        <v>30</v>
      </c>
      <c r="O19" s="56"/>
      <c r="P19" s="56"/>
      <c r="Q19" s="56"/>
      <c r="R19" s="56"/>
    </row>
    <row r="20" spans="1:18">
      <c r="A20" s="32" t="s">
        <v>201</v>
      </c>
      <c r="B20" s="32" t="s">
        <v>225</v>
      </c>
      <c r="C20" s="32" t="s">
        <v>226</v>
      </c>
      <c r="D20" s="32" t="s">
        <v>30</v>
      </c>
      <c r="E20" s="32" t="s">
        <v>30</v>
      </c>
      <c r="F20" s="56"/>
      <c r="G20" s="56" t="s">
        <v>30</v>
      </c>
      <c r="H20" s="56"/>
      <c r="I20" s="56" t="s">
        <v>30</v>
      </c>
      <c r="J20" s="56"/>
      <c r="K20" s="56"/>
      <c r="L20" s="56"/>
      <c r="M20" s="56"/>
      <c r="N20" s="56" t="s">
        <v>30</v>
      </c>
      <c r="O20" s="56" t="s">
        <v>30</v>
      </c>
      <c r="P20" s="56"/>
      <c r="Q20" s="56"/>
      <c r="R20" s="56"/>
    </row>
    <row r="21" spans="1:18">
      <c r="A21" s="32" t="s">
        <v>201</v>
      </c>
      <c r="B21" s="32" t="s">
        <v>227</v>
      </c>
      <c r="C21" s="32" t="s">
        <v>228</v>
      </c>
      <c r="D21" s="32" t="s">
        <v>30</v>
      </c>
      <c r="E21" s="32" t="s">
        <v>30</v>
      </c>
      <c r="F21" s="56"/>
      <c r="G21" s="56" t="s">
        <v>30</v>
      </c>
      <c r="H21" s="56"/>
      <c r="I21" s="56" t="s">
        <v>30</v>
      </c>
      <c r="J21" s="56"/>
      <c r="K21" s="56"/>
      <c r="L21" s="56"/>
      <c r="M21" s="56"/>
      <c r="N21" s="56" t="s">
        <v>30</v>
      </c>
      <c r="O21" s="56"/>
      <c r="P21" s="56" t="s">
        <v>30</v>
      </c>
      <c r="Q21" s="56" t="s">
        <v>30</v>
      </c>
      <c r="R21" s="56"/>
    </row>
    <row r="22" spans="1:18">
      <c r="A22" s="32" t="s">
        <v>201</v>
      </c>
      <c r="B22" s="32" t="s">
        <v>241</v>
      </c>
      <c r="C22" s="32" t="s">
        <v>242</v>
      </c>
      <c r="D22" s="32" t="s">
        <v>30</v>
      </c>
      <c r="E22" s="32" t="s">
        <v>30</v>
      </c>
      <c r="F22" s="56"/>
      <c r="G22" s="56" t="s">
        <v>30</v>
      </c>
      <c r="H22" s="56"/>
      <c r="I22" s="56" t="s">
        <v>30</v>
      </c>
      <c r="J22" s="56"/>
      <c r="K22" s="56"/>
      <c r="L22" s="56"/>
      <c r="M22" s="56"/>
      <c r="N22" s="56" t="s">
        <v>30</v>
      </c>
      <c r="O22" s="56"/>
      <c r="P22" s="56"/>
      <c r="Q22" s="56"/>
      <c r="R22" s="56"/>
    </row>
    <row r="23" spans="1:18" ht="18">
      <c r="A23" s="32" t="s">
        <v>201</v>
      </c>
      <c r="B23" s="32" t="s">
        <v>243</v>
      </c>
      <c r="C23" s="32" t="s">
        <v>244</v>
      </c>
      <c r="D23" s="32" t="s">
        <v>30</v>
      </c>
      <c r="E23" s="32" t="s">
        <v>30</v>
      </c>
      <c r="F23" s="56"/>
      <c r="G23" s="56" t="s">
        <v>30</v>
      </c>
      <c r="H23" s="56"/>
      <c r="I23" s="56" t="s">
        <v>30</v>
      </c>
      <c r="J23" s="56"/>
      <c r="K23" s="56"/>
      <c r="L23" s="56"/>
      <c r="M23" s="56" t="s">
        <v>30</v>
      </c>
      <c r="N23" s="56"/>
      <c r="O23" s="56"/>
      <c r="P23" s="56"/>
      <c r="Q23" s="56" t="s">
        <v>30</v>
      </c>
      <c r="R23" s="56"/>
    </row>
    <row r="24" spans="1:18">
      <c r="A24" s="32" t="s">
        <v>201</v>
      </c>
      <c r="B24" s="32" t="s">
        <v>245</v>
      </c>
      <c r="C24" s="32" t="s">
        <v>246</v>
      </c>
      <c r="D24" s="32" t="s">
        <v>30</v>
      </c>
      <c r="E24" s="32" t="s">
        <v>30</v>
      </c>
      <c r="F24" s="56"/>
      <c r="G24" s="56" t="s">
        <v>30</v>
      </c>
      <c r="H24" s="56"/>
      <c r="I24" s="56" t="s">
        <v>30</v>
      </c>
      <c r="J24" s="56"/>
      <c r="K24" s="56"/>
      <c r="L24" s="56"/>
      <c r="M24" s="56"/>
      <c r="N24" s="56"/>
      <c r="O24" s="56"/>
      <c r="P24" s="56"/>
      <c r="Q24" s="56"/>
      <c r="R24" s="56"/>
    </row>
    <row r="25" spans="1:18">
      <c r="A25" s="32" t="s">
        <v>201</v>
      </c>
      <c r="B25" s="32" t="s">
        <v>251</v>
      </c>
      <c r="C25" s="32" t="s">
        <v>252</v>
      </c>
      <c r="D25" s="32" t="s">
        <v>30</v>
      </c>
      <c r="E25" s="32" t="s">
        <v>30</v>
      </c>
      <c r="F25" s="56"/>
      <c r="G25" s="56" t="s">
        <v>30</v>
      </c>
      <c r="H25" s="56"/>
      <c r="I25" s="56" t="s">
        <v>30</v>
      </c>
      <c r="J25" s="56"/>
      <c r="K25" s="56"/>
      <c r="L25" s="56"/>
      <c r="M25" s="56"/>
      <c r="N25" s="56" t="s">
        <v>30</v>
      </c>
      <c r="O25" s="56"/>
      <c r="P25" s="56" t="s">
        <v>30</v>
      </c>
      <c r="Q25" s="56" t="s">
        <v>30</v>
      </c>
      <c r="R25" s="56"/>
    </row>
    <row r="26" spans="1:18" ht="18">
      <c r="A26" s="35" t="s">
        <v>201</v>
      </c>
      <c r="B26" s="35" t="s">
        <v>255</v>
      </c>
      <c r="C26" s="35" t="s">
        <v>256</v>
      </c>
      <c r="D26" s="35" t="s">
        <v>30</v>
      </c>
      <c r="E26" s="35" t="s">
        <v>30</v>
      </c>
      <c r="F26" s="137"/>
      <c r="G26" s="137" t="s">
        <v>30</v>
      </c>
      <c r="H26" s="137"/>
      <c r="I26" s="137" t="s">
        <v>30</v>
      </c>
      <c r="J26" s="137"/>
      <c r="K26" s="137"/>
      <c r="L26" s="137" t="s">
        <v>30</v>
      </c>
      <c r="M26" s="137" t="s">
        <v>30</v>
      </c>
      <c r="N26" s="137" t="s">
        <v>30</v>
      </c>
      <c r="O26" s="137"/>
      <c r="P26" s="137" t="s">
        <v>30</v>
      </c>
      <c r="Q26" s="137" t="s">
        <v>30</v>
      </c>
      <c r="R26" s="137"/>
    </row>
    <row r="27" spans="1:18">
      <c r="A27" s="32"/>
      <c r="B27" s="33">
        <f>COUNTA(B18:B26)</f>
        <v>9</v>
      </c>
      <c r="C27" s="61"/>
      <c r="D27" s="33">
        <f t="shared" ref="D27:R27" si="1">COUNTIF(D18:D26,"Yes")</f>
        <v>9</v>
      </c>
      <c r="E27" s="33">
        <f t="shared" si="1"/>
        <v>9</v>
      </c>
      <c r="F27" s="33">
        <f t="shared" si="1"/>
        <v>0</v>
      </c>
      <c r="G27" s="33">
        <f t="shared" si="1"/>
        <v>9</v>
      </c>
      <c r="H27" s="33">
        <f t="shared" si="1"/>
        <v>0</v>
      </c>
      <c r="I27" s="33">
        <f t="shared" si="1"/>
        <v>9</v>
      </c>
      <c r="J27" s="33">
        <f t="shared" si="1"/>
        <v>0</v>
      </c>
      <c r="K27" s="33">
        <f t="shared" si="1"/>
        <v>0</v>
      </c>
      <c r="L27" s="33">
        <f t="shared" si="1"/>
        <v>1</v>
      </c>
      <c r="M27" s="33">
        <f t="shared" si="1"/>
        <v>2</v>
      </c>
      <c r="N27" s="33">
        <f t="shared" si="1"/>
        <v>7</v>
      </c>
      <c r="O27" s="33">
        <f t="shared" si="1"/>
        <v>1</v>
      </c>
      <c r="P27" s="33">
        <f t="shared" si="1"/>
        <v>3</v>
      </c>
      <c r="Q27" s="33">
        <f t="shared" si="1"/>
        <v>4</v>
      </c>
      <c r="R27" s="33">
        <f t="shared" si="1"/>
        <v>0</v>
      </c>
    </row>
    <row r="28" spans="1:18">
      <c r="A28" s="48"/>
      <c r="B28" s="48"/>
      <c r="C28" s="91"/>
      <c r="D28" s="48"/>
      <c r="E28" s="48"/>
      <c r="F28" s="48"/>
      <c r="G28" s="48"/>
      <c r="H28" s="48"/>
      <c r="I28" s="48"/>
      <c r="J28" s="48"/>
      <c r="K28" s="48"/>
      <c r="L28" s="48"/>
      <c r="M28" s="48"/>
      <c r="N28" s="48"/>
      <c r="O28" s="48"/>
      <c r="P28" s="48"/>
      <c r="Q28" s="48"/>
      <c r="R28" s="48"/>
    </row>
    <row r="29" spans="1:18">
      <c r="A29" s="32" t="s">
        <v>257</v>
      </c>
      <c r="B29" s="32" t="s">
        <v>258</v>
      </c>
      <c r="C29" s="32" t="s">
        <v>259</v>
      </c>
      <c r="D29" s="32" t="s">
        <v>30</v>
      </c>
      <c r="E29" s="32" t="s">
        <v>30</v>
      </c>
      <c r="F29" s="56"/>
      <c r="G29" s="56"/>
      <c r="H29" s="56"/>
      <c r="I29" s="56"/>
      <c r="J29" s="56"/>
      <c r="K29" s="56"/>
      <c r="L29" s="56"/>
      <c r="M29" s="56"/>
      <c r="N29" s="56"/>
      <c r="O29" s="56"/>
      <c r="P29" s="56"/>
      <c r="Q29" s="56"/>
      <c r="R29" s="56" t="s">
        <v>30</v>
      </c>
    </row>
    <row r="30" spans="1:18">
      <c r="A30" s="32" t="s">
        <v>257</v>
      </c>
      <c r="B30" s="32" t="s">
        <v>260</v>
      </c>
      <c r="C30" s="32" t="s">
        <v>261</v>
      </c>
      <c r="D30" s="32" t="s">
        <v>30</v>
      </c>
      <c r="E30" s="32" t="s">
        <v>30</v>
      </c>
      <c r="F30" s="56"/>
      <c r="G30" s="56"/>
      <c r="H30" s="56"/>
      <c r="I30" s="56"/>
      <c r="J30" s="56"/>
      <c r="K30" s="56"/>
      <c r="L30" s="56"/>
      <c r="M30" s="56"/>
      <c r="N30" s="56"/>
      <c r="O30" s="56"/>
      <c r="P30" s="56"/>
      <c r="Q30" s="56"/>
      <c r="R30" s="56" t="s">
        <v>30</v>
      </c>
    </row>
    <row r="31" spans="1:18">
      <c r="A31" s="32" t="s">
        <v>257</v>
      </c>
      <c r="B31" s="32" t="s">
        <v>262</v>
      </c>
      <c r="C31" s="32" t="s">
        <v>263</v>
      </c>
      <c r="D31" s="32" t="s">
        <v>30</v>
      </c>
      <c r="E31" s="32" t="s">
        <v>30</v>
      </c>
      <c r="F31" s="56"/>
      <c r="G31" s="56"/>
      <c r="H31" s="56"/>
      <c r="I31" s="56"/>
      <c r="J31" s="56"/>
      <c r="K31" s="56"/>
      <c r="L31" s="56"/>
      <c r="M31" s="56"/>
      <c r="N31" s="56"/>
      <c r="O31" s="56"/>
      <c r="P31" s="56"/>
      <c r="Q31" s="56"/>
      <c r="R31" s="56" t="s">
        <v>30</v>
      </c>
    </row>
    <row r="32" spans="1:18">
      <c r="A32" s="32" t="s">
        <v>257</v>
      </c>
      <c r="B32" s="32" t="s">
        <v>264</v>
      </c>
      <c r="C32" s="32" t="s">
        <v>265</v>
      </c>
      <c r="D32" s="32" t="s">
        <v>30</v>
      </c>
      <c r="E32" s="32" t="s">
        <v>30</v>
      </c>
      <c r="F32" s="56"/>
      <c r="G32" s="56"/>
      <c r="H32" s="56"/>
      <c r="I32" s="56"/>
      <c r="J32" s="56"/>
      <c r="K32" s="56"/>
      <c r="L32" s="56"/>
      <c r="M32" s="56"/>
      <c r="N32" s="56"/>
      <c r="O32" s="56"/>
      <c r="P32" s="56"/>
      <c r="Q32" s="56"/>
      <c r="R32" s="56" t="s">
        <v>30</v>
      </c>
    </row>
    <row r="33" spans="1:18">
      <c r="A33" s="32" t="s">
        <v>257</v>
      </c>
      <c r="B33" s="32" t="s">
        <v>266</v>
      </c>
      <c r="C33" s="32" t="s">
        <v>267</v>
      </c>
      <c r="D33" s="32" t="s">
        <v>30</v>
      </c>
      <c r="E33" s="32" t="s">
        <v>30</v>
      </c>
      <c r="F33" s="56"/>
      <c r="G33" s="56"/>
      <c r="H33" s="56"/>
      <c r="I33" s="56"/>
      <c r="J33" s="56"/>
      <c r="K33" s="56"/>
      <c r="L33" s="56"/>
      <c r="M33" s="56"/>
      <c r="N33" s="56"/>
      <c r="O33" s="56"/>
      <c r="P33" s="56"/>
      <c r="Q33" s="56"/>
      <c r="R33" s="56" t="s">
        <v>30</v>
      </c>
    </row>
    <row r="34" spans="1:18">
      <c r="A34" s="32" t="s">
        <v>257</v>
      </c>
      <c r="B34" s="32" t="s">
        <v>268</v>
      </c>
      <c r="C34" s="32" t="s">
        <v>269</v>
      </c>
      <c r="D34" s="32" t="s">
        <v>30</v>
      </c>
      <c r="E34" s="32" t="s">
        <v>30</v>
      </c>
      <c r="F34" s="56"/>
      <c r="G34" s="56"/>
      <c r="H34" s="56"/>
      <c r="I34" s="56"/>
      <c r="J34" s="56"/>
      <c r="K34" s="56"/>
      <c r="L34" s="56"/>
      <c r="M34" s="56"/>
      <c r="N34" s="56"/>
      <c r="O34" s="56"/>
      <c r="P34" s="56"/>
      <c r="Q34" s="56"/>
      <c r="R34" s="56" t="s">
        <v>30</v>
      </c>
    </row>
    <row r="35" spans="1:18" ht="18">
      <c r="A35" s="32" t="s">
        <v>257</v>
      </c>
      <c r="B35" s="32" t="s">
        <v>270</v>
      </c>
      <c r="C35" s="32" t="s">
        <v>271</v>
      </c>
      <c r="D35" s="32" t="s">
        <v>30</v>
      </c>
      <c r="E35" s="32" t="s">
        <v>30</v>
      </c>
      <c r="F35" s="56"/>
      <c r="G35" s="56"/>
      <c r="H35" s="56"/>
      <c r="I35" s="56"/>
      <c r="J35" s="56"/>
      <c r="K35" s="56"/>
      <c r="L35" s="56"/>
      <c r="M35" s="56"/>
      <c r="N35" s="56"/>
      <c r="O35" s="56"/>
      <c r="P35" s="56"/>
      <c r="Q35" s="56"/>
      <c r="R35" s="56" t="s">
        <v>30</v>
      </c>
    </row>
    <row r="36" spans="1:18">
      <c r="A36" s="32" t="s">
        <v>257</v>
      </c>
      <c r="B36" s="32" t="s">
        <v>274</v>
      </c>
      <c r="C36" s="32" t="s">
        <v>275</v>
      </c>
      <c r="D36" s="32" t="s">
        <v>30</v>
      </c>
      <c r="E36" s="32" t="s">
        <v>30</v>
      </c>
      <c r="F36" s="56"/>
      <c r="G36" s="56"/>
      <c r="H36" s="56"/>
      <c r="I36" s="56"/>
      <c r="J36" s="56"/>
      <c r="K36" s="56"/>
      <c r="L36" s="56"/>
      <c r="M36" s="56"/>
      <c r="N36" s="56"/>
      <c r="O36" s="56"/>
      <c r="P36" s="56"/>
      <c r="Q36" s="56"/>
      <c r="R36" s="56" t="s">
        <v>30</v>
      </c>
    </row>
    <row r="37" spans="1:18">
      <c r="A37" s="32" t="s">
        <v>257</v>
      </c>
      <c r="B37" s="32" t="s">
        <v>276</v>
      </c>
      <c r="C37" s="32" t="s">
        <v>277</v>
      </c>
      <c r="D37" s="32" t="s">
        <v>30</v>
      </c>
      <c r="E37" s="32" t="s">
        <v>30</v>
      </c>
      <c r="F37" s="56"/>
      <c r="G37" s="56"/>
      <c r="H37" s="56"/>
      <c r="I37" s="56"/>
      <c r="J37" s="56"/>
      <c r="K37" s="56"/>
      <c r="L37" s="56"/>
      <c r="M37" s="56"/>
      <c r="N37" s="56"/>
      <c r="O37" s="56"/>
      <c r="P37" s="56"/>
      <c r="Q37" s="56"/>
      <c r="R37" s="56" t="s">
        <v>30</v>
      </c>
    </row>
    <row r="38" spans="1:18">
      <c r="A38" s="32" t="s">
        <v>257</v>
      </c>
      <c r="B38" s="32" t="s">
        <v>280</v>
      </c>
      <c r="C38" s="32" t="s">
        <v>281</v>
      </c>
      <c r="D38" s="32" t="s">
        <v>30</v>
      </c>
      <c r="E38" s="32" t="s">
        <v>30</v>
      </c>
      <c r="F38" s="56"/>
      <c r="G38" s="56"/>
      <c r="H38" s="56"/>
      <c r="I38" s="56"/>
      <c r="J38" s="56"/>
      <c r="K38" s="56"/>
      <c r="L38" s="56"/>
      <c r="M38" s="56"/>
      <c r="N38" s="56"/>
      <c r="O38" s="56"/>
      <c r="P38" s="56"/>
      <c r="Q38" s="56"/>
      <c r="R38" s="56" t="s">
        <v>30</v>
      </c>
    </row>
    <row r="39" spans="1:18">
      <c r="A39" s="32" t="s">
        <v>257</v>
      </c>
      <c r="B39" s="32" t="s">
        <v>282</v>
      </c>
      <c r="C39" s="32" t="s">
        <v>283</v>
      </c>
      <c r="D39" s="32" t="s">
        <v>30</v>
      </c>
      <c r="E39" s="32" t="s">
        <v>30</v>
      </c>
      <c r="F39" s="56"/>
      <c r="G39" s="56"/>
      <c r="H39" s="56"/>
      <c r="I39" s="56"/>
      <c r="J39" s="56"/>
      <c r="K39" s="56"/>
      <c r="L39" s="56"/>
      <c r="M39" s="56"/>
      <c r="N39" s="56"/>
      <c r="O39" s="56"/>
      <c r="P39" s="56"/>
      <c r="Q39" s="56"/>
      <c r="R39" s="56" t="s">
        <v>30</v>
      </c>
    </row>
    <row r="40" spans="1:18">
      <c r="A40" s="32" t="s">
        <v>257</v>
      </c>
      <c r="B40" s="32" t="s">
        <v>284</v>
      </c>
      <c r="C40" s="32" t="s">
        <v>285</v>
      </c>
      <c r="D40" s="32" t="s">
        <v>30</v>
      </c>
      <c r="E40" s="32" t="s">
        <v>30</v>
      </c>
      <c r="F40" s="56"/>
      <c r="G40" s="56"/>
      <c r="H40" s="56"/>
      <c r="I40" s="56"/>
      <c r="J40" s="56"/>
      <c r="K40" s="56"/>
      <c r="L40" s="56"/>
      <c r="M40" s="56"/>
      <c r="N40" s="56"/>
      <c r="O40" s="56"/>
      <c r="P40" s="56"/>
      <c r="Q40" s="56"/>
      <c r="R40" s="56" t="s">
        <v>30</v>
      </c>
    </row>
    <row r="41" spans="1:18">
      <c r="A41" s="32" t="s">
        <v>257</v>
      </c>
      <c r="B41" s="32" t="s">
        <v>288</v>
      </c>
      <c r="C41" s="32" t="s">
        <v>289</v>
      </c>
      <c r="D41" s="32" t="s">
        <v>30</v>
      </c>
      <c r="E41" s="32" t="s">
        <v>30</v>
      </c>
      <c r="F41" s="56"/>
      <c r="G41" s="56"/>
      <c r="H41" s="56"/>
      <c r="I41" s="56"/>
      <c r="J41" s="56"/>
      <c r="K41" s="56"/>
      <c r="L41" s="56"/>
      <c r="M41" s="56"/>
      <c r="N41" s="56"/>
      <c r="O41" s="56"/>
      <c r="P41" s="56"/>
      <c r="Q41" s="56"/>
      <c r="R41" s="56" t="s">
        <v>30</v>
      </c>
    </row>
    <row r="42" spans="1:18">
      <c r="A42" s="32" t="s">
        <v>257</v>
      </c>
      <c r="B42" s="32" t="s">
        <v>290</v>
      </c>
      <c r="C42" s="32" t="s">
        <v>291</v>
      </c>
      <c r="D42" s="32" t="s">
        <v>30</v>
      </c>
      <c r="E42" s="32" t="s">
        <v>30</v>
      </c>
      <c r="F42" s="56"/>
      <c r="G42" s="56"/>
      <c r="H42" s="56"/>
      <c r="I42" s="56"/>
      <c r="J42" s="56"/>
      <c r="K42" s="56"/>
      <c r="L42" s="56"/>
      <c r="M42" s="56"/>
      <c r="N42" s="56"/>
      <c r="O42" s="56"/>
      <c r="P42" s="56"/>
      <c r="Q42" s="56"/>
      <c r="R42" s="56" t="s">
        <v>30</v>
      </c>
    </row>
    <row r="43" spans="1:18" ht="12.75" customHeight="1">
      <c r="A43" s="35" t="s">
        <v>257</v>
      </c>
      <c r="B43" s="35" t="s">
        <v>292</v>
      </c>
      <c r="C43" s="35" t="s">
        <v>293</v>
      </c>
      <c r="D43" s="35" t="s">
        <v>30</v>
      </c>
      <c r="E43" s="35" t="s">
        <v>30</v>
      </c>
      <c r="F43" s="137"/>
      <c r="G43" s="137"/>
      <c r="H43" s="137"/>
      <c r="I43" s="137"/>
      <c r="J43" s="137"/>
      <c r="K43" s="137"/>
      <c r="L43" s="137"/>
      <c r="M43" s="137"/>
      <c r="N43" s="137"/>
      <c r="O43" s="137"/>
      <c r="P43" s="137"/>
      <c r="Q43" s="137"/>
      <c r="R43" s="137" t="s">
        <v>30</v>
      </c>
    </row>
    <row r="44" spans="1:18">
      <c r="A44" s="32"/>
      <c r="B44" s="33">
        <f>COUNTA(B29:B43)</f>
        <v>15</v>
      </c>
      <c r="C44" s="129"/>
      <c r="D44" s="33">
        <f t="shared" ref="D44:R44" si="2">COUNTIF(D29:D43,"Yes")</f>
        <v>15</v>
      </c>
      <c r="E44" s="33">
        <f t="shared" si="2"/>
        <v>15</v>
      </c>
      <c r="F44" s="33">
        <f t="shared" si="2"/>
        <v>0</v>
      </c>
      <c r="G44" s="33">
        <f t="shared" si="2"/>
        <v>0</v>
      </c>
      <c r="H44" s="33">
        <f t="shared" si="2"/>
        <v>0</v>
      </c>
      <c r="I44" s="33">
        <f t="shared" si="2"/>
        <v>0</v>
      </c>
      <c r="J44" s="33">
        <f t="shared" si="2"/>
        <v>0</v>
      </c>
      <c r="K44" s="33">
        <f t="shared" si="2"/>
        <v>0</v>
      </c>
      <c r="L44" s="33">
        <f t="shared" si="2"/>
        <v>0</v>
      </c>
      <c r="M44" s="33">
        <f t="shared" si="2"/>
        <v>0</v>
      </c>
      <c r="N44" s="33">
        <f t="shared" si="2"/>
        <v>0</v>
      </c>
      <c r="O44" s="33">
        <f t="shared" si="2"/>
        <v>0</v>
      </c>
      <c r="P44" s="33">
        <f t="shared" si="2"/>
        <v>0</v>
      </c>
      <c r="Q44" s="33">
        <f t="shared" si="2"/>
        <v>0</v>
      </c>
      <c r="R44" s="33">
        <f t="shared" si="2"/>
        <v>15</v>
      </c>
    </row>
    <row r="45" spans="1:18">
      <c r="A45" s="48"/>
      <c r="B45" s="48"/>
      <c r="C45" s="91"/>
      <c r="D45" s="48"/>
      <c r="E45" s="48"/>
      <c r="F45" s="48"/>
      <c r="G45" s="48"/>
      <c r="H45" s="48"/>
      <c r="I45" s="48"/>
      <c r="J45" s="48"/>
      <c r="K45" s="48"/>
      <c r="L45" s="48"/>
      <c r="M45" s="48"/>
      <c r="N45" s="48"/>
      <c r="O45" s="48"/>
      <c r="P45" s="48"/>
      <c r="Q45" s="48"/>
      <c r="R45" s="48"/>
    </row>
    <row r="46" spans="1:18">
      <c r="A46" s="32" t="s">
        <v>296</v>
      </c>
      <c r="B46" s="32" t="s">
        <v>297</v>
      </c>
      <c r="C46" s="32" t="s">
        <v>298</v>
      </c>
      <c r="D46" s="32" t="s">
        <v>30</v>
      </c>
      <c r="E46" s="32" t="s">
        <v>30</v>
      </c>
      <c r="F46" s="56"/>
      <c r="G46" s="56"/>
      <c r="H46" s="56"/>
      <c r="I46" s="56"/>
      <c r="J46" s="56"/>
      <c r="K46" s="56"/>
      <c r="L46" s="56"/>
      <c r="M46" s="56"/>
      <c r="N46" s="56"/>
      <c r="O46" s="56"/>
      <c r="P46" s="56"/>
      <c r="Q46" s="56"/>
      <c r="R46" s="56" t="s">
        <v>30</v>
      </c>
    </row>
    <row r="47" spans="1:18">
      <c r="A47" s="32" t="s">
        <v>296</v>
      </c>
      <c r="B47" s="32" t="s">
        <v>301</v>
      </c>
      <c r="C47" s="32" t="s">
        <v>302</v>
      </c>
      <c r="D47" s="32" t="s">
        <v>30</v>
      </c>
      <c r="E47" s="32" t="s">
        <v>30</v>
      </c>
      <c r="F47" s="56"/>
      <c r="G47" s="56"/>
      <c r="H47" s="56"/>
      <c r="I47" s="56"/>
      <c r="J47" s="56"/>
      <c r="K47" s="56"/>
      <c r="L47" s="56"/>
      <c r="M47" s="56"/>
      <c r="N47" s="56"/>
      <c r="O47" s="56" t="s">
        <v>30</v>
      </c>
      <c r="P47" s="56"/>
      <c r="Q47" s="56"/>
      <c r="R47" s="56"/>
    </row>
    <row r="48" spans="1:18">
      <c r="A48" s="32" t="s">
        <v>296</v>
      </c>
      <c r="B48" s="32" t="s">
        <v>304</v>
      </c>
      <c r="C48" s="32" t="s">
        <v>305</v>
      </c>
      <c r="D48" s="32" t="s">
        <v>30</v>
      </c>
      <c r="E48" s="32" t="s">
        <v>30</v>
      </c>
      <c r="F48" s="56"/>
      <c r="G48" s="56"/>
      <c r="H48" s="56"/>
      <c r="I48" s="56"/>
      <c r="J48" s="56"/>
      <c r="K48" s="56"/>
      <c r="L48" s="56"/>
      <c r="M48" s="56"/>
      <c r="N48" s="56"/>
      <c r="O48" s="56" t="s">
        <v>30</v>
      </c>
      <c r="P48" s="56"/>
      <c r="Q48" s="56"/>
      <c r="R48" s="56"/>
    </row>
    <row r="49" spans="1:18">
      <c r="A49" s="32" t="s">
        <v>296</v>
      </c>
      <c r="B49" s="32" t="s">
        <v>306</v>
      </c>
      <c r="C49" s="32" t="s">
        <v>307</v>
      </c>
      <c r="D49" s="32" t="s">
        <v>30</v>
      </c>
      <c r="E49" s="32" t="s">
        <v>30</v>
      </c>
      <c r="F49" s="56"/>
      <c r="G49" s="56"/>
      <c r="H49" s="56"/>
      <c r="I49" s="56"/>
      <c r="J49" s="56"/>
      <c r="K49" s="56"/>
      <c r="L49" s="56"/>
      <c r="M49" s="56"/>
      <c r="N49" s="56"/>
      <c r="O49" s="56" t="s">
        <v>30</v>
      </c>
      <c r="P49" s="56"/>
      <c r="Q49" s="56"/>
      <c r="R49" s="56"/>
    </row>
    <row r="50" spans="1:18">
      <c r="A50" s="32" t="s">
        <v>296</v>
      </c>
      <c r="B50" s="32" t="s">
        <v>308</v>
      </c>
      <c r="C50" s="32" t="s">
        <v>309</v>
      </c>
      <c r="D50" s="32" t="s">
        <v>30</v>
      </c>
      <c r="E50" s="32" t="s">
        <v>30</v>
      </c>
      <c r="F50" s="56"/>
      <c r="G50" s="56"/>
      <c r="H50" s="56"/>
      <c r="I50" s="56"/>
      <c r="J50" s="56"/>
      <c r="K50" s="56"/>
      <c r="L50" s="56"/>
      <c r="M50" s="56"/>
      <c r="N50" s="56"/>
      <c r="O50" s="56" t="s">
        <v>30</v>
      </c>
      <c r="P50" s="56"/>
      <c r="Q50" s="56"/>
      <c r="R50" s="56"/>
    </row>
    <row r="51" spans="1:18">
      <c r="A51" s="32" t="s">
        <v>296</v>
      </c>
      <c r="B51" s="32" t="s">
        <v>310</v>
      </c>
      <c r="C51" s="32" t="s">
        <v>311</v>
      </c>
      <c r="D51" s="32" t="s">
        <v>30</v>
      </c>
      <c r="E51" s="32" t="s">
        <v>30</v>
      </c>
      <c r="F51" s="56"/>
      <c r="G51" s="56"/>
      <c r="H51" s="56"/>
      <c r="I51" s="56"/>
      <c r="J51" s="56"/>
      <c r="K51" s="56"/>
      <c r="L51" s="56"/>
      <c r="M51" s="56"/>
      <c r="N51" s="56"/>
      <c r="O51" s="56" t="s">
        <v>30</v>
      </c>
      <c r="P51" s="56" t="s">
        <v>30</v>
      </c>
      <c r="Q51" s="56"/>
      <c r="R51" s="56" t="s">
        <v>30</v>
      </c>
    </row>
    <row r="52" spans="1:18">
      <c r="A52" s="32" t="s">
        <v>296</v>
      </c>
      <c r="B52" s="32" t="s">
        <v>314</v>
      </c>
      <c r="C52" s="32" t="s">
        <v>315</v>
      </c>
      <c r="D52" s="32" t="s">
        <v>30</v>
      </c>
      <c r="E52" s="32" t="s">
        <v>30</v>
      </c>
      <c r="F52" s="56" t="s">
        <v>30</v>
      </c>
      <c r="G52" s="56"/>
      <c r="H52" s="56"/>
      <c r="I52" s="56" t="s">
        <v>30</v>
      </c>
      <c r="J52" s="56"/>
      <c r="K52" s="56"/>
      <c r="L52" s="56"/>
      <c r="M52" s="56"/>
      <c r="N52" s="56"/>
      <c r="O52" s="56" t="s">
        <v>30</v>
      </c>
      <c r="P52" s="56" t="s">
        <v>30</v>
      </c>
      <c r="Q52" s="56"/>
      <c r="R52" s="56" t="s">
        <v>30</v>
      </c>
    </row>
    <row r="53" spans="1:18">
      <c r="A53" s="35" t="s">
        <v>296</v>
      </c>
      <c r="B53" s="35" t="s">
        <v>316</v>
      </c>
      <c r="C53" s="35" t="s">
        <v>317</v>
      </c>
      <c r="D53" s="35" t="s">
        <v>30</v>
      </c>
      <c r="E53" s="35" t="s">
        <v>30</v>
      </c>
      <c r="F53" s="137" t="s">
        <v>30</v>
      </c>
      <c r="G53" s="137"/>
      <c r="H53" s="137"/>
      <c r="I53" s="137" t="s">
        <v>30</v>
      </c>
      <c r="J53" s="137"/>
      <c r="K53" s="137"/>
      <c r="L53" s="137"/>
      <c r="M53" s="137"/>
      <c r="N53" s="137"/>
      <c r="O53" s="137" t="s">
        <v>30</v>
      </c>
      <c r="P53" s="137" t="s">
        <v>30</v>
      </c>
      <c r="Q53" s="137"/>
      <c r="R53" s="137" t="s">
        <v>30</v>
      </c>
    </row>
    <row r="54" spans="1:18">
      <c r="A54" s="32"/>
      <c r="B54" s="33">
        <f>COUNTA(B46:B53)</f>
        <v>8</v>
      </c>
      <c r="C54" s="129"/>
      <c r="D54" s="33">
        <f t="shared" ref="D54:R54" si="3">COUNTIF(D46:D53,"Yes")</f>
        <v>8</v>
      </c>
      <c r="E54" s="33">
        <f t="shared" si="3"/>
        <v>8</v>
      </c>
      <c r="F54" s="33">
        <f t="shared" si="3"/>
        <v>2</v>
      </c>
      <c r="G54" s="33">
        <f t="shared" si="3"/>
        <v>0</v>
      </c>
      <c r="H54" s="33">
        <f t="shared" si="3"/>
        <v>0</v>
      </c>
      <c r="I54" s="33">
        <f t="shared" si="3"/>
        <v>2</v>
      </c>
      <c r="J54" s="33">
        <f t="shared" si="3"/>
        <v>0</v>
      </c>
      <c r="K54" s="33">
        <f t="shared" si="3"/>
        <v>0</v>
      </c>
      <c r="L54" s="33">
        <f t="shared" si="3"/>
        <v>0</v>
      </c>
      <c r="M54" s="33">
        <f t="shared" si="3"/>
        <v>0</v>
      </c>
      <c r="N54" s="33">
        <f t="shared" si="3"/>
        <v>0</v>
      </c>
      <c r="O54" s="33">
        <f t="shared" si="3"/>
        <v>7</v>
      </c>
      <c r="P54" s="33">
        <f t="shared" si="3"/>
        <v>3</v>
      </c>
      <c r="Q54" s="33">
        <f t="shared" si="3"/>
        <v>0</v>
      </c>
      <c r="R54" s="33">
        <f t="shared" si="3"/>
        <v>4</v>
      </c>
    </row>
    <row r="55" spans="1:18">
      <c r="A55" s="48"/>
      <c r="B55" s="48"/>
      <c r="C55" s="91"/>
      <c r="D55" s="48"/>
      <c r="E55" s="48"/>
      <c r="F55" s="48"/>
      <c r="G55" s="48"/>
      <c r="H55" s="48"/>
      <c r="I55" s="48"/>
      <c r="J55" s="48"/>
      <c r="K55" s="48"/>
      <c r="L55" s="48"/>
      <c r="M55" s="48"/>
      <c r="N55" s="48"/>
      <c r="O55" s="48"/>
      <c r="P55" s="48"/>
      <c r="Q55" s="48"/>
      <c r="R55" s="48"/>
    </row>
    <row r="56" spans="1:18">
      <c r="A56" s="35" t="s">
        <v>318</v>
      </c>
      <c r="B56" s="35" t="s">
        <v>319</v>
      </c>
      <c r="C56" s="35" t="s">
        <v>320</v>
      </c>
      <c r="D56" s="35" t="s">
        <v>30</v>
      </c>
      <c r="E56" s="35" t="s">
        <v>30</v>
      </c>
      <c r="F56" s="137" t="s">
        <v>30</v>
      </c>
      <c r="G56" s="137" t="s">
        <v>30</v>
      </c>
      <c r="H56" s="137"/>
      <c r="I56" s="137" t="s">
        <v>30</v>
      </c>
      <c r="J56" s="137"/>
      <c r="K56" s="137"/>
      <c r="L56" s="137"/>
      <c r="M56" s="137"/>
      <c r="N56" s="137"/>
      <c r="O56" s="137"/>
      <c r="P56" s="137" t="s">
        <v>30</v>
      </c>
      <c r="Q56" s="137"/>
      <c r="R56" s="137"/>
    </row>
    <row r="57" spans="1:18">
      <c r="A57" s="32"/>
      <c r="B57" s="33">
        <f>COUNTA(B56:B56)</f>
        <v>1</v>
      </c>
      <c r="C57" s="129"/>
      <c r="D57" s="33">
        <f t="shared" ref="D57:R57" si="4">COUNTIF(D56:D56,"Yes")</f>
        <v>1</v>
      </c>
      <c r="E57" s="33">
        <f t="shared" si="4"/>
        <v>1</v>
      </c>
      <c r="F57" s="33">
        <f t="shared" si="4"/>
        <v>1</v>
      </c>
      <c r="G57" s="33">
        <f t="shared" si="4"/>
        <v>1</v>
      </c>
      <c r="H57" s="33">
        <f t="shared" si="4"/>
        <v>0</v>
      </c>
      <c r="I57" s="33">
        <f t="shared" si="4"/>
        <v>1</v>
      </c>
      <c r="J57" s="33">
        <f t="shared" si="4"/>
        <v>0</v>
      </c>
      <c r="K57" s="33">
        <f t="shared" si="4"/>
        <v>0</v>
      </c>
      <c r="L57" s="33">
        <f t="shared" si="4"/>
        <v>0</v>
      </c>
      <c r="M57" s="33">
        <f t="shared" si="4"/>
        <v>0</v>
      </c>
      <c r="N57" s="33">
        <f t="shared" si="4"/>
        <v>0</v>
      </c>
      <c r="O57" s="33">
        <f t="shared" si="4"/>
        <v>0</v>
      </c>
      <c r="P57" s="33">
        <f t="shared" si="4"/>
        <v>1</v>
      </c>
      <c r="Q57" s="33">
        <f t="shared" si="4"/>
        <v>0</v>
      </c>
      <c r="R57" s="33">
        <f t="shared" si="4"/>
        <v>0</v>
      </c>
    </row>
    <row r="58" spans="1:18">
      <c r="A58" s="48"/>
      <c r="B58" s="48"/>
      <c r="C58" s="91"/>
      <c r="D58" s="48"/>
      <c r="E58" s="48"/>
      <c r="F58" s="48"/>
      <c r="G58" s="48"/>
      <c r="H58" s="48"/>
      <c r="I58" s="48"/>
      <c r="J58" s="48"/>
      <c r="K58" s="48"/>
      <c r="L58" s="48"/>
      <c r="M58" s="48"/>
      <c r="N58" s="48"/>
      <c r="O58" s="48"/>
      <c r="P58" s="48"/>
      <c r="Q58" s="48"/>
      <c r="R58" s="48"/>
    </row>
    <row r="59" spans="1:18" ht="18">
      <c r="A59" s="32" t="s">
        <v>321</v>
      </c>
      <c r="B59" s="32" t="s">
        <v>368</v>
      </c>
      <c r="C59" s="32" t="s">
        <v>369</v>
      </c>
      <c r="D59" s="32" t="s">
        <v>30</v>
      </c>
      <c r="E59" s="32" t="s">
        <v>30</v>
      </c>
      <c r="F59" s="56"/>
      <c r="G59" s="56"/>
      <c r="H59" s="56"/>
      <c r="I59" s="56"/>
      <c r="J59" s="56"/>
      <c r="K59" s="56"/>
      <c r="L59" s="56"/>
      <c r="M59" s="56"/>
      <c r="N59" s="56"/>
      <c r="O59" s="56"/>
      <c r="P59" s="56"/>
      <c r="Q59" s="56"/>
      <c r="R59" s="56" t="s">
        <v>30</v>
      </c>
    </row>
    <row r="60" spans="1:18">
      <c r="A60" s="32" t="s">
        <v>321</v>
      </c>
      <c r="B60" s="32" t="s">
        <v>374</v>
      </c>
      <c r="C60" s="32" t="s">
        <v>375</v>
      </c>
      <c r="D60" s="32" t="s">
        <v>30</v>
      </c>
      <c r="E60" s="32" t="s">
        <v>30</v>
      </c>
      <c r="F60" s="56"/>
      <c r="G60" s="56"/>
      <c r="H60" s="56"/>
      <c r="I60" s="56"/>
      <c r="J60" s="56"/>
      <c r="K60" s="56"/>
      <c r="L60" s="56"/>
      <c r="M60" s="56"/>
      <c r="N60" s="56"/>
      <c r="O60" s="56"/>
      <c r="P60" s="56"/>
      <c r="Q60" s="56"/>
      <c r="R60" s="56" t="s">
        <v>30</v>
      </c>
    </row>
    <row r="61" spans="1:18">
      <c r="A61" s="32" t="s">
        <v>321</v>
      </c>
      <c r="B61" s="32" t="s">
        <v>376</v>
      </c>
      <c r="C61" s="32" t="s">
        <v>377</v>
      </c>
      <c r="D61" s="32" t="s">
        <v>30</v>
      </c>
      <c r="E61" s="32" t="s">
        <v>30</v>
      </c>
      <c r="F61" s="56"/>
      <c r="G61" s="56"/>
      <c r="H61" s="56"/>
      <c r="I61" s="56"/>
      <c r="J61" s="56"/>
      <c r="K61" s="56"/>
      <c r="L61" s="56"/>
      <c r="M61" s="56"/>
      <c r="N61" s="56"/>
      <c r="O61" s="56"/>
      <c r="P61" s="56"/>
      <c r="Q61" s="56"/>
      <c r="R61" s="56" t="s">
        <v>30</v>
      </c>
    </row>
    <row r="62" spans="1:18" ht="18">
      <c r="A62" s="32" t="s">
        <v>321</v>
      </c>
      <c r="B62" s="32" t="s">
        <v>384</v>
      </c>
      <c r="C62" s="32" t="s">
        <v>385</v>
      </c>
      <c r="D62" s="32" t="s">
        <v>30</v>
      </c>
      <c r="E62" s="32" t="s">
        <v>30</v>
      </c>
      <c r="F62" s="56"/>
      <c r="G62" s="56"/>
      <c r="H62" s="56"/>
      <c r="I62" s="56"/>
      <c r="J62" s="56"/>
      <c r="K62" s="56"/>
      <c r="L62" s="56"/>
      <c r="M62" s="56"/>
      <c r="N62" s="56"/>
      <c r="O62" s="56"/>
      <c r="P62" s="56"/>
      <c r="Q62" s="56"/>
      <c r="R62" s="56" t="s">
        <v>30</v>
      </c>
    </row>
    <row r="63" spans="1:18">
      <c r="A63" s="32" t="s">
        <v>321</v>
      </c>
      <c r="B63" s="32" t="s">
        <v>386</v>
      </c>
      <c r="C63" s="32" t="s">
        <v>387</v>
      </c>
      <c r="D63" s="32" t="s">
        <v>30</v>
      </c>
      <c r="E63" s="32" t="s">
        <v>30</v>
      </c>
      <c r="F63" s="56"/>
      <c r="G63" s="56"/>
      <c r="H63" s="56"/>
      <c r="I63" s="56"/>
      <c r="J63" s="56"/>
      <c r="K63" s="56"/>
      <c r="L63" s="56"/>
      <c r="M63" s="56"/>
      <c r="N63" s="56"/>
      <c r="O63" s="56"/>
      <c r="P63" s="56"/>
      <c r="Q63" s="56"/>
      <c r="R63" s="56" t="s">
        <v>30</v>
      </c>
    </row>
    <row r="64" spans="1:18">
      <c r="A64" s="32" t="s">
        <v>321</v>
      </c>
      <c r="B64" s="32" t="s">
        <v>390</v>
      </c>
      <c r="C64" s="32" t="s">
        <v>391</v>
      </c>
      <c r="D64" s="32" t="s">
        <v>30</v>
      </c>
      <c r="E64" s="32" t="s">
        <v>30</v>
      </c>
      <c r="F64" s="56"/>
      <c r="G64" s="56"/>
      <c r="H64" s="56"/>
      <c r="I64" s="56"/>
      <c r="J64" s="56"/>
      <c r="K64" s="56"/>
      <c r="L64" s="56"/>
      <c r="M64" s="56"/>
      <c r="N64" s="56"/>
      <c r="O64" s="56"/>
      <c r="P64" s="56"/>
      <c r="Q64" s="56"/>
      <c r="R64" s="56" t="s">
        <v>30</v>
      </c>
    </row>
    <row r="65" spans="1:18" ht="18">
      <c r="A65" s="32" t="s">
        <v>321</v>
      </c>
      <c r="B65" s="32" t="s">
        <v>392</v>
      </c>
      <c r="C65" s="32" t="s">
        <v>393</v>
      </c>
      <c r="D65" s="32" t="s">
        <v>30</v>
      </c>
      <c r="E65" s="32" t="s">
        <v>30</v>
      </c>
      <c r="F65" s="56"/>
      <c r="G65" s="56"/>
      <c r="H65" s="56"/>
      <c r="I65" s="56"/>
      <c r="J65" s="56"/>
      <c r="K65" s="56"/>
      <c r="L65" s="56"/>
      <c r="M65" s="56"/>
      <c r="N65" s="56"/>
      <c r="O65" s="56"/>
      <c r="P65" s="56"/>
      <c r="Q65" s="56"/>
      <c r="R65" s="56" t="s">
        <v>30</v>
      </c>
    </row>
    <row r="66" spans="1:18">
      <c r="A66" s="32" t="s">
        <v>321</v>
      </c>
      <c r="B66" s="32" t="s">
        <v>398</v>
      </c>
      <c r="C66" s="32" t="s">
        <v>399</v>
      </c>
      <c r="D66" s="32" t="s">
        <v>30</v>
      </c>
      <c r="E66" s="32" t="s">
        <v>30</v>
      </c>
      <c r="F66" s="56"/>
      <c r="G66" s="56"/>
      <c r="H66" s="56"/>
      <c r="I66" s="56"/>
      <c r="J66" s="56"/>
      <c r="K66" s="56"/>
      <c r="L66" s="56"/>
      <c r="M66" s="56"/>
      <c r="N66" s="56"/>
      <c r="O66" s="56"/>
      <c r="P66" s="56"/>
      <c r="Q66" s="56"/>
      <c r="R66" s="56" t="s">
        <v>30</v>
      </c>
    </row>
    <row r="67" spans="1:18">
      <c r="A67" s="32" t="s">
        <v>321</v>
      </c>
      <c r="B67" s="32" t="s">
        <v>404</v>
      </c>
      <c r="C67" s="32" t="s">
        <v>405</v>
      </c>
      <c r="D67" s="32" t="s">
        <v>30</v>
      </c>
      <c r="E67" s="32" t="s">
        <v>30</v>
      </c>
      <c r="F67" s="56"/>
      <c r="G67" s="56"/>
      <c r="H67" s="56"/>
      <c r="I67" s="56"/>
      <c r="J67" s="56"/>
      <c r="K67" s="56"/>
      <c r="L67" s="56"/>
      <c r="M67" s="56"/>
      <c r="N67" s="56"/>
      <c r="O67" s="56"/>
      <c r="P67" s="56"/>
      <c r="Q67" s="56"/>
      <c r="R67" s="56" t="s">
        <v>30</v>
      </c>
    </row>
    <row r="68" spans="1:18" ht="18">
      <c r="A68" s="32" t="s">
        <v>321</v>
      </c>
      <c r="B68" s="32" t="s">
        <v>410</v>
      </c>
      <c r="C68" s="32" t="s">
        <v>411</v>
      </c>
      <c r="D68" s="32" t="s">
        <v>30</v>
      </c>
      <c r="E68" s="32" t="s">
        <v>30</v>
      </c>
      <c r="F68" s="56"/>
      <c r="G68" s="56"/>
      <c r="H68" s="56"/>
      <c r="I68" s="56"/>
      <c r="J68" s="56"/>
      <c r="K68" s="56"/>
      <c r="L68" s="56"/>
      <c r="M68" s="56"/>
      <c r="N68" s="56"/>
      <c r="O68" s="56"/>
      <c r="P68" s="56"/>
      <c r="Q68" s="56"/>
      <c r="R68" s="56" t="s">
        <v>30</v>
      </c>
    </row>
    <row r="69" spans="1:18">
      <c r="A69" s="32" t="s">
        <v>321</v>
      </c>
      <c r="B69" s="32" t="s">
        <v>414</v>
      </c>
      <c r="C69" s="32" t="s">
        <v>415</v>
      </c>
      <c r="D69" s="32" t="s">
        <v>30</v>
      </c>
      <c r="E69" s="32" t="s">
        <v>30</v>
      </c>
      <c r="F69" s="56"/>
      <c r="G69" s="56"/>
      <c r="H69" s="56"/>
      <c r="I69" s="56"/>
      <c r="J69" s="56"/>
      <c r="K69" s="56"/>
      <c r="L69" s="56"/>
      <c r="M69" s="56"/>
      <c r="N69" s="56"/>
      <c r="O69" s="56"/>
      <c r="P69" s="56"/>
      <c r="Q69" s="56"/>
      <c r="R69" s="56" t="s">
        <v>30</v>
      </c>
    </row>
    <row r="70" spans="1:18" ht="18">
      <c r="A70" s="32" t="s">
        <v>321</v>
      </c>
      <c r="B70" s="32" t="s">
        <v>418</v>
      </c>
      <c r="C70" s="32" t="s">
        <v>419</v>
      </c>
      <c r="D70" s="32" t="s">
        <v>30</v>
      </c>
      <c r="E70" s="32" t="s">
        <v>30</v>
      </c>
      <c r="F70" s="56"/>
      <c r="G70" s="56"/>
      <c r="H70" s="56"/>
      <c r="I70" s="56"/>
      <c r="J70" s="56"/>
      <c r="K70" s="56"/>
      <c r="L70" s="56"/>
      <c r="M70" s="56"/>
      <c r="N70" s="56"/>
      <c r="O70" s="56"/>
      <c r="P70" s="56"/>
      <c r="Q70" s="56"/>
      <c r="R70" s="56" t="s">
        <v>30</v>
      </c>
    </row>
    <row r="71" spans="1:18">
      <c r="A71" s="32" t="s">
        <v>321</v>
      </c>
      <c r="B71" s="32" t="s">
        <v>422</v>
      </c>
      <c r="C71" s="32" t="s">
        <v>423</v>
      </c>
      <c r="D71" s="32" t="s">
        <v>30</v>
      </c>
      <c r="E71" s="32" t="s">
        <v>30</v>
      </c>
      <c r="F71" s="56"/>
      <c r="G71" s="56"/>
      <c r="H71" s="56"/>
      <c r="I71" s="56"/>
      <c r="J71" s="56"/>
      <c r="K71" s="56"/>
      <c r="L71" s="56"/>
      <c r="M71" s="56"/>
      <c r="N71" s="56"/>
      <c r="O71" s="56"/>
      <c r="P71" s="56"/>
      <c r="Q71" s="56"/>
      <c r="R71" s="56" t="s">
        <v>30</v>
      </c>
    </row>
    <row r="72" spans="1:18">
      <c r="A72" s="35" t="s">
        <v>321</v>
      </c>
      <c r="B72" s="35" t="s">
        <v>424</v>
      </c>
      <c r="C72" s="35" t="s">
        <v>425</v>
      </c>
      <c r="D72" s="35" t="s">
        <v>30</v>
      </c>
      <c r="E72" s="35" t="s">
        <v>30</v>
      </c>
      <c r="F72" s="137"/>
      <c r="G72" s="137"/>
      <c r="H72" s="137"/>
      <c r="I72" s="137"/>
      <c r="J72" s="137"/>
      <c r="K72" s="137"/>
      <c r="L72" s="137"/>
      <c r="M72" s="137"/>
      <c r="N72" s="137"/>
      <c r="O72" s="137"/>
      <c r="P72" s="137"/>
      <c r="Q72" s="137"/>
      <c r="R72" s="137" t="s">
        <v>30</v>
      </c>
    </row>
    <row r="73" spans="1:18">
      <c r="A73" s="32"/>
      <c r="B73" s="33">
        <f>COUNTA(B59:B72)</f>
        <v>14</v>
      </c>
      <c r="C73" s="129"/>
      <c r="D73" s="33">
        <f t="shared" ref="D73:R73" si="5">COUNTIF(D59:D72,"Yes")</f>
        <v>14</v>
      </c>
      <c r="E73" s="33">
        <f t="shared" si="5"/>
        <v>14</v>
      </c>
      <c r="F73" s="33">
        <f t="shared" si="5"/>
        <v>0</v>
      </c>
      <c r="G73" s="33">
        <f t="shared" si="5"/>
        <v>0</v>
      </c>
      <c r="H73" s="33">
        <f t="shared" si="5"/>
        <v>0</v>
      </c>
      <c r="I73" s="33">
        <f t="shared" si="5"/>
        <v>0</v>
      </c>
      <c r="J73" s="33">
        <f t="shared" si="5"/>
        <v>0</v>
      </c>
      <c r="K73" s="33">
        <f t="shared" si="5"/>
        <v>0</v>
      </c>
      <c r="L73" s="33">
        <f t="shared" si="5"/>
        <v>0</v>
      </c>
      <c r="M73" s="33">
        <f t="shared" si="5"/>
        <v>0</v>
      </c>
      <c r="N73" s="33">
        <f t="shared" si="5"/>
        <v>0</v>
      </c>
      <c r="O73" s="33">
        <f t="shared" si="5"/>
        <v>0</v>
      </c>
      <c r="P73" s="33">
        <f t="shared" si="5"/>
        <v>0</v>
      </c>
      <c r="Q73" s="33">
        <f t="shared" si="5"/>
        <v>0</v>
      </c>
      <c r="R73" s="33">
        <f t="shared" si="5"/>
        <v>14</v>
      </c>
    </row>
    <row r="74" spans="1:18">
      <c r="A74" s="48"/>
      <c r="B74" s="48"/>
      <c r="C74" s="91"/>
      <c r="D74" s="48"/>
      <c r="E74" s="48"/>
      <c r="F74" s="48"/>
      <c r="G74" s="48"/>
      <c r="H74" s="48"/>
      <c r="I74" s="48"/>
      <c r="J74" s="48"/>
      <c r="K74" s="48"/>
      <c r="L74" s="48"/>
      <c r="M74" s="48"/>
      <c r="N74" s="48"/>
      <c r="O74" s="48"/>
      <c r="P74" s="48"/>
      <c r="Q74" s="48"/>
      <c r="R74" s="48"/>
    </row>
    <row r="75" spans="1:18">
      <c r="A75" s="35" t="s">
        <v>434</v>
      </c>
      <c r="B75" s="35" t="s">
        <v>435</v>
      </c>
      <c r="C75" s="35" t="s">
        <v>436</v>
      </c>
      <c r="D75" s="35" t="s">
        <v>30</v>
      </c>
      <c r="E75" s="35" t="s">
        <v>30</v>
      </c>
      <c r="F75" s="137"/>
      <c r="G75" s="137"/>
      <c r="H75" s="137"/>
      <c r="I75" s="137"/>
      <c r="J75" s="137"/>
      <c r="K75" s="137"/>
      <c r="L75" s="137"/>
      <c r="M75" s="137"/>
      <c r="N75" s="137"/>
      <c r="O75" s="137"/>
      <c r="P75" s="137"/>
      <c r="Q75" s="137"/>
      <c r="R75" s="137" t="s">
        <v>30</v>
      </c>
    </row>
    <row r="76" spans="1:18">
      <c r="A76" s="32"/>
      <c r="B76" s="33">
        <f>COUNTA(B75:B75)</f>
        <v>1</v>
      </c>
      <c r="C76" s="129"/>
      <c r="D76" s="33">
        <f t="shared" ref="D76:R76" si="6">COUNTIF(D75:D75,"Yes")</f>
        <v>1</v>
      </c>
      <c r="E76" s="33">
        <f t="shared" si="6"/>
        <v>1</v>
      </c>
      <c r="F76" s="33">
        <f t="shared" si="6"/>
        <v>0</v>
      </c>
      <c r="G76" s="33">
        <f t="shared" si="6"/>
        <v>0</v>
      </c>
      <c r="H76" s="33">
        <f t="shared" si="6"/>
        <v>0</v>
      </c>
      <c r="I76" s="33">
        <f t="shared" si="6"/>
        <v>0</v>
      </c>
      <c r="J76" s="33">
        <f t="shared" si="6"/>
        <v>0</v>
      </c>
      <c r="K76" s="33">
        <f t="shared" si="6"/>
        <v>0</v>
      </c>
      <c r="L76" s="33">
        <f t="shared" si="6"/>
        <v>0</v>
      </c>
      <c r="M76" s="33">
        <f t="shared" si="6"/>
        <v>0</v>
      </c>
      <c r="N76" s="33">
        <f t="shared" si="6"/>
        <v>0</v>
      </c>
      <c r="O76" s="33">
        <f t="shared" si="6"/>
        <v>0</v>
      </c>
      <c r="P76" s="33">
        <f t="shared" si="6"/>
        <v>0</v>
      </c>
      <c r="Q76" s="33">
        <f t="shared" si="6"/>
        <v>0</v>
      </c>
      <c r="R76" s="33">
        <f t="shared" si="6"/>
        <v>1</v>
      </c>
    </row>
    <row r="77" spans="1:18">
      <c r="A77" s="48"/>
      <c r="B77" s="48"/>
      <c r="C77" s="91"/>
      <c r="D77" s="48"/>
      <c r="E77" s="48"/>
      <c r="F77" s="48"/>
      <c r="G77" s="48"/>
      <c r="H77" s="48"/>
      <c r="I77" s="48"/>
      <c r="J77" s="48"/>
      <c r="K77" s="48"/>
      <c r="L77" s="48"/>
      <c r="M77" s="48"/>
      <c r="N77" s="48"/>
      <c r="O77" s="48"/>
      <c r="P77" s="48"/>
      <c r="Q77" s="48"/>
      <c r="R77" s="48"/>
    </row>
    <row r="78" spans="1:18">
      <c r="A78" s="32" t="s">
        <v>437</v>
      </c>
      <c r="B78" s="32" t="s">
        <v>438</v>
      </c>
      <c r="C78" s="32" t="s">
        <v>439</v>
      </c>
      <c r="D78" s="32" t="s">
        <v>30</v>
      </c>
      <c r="E78" s="32" t="s">
        <v>30</v>
      </c>
      <c r="F78" s="56" t="s">
        <v>30</v>
      </c>
      <c r="G78" s="56" t="s">
        <v>30</v>
      </c>
      <c r="H78" s="56"/>
      <c r="I78" s="56"/>
      <c r="J78" s="56"/>
      <c r="K78" s="56"/>
      <c r="L78" s="56" t="s">
        <v>30</v>
      </c>
      <c r="M78" s="56" t="s">
        <v>30</v>
      </c>
      <c r="N78" s="56"/>
      <c r="O78" s="56" t="s">
        <v>30</v>
      </c>
      <c r="P78" s="56" t="s">
        <v>30</v>
      </c>
      <c r="Q78" s="56" t="s">
        <v>30</v>
      </c>
      <c r="R78" s="56" t="s">
        <v>30</v>
      </c>
    </row>
    <row r="79" spans="1:18">
      <c r="A79" s="32" t="s">
        <v>437</v>
      </c>
      <c r="B79" s="32" t="s">
        <v>440</v>
      </c>
      <c r="C79" s="32" t="s">
        <v>441</v>
      </c>
      <c r="D79" s="32" t="s">
        <v>30</v>
      </c>
      <c r="E79" s="32" t="s">
        <v>30</v>
      </c>
      <c r="F79" s="56" t="s">
        <v>30</v>
      </c>
      <c r="G79" s="56" t="s">
        <v>30</v>
      </c>
      <c r="H79" s="56"/>
      <c r="I79" s="56"/>
      <c r="J79" s="56"/>
      <c r="K79" s="56"/>
      <c r="L79" s="56" t="s">
        <v>30</v>
      </c>
      <c r="M79" s="56" t="s">
        <v>30</v>
      </c>
      <c r="N79" s="56"/>
      <c r="O79" s="56" t="s">
        <v>30</v>
      </c>
      <c r="P79" s="56" t="s">
        <v>30</v>
      </c>
      <c r="Q79" s="56" t="s">
        <v>30</v>
      </c>
      <c r="R79" s="56" t="s">
        <v>30</v>
      </c>
    </row>
    <row r="80" spans="1:18">
      <c r="A80" s="32" t="s">
        <v>437</v>
      </c>
      <c r="B80" s="32" t="s">
        <v>442</v>
      </c>
      <c r="C80" s="32" t="s">
        <v>443</v>
      </c>
      <c r="D80" s="32" t="s">
        <v>30</v>
      </c>
      <c r="E80" s="32" t="s">
        <v>30</v>
      </c>
      <c r="F80" s="56" t="s">
        <v>30</v>
      </c>
      <c r="G80" s="56" t="s">
        <v>30</v>
      </c>
      <c r="H80" s="56"/>
      <c r="I80" s="56"/>
      <c r="J80" s="56"/>
      <c r="K80" s="56"/>
      <c r="L80" s="56" t="s">
        <v>30</v>
      </c>
      <c r="M80" s="56" t="s">
        <v>30</v>
      </c>
      <c r="N80" s="56"/>
      <c r="O80" s="56" t="s">
        <v>30</v>
      </c>
      <c r="P80" s="56" t="s">
        <v>30</v>
      </c>
      <c r="Q80" s="56" t="s">
        <v>30</v>
      </c>
      <c r="R80" s="56" t="s">
        <v>30</v>
      </c>
    </row>
    <row r="81" spans="1:18">
      <c r="A81" s="32" t="s">
        <v>437</v>
      </c>
      <c r="B81" s="32" t="s">
        <v>444</v>
      </c>
      <c r="C81" s="32" t="s">
        <v>445</v>
      </c>
      <c r="D81" s="32" t="s">
        <v>30</v>
      </c>
      <c r="E81" s="32" t="s">
        <v>30</v>
      </c>
      <c r="F81" s="56" t="s">
        <v>30</v>
      </c>
      <c r="G81" s="56" t="s">
        <v>30</v>
      </c>
      <c r="H81" s="56"/>
      <c r="I81" s="56"/>
      <c r="J81" s="56"/>
      <c r="K81" s="56"/>
      <c r="L81" s="56" t="s">
        <v>30</v>
      </c>
      <c r="M81" s="56" t="s">
        <v>30</v>
      </c>
      <c r="N81" s="56"/>
      <c r="O81" s="56" t="s">
        <v>30</v>
      </c>
      <c r="P81" s="56" t="s">
        <v>30</v>
      </c>
      <c r="Q81" s="56" t="s">
        <v>30</v>
      </c>
      <c r="R81" s="56" t="s">
        <v>30</v>
      </c>
    </row>
    <row r="82" spans="1:18">
      <c r="A82" s="32" t="s">
        <v>437</v>
      </c>
      <c r="B82" s="32" t="s">
        <v>446</v>
      </c>
      <c r="C82" s="32" t="s">
        <v>447</v>
      </c>
      <c r="D82" s="32" t="s">
        <v>30</v>
      </c>
      <c r="E82" s="32" t="s">
        <v>30</v>
      </c>
      <c r="F82" s="56" t="s">
        <v>30</v>
      </c>
      <c r="G82" s="56" t="s">
        <v>30</v>
      </c>
      <c r="H82" s="56"/>
      <c r="I82" s="56"/>
      <c r="J82" s="56"/>
      <c r="K82" s="56"/>
      <c r="L82" s="56" t="s">
        <v>30</v>
      </c>
      <c r="M82" s="56" t="s">
        <v>30</v>
      </c>
      <c r="N82" s="56"/>
      <c r="O82" s="56" t="s">
        <v>30</v>
      </c>
      <c r="P82" s="56" t="s">
        <v>30</v>
      </c>
      <c r="Q82" s="56" t="s">
        <v>30</v>
      </c>
      <c r="R82" s="56" t="s">
        <v>30</v>
      </c>
    </row>
    <row r="83" spans="1:18">
      <c r="A83" s="32" t="s">
        <v>437</v>
      </c>
      <c r="B83" s="32" t="s">
        <v>448</v>
      </c>
      <c r="C83" s="32" t="s">
        <v>449</v>
      </c>
      <c r="D83" s="32" t="s">
        <v>30</v>
      </c>
      <c r="E83" s="32" t="s">
        <v>30</v>
      </c>
      <c r="F83" s="56" t="s">
        <v>30</v>
      </c>
      <c r="G83" s="56" t="s">
        <v>30</v>
      </c>
      <c r="H83" s="56"/>
      <c r="I83" s="56"/>
      <c r="J83" s="56"/>
      <c r="K83" s="56"/>
      <c r="L83" s="56" t="s">
        <v>30</v>
      </c>
      <c r="M83" s="56" t="s">
        <v>30</v>
      </c>
      <c r="N83" s="56"/>
      <c r="O83" s="56" t="s">
        <v>30</v>
      </c>
      <c r="P83" s="56" t="s">
        <v>30</v>
      </c>
      <c r="Q83" s="56" t="s">
        <v>30</v>
      </c>
      <c r="R83" s="56" t="s">
        <v>30</v>
      </c>
    </row>
    <row r="84" spans="1:18">
      <c r="A84" s="32" t="s">
        <v>437</v>
      </c>
      <c r="B84" s="32" t="s">
        <v>450</v>
      </c>
      <c r="C84" s="32" t="s">
        <v>451</v>
      </c>
      <c r="D84" s="32" t="s">
        <v>30</v>
      </c>
      <c r="E84" s="32" t="s">
        <v>30</v>
      </c>
      <c r="F84" s="56" t="s">
        <v>30</v>
      </c>
      <c r="G84" s="56" t="s">
        <v>30</v>
      </c>
      <c r="H84" s="56"/>
      <c r="I84" s="56"/>
      <c r="J84" s="56"/>
      <c r="K84" s="56"/>
      <c r="L84" s="56" t="s">
        <v>30</v>
      </c>
      <c r="M84" s="56" t="s">
        <v>30</v>
      </c>
      <c r="N84" s="56"/>
      <c r="O84" s="56" t="s">
        <v>30</v>
      </c>
      <c r="P84" s="56" t="s">
        <v>30</v>
      </c>
      <c r="Q84" s="56" t="s">
        <v>30</v>
      </c>
      <c r="R84" s="56" t="s">
        <v>30</v>
      </c>
    </row>
    <row r="85" spans="1:18">
      <c r="A85" s="32" t="s">
        <v>437</v>
      </c>
      <c r="B85" s="32" t="s">
        <v>452</v>
      </c>
      <c r="C85" s="32" t="s">
        <v>453</v>
      </c>
      <c r="D85" s="32" t="s">
        <v>30</v>
      </c>
      <c r="E85" s="32" t="s">
        <v>30</v>
      </c>
      <c r="F85" s="56" t="s">
        <v>30</v>
      </c>
      <c r="G85" s="56" t="s">
        <v>30</v>
      </c>
      <c r="H85" s="56"/>
      <c r="I85" s="56"/>
      <c r="J85" s="56"/>
      <c r="K85" s="56"/>
      <c r="L85" s="56" t="s">
        <v>30</v>
      </c>
      <c r="M85" s="56" t="s">
        <v>30</v>
      </c>
      <c r="N85" s="56"/>
      <c r="O85" s="56" t="s">
        <v>30</v>
      </c>
      <c r="P85" s="56" t="s">
        <v>30</v>
      </c>
      <c r="Q85" s="56" t="s">
        <v>30</v>
      </c>
      <c r="R85" s="56" t="s">
        <v>30</v>
      </c>
    </row>
    <row r="86" spans="1:18">
      <c r="A86" s="32" t="s">
        <v>437</v>
      </c>
      <c r="B86" s="32" t="s">
        <v>454</v>
      </c>
      <c r="C86" s="32" t="s">
        <v>455</v>
      </c>
      <c r="D86" s="32" t="s">
        <v>30</v>
      </c>
      <c r="E86" s="32" t="s">
        <v>30</v>
      </c>
      <c r="F86" s="56" t="s">
        <v>30</v>
      </c>
      <c r="G86" s="56" t="s">
        <v>30</v>
      </c>
      <c r="H86" s="56"/>
      <c r="I86" s="56"/>
      <c r="J86" s="56"/>
      <c r="K86" s="56"/>
      <c r="L86" s="56" t="s">
        <v>30</v>
      </c>
      <c r="M86" s="56" t="s">
        <v>30</v>
      </c>
      <c r="N86" s="56"/>
      <c r="O86" s="56" t="s">
        <v>30</v>
      </c>
      <c r="P86" s="56" t="s">
        <v>30</v>
      </c>
      <c r="Q86" s="56" t="s">
        <v>30</v>
      </c>
      <c r="R86" s="56" t="s">
        <v>30</v>
      </c>
    </row>
    <row r="87" spans="1:18">
      <c r="A87" s="35" t="s">
        <v>437</v>
      </c>
      <c r="B87" s="35" t="s">
        <v>456</v>
      </c>
      <c r="C87" s="35" t="s">
        <v>457</v>
      </c>
      <c r="D87" s="35" t="s">
        <v>30</v>
      </c>
      <c r="E87" s="35" t="s">
        <v>30</v>
      </c>
      <c r="F87" s="137" t="s">
        <v>30</v>
      </c>
      <c r="G87" s="137" t="s">
        <v>30</v>
      </c>
      <c r="H87" s="137"/>
      <c r="I87" s="137"/>
      <c r="J87" s="137"/>
      <c r="K87" s="137"/>
      <c r="L87" s="137" t="s">
        <v>30</v>
      </c>
      <c r="M87" s="137" t="s">
        <v>30</v>
      </c>
      <c r="N87" s="137"/>
      <c r="O87" s="137" t="s">
        <v>30</v>
      </c>
      <c r="P87" s="137" t="s">
        <v>30</v>
      </c>
      <c r="Q87" s="137" t="s">
        <v>30</v>
      </c>
      <c r="R87" s="137" t="s">
        <v>30</v>
      </c>
    </row>
    <row r="88" spans="1:18">
      <c r="A88" s="32"/>
      <c r="B88" s="33">
        <f>COUNTA(B78:B87)</f>
        <v>10</v>
      </c>
      <c r="C88" s="129"/>
      <c r="D88" s="33">
        <f t="shared" ref="D88:R88" si="7">COUNTIF(D78:D87,"Yes")</f>
        <v>10</v>
      </c>
      <c r="E88" s="33">
        <f t="shared" si="7"/>
        <v>10</v>
      </c>
      <c r="F88" s="33">
        <f t="shared" si="7"/>
        <v>10</v>
      </c>
      <c r="G88" s="33">
        <f t="shared" si="7"/>
        <v>10</v>
      </c>
      <c r="H88" s="33">
        <f t="shared" si="7"/>
        <v>0</v>
      </c>
      <c r="I88" s="33">
        <f t="shared" si="7"/>
        <v>0</v>
      </c>
      <c r="J88" s="33">
        <f t="shared" si="7"/>
        <v>0</v>
      </c>
      <c r="K88" s="33">
        <f t="shared" si="7"/>
        <v>0</v>
      </c>
      <c r="L88" s="33">
        <f t="shared" si="7"/>
        <v>10</v>
      </c>
      <c r="M88" s="33">
        <f t="shared" si="7"/>
        <v>10</v>
      </c>
      <c r="N88" s="33">
        <f t="shared" si="7"/>
        <v>0</v>
      </c>
      <c r="O88" s="33">
        <f t="shared" si="7"/>
        <v>10</v>
      </c>
      <c r="P88" s="33">
        <f t="shared" si="7"/>
        <v>10</v>
      </c>
      <c r="Q88" s="33">
        <f t="shared" si="7"/>
        <v>10</v>
      </c>
      <c r="R88" s="33">
        <f t="shared" si="7"/>
        <v>10</v>
      </c>
    </row>
    <row r="89" spans="1:18">
      <c r="A89" s="48"/>
      <c r="B89" s="48"/>
      <c r="C89" s="91"/>
      <c r="D89" s="48"/>
      <c r="E89" s="48"/>
      <c r="F89" s="48"/>
      <c r="G89" s="48"/>
      <c r="H89" s="48"/>
      <c r="I89" s="48"/>
      <c r="J89" s="48"/>
      <c r="K89" s="48"/>
      <c r="L89" s="48"/>
      <c r="M89" s="48"/>
      <c r="N89" s="48"/>
      <c r="O89" s="48"/>
      <c r="P89" s="48"/>
      <c r="Q89" s="48"/>
      <c r="R89" s="48"/>
    </row>
    <row r="90" spans="1:18">
      <c r="A90" s="32" t="s">
        <v>458</v>
      </c>
      <c r="B90" s="32" t="s">
        <v>459</v>
      </c>
      <c r="C90" s="32" t="s">
        <v>460</v>
      </c>
      <c r="D90" s="32" t="s">
        <v>30</v>
      </c>
      <c r="E90" s="32" t="s">
        <v>30</v>
      </c>
      <c r="F90" s="56"/>
      <c r="G90" s="56" t="s">
        <v>30</v>
      </c>
      <c r="H90" s="56"/>
      <c r="I90" s="56" t="s">
        <v>30</v>
      </c>
      <c r="J90" s="56"/>
      <c r="K90" s="56"/>
      <c r="L90" s="56" t="s">
        <v>30</v>
      </c>
      <c r="M90" s="56"/>
      <c r="N90" s="56" t="s">
        <v>30</v>
      </c>
      <c r="O90" s="56" t="s">
        <v>30</v>
      </c>
      <c r="P90" s="56" t="s">
        <v>30</v>
      </c>
      <c r="Q90" s="56"/>
      <c r="R90" s="56"/>
    </row>
    <row r="91" spans="1:18">
      <c r="A91" s="32" t="s">
        <v>458</v>
      </c>
      <c r="B91" s="32" t="s">
        <v>461</v>
      </c>
      <c r="C91" s="32" t="s">
        <v>462</v>
      </c>
      <c r="D91" s="32" t="s">
        <v>30</v>
      </c>
      <c r="E91" s="32" t="s">
        <v>30</v>
      </c>
      <c r="F91" s="56"/>
      <c r="G91" s="56" t="s">
        <v>30</v>
      </c>
      <c r="H91" s="56"/>
      <c r="I91" s="56"/>
      <c r="J91" s="56"/>
      <c r="K91" s="56"/>
      <c r="L91" s="56" t="s">
        <v>30</v>
      </c>
      <c r="M91" s="56"/>
      <c r="N91" s="56" t="s">
        <v>30</v>
      </c>
      <c r="O91" s="56"/>
      <c r="P91" s="56" t="s">
        <v>30</v>
      </c>
      <c r="Q91" s="56"/>
      <c r="R91" s="56"/>
    </row>
    <row r="92" spans="1:18">
      <c r="A92" s="32" t="s">
        <v>458</v>
      </c>
      <c r="B92" s="32" t="s">
        <v>463</v>
      </c>
      <c r="C92" s="32" t="s">
        <v>464</v>
      </c>
      <c r="D92" s="32" t="s">
        <v>30</v>
      </c>
      <c r="E92" s="32" t="s">
        <v>30</v>
      </c>
      <c r="F92" s="56"/>
      <c r="G92" s="56" t="s">
        <v>30</v>
      </c>
      <c r="H92" s="56"/>
      <c r="I92" s="56"/>
      <c r="J92" s="56"/>
      <c r="K92" s="56"/>
      <c r="L92" s="56"/>
      <c r="M92" s="56"/>
      <c r="N92" s="56"/>
      <c r="O92" s="56" t="s">
        <v>30</v>
      </c>
      <c r="P92" s="56" t="s">
        <v>30</v>
      </c>
      <c r="Q92" s="56"/>
      <c r="R92" s="56"/>
    </row>
    <row r="93" spans="1:18">
      <c r="A93" s="32" t="s">
        <v>458</v>
      </c>
      <c r="B93" s="32" t="s">
        <v>465</v>
      </c>
      <c r="C93" s="32" t="s">
        <v>466</v>
      </c>
      <c r="D93" s="32" t="s">
        <v>30</v>
      </c>
      <c r="E93" s="32" t="s">
        <v>30</v>
      </c>
      <c r="F93" s="56"/>
      <c r="G93" s="56"/>
      <c r="H93" s="56"/>
      <c r="I93" s="56"/>
      <c r="J93" s="56"/>
      <c r="K93" s="56"/>
      <c r="L93" s="56"/>
      <c r="M93" s="56"/>
      <c r="N93" s="56"/>
      <c r="O93" s="56"/>
      <c r="P93" s="56"/>
      <c r="Q93" s="56"/>
      <c r="R93" s="56" t="s">
        <v>30</v>
      </c>
    </row>
    <row r="94" spans="1:18">
      <c r="A94" s="32" t="s">
        <v>458</v>
      </c>
      <c r="B94" s="32" t="s">
        <v>467</v>
      </c>
      <c r="C94" s="32" t="s">
        <v>468</v>
      </c>
      <c r="D94" s="32" t="s">
        <v>30</v>
      </c>
      <c r="E94" s="32" t="s">
        <v>30</v>
      </c>
      <c r="F94" s="56"/>
      <c r="G94" s="56"/>
      <c r="H94" s="56"/>
      <c r="I94" s="56"/>
      <c r="J94" s="56"/>
      <c r="K94" s="56"/>
      <c r="L94" s="56"/>
      <c r="M94" s="56"/>
      <c r="N94" s="56"/>
      <c r="O94" s="56"/>
      <c r="P94" s="56"/>
      <c r="Q94" s="56"/>
      <c r="R94" s="56" t="s">
        <v>30</v>
      </c>
    </row>
    <row r="95" spans="1:18">
      <c r="A95" s="32" t="s">
        <v>458</v>
      </c>
      <c r="B95" s="32" t="s">
        <v>473</v>
      </c>
      <c r="C95" s="32" t="s">
        <v>474</v>
      </c>
      <c r="D95" s="32" t="s">
        <v>30</v>
      </c>
      <c r="E95" s="32" t="s">
        <v>30</v>
      </c>
      <c r="F95" s="56"/>
      <c r="G95" s="56"/>
      <c r="H95" s="56"/>
      <c r="I95" s="56"/>
      <c r="J95" s="56"/>
      <c r="K95" s="56"/>
      <c r="L95" s="56"/>
      <c r="M95" s="56"/>
      <c r="N95" s="56"/>
      <c r="O95" s="56"/>
      <c r="P95" s="56"/>
      <c r="Q95" s="56"/>
      <c r="R95" s="56" t="s">
        <v>30</v>
      </c>
    </row>
    <row r="96" spans="1:18">
      <c r="A96" s="32" t="s">
        <v>458</v>
      </c>
      <c r="B96" s="32" t="s">
        <v>475</v>
      </c>
      <c r="C96" s="32" t="s">
        <v>476</v>
      </c>
      <c r="D96" s="32" t="s">
        <v>30</v>
      </c>
      <c r="E96" s="32" t="s">
        <v>30</v>
      </c>
      <c r="F96" s="56"/>
      <c r="G96" s="56"/>
      <c r="H96" s="56"/>
      <c r="I96" s="56"/>
      <c r="J96" s="56"/>
      <c r="K96" s="56"/>
      <c r="L96" s="56"/>
      <c r="M96" s="56"/>
      <c r="N96" s="56"/>
      <c r="O96" s="56"/>
      <c r="P96" s="56"/>
      <c r="Q96" s="56"/>
      <c r="R96" s="56" t="s">
        <v>30</v>
      </c>
    </row>
    <row r="97" spans="1:18">
      <c r="A97" s="32" t="s">
        <v>458</v>
      </c>
      <c r="B97" s="32" t="s">
        <v>477</v>
      </c>
      <c r="C97" s="32" t="s">
        <v>478</v>
      </c>
      <c r="D97" s="32" t="s">
        <v>30</v>
      </c>
      <c r="E97" s="32" t="s">
        <v>30</v>
      </c>
      <c r="F97" s="56"/>
      <c r="G97" s="56" t="s">
        <v>30</v>
      </c>
      <c r="H97" s="56"/>
      <c r="I97" s="56" t="s">
        <v>30</v>
      </c>
      <c r="J97" s="56"/>
      <c r="K97" s="56"/>
      <c r="L97" s="56"/>
      <c r="M97" s="56"/>
      <c r="N97" s="56"/>
      <c r="O97" s="56" t="s">
        <v>30</v>
      </c>
      <c r="P97" s="56" t="s">
        <v>30</v>
      </c>
      <c r="Q97" s="56"/>
      <c r="R97" s="56"/>
    </row>
    <row r="98" spans="1:18">
      <c r="A98" s="32" t="s">
        <v>458</v>
      </c>
      <c r="B98" s="32" t="s">
        <v>481</v>
      </c>
      <c r="C98" s="32" t="s">
        <v>482</v>
      </c>
      <c r="D98" s="32" t="s">
        <v>30</v>
      </c>
      <c r="E98" s="32" t="s">
        <v>30</v>
      </c>
      <c r="F98" s="56"/>
      <c r="G98" s="56"/>
      <c r="H98" s="56"/>
      <c r="I98" s="56"/>
      <c r="J98" s="56"/>
      <c r="K98" s="56"/>
      <c r="L98" s="56"/>
      <c r="M98" s="56"/>
      <c r="N98" s="56"/>
      <c r="O98" s="56"/>
      <c r="P98" s="56"/>
      <c r="Q98" s="56"/>
      <c r="R98" s="56" t="s">
        <v>30</v>
      </c>
    </row>
    <row r="99" spans="1:18">
      <c r="A99" s="32" t="s">
        <v>458</v>
      </c>
      <c r="B99" s="32" t="s">
        <v>483</v>
      </c>
      <c r="C99" s="32" t="s">
        <v>484</v>
      </c>
      <c r="D99" s="32" t="s">
        <v>30</v>
      </c>
      <c r="E99" s="32" t="s">
        <v>30</v>
      </c>
      <c r="F99" s="56"/>
      <c r="G99" s="56"/>
      <c r="H99" s="56"/>
      <c r="I99" s="56"/>
      <c r="J99" s="56"/>
      <c r="K99" s="56"/>
      <c r="L99" s="56"/>
      <c r="M99" s="56"/>
      <c r="N99" s="56"/>
      <c r="O99" s="56"/>
      <c r="P99" s="56"/>
      <c r="Q99" s="56"/>
      <c r="R99" s="56" t="s">
        <v>30</v>
      </c>
    </row>
    <row r="100" spans="1:18" ht="18">
      <c r="A100" s="32" t="s">
        <v>458</v>
      </c>
      <c r="B100" s="32" t="s">
        <v>485</v>
      </c>
      <c r="C100" s="32" t="s">
        <v>486</v>
      </c>
      <c r="D100" s="32" t="s">
        <v>30</v>
      </c>
      <c r="E100" s="32" t="s">
        <v>30</v>
      </c>
      <c r="F100" s="56"/>
      <c r="G100" s="56"/>
      <c r="H100" s="56"/>
      <c r="I100" s="56"/>
      <c r="J100" s="56"/>
      <c r="K100" s="56"/>
      <c r="L100" s="56"/>
      <c r="M100" s="56" t="s">
        <v>30</v>
      </c>
      <c r="N100" s="56"/>
      <c r="O100" s="56"/>
      <c r="P100" s="56" t="s">
        <v>30</v>
      </c>
      <c r="Q100" s="56"/>
      <c r="R100" s="56"/>
    </row>
    <row r="101" spans="1:18">
      <c r="A101" s="35" t="s">
        <v>458</v>
      </c>
      <c r="B101" s="35" t="s">
        <v>491</v>
      </c>
      <c r="C101" s="35" t="s">
        <v>492</v>
      </c>
      <c r="D101" s="35" t="s">
        <v>30</v>
      </c>
      <c r="E101" s="35" t="s">
        <v>30</v>
      </c>
      <c r="F101" s="137"/>
      <c r="G101" s="137" t="s">
        <v>30</v>
      </c>
      <c r="H101" s="137"/>
      <c r="I101" s="137"/>
      <c r="J101" s="137"/>
      <c r="K101" s="137"/>
      <c r="L101" s="137"/>
      <c r="M101" s="137" t="s">
        <v>30</v>
      </c>
      <c r="N101" s="137" t="s">
        <v>30</v>
      </c>
      <c r="O101" s="137"/>
      <c r="P101" s="137" t="s">
        <v>30</v>
      </c>
      <c r="Q101" s="137"/>
      <c r="R101" s="137"/>
    </row>
    <row r="102" spans="1:18">
      <c r="A102" s="32"/>
      <c r="B102" s="33">
        <f>COUNTA(B90:B101)</f>
        <v>12</v>
      </c>
      <c r="C102" s="129"/>
      <c r="D102" s="33">
        <f t="shared" ref="D102:R102" si="8">COUNTIF(D90:D101,"Yes")</f>
        <v>12</v>
      </c>
      <c r="E102" s="33">
        <f t="shared" si="8"/>
        <v>12</v>
      </c>
      <c r="F102" s="33">
        <f t="shared" si="8"/>
        <v>0</v>
      </c>
      <c r="G102" s="33">
        <f t="shared" si="8"/>
        <v>5</v>
      </c>
      <c r="H102" s="33">
        <f t="shared" si="8"/>
        <v>0</v>
      </c>
      <c r="I102" s="33">
        <f t="shared" si="8"/>
        <v>2</v>
      </c>
      <c r="J102" s="33">
        <f t="shared" si="8"/>
        <v>0</v>
      </c>
      <c r="K102" s="33">
        <f t="shared" si="8"/>
        <v>0</v>
      </c>
      <c r="L102" s="33">
        <f t="shared" si="8"/>
        <v>2</v>
      </c>
      <c r="M102" s="33">
        <f t="shared" si="8"/>
        <v>2</v>
      </c>
      <c r="N102" s="33">
        <f t="shared" si="8"/>
        <v>3</v>
      </c>
      <c r="O102" s="33">
        <f t="shared" si="8"/>
        <v>3</v>
      </c>
      <c r="P102" s="33">
        <f t="shared" si="8"/>
        <v>6</v>
      </c>
      <c r="Q102" s="33">
        <f t="shared" si="8"/>
        <v>0</v>
      </c>
      <c r="R102" s="33">
        <f t="shared" si="8"/>
        <v>6</v>
      </c>
    </row>
    <row r="103" spans="1:18">
      <c r="A103" s="48"/>
      <c r="B103" s="48"/>
      <c r="C103" s="91"/>
      <c r="D103" s="48"/>
      <c r="E103" s="48"/>
      <c r="F103" s="48"/>
      <c r="G103" s="48"/>
      <c r="H103" s="48"/>
      <c r="I103" s="48"/>
      <c r="J103" s="48"/>
      <c r="K103" s="48"/>
      <c r="L103" s="48"/>
      <c r="M103" s="48"/>
      <c r="N103" s="48"/>
      <c r="O103" s="48"/>
      <c r="P103" s="48"/>
      <c r="Q103" s="48"/>
      <c r="R103" s="48"/>
    </row>
    <row r="104" spans="1:18">
      <c r="A104" s="32" t="s">
        <v>495</v>
      </c>
      <c r="B104" s="32" t="s">
        <v>496</v>
      </c>
      <c r="C104" s="32" t="s">
        <v>497</v>
      </c>
      <c r="D104" s="32" t="s">
        <v>30</v>
      </c>
      <c r="E104" s="32" t="s">
        <v>30</v>
      </c>
      <c r="F104" s="56"/>
      <c r="G104" s="56" t="s">
        <v>30</v>
      </c>
      <c r="H104" s="56"/>
      <c r="I104" s="56" t="s">
        <v>30</v>
      </c>
      <c r="J104" s="56"/>
      <c r="K104" s="56"/>
      <c r="L104" s="56" t="s">
        <v>30</v>
      </c>
      <c r="M104" s="56"/>
      <c r="N104" s="56" t="s">
        <v>30</v>
      </c>
      <c r="O104" s="56"/>
      <c r="P104" s="56" t="s">
        <v>30</v>
      </c>
      <c r="Q104" s="56"/>
      <c r="R104" s="56"/>
    </row>
    <row r="105" spans="1:18">
      <c r="A105" s="32" t="s">
        <v>495</v>
      </c>
      <c r="B105" s="32" t="s">
        <v>502</v>
      </c>
      <c r="C105" s="32" t="s">
        <v>503</v>
      </c>
      <c r="D105" s="32" t="s">
        <v>30</v>
      </c>
      <c r="E105" s="32" t="s">
        <v>30</v>
      </c>
      <c r="F105" s="56"/>
      <c r="G105" s="56" t="s">
        <v>30</v>
      </c>
      <c r="H105" s="56"/>
      <c r="I105" s="56" t="s">
        <v>30</v>
      </c>
      <c r="J105" s="56"/>
      <c r="K105" s="56"/>
      <c r="L105" s="56"/>
      <c r="M105" s="56"/>
      <c r="N105" s="56" t="s">
        <v>30</v>
      </c>
      <c r="O105" s="56"/>
      <c r="P105" s="56" t="s">
        <v>30</v>
      </c>
      <c r="Q105" s="56"/>
      <c r="R105" s="56"/>
    </row>
    <row r="106" spans="1:18">
      <c r="A106" s="32" t="s">
        <v>495</v>
      </c>
      <c r="B106" s="32" t="s">
        <v>504</v>
      </c>
      <c r="C106" s="32" t="s">
        <v>505</v>
      </c>
      <c r="D106" s="32" t="s">
        <v>30</v>
      </c>
      <c r="E106" s="32" t="s">
        <v>30</v>
      </c>
      <c r="F106" s="56"/>
      <c r="G106" s="56" t="s">
        <v>30</v>
      </c>
      <c r="H106" s="56"/>
      <c r="I106" s="56" t="s">
        <v>30</v>
      </c>
      <c r="J106" s="56"/>
      <c r="K106" s="56"/>
      <c r="L106" s="56" t="s">
        <v>30</v>
      </c>
      <c r="M106" s="56"/>
      <c r="N106" s="56" t="s">
        <v>30</v>
      </c>
      <c r="O106" s="56" t="s">
        <v>30</v>
      </c>
      <c r="P106" s="56" t="s">
        <v>30</v>
      </c>
      <c r="Q106" s="56"/>
      <c r="R106" s="56"/>
    </row>
    <row r="107" spans="1:18">
      <c r="A107" s="32" t="s">
        <v>495</v>
      </c>
      <c r="B107" s="32" t="s">
        <v>508</v>
      </c>
      <c r="C107" s="32" t="s">
        <v>509</v>
      </c>
      <c r="D107" s="32" t="s">
        <v>30</v>
      </c>
      <c r="E107" s="32" t="s">
        <v>30</v>
      </c>
      <c r="F107" s="56"/>
      <c r="G107" s="56" t="s">
        <v>30</v>
      </c>
      <c r="H107" s="56"/>
      <c r="I107" s="56" t="s">
        <v>30</v>
      </c>
      <c r="J107" s="56"/>
      <c r="K107" s="56"/>
      <c r="L107" s="56"/>
      <c r="M107" s="56"/>
      <c r="N107" s="56" t="s">
        <v>30</v>
      </c>
      <c r="O107" s="56"/>
      <c r="P107" s="56" t="s">
        <v>30</v>
      </c>
      <c r="Q107" s="56"/>
      <c r="R107" s="56"/>
    </row>
    <row r="108" spans="1:18">
      <c r="A108" s="32" t="s">
        <v>495</v>
      </c>
      <c r="B108" s="32" t="s">
        <v>510</v>
      </c>
      <c r="C108" s="32" t="s">
        <v>511</v>
      </c>
      <c r="D108" s="32" t="s">
        <v>30</v>
      </c>
      <c r="E108" s="32" t="s">
        <v>30</v>
      </c>
      <c r="F108" s="56"/>
      <c r="G108" s="56" t="s">
        <v>30</v>
      </c>
      <c r="H108" s="56"/>
      <c r="I108" s="56" t="s">
        <v>30</v>
      </c>
      <c r="J108" s="56"/>
      <c r="K108" s="56"/>
      <c r="L108" s="56"/>
      <c r="M108" s="56"/>
      <c r="N108" s="56" t="s">
        <v>30</v>
      </c>
      <c r="O108" s="56" t="s">
        <v>30</v>
      </c>
      <c r="P108" s="56" t="s">
        <v>30</v>
      </c>
      <c r="Q108" s="56"/>
      <c r="R108" s="56"/>
    </row>
    <row r="109" spans="1:18">
      <c r="A109" s="35" t="s">
        <v>495</v>
      </c>
      <c r="B109" s="35" t="s">
        <v>512</v>
      </c>
      <c r="C109" s="35" t="s">
        <v>513</v>
      </c>
      <c r="D109" s="35" t="s">
        <v>30</v>
      </c>
      <c r="E109" s="35" t="s">
        <v>30</v>
      </c>
      <c r="F109" s="137"/>
      <c r="G109" s="137" t="s">
        <v>30</v>
      </c>
      <c r="H109" s="137"/>
      <c r="I109" s="137" t="s">
        <v>30</v>
      </c>
      <c r="J109" s="137"/>
      <c r="K109" s="137"/>
      <c r="L109" s="137"/>
      <c r="M109" s="137"/>
      <c r="N109" s="137" t="s">
        <v>30</v>
      </c>
      <c r="O109" s="137" t="s">
        <v>30</v>
      </c>
      <c r="P109" s="137" t="s">
        <v>30</v>
      </c>
      <c r="Q109" s="137"/>
      <c r="R109" s="137"/>
    </row>
    <row r="110" spans="1:18">
      <c r="A110" s="32"/>
      <c r="B110" s="33">
        <f>COUNTA(B104:B109)</f>
        <v>6</v>
      </c>
      <c r="C110" s="129"/>
      <c r="D110" s="33">
        <f t="shared" ref="D110:R110" si="9">COUNTIF(D104:D109,"Yes")</f>
        <v>6</v>
      </c>
      <c r="E110" s="33">
        <f t="shared" si="9"/>
        <v>6</v>
      </c>
      <c r="F110" s="33">
        <f t="shared" si="9"/>
        <v>0</v>
      </c>
      <c r="G110" s="33">
        <f t="shared" si="9"/>
        <v>6</v>
      </c>
      <c r="H110" s="33">
        <f t="shared" si="9"/>
        <v>0</v>
      </c>
      <c r="I110" s="33">
        <f t="shared" si="9"/>
        <v>6</v>
      </c>
      <c r="J110" s="33">
        <f t="shared" si="9"/>
        <v>0</v>
      </c>
      <c r="K110" s="33">
        <f t="shared" si="9"/>
        <v>0</v>
      </c>
      <c r="L110" s="33">
        <f t="shared" si="9"/>
        <v>2</v>
      </c>
      <c r="M110" s="33">
        <f t="shared" si="9"/>
        <v>0</v>
      </c>
      <c r="N110" s="33">
        <f t="shared" si="9"/>
        <v>6</v>
      </c>
      <c r="O110" s="33">
        <f t="shared" si="9"/>
        <v>3</v>
      </c>
      <c r="P110" s="33">
        <f t="shared" si="9"/>
        <v>6</v>
      </c>
      <c r="Q110" s="33">
        <f t="shared" si="9"/>
        <v>0</v>
      </c>
      <c r="R110" s="33">
        <f t="shared" si="9"/>
        <v>0</v>
      </c>
    </row>
    <row r="111" spans="1:18">
      <c r="A111" s="48"/>
      <c r="B111" s="48"/>
      <c r="C111" s="91"/>
      <c r="D111" s="48"/>
      <c r="E111" s="48"/>
      <c r="F111" s="48"/>
      <c r="G111" s="48"/>
      <c r="H111" s="48"/>
      <c r="I111" s="48"/>
      <c r="J111" s="48"/>
      <c r="K111" s="48"/>
      <c r="L111" s="48"/>
      <c r="M111" s="48"/>
      <c r="N111" s="48"/>
      <c r="O111" s="48"/>
      <c r="P111" s="48"/>
      <c r="Q111" s="48"/>
      <c r="R111" s="48"/>
    </row>
    <row r="112" spans="1:18">
      <c r="A112" s="32" t="s">
        <v>514</v>
      </c>
      <c r="B112" s="32" t="s">
        <v>515</v>
      </c>
      <c r="C112" s="32" t="s">
        <v>516</v>
      </c>
      <c r="D112" s="32" t="s">
        <v>30</v>
      </c>
      <c r="E112" s="32" t="s">
        <v>30</v>
      </c>
      <c r="F112" s="56"/>
      <c r="G112" s="56" t="s">
        <v>30</v>
      </c>
      <c r="H112" s="56"/>
      <c r="I112" s="56"/>
      <c r="J112" s="56"/>
      <c r="K112" s="56"/>
      <c r="L112" s="56"/>
      <c r="M112" s="56"/>
      <c r="N112" s="56"/>
      <c r="O112" s="56" t="s">
        <v>30</v>
      </c>
      <c r="P112" s="56" t="s">
        <v>30</v>
      </c>
      <c r="Q112" s="56"/>
      <c r="R112" s="56"/>
    </row>
    <row r="113" spans="1:18">
      <c r="A113" s="32" t="s">
        <v>514</v>
      </c>
      <c r="B113" s="32" t="s">
        <v>517</v>
      </c>
      <c r="C113" s="32" t="s">
        <v>518</v>
      </c>
      <c r="D113" s="32" t="s">
        <v>30</v>
      </c>
      <c r="E113" s="32" t="s">
        <v>30</v>
      </c>
      <c r="F113" s="56"/>
      <c r="G113" s="56" t="s">
        <v>30</v>
      </c>
      <c r="H113" s="56"/>
      <c r="I113" s="56" t="s">
        <v>30</v>
      </c>
      <c r="J113" s="56"/>
      <c r="K113" s="56"/>
      <c r="L113" s="56"/>
      <c r="M113" s="56"/>
      <c r="N113" s="56"/>
      <c r="O113" s="56" t="s">
        <v>30</v>
      </c>
      <c r="P113" s="56" t="s">
        <v>30</v>
      </c>
      <c r="Q113" s="56"/>
      <c r="R113" s="56"/>
    </row>
    <row r="114" spans="1:18" ht="18">
      <c r="A114" s="32" t="s">
        <v>514</v>
      </c>
      <c r="B114" s="32" t="s">
        <v>519</v>
      </c>
      <c r="C114" s="32" t="s">
        <v>520</v>
      </c>
      <c r="D114" s="32" t="s">
        <v>30</v>
      </c>
      <c r="E114" s="32" t="s">
        <v>30</v>
      </c>
      <c r="F114" s="56"/>
      <c r="G114" s="56" t="s">
        <v>30</v>
      </c>
      <c r="H114" s="56"/>
      <c r="I114" s="56"/>
      <c r="J114" s="56"/>
      <c r="K114" s="56"/>
      <c r="L114" s="56"/>
      <c r="M114" s="56"/>
      <c r="N114" s="56"/>
      <c r="O114" s="56" t="s">
        <v>30</v>
      </c>
      <c r="P114" s="56" t="s">
        <v>30</v>
      </c>
      <c r="Q114" s="56"/>
      <c r="R114" s="56"/>
    </row>
    <row r="115" spans="1:18" ht="18">
      <c r="A115" s="32" t="s">
        <v>514</v>
      </c>
      <c r="B115" s="32" t="s">
        <v>521</v>
      </c>
      <c r="C115" s="32" t="s">
        <v>522</v>
      </c>
      <c r="D115" s="32" t="s">
        <v>30</v>
      </c>
      <c r="E115" s="32" t="s">
        <v>30</v>
      </c>
      <c r="F115" s="56"/>
      <c r="G115" s="56" t="s">
        <v>30</v>
      </c>
      <c r="H115" s="56"/>
      <c r="I115" s="56"/>
      <c r="J115" s="56"/>
      <c r="K115" s="56"/>
      <c r="L115" s="56"/>
      <c r="M115" s="56"/>
      <c r="N115" s="56"/>
      <c r="O115" s="56" t="s">
        <v>30</v>
      </c>
      <c r="P115" s="56" t="s">
        <v>30</v>
      </c>
      <c r="Q115" s="56"/>
      <c r="R115" s="56"/>
    </row>
    <row r="116" spans="1:18" ht="18">
      <c r="A116" s="32" t="s">
        <v>514</v>
      </c>
      <c r="B116" s="32" t="s">
        <v>523</v>
      </c>
      <c r="C116" s="32" t="s">
        <v>524</v>
      </c>
      <c r="D116" s="32" t="s">
        <v>30</v>
      </c>
      <c r="E116" s="32" t="s">
        <v>30</v>
      </c>
      <c r="F116" s="56"/>
      <c r="G116" s="56" t="s">
        <v>30</v>
      </c>
      <c r="H116" s="56"/>
      <c r="I116" s="56"/>
      <c r="J116" s="56"/>
      <c r="K116" s="56"/>
      <c r="L116" s="56"/>
      <c r="M116" s="56"/>
      <c r="N116" s="56"/>
      <c r="O116" s="56" t="s">
        <v>30</v>
      </c>
      <c r="P116" s="56" t="s">
        <v>30</v>
      </c>
      <c r="Q116" s="56"/>
      <c r="R116" s="56"/>
    </row>
    <row r="117" spans="1:18">
      <c r="A117" s="35" t="s">
        <v>514</v>
      </c>
      <c r="B117" s="35" t="s">
        <v>525</v>
      </c>
      <c r="C117" s="35" t="s">
        <v>526</v>
      </c>
      <c r="D117" s="35" t="s">
        <v>30</v>
      </c>
      <c r="E117" s="35" t="s">
        <v>30</v>
      </c>
      <c r="F117" s="137"/>
      <c r="G117" s="137"/>
      <c r="H117" s="137"/>
      <c r="I117" s="137"/>
      <c r="J117" s="137"/>
      <c r="K117" s="137"/>
      <c r="L117" s="137"/>
      <c r="M117" s="137"/>
      <c r="N117" s="137"/>
      <c r="O117" s="137"/>
      <c r="P117" s="137"/>
      <c r="Q117" s="137"/>
      <c r="R117" s="137" t="s">
        <v>30</v>
      </c>
    </row>
    <row r="118" spans="1:18">
      <c r="A118" s="32"/>
      <c r="B118" s="33">
        <f>COUNTA(B112:B117)</f>
        <v>6</v>
      </c>
      <c r="C118" s="129"/>
      <c r="D118" s="33">
        <f t="shared" ref="D118:R118" si="10">COUNTIF(D112:D117,"Yes")</f>
        <v>6</v>
      </c>
      <c r="E118" s="33">
        <f t="shared" si="10"/>
        <v>6</v>
      </c>
      <c r="F118" s="33">
        <f t="shared" si="10"/>
        <v>0</v>
      </c>
      <c r="G118" s="33">
        <f t="shared" si="10"/>
        <v>5</v>
      </c>
      <c r="H118" s="33">
        <f t="shared" si="10"/>
        <v>0</v>
      </c>
      <c r="I118" s="33">
        <f t="shared" si="10"/>
        <v>1</v>
      </c>
      <c r="J118" s="33">
        <f t="shared" si="10"/>
        <v>0</v>
      </c>
      <c r="K118" s="33">
        <f t="shared" si="10"/>
        <v>0</v>
      </c>
      <c r="L118" s="33">
        <f t="shared" si="10"/>
        <v>0</v>
      </c>
      <c r="M118" s="33">
        <f t="shared" si="10"/>
        <v>0</v>
      </c>
      <c r="N118" s="33">
        <f t="shared" si="10"/>
        <v>0</v>
      </c>
      <c r="O118" s="33">
        <f t="shared" si="10"/>
        <v>5</v>
      </c>
      <c r="P118" s="33">
        <f t="shared" si="10"/>
        <v>5</v>
      </c>
      <c r="Q118" s="33">
        <f t="shared" si="10"/>
        <v>0</v>
      </c>
      <c r="R118" s="33">
        <f t="shared" si="10"/>
        <v>1</v>
      </c>
    </row>
    <row r="119" spans="1:18">
      <c r="A119" s="48"/>
      <c r="B119" s="48"/>
      <c r="C119" s="91"/>
      <c r="D119" s="48"/>
      <c r="E119" s="48"/>
      <c r="F119" s="48"/>
      <c r="G119" s="48"/>
      <c r="H119" s="48"/>
      <c r="I119" s="48"/>
      <c r="J119" s="48"/>
      <c r="K119" s="48"/>
      <c r="L119" s="48"/>
      <c r="M119" s="48"/>
      <c r="N119" s="48"/>
      <c r="O119" s="48"/>
      <c r="P119" s="48"/>
      <c r="Q119" s="48"/>
      <c r="R119" s="48"/>
    </row>
    <row r="120" spans="1:18">
      <c r="A120" s="32" t="s">
        <v>527</v>
      </c>
      <c r="B120" s="32" t="s">
        <v>528</v>
      </c>
      <c r="C120" s="32" t="s">
        <v>529</v>
      </c>
      <c r="D120" s="32" t="s">
        <v>30</v>
      </c>
      <c r="E120" s="32" t="s">
        <v>30</v>
      </c>
      <c r="F120" s="56"/>
      <c r="G120" s="56"/>
      <c r="H120" s="56"/>
      <c r="I120" s="56"/>
      <c r="J120" s="56"/>
      <c r="K120" s="56"/>
      <c r="L120" s="56"/>
      <c r="M120" s="56"/>
      <c r="N120" s="56"/>
      <c r="O120" s="56"/>
      <c r="P120" s="56"/>
      <c r="Q120" s="56"/>
      <c r="R120" s="56" t="s">
        <v>30</v>
      </c>
    </row>
    <row r="121" spans="1:18">
      <c r="A121" s="32" t="s">
        <v>527</v>
      </c>
      <c r="B121" s="56" t="s">
        <v>530</v>
      </c>
      <c r="C121" s="56" t="s">
        <v>531</v>
      </c>
      <c r="D121" s="32" t="s">
        <v>30</v>
      </c>
      <c r="E121" s="32" t="s">
        <v>30</v>
      </c>
      <c r="F121" s="56"/>
      <c r="G121" s="56"/>
      <c r="H121" s="56"/>
      <c r="I121" s="56"/>
      <c r="J121" s="56"/>
      <c r="K121" s="56"/>
      <c r="L121" s="56"/>
      <c r="M121" s="56"/>
      <c r="N121" s="56"/>
      <c r="O121" s="56"/>
      <c r="P121" s="56"/>
      <c r="Q121" s="56"/>
      <c r="R121" s="56" t="s">
        <v>30</v>
      </c>
    </row>
    <row r="122" spans="1:18">
      <c r="A122" s="32" t="s">
        <v>527</v>
      </c>
      <c r="B122" s="32" t="s">
        <v>532</v>
      </c>
      <c r="C122" s="32" t="s">
        <v>533</v>
      </c>
      <c r="D122" s="32" t="s">
        <v>30</v>
      </c>
      <c r="E122" s="32" t="s">
        <v>30</v>
      </c>
      <c r="F122" s="56"/>
      <c r="G122" s="56"/>
      <c r="H122" s="56"/>
      <c r="I122" s="56"/>
      <c r="J122" s="56"/>
      <c r="K122" s="56"/>
      <c r="L122" s="56"/>
      <c r="M122" s="56"/>
      <c r="N122" s="56"/>
      <c r="O122" s="56"/>
      <c r="P122" s="56"/>
      <c r="Q122" s="56"/>
      <c r="R122" s="56" t="s">
        <v>30</v>
      </c>
    </row>
    <row r="123" spans="1:18">
      <c r="A123" s="32" t="s">
        <v>527</v>
      </c>
      <c r="B123" s="32" t="s">
        <v>534</v>
      </c>
      <c r="C123" s="32" t="s">
        <v>535</v>
      </c>
      <c r="D123" s="32" t="s">
        <v>30</v>
      </c>
      <c r="E123" s="32" t="s">
        <v>30</v>
      </c>
      <c r="F123" s="56"/>
      <c r="G123" s="56"/>
      <c r="H123" s="56"/>
      <c r="I123" s="56"/>
      <c r="J123" s="56"/>
      <c r="K123" s="56"/>
      <c r="L123" s="56"/>
      <c r="M123" s="56"/>
      <c r="N123" s="56"/>
      <c r="O123" s="56"/>
      <c r="P123" s="56"/>
      <c r="Q123" s="56"/>
      <c r="R123" s="56" t="s">
        <v>30</v>
      </c>
    </row>
    <row r="124" spans="1:18">
      <c r="A124" s="32" t="s">
        <v>527</v>
      </c>
      <c r="B124" s="32" t="s">
        <v>536</v>
      </c>
      <c r="C124" s="32" t="s">
        <v>537</v>
      </c>
      <c r="D124" s="32" t="s">
        <v>30</v>
      </c>
      <c r="E124" s="32" t="s">
        <v>30</v>
      </c>
      <c r="F124" s="56"/>
      <c r="G124" s="56"/>
      <c r="H124" s="56"/>
      <c r="I124" s="56"/>
      <c r="J124" s="56"/>
      <c r="K124" s="56"/>
      <c r="L124" s="56"/>
      <c r="M124" s="56"/>
      <c r="N124" s="56"/>
      <c r="O124" s="56"/>
      <c r="P124" s="56"/>
      <c r="Q124" s="56"/>
      <c r="R124" s="56" t="s">
        <v>30</v>
      </c>
    </row>
    <row r="125" spans="1:18">
      <c r="A125" s="32" t="s">
        <v>527</v>
      </c>
      <c r="B125" s="32" t="s">
        <v>538</v>
      </c>
      <c r="C125" s="32" t="s">
        <v>539</v>
      </c>
      <c r="D125" s="32" t="s">
        <v>30</v>
      </c>
      <c r="E125" s="32" t="s">
        <v>30</v>
      </c>
      <c r="F125" s="56"/>
      <c r="G125" s="56"/>
      <c r="H125" s="56"/>
      <c r="I125" s="56"/>
      <c r="J125" s="56"/>
      <c r="K125" s="56"/>
      <c r="L125" s="56"/>
      <c r="M125" s="56"/>
      <c r="N125" s="56"/>
      <c r="O125" s="56"/>
      <c r="P125" s="56"/>
      <c r="Q125" s="56"/>
      <c r="R125" s="56" t="s">
        <v>30</v>
      </c>
    </row>
    <row r="126" spans="1:18">
      <c r="A126" s="35" t="s">
        <v>527</v>
      </c>
      <c r="B126" s="35" t="s">
        <v>540</v>
      </c>
      <c r="C126" s="35" t="s">
        <v>541</v>
      </c>
      <c r="D126" s="35" t="s">
        <v>30</v>
      </c>
      <c r="E126" s="35" t="s">
        <v>30</v>
      </c>
      <c r="F126" s="137"/>
      <c r="G126" s="137"/>
      <c r="H126" s="137"/>
      <c r="I126" s="137"/>
      <c r="J126" s="137"/>
      <c r="K126" s="137"/>
      <c r="L126" s="137"/>
      <c r="M126" s="137"/>
      <c r="N126" s="137"/>
      <c r="O126" s="137"/>
      <c r="P126" s="137"/>
      <c r="Q126" s="137"/>
      <c r="R126" s="137" t="s">
        <v>30</v>
      </c>
    </row>
    <row r="127" spans="1:18">
      <c r="A127" s="32"/>
      <c r="B127" s="33">
        <f>COUNTA(B120:B126)</f>
        <v>7</v>
      </c>
      <c r="C127" s="129"/>
      <c r="D127" s="33">
        <f t="shared" ref="D127:R127" si="11">COUNTIF(D120:D126,"Yes")</f>
        <v>7</v>
      </c>
      <c r="E127" s="33">
        <f t="shared" si="11"/>
        <v>7</v>
      </c>
      <c r="F127" s="33">
        <f t="shared" si="11"/>
        <v>0</v>
      </c>
      <c r="G127" s="33">
        <f t="shared" si="11"/>
        <v>0</v>
      </c>
      <c r="H127" s="33">
        <f t="shared" si="11"/>
        <v>0</v>
      </c>
      <c r="I127" s="33">
        <f t="shared" si="11"/>
        <v>0</v>
      </c>
      <c r="J127" s="33">
        <f t="shared" si="11"/>
        <v>0</v>
      </c>
      <c r="K127" s="33">
        <f t="shared" si="11"/>
        <v>0</v>
      </c>
      <c r="L127" s="33">
        <f t="shared" si="11"/>
        <v>0</v>
      </c>
      <c r="M127" s="33">
        <f t="shared" si="11"/>
        <v>0</v>
      </c>
      <c r="N127" s="33">
        <f t="shared" si="11"/>
        <v>0</v>
      </c>
      <c r="O127" s="33">
        <f t="shared" si="11"/>
        <v>0</v>
      </c>
      <c r="P127" s="33">
        <f t="shared" si="11"/>
        <v>0</v>
      </c>
      <c r="Q127" s="33">
        <f t="shared" si="11"/>
        <v>0</v>
      </c>
      <c r="R127" s="33">
        <f t="shared" si="11"/>
        <v>7</v>
      </c>
    </row>
    <row r="128" spans="1:18">
      <c r="A128" s="48"/>
      <c r="B128" s="48"/>
      <c r="C128" s="91"/>
      <c r="D128" s="48"/>
      <c r="E128" s="48"/>
      <c r="F128" s="48"/>
      <c r="G128" s="48"/>
      <c r="H128" s="48"/>
      <c r="I128" s="48"/>
      <c r="J128" s="48"/>
      <c r="K128" s="48"/>
      <c r="L128" s="48"/>
      <c r="M128" s="48"/>
      <c r="N128" s="48"/>
      <c r="O128" s="48"/>
      <c r="P128" s="48"/>
      <c r="Q128" s="48"/>
      <c r="R128" s="48"/>
    </row>
    <row r="129" spans="1:18" ht="12.75" customHeight="1">
      <c r="A129" s="35" t="s">
        <v>542</v>
      </c>
      <c r="B129" s="35" t="s">
        <v>543</v>
      </c>
      <c r="C129" s="35" t="s">
        <v>544</v>
      </c>
      <c r="D129" s="35" t="s">
        <v>30</v>
      </c>
      <c r="E129" s="35" t="s">
        <v>30</v>
      </c>
      <c r="F129" s="137"/>
      <c r="G129" s="137" t="s">
        <v>30</v>
      </c>
      <c r="H129" s="137"/>
      <c r="I129" s="137"/>
      <c r="J129" s="137"/>
      <c r="K129" s="137"/>
      <c r="L129" s="137"/>
      <c r="M129" s="137"/>
      <c r="N129" s="137"/>
      <c r="O129" s="137" t="s">
        <v>30</v>
      </c>
      <c r="P129" s="137" t="s">
        <v>30</v>
      </c>
      <c r="Q129" s="137"/>
      <c r="R129" s="137"/>
    </row>
    <row r="130" spans="1:18">
      <c r="A130" s="32"/>
      <c r="B130" s="33">
        <f>COUNTA(B129:B129)</f>
        <v>1</v>
      </c>
      <c r="C130" s="129"/>
      <c r="D130" s="33">
        <f t="shared" ref="D130:R130" si="12">COUNTIF(D129:D129,"Yes")</f>
        <v>1</v>
      </c>
      <c r="E130" s="33">
        <f t="shared" si="12"/>
        <v>1</v>
      </c>
      <c r="F130" s="33">
        <f t="shared" si="12"/>
        <v>0</v>
      </c>
      <c r="G130" s="33">
        <f t="shared" si="12"/>
        <v>1</v>
      </c>
      <c r="H130" s="33">
        <f t="shared" si="12"/>
        <v>0</v>
      </c>
      <c r="I130" s="33">
        <f t="shared" si="12"/>
        <v>0</v>
      </c>
      <c r="J130" s="33">
        <f t="shared" si="12"/>
        <v>0</v>
      </c>
      <c r="K130" s="33">
        <f t="shared" si="12"/>
        <v>0</v>
      </c>
      <c r="L130" s="33">
        <f t="shared" si="12"/>
        <v>0</v>
      </c>
      <c r="M130" s="33">
        <f t="shared" si="12"/>
        <v>0</v>
      </c>
      <c r="N130" s="33">
        <f t="shared" si="12"/>
        <v>0</v>
      </c>
      <c r="O130" s="33">
        <f t="shared" si="12"/>
        <v>1</v>
      </c>
      <c r="P130" s="33">
        <f t="shared" si="12"/>
        <v>1</v>
      </c>
      <c r="Q130" s="33">
        <f t="shared" si="12"/>
        <v>0</v>
      </c>
      <c r="R130" s="33">
        <f t="shared" si="12"/>
        <v>0</v>
      </c>
    </row>
    <row r="131" spans="1:18">
      <c r="A131" s="48"/>
      <c r="B131" s="48"/>
      <c r="C131" s="91"/>
      <c r="D131" s="48"/>
      <c r="E131" s="48"/>
      <c r="F131" s="48"/>
      <c r="G131" s="48"/>
      <c r="H131" s="48"/>
      <c r="I131" s="48"/>
      <c r="J131" s="48"/>
      <c r="K131" s="48"/>
      <c r="L131" s="48"/>
      <c r="M131" s="48"/>
      <c r="N131" s="48"/>
      <c r="O131" s="48"/>
      <c r="P131" s="48"/>
      <c r="Q131" s="48"/>
      <c r="R131" s="48"/>
    </row>
    <row r="132" spans="1:18" ht="12.75" customHeight="1">
      <c r="A132" s="32" t="s">
        <v>545</v>
      </c>
      <c r="B132" s="32" t="s">
        <v>546</v>
      </c>
      <c r="C132" s="32" t="s">
        <v>547</v>
      </c>
      <c r="D132" s="32" t="s">
        <v>30</v>
      </c>
      <c r="E132" s="32" t="s">
        <v>30</v>
      </c>
      <c r="F132" s="56"/>
      <c r="G132" s="56" t="s">
        <v>30</v>
      </c>
      <c r="H132" s="56"/>
      <c r="I132" s="56"/>
      <c r="J132" s="56"/>
      <c r="K132" s="56"/>
      <c r="L132" s="56"/>
      <c r="M132" s="56"/>
      <c r="N132" s="56" t="s">
        <v>30</v>
      </c>
      <c r="O132" s="56"/>
      <c r="P132" s="56" t="s">
        <v>30</v>
      </c>
      <c r="Q132" s="56"/>
      <c r="R132" s="56" t="s">
        <v>30</v>
      </c>
    </row>
    <row r="133" spans="1:18" ht="12.75" customHeight="1">
      <c r="A133" s="32" t="s">
        <v>545</v>
      </c>
      <c r="B133" s="32" t="s">
        <v>548</v>
      </c>
      <c r="C133" s="32" t="s">
        <v>549</v>
      </c>
      <c r="D133" s="32" t="s">
        <v>30</v>
      </c>
      <c r="E133" s="32" t="s">
        <v>30</v>
      </c>
      <c r="F133" s="56"/>
      <c r="G133" s="56" t="s">
        <v>30</v>
      </c>
      <c r="H133" s="56"/>
      <c r="I133" s="56"/>
      <c r="J133" s="56"/>
      <c r="K133" s="56"/>
      <c r="L133" s="56"/>
      <c r="M133" s="56"/>
      <c r="N133" s="56" t="s">
        <v>30</v>
      </c>
      <c r="O133" s="56"/>
      <c r="P133" s="56" t="s">
        <v>30</v>
      </c>
      <c r="Q133" s="56"/>
      <c r="R133" s="56" t="s">
        <v>30</v>
      </c>
    </row>
    <row r="134" spans="1:18" ht="12.75" customHeight="1">
      <c r="A134" s="32" t="s">
        <v>545</v>
      </c>
      <c r="B134" s="32" t="s">
        <v>550</v>
      </c>
      <c r="C134" s="32" t="s">
        <v>551</v>
      </c>
      <c r="D134" s="32" t="s">
        <v>30</v>
      </c>
      <c r="E134" s="32" t="s">
        <v>30</v>
      </c>
      <c r="F134" s="56"/>
      <c r="G134" s="56" t="s">
        <v>30</v>
      </c>
      <c r="H134" s="56"/>
      <c r="I134" s="56"/>
      <c r="J134" s="56"/>
      <c r="K134" s="56"/>
      <c r="L134" s="56"/>
      <c r="M134" s="56"/>
      <c r="N134" s="56" t="s">
        <v>30</v>
      </c>
      <c r="O134" s="56"/>
      <c r="P134" s="56" t="s">
        <v>30</v>
      </c>
      <c r="Q134" s="56"/>
      <c r="R134" s="56" t="s">
        <v>30</v>
      </c>
    </row>
    <row r="135" spans="1:18" ht="12.75" customHeight="1">
      <c r="A135" s="32" t="s">
        <v>545</v>
      </c>
      <c r="B135" s="32" t="s">
        <v>552</v>
      </c>
      <c r="C135" s="32" t="s">
        <v>553</v>
      </c>
      <c r="D135" s="32" t="s">
        <v>30</v>
      </c>
      <c r="E135" s="32" t="s">
        <v>30</v>
      </c>
      <c r="F135" s="56"/>
      <c r="G135" s="56" t="s">
        <v>30</v>
      </c>
      <c r="H135" s="56"/>
      <c r="I135" s="56"/>
      <c r="J135" s="56"/>
      <c r="K135" s="56"/>
      <c r="L135" s="56"/>
      <c r="M135" s="56"/>
      <c r="N135" s="56" t="s">
        <v>30</v>
      </c>
      <c r="O135" s="56"/>
      <c r="P135" s="56" t="s">
        <v>30</v>
      </c>
      <c r="Q135" s="56"/>
      <c r="R135" s="56" t="s">
        <v>30</v>
      </c>
    </row>
    <row r="136" spans="1:18" ht="12.75" customHeight="1">
      <c r="A136" s="32" t="s">
        <v>545</v>
      </c>
      <c r="B136" s="32" t="s">
        <v>554</v>
      </c>
      <c r="C136" s="32" t="s">
        <v>555</v>
      </c>
      <c r="D136" s="32" t="s">
        <v>30</v>
      </c>
      <c r="E136" s="32" t="s">
        <v>30</v>
      </c>
      <c r="F136" s="56"/>
      <c r="G136" s="56" t="s">
        <v>30</v>
      </c>
      <c r="H136" s="56"/>
      <c r="I136" s="56"/>
      <c r="J136" s="56"/>
      <c r="K136" s="56"/>
      <c r="L136" s="56"/>
      <c r="M136" s="56"/>
      <c r="N136" s="56" t="s">
        <v>30</v>
      </c>
      <c r="O136" s="56"/>
      <c r="P136" s="56" t="s">
        <v>30</v>
      </c>
      <c r="Q136" s="56"/>
      <c r="R136" s="56" t="s">
        <v>30</v>
      </c>
    </row>
    <row r="137" spans="1:18" ht="12.75" customHeight="1">
      <c r="A137" s="32" t="s">
        <v>545</v>
      </c>
      <c r="B137" s="32" t="s">
        <v>556</v>
      </c>
      <c r="C137" s="32" t="s">
        <v>557</v>
      </c>
      <c r="D137" s="32" t="s">
        <v>30</v>
      </c>
      <c r="E137" s="32" t="s">
        <v>30</v>
      </c>
      <c r="F137" s="56"/>
      <c r="G137" s="56" t="s">
        <v>30</v>
      </c>
      <c r="H137" s="56"/>
      <c r="I137" s="56" t="s">
        <v>30</v>
      </c>
      <c r="J137" s="56"/>
      <c r="K137" s="56"/>
      <c r="L137" s="56" t="s">
        <v>30</v>
      </c>
      <c r="M137" s="56"/>
      <c r="N137" s="56" t="s">
        <v>30</v>
      </c>
      <c r="O137" s="56"/>
      <c r="P137" s="56" t="s">
        <v>30</v>
      </c>
      <c r="Q137" s="56"/>
      <c r="R137" s="56" t="s">
        <v>30</v>
      </c>
    </row>
    <row r="138" spans="1:18" ht="12.75" customHeight="1">
      <c r="A138" s="32" t="s">
        <v>545</v>
      </c>
      <c r="B138" s="32" t="s">
        <v>558</v>
      </c>
      <c r="C138" s="32" t="s">
        <v>559</v>
      </c>
      <c r="D138" s="32" t="s">
        <v>30</v>
      </c>
      <c r="E138" s="32" t="s">
        <v>30</v>
      </c>
      <c r="F138" s="56"/>
      <c r="G138" s="56" t="s">
        <v>30</v>
      </c>
      <c r="H138" s="56"/>
      <c r="I138" s="56"/>
      <c r="J138" s="56"/>
      <c r="K138" s="56"/>
      <c r="L138" s="56"/>
      <c r="M138" s="56"/>
      <c r="N138" s="56"/>
      <c r="O138" s="56" t="s">
        <v>30</v>
      </c>
      <c r="P138" s="56" t="s">
        <v>30</v>
      </c>
      <c r="Q138" s="56"/>
      <c r="R138" s="56" t="s">
        <v>30</v>
      </c>
    </row>
    <row r="139" spans="1:18" ht="12.75" customHeight="1">
      <c r="A139" s="32" t="s">
        <v>545</v>
      </c>
      <c r="B139" s="32" t="s">
        <v>560</v>
      </c>
      <c r="C139" s="32" t="s">
        <v>561</v>
      </c>
      <c r="D139" s="32" t="s">
        <v>30</v>
      </c>
      <c r="E139" s="32" t="s">
        <v>30</v>
      </c>
      <c r="F139" s="56"/>
      <c r="G139" s="56" t="s">
        <v>30</v>
      </c>
      <c r="H139" s="56"/>
      <c r="I139" s="56"/>
      <c r="J139" s="56"/>
      <c r="K139" s="56"/>
      <c r="L139" s="56"/>
      <c r="M139" s="56"/>
      <c r="N139" s="56"/>
      <c r="O139" s="56" t="s">
        <v>30</v>
      </c>
      <c r="P139" s="56" t="s">
        <v>30</v>
      </c>
      <c r="Q139" s="56"/>
      <c r="R139" s="56" t="s">
        <v>30</v>
      </c>
    </row>
    <row r="140" spans="1:18" ht="12.75" customHeight="1">
      <c r="A140" s="35" t="s">
        <v>545</v>
      </c>
      <c r="B140" s="35" t="s">
        <v>562</v>
      </c>
      <c r="C140" s="35" t="s">
        <v>563</v>
      </c>
      <c r="D140" s="35" t="s">
        <v>30</v>
      </c>
      <c r="E140" s="35" t="s">
        <v>30</v>
      </c>
      <c r="F140" s="137"/>
      <c r="G140" s="137" t="s">
        <v>30</v>
      </c>
      <c r="H140" s="137"/>
      <c r="I140" s="137"/>
      <c r="J140" s="137"/>
      <c r="K140" s="137"/>
      <c r="L140" s="137"/>
      <c r="M140" s="137"/>
      <c r="N140" s="137"/>
      <c r="O140" s="137" t="s">
        <v>30</v>
      </c>
      <c r="P140" s="137" t="s">
        <v>30</v>
      </c>
      <c r="Q140" s="137"/>
      <c r="R140" s="137" t="s">
        <v>30</v>
      </c>
    </row>
    <row r="141" spans="1:18">
      <c r="A141" s="32"/>
      <c r="B141" s="33">
        <f>COUNTA(B132:B140)</f>
        <v>9</v>
      </c>
      <c r="C141" s="139"/>
      <c r="D141" s="33">
        <f t="shared" ref="D141:R141" si="13">COUNTIF(D132:D140,"Yes")</f>
        <v>9</v>
      </c>
      <c r="E141" s="33">
        <f t="shared" si="13"/>
        <v>9</v>
      </c>
      <c r="F141" s="33">
        <f t="shared" si="13"/>
        <v>0</v>
      </c>
      <c r="G141" s="33">
        <f t="shared" si="13"/>
        <v>9</v>
      </c>
      <c r="H141" s="33">
        <f t="shared" si="13"/>
        <v>0</v>
      </c>
      <c r="I141" s="33">
        <f t="shared" si="13"/>
        <v>1</v>
      </c>
      <c r="J141" s="33">
        <f t="shared" si="13"/>
        <v>0</v>
      </c>
      <c r="K141" s="33">
        <f t="shared" si="13"/>
        <v>0</v>
      </c>
      <c r="L141" s="33">
        <f t="shared" si="13"/>
        <v>1</v>
      </c>
      <c r="M141" s="33">
        <f t="shared" si="13"/>
        <v>0</v>
      </c>
      <c r="N141" s="33">
        <f t="shared" si="13"/>
        <v>6</v>
      </c>
      <c r="O141" s="33">
        <f t="shared" si="13"/>
        <v>3</v>
      </c>
      <c r="P141" s="33">
        <f t="shared" si="13"/>
        <v>9</v>
      </c>
      <c r="Q141" s="33">
        <f t="shared" si="13"/>
        <v>0</v>
      </c>
      <c r="R141" s="33">
        <f t="shared" si="13"/>
        <v>9</v>
      </c>
    </row>
    <row r="142" spans="1:18">
      <c r="A142" s="48"/>
      <c r="B142" s="48"/>
      <c r="C142" s="91"/>
      <c r="D142" s="48"/>
      <c r="E142" s="48"/>
      <c r="F142" s="48"/>
      <c r="G142" s="48"/>
      <c r="H142" s="48"/>
      <c r="I142" s="48"/>
      <c r="J142" s="48"/>
      <c r="K142" s="48"/>
      <c r="L142" s="48"/>
      <c r="M142" s="48"/>
      <c r="N142" s="48"/>
      <c r="O142" s="48"/>
      <c r="P142" s="48"/>
      <c r="Q142" s="48"/>
      <c r="R142" s="48"/>
    </row>
    <row r="143" spans="1:18" ht="12.75" customHeight="1">
      <c r="A143" s="32" t="s">
        <v>564</v>
      </c>
      <c r="B143" s="32" t="s">
        <v>567</v>
      </c>
      <c r="C143" s="32" t="s">
        <v>568</v>
      </c>
      <c r="D143" s="32" t="s">
        <v>30</v>
      </c>
      <c r="E143" s="32" t="s">
        <v>30</v>
      </c>
      <c r="F143" s="56"/>
      <c r="G143" s="56"/>
      <c r="H143" s="56"/>
      <c r="I143" s="56"/>
      <c r="J143" s="56"/>
      <c r="K143" s="56"/>
      <c r="L143" s="56"/>
      <c r="M143" s="56"/>
      <c r="N143" s="56"/>
      <c r="O143" s="56"/>
      <c r="P143" s="56"/>
      <c r="Q143" s="56"/>
      <c r="R143" s="56" t="s">
        <v>30</v>
      </c>
    </row>
    <row r="144" spans="1:18">
      <c r="A144" s="32" t="s">
        <v>564</v>
      </c>
      <c r="B144" s="32" t="s">
        <v>575</v>
      </c>
      <c r="C144" s="32" t="s">
        <v>576</v>
      </c>
      <c r="D144" s="32" t="s">
        <v>30</v>
      </c>
      <c r="E144" s="32" t="s">
        <v>30</v>
      </c>
      <c r="F144" s="56"/>
      <c r="G144" s="56"/>
      <c r="H144" s="56"/>
      <c r="I144" s="56"/>
      <c r="J144" s="56"/>
      <c r="K144" s="56"/>
      <c r="L144" s="56"/>
      <c r="M144" s="56"/>
      <c r="N144" s="56"/>
      <c r="O144" s="56"/>
      <c r="P144" s="56"/>
      <c r="Q144" s="56"/>
      <c r="R144" s="56" t="s">
        <v>30</v>
      </c>
    </row>
    <row r="145" spans="1:18">
      <c r="A145" s="32" t="s">
        <v>564</v>
      </c>
      <c r="B145" s="32" t="s">
        <v>581</v>
      </c>
      <c r="C145" s="32" t="s">
        <v>582</v>
      </c>
      <c r="D145" s="32" t="s">
        <v>30</v>
      </c>
      <c r="E145" s="32" t="s">
        <v>30</v>
      </c>
      <c r="F145" s="56"/>
      <c r="G145" s="56"/>
      <c r="H145" s="56"/>
      <c r="I145" s="56"/>
      <c r="J145" s="56"/>
      <c r="K145" s="56"/>
      <c r="L145" s="56"/>
      <c r="M145" s="56"/>
      <c r="N145" s="56"/>
      <c r="O145" s="56"/>
      <c r="P145" s="56"/>
      <c r="Q145" s="56"/>
      <c r="R145" s="56" t="s">
        <v>30</v>
      </c>
    </row>
    <row r="146" spans="1:18">
      <c r="A146" s="32" t="s">
        <v>564</v>
      </c>
      <c r="B146" s="32" t="s">
        <v>585</v>
      </c>
      <c r="C146" s="32" t="s">
        <v>586</v>
      </c>
      <c r="D146" s="32" t="s">
        <v>30</v>
      </c>
      <c r="E146" s="32" t="s">
        <v>30</v>
      </c>
      <c r="F146" s="56"/>
      <c r="G146" s="56"/>
      <c r="H146" s="56"/>
      <c r="I146" s="56"/>
      <c r="J146" s="56"/>
      <c r="K146" s="56"/>
      <c r="L146" s="56"/>
      <c r="M146" s="56"/>
      <c r="N146" s="56"/>
      <c r="O146" s="56"/>
      <c r="P146" s="56"/>
      <c r="Q146" s="56"/>
      <c r="R146" s="56" t="s">
        <v>30</v>
      </c>
    </row>
    <row r="147" spans="1:18">
      <c r="A147" s="32" t="s">
        <v>564</v>
      </c>
      <c r="B147" s="32" t="s">
        <v>587</v>
      </c>
      <c r="C147" s="32" t="s">
        <v>588</v>
      </c>
      <c r="D147" s="32" t="s">
        <v>30</v>
      </c>
      <c r="E147" s="32" t="s">
        <v>30</v>
      </c>
      <c r="F147" s="56"/>
      <c r="G147" s="56"/>
      <c r="H147" s="56"/>
      <c r="I147" s="56"/>
      <c r="J147" s="56"/>
      <c r="K147" s="56"/>
      <c r="L147" s="56"/>
      <c r="M147" s="56"/>
      <c r="N147" s="56"/>
      <c r="O147" s="56"/>
      <c r="P147" s="56"/>
      <c r="Q147" s="56"/>
      <c r="R147" s="56" t="s">
        <v>30</v>
      </c>
    </row>
    <row r="148" spans="1:18">
      <c r="A148" s="35" t="s">
        <v>564</v>
      </c>
      <c r="B148" s="35" t="s">
        <v>595</v>
      </c>
      <c r="C148" s="35" t="s">
        <v>596</v>
      </c>
      <c r="D148" s="35" t="s">
        <v>30</v>
      </c>
      <c r="E148" s="35" t="s">
        <v>30</v>
      </c>
      <c r="F148" s="137"/>
      <c r="G148" s="137"/>
      <c r="H148" s="137"/>
      <c r="I148" s="137"/>
      <c r="J148" s="137"/>
      <c r="K148" s="137"/>
      <c r="L148" s="137"/>
      <c r="M148" s="137"/>
      <c r="N148" s="137"/>
      <c r="O148" s="137"/>
      <c r="P148" s="137"/>
      <c r="Q148" s="137"/>
      <c r="R148" s="137" t="s">
        <v>30</v>
      </c>
    </row>
    <row r="149" spans="1:18">
      <c r="A149" s="32"/>
      <c r="B149" s="33">
        <f>COUNTA(B143:B148)</f>
        <v>6</v>
      </c>
      <c r="C149" s="139"/>
      <c r="D149" s="33">
        <f t="shared" ref="D149:R149" si="14">COUNTIF(D143:D148,"Yes")</f>
        <v>6</v>
      </c>
      <c r="E149" s="33">
        <f t="shared" si="14"/>
        <v>6</v>
      </c>
      <c r="F149" s="33">
        <f t="shared" si="14"/>
        <v>0</v>
      </c>
      <c r="G149" s="33">
        <f t="shared" si="14"/>
        <v>0</v>
      </c>
      <c r="H149" s="33">
        <f t="shared" si="14"/>
        <v>0</v>
      </c>
      <c r="I149" s="33">
        <f t="shared" si="14"/>
        <v>0</v>
      </c>
      <c r="J149" s="33">
        <f t="shared" si="14"/>
        <v>0</v>
      </c>
      <c r="K149" s="33">
        <f t="shared" si="14"/>
        <v>0</v>
      </c>
      <c r="L149" s="33">
        <f t="shared" si="14"/>
        <v>0</v>
      </c>
      <c r="M149" s="33">
        <f t="shared" si="14"/>
        <v>0</v>
      </c>
      <c r="N149" s="33">
        <f t="shared" si="14"/>
        <v>0</v>
      </c>
      <c r="O149" s="33">
        <f t="shared" si="14"/>
        <v>0</v>
      </c>
      <c r="P149" s="33">
        <f t="shared" si="14"/>
        <v>0</v>
      </c>
      <c r="Q149" s="33">
        <f t="shared" si="14"/>
        <v>0</v>
      </c>
      <c r="R149" s="33">
        <f t="shared" si="14"/>
        <v>6</v>
      </c>
    </row>
    <row r="150" spans="1:18">
      <c r="A150" s="48"/>
      <c r="B150" s="48"/>
      <c r="C150" s="91"/>
      <c r="D150" s="48"/>
      <c r="E150" s="48"/>
      <c r="F150" s="48"/>
      <c r="G150" s="48"/>
      <c r="H150" s="48"/>
      <c r="I150" s="48"/>
      <c r="J150" s="48"/>
      <c r="K150" s="48"/>
      <c r="L150" s="48"/>
      <c r="M150" s="48"/>
      <c r="N150" s="48"/>
      <c r="O150" s="48"/>
      <c r="P150" s="48"/>
      <c r="Q150" s="48"/>
      <c r="R150" s="48"/>
    </row>
    <row r="151" spans="1:18" ht="18">
      <c r="A151" s="32" t="s">
        <v>597</v>
      </c>
      <c r="B151" s="32" t="s">
        <v>598</v>
      </c>
      <c r="C151" s="32" t="s">
        <v>599</v>
      </c>
      <c r="D151" s="32" t="s">
        <v>30</v>
      </c>
      <c r="E151" s="32" t="s">
        <v>30</v>
      </c>
      <c r="F151" s="56"/>
      <c r="G151" s="56"/>
      <c r="H151" s="56"/>
      <c r="I151" s="56"/>
      <c r="J151" s="56"/>
      <c r="K151" s="56"/>
      <c r="L151" s="56"/>
      <c r="M151" s="56"/>
      <c r="N151" s="56"/>
      <c r="O151" s="56"/>
      <c r="P151" s="56" t="s">
        <v>30</v>
      </c>
      <c r="Q151" s="56"/>
      <c r="R151" s="56"/>
    </row>
    <row r="152" spans="1:18">
      <c r="A152" s="32" t="s">
        <v>597</v>
      </c>
      <c r="B152" s="32" t="s">
        <v>600</v>
      </c>
      <c r="C152" s="32" t="s">
        <v>601</v>
      </c>
      <c r="D152" s="32" t="s">
        <v>30</v>
      </c>
      <c r="E152" s="32" t="s">
        <v>30</v>
      </c>
      <c r="F152" s="56" t="s">
        <v>30</v>
      </c>
      <c r="G152" s="56" t="s">
        <v>30</v>
      </c>
      <c r="H152" s="56"/>
      <c r="I152" s="56"/>
      <c r="J152" s="56"/>
      <c r="K152" s="56"/>
      <c r="L152" s="56" t="s">
        <v>30</v>
      </c>
      <c r="M152" s="56"/>
      <c r="N152" s="56" t="s">
        <v>30</v>
      </c>
      <c r="O152" s="56"/>
      <c r="P152" s="56"/>
      <c r="Q152" s="56" t="s">
        <v>30</v>
      </c>
      <c r="R152" s="56"/>
    </row>
    <row r="153" spans="1:18">
      <c r="A153" s="32" t="s">
        <v>597</v>
      </c>
      <c r="B153" s="32" t="s">
        <v>602</v>
      </c>
      <c r="C153" s="32" t="s">
        <v>603</v>
      </c>
      <c r="D153" s="32" t="s">
        <v>30</v>
      </c>
      <c r="E153" s="32" t="s">
        <v>30</v>
      </c>
      <c r="F153" s="56"/>
      <c r="G153" s="56"/>
      <c r="H153" s="56"/>
      <c r="I153" s="56"/>
      <c r="J153" s="56"/>
      <c r="K153" s="56"/>
      <c r="L153" s="56"/>
      <c r="M153" s="56"/>
      <c r="N153" s="56"/>
      <c r="O153" s="56"/>
      <c r="P153" s="56" t="s">
        <v>30</v>
      </c>
      <c r="Q153" s="56"/>
      <c r="R153" s="56" t="s">
        <v>30</v>
      </c>
    </row>
    <row r="154" spans="1:18">
      <c r="A154" s="32" t="s">
        <v>597</v>
      </c>
      <c r="B154" s="32" t="s">
        <v>604</v>
      </c>
      <c r="C154" s="32" t="s">
        <v>605</v>
      </c>
      <c r="D154" s="32" t="s">
        <v>30</v>
      </c>
      <c r="E154" s="32" t="s">
        <v>30</v>
      </c>
      <c r="F154" s="56"/>
      <c r="G154" s="56"/>
      <c r="H154" s="56"/>
      <c r="I154" s="56"/>
      <c r="J154" s="56"/>
      <c r="K154" s="56"/>
      <c r="L154" s="56"/>
      <c r="M154" s="56"/>
      <c r="N154" s="56"/>
      <c r="O154" s="56"/>
      <c r="P154" s="56" t="s">
        <v>30</v>
      </c>
      <c r="Q154" s="56"/>
      <c r="R154" s="56"/>
    </row>
    <row r="155" spans="1:18">
      <c r="A155" s="32" t="s">
        <v>597</v>
      </c>
      <c r="B155" s="32" t="s">
        <v>606</v>
      </c>
      <c r="C155" s="32" t="s">
        <v>607</v>
      </c>
      <c r="D155" s="32" t="s">
        <v>30</v>
      </c>
      <c r="E155" s="32" t="s">
        <v>30</v>
      </c>
      <c r="F155" s="56" t="s">
        <v>30</v>
      </c>
      <c r="G155" s="56" t="s">
        <v>30</v>
      </c>
      <c r="H155" s="56"/>
      <c r="I155" s="56" t="s">
        <v>30</v>
      </c>
      <c r="J155" s="56"/>
      <c r="K155" s="56"/>
      <c r="L155" s="56"/>
      <c r="M155" s="56"/>
      <c r="N155" s="56" t="s">
        <v>30</v>
      </c>
      <c r="O155" s="56"/>
      <c r="P155" s="56"/>
      <c r="Q155" s="56" t="s">
        <v>30</v>
      </c>
      <c r="R155" s="56"/>
    </row>
    <row r="156" spans="1:18">
      <c r="A156" s="32" t="s">
        <v>597</v>
      </c>
      <c r="B156" s="32" t="s">
        <v>612</v>
      </c>
      <c r="C156" s="32" t="s">
        <v>613</v>
      </c>
      <c r="D156" s="32" t="s">
        <v>30</v>
      </c>
      <c r="E156" s="32" t="s">
        <v>30</v>
      </c>
      <c r="F156" s="56" t="s">
        <v>30</v>
      </c>
      <c r="G156" s="56" t="s">
        <v>30</v>
      </c>
      <c r="H156" s="56"/>
      <c r="I156" s="56"/>
      <c r="J156" s="56"/>
      <c r="K156" s="56"/>
      <c r="L156" s="56"/>
      <c r="M156" s="56"/>
      <c r="N156" s="56" t="s">
        <v>30</v>
      </c>
      <c r="O156" s="56"/>
      <c r="P156" s="56"/>
      <c r="Q156" s="56"/>
      <c r="R156" s="56"/>
    </row>
    <row r="157" spans="1:18">
      <c r="A157" s="32" t="s">
        <v>597</v>
      </c>
      <c r="B157" s="32" t="s">
        <v>614</v>
      </c>
      <c r="C157" s="32" t="s">
        <v>615</v>
      </c>
      <c r="D157" s="32" t="s">
        <v>30</v>
      </c>
      <c r="E157" s="32" t="s">
        <v>30</v>
      </c>
      <c r="F157" s="56"/>
      <c r="G157" s="56"/>
      <c r="H157" s="56"/>
      <c r="I157" s="56"/>
      <c r="J157" s="56"/>
      <c r="K157" s="56"/>
      <c r="L157" s="56" t="s">
        <v>30</v>
      </c>
      <c r="M157" s="56"/>
      <c r="N157" s="56"/>
      <c r="O157" s="56" t="s">
        <v>30</v>
      </c>
      <c r="P157" s="56" t="s">
        <v>30</v>
      </c>
      <c r="Q157" s="56"/>
      <c r="R157" s="56"/>
    </row>
    <row r="158" spans="1:18">
      <c r="A158" s="32" t="s">
        <v>597</v>
      </c>
      <c r="B158" s="32" t="s">
        <v>616</v>
      </c>
      <c r="C158" s="32" t="s">
        <v>617</v>
      </c>
      <c r="D158" s="32" t="s">
        <v>30</v>
      </c>
      <c r="E158" s="32" t="s">
        <v>30</v>
      </c>
      <c r="F158" s="56" t="s">
        <v>30</v>
      </c>
      <c r="G158" s="56" t="s">
        <v>30</v>
      </c>
      <c r="H158" s="56"/>
      <c r="I158" s="56"/>
      <c r="J158" s="56"/>
      <c r="K158" s="56"/>
      <c r="L158" s="56"/>
      <c r="M158" s="56"/>
      <c r="N158" s="56" t="s">
        <v>30</v>
      </c>
      <c r="O158" s="56"/>
      <c r="P158" s="56"/>
      <c r="Q158" s="56"/>
      <c r="R158" s="56"/>
    </row>
    <row r="159" spans="1:18">
      <c r="A159" s="32" t="s">
        <v>597</v>
      </c>
      <c r="B159" s="32" t="s">
        <v>624</v>
      </c>
      <c r="C159" s="32" t="s">
        <v>625</v>
      </c>
      <c r="D159" s="32" t="s">
        <v>30</v>
      </c>
      <c r="E159" s="32" t="s">
        <v>30</v>
      </c>
      <c r="F159" s="56" t="s">
        <v>30</v>
      </c>
      <c r="G159" s="56" t="s">
        <v>30</v>
      </c>
      <c r="H159" s="56"/>
      <c r="I159" s="56"/>
      <c r="J159" s="56"/>
      <c r="K159" s="56"/>
      <c r="L159" s="56"/>
      <c r="M159" s="56"/>
      <c r="N159" s="56"/>
      <c r="O159" s="56" t="s">
        <v>30</v>
      </c>
      <c r="P159" s="56"/>
      <c r="Q159" s="56"/>
      <c r="R159" s="56"/>
    </row>
    <row r="160" spans="1:18" ht="18">
      <c r="A160" s="32" t="s">
        <v>597</v>
      </c>
      <c r="B160" s="32" t="s">
        <v>626</v>
      </c>
      <c r="C160" s="32" t="s">
        <v>627</v>
      </c>
      <c r="D160" s="32" t="s">
        <v>30</v>
      </c>
      <c r="E160" s="32" t="s">
        <v>30</v>
      </c>
      <c r="F160" s="56"/>
      <c r="G160" s="56" t="s">
        <v>30</v>
      </c>
      <c r="H160" s="56"/>
      <c r="I160" s="56"/>
      <c r="J160" s="56"/>
      <c r="K160" s="56"/>
      <c r="L160" s="56" t="s">
        <v>30</v>
      </c>
      <c r="M160" s="56"/>
      <c r="N160" s="56"/>
      <c r="O160" s="56"/>
      <c r="P160" s="56"/>
      <c r="Q160" s="56"/>
      <c r="R160" s="56"/>
    </row>
    <row r="161" spans="1:18" ht="18">
      <c r="A161" s="32" t="s">
        <v>597</v>
      </c>
      <c r="B161" s="32" t="s">
        <v>628</v>
      </c>
      <c r="C161" s="32" t="s">
        <v>629</v>
      </c>
      <c r="D161" s="32" t="s">
        <v>30</v>
      </c>
      <c r="E161" s="32" t="s">
        <v>30</v>
      </c>
      <c r="F161" s="56"/>
      <c r="G161" s="56" t="s">
        <v>30</v>
      </c>
      <c r="H161" s="56"/>
      <c r="I161" s="56"/>
      <c r="J161" s="56"/>
      <c r="K161" s="56"/>
      <c r="L161" s="56"/>
      <c r="M161" s="56"/>
      <c r="N161" s="56"/>
      <c r="O161" s="56"/>
      <c r="P161" s="56" t="s">
        <v>30</v>
      </c>
      <c r="Q161" s="56"/>
      <c r="R161" s="56"/>
    </row>
    <row r="162" spans="1:18">
      <c r="A162" s="32" t="s">
        <v>597</v>
      </c>
      <c r="B162" s="32" t="s">
        <v>632</v>
      </c>
      <c r="C162" s="32" t="s">
        <v>633</v>
      </c>
      <c r="D162" s="32" t="s">
        <v>30</v>
      </c>
      <c r="E162" s="32" t="s">
        <v>30</v>
      </c>
      <c r="F162" s="56" t="s">
        <v>30</v>
      </c>
      <c r="G162" s="56" t="s">
        <v>30</v>
      </c>
      <c r="H162" s="56"/>
      <c r="I162" s="56"/>
      <c r="J162" s="56"/>
      <c r="K162" s="56"/>
      <c r="L162" s="56"/>
      <c r="M162" s="56"/>
      <c r="N162" s="56" t="s">
        <v>30</v>
      </c>
      <c r="O162" s="56"/>
      <c r="P162" s="56"/>
      <c r="Q162" s="56"/>
      <c r="R162" s="56"/>
    </row>
    <row r="163" spans="1:18" ht="18">
      <c r="A163" s="35" t="s">
        <v>597</v>
      </c>
      <c r="B163" s="35" t="s">
        <v>634</v>
      </c>
      <c r="C163" s="35" t="s">
        <v>635</v>
      </c>
      <c r="D163" s="35" t="s">
        <v>30</v>
      </c>
      <c r="E163" s="35" t="s">
        <v>30</v>
      </c>
      <c r="F163" s="137"/>
      <c r="G163" s="137" t="s">
        <v>30</v>
      </c>
      <c r="H163" s="137"/>
      <c r="I163" s="137"/>
      <c r="J163" s="137"/>
      <c r="K163" s="137"/>
      <c r="L163" s="137" t="s">
        <v>30</v>
      </c>
      <c r="M163" s="137"/>
      <c r="N163" s="137" t="s">
        <v>30</v>
      </c>
      <c r="O163" s="137"/>
      <c r="P163" s="137" t="s">
        <v>30</v>
      </c>
      <c r="Q163" s="137"/>
      <c r="R163" s="137"/>
    </row>
    <row r="164" spans="1:18">
      <c r="A164" s="32"/>
      <c r="B164" s="33">
        <f>COUNTA(B151:B163)</f>
        <v>13</v>
      </c>
      <c r="C164" s="139"/>
      <c r="D164" s="33">
        <f t="shared" ref="D164:R164" si="15">COUNTIF(D151:D163,"Yes")</f>
        <v>13</v>
      </c>
      <c r="E164" s="33">
        <f t="shared" si="15"/>
        <v>13</v>
      </c>
      <c r="F164" s="33">
        <f t="shared" si="15"/>
        <v>6</v>
      </c>
      <c r="G164" s="33">
        <f t="shared" si="15"/>
        <v>9</v>
      </c>
      <c r="H164" s="33">
        <f t="shared" si="15"/>
        <v>0</v>
      </c>
      <c r="I164" s="33">
        <f t="shared" si="15"/>
        <v>1</v>
      </c>
      <c r="J164" s="33">
        <f t="shared" si="15"/>
        <v>0</v>
      </c>
      <c r="K164" s="33">
        <f t="shared" si="15"/>
        <v>0</v>
      </c>
      <c r="L164" s="33">
        <f t="shared" si="15"/>
        <v>4</v>
      </c>
      <c r="M164" s="33">
        <f t="shared" si="15"/>
        <v>0</v>
      </c>
      <c r="N164" s="33">
        <f t="shared" si="15"/>
        <v>6</v>
      </c>
      <c r="O164" s="33">
        <f t="shared" si="15"/>
        <v>2</v>
      </c>
      <c r="P164" s="33">
        <f t="shared" si="15"/>
        <v>6</v>
      </c>
      <c r="Q164" s="33">
        <f t="shared" si="15"/>
        <v>2</v>
      </c>
      <c r="R164" s="33">
        <f t="shared" si="15"/>
        <v>1</v>
      </c>
    </row>
    <row r="165" spans="1:18">
      <c r="A165" s="48"/>
      <c r="B165" s="48"/>
      <c r="C165" s="91"/>
      <c r="D165" s="48"/>
      <c r="E165" s="48"/>
      <c r="F165" s="48"/>
      <c r="G165" s="48"/>
      <c r="H165" s="48"/>
      <c r="I165" s="48"/>
      <c r="J165" s="48"/>
      <c r="K165" s="48"/>
      <c r="L165" s="48"/>
      <c r="M165" s="48"/>
      <c r="N165" s="48"/>
      <c r="O165" s="48"/>
      <c r="P165" s="48"/>
      <c r="Q165" s="48"/>
      <c r="R165" s="48"/>
    </row>
    <row r="166" spans="1:18">
      <c r="A166" s="35" t="s">
        <v>636</v>
      </c>
      <c r="B166" s="35" t="s">
        <v>637</v>
      </c>
      <c r="C166" s="35" t="s">
        <v>638</v>
      </c>
      <c r="D166" s="35" t="s">
        <v>30</v>
      </c>
      <c r="E166" s="35" t="s">
        <v>30</v>
      </c>
      <c r="F166" s="137"/>
      <c r="G166" s="137"/>
      <c r="H166" s="137"/>
      <c r="I166" s="137"/>
      <c r="J166" s="137"/>
      <c r="K166" s="137"/>
      <c r="L166" s="137"/>
      <c r="M166" s="137"/>
      <c r="N166" s="137"/>
      <c r="O166" s="137"/>
      <c r="P166" s="137"/>
      <c r="Q166" s="137"/>
      <c r="R166" s="137" t="s">
        <v>30</v>
      </c>
    </row>
    <row r="167" spans="1:18">
      <c r="A167" s="32"/>
      <c r="B167" s="33">
        <f>COUNTA(B166:B166)</f>
        <v>1</v>
      </c>
      <c r="C167" s="139"/>
      <c r="D167" s="33">
        <f t="shared" ref="D167:R167" si="16">COUNTIF(D166:D166,"Yes")</f>
        <v>1</v>
      </c>
      <c r="E167" s="33">
        <f t="shared" si="16"/>
        <v>1</v>
      </c>
      <c r="F167" s="33">
        <f t="shared" si="16"/>
        <v>0</v>
      </c>
      <c r="G167" s="33">
        <f t="shared" si="16"/>
        <v>0</v>
      </c>
      <c r="H167" s="33">
        <f t="shared" si="16"/>
        <v>0</v>
      </c>
      <c r="I167" s="33">
        <f t="shared" si="16"/>
        <v>0</v>
      </c>
      <c r="J167" s="33">
        <f t="shared" si="16"/>
        <v>0</v>
      </c>
      <c r="K167" s="33">
        <f t="shared" si="16"/>
        <v>0</v>
      </c>
      <c r="L167" s="33">
        <f t="shared" si="16"/>
        <v>0</v>
      </c>
      <c r="M167" s="33">
        <f t="shared" si="16"/>
        <v>0</v>
      </c>
      <c r="N167" s="33">
        <f t="shared" si="16"/>
        <v>0</v>
      </c>
      <c r="O167" s="33">
        <f t="shared" si="16"/>
        <v>0</v>
      </c>
      <c r="P167" s="33">
        <f t="shared" si="16"/>
        <v>0</v>
      </c>
      <c r="Q167" s="33">
        <f t="shared" si="16"/>
        <v>0</v>
      </c>
      <c r="R167" s="33">
        <f t="shared" si="16"/>
        <v>1</v>
      </c>
    </row>
    <row r="168" spans="1:18">
      <c r="A168" s="48"/>
      <c r="B168" s="48"/>
      <c r="C168" s="91"/>
      <c r="D168" s="48"/>
      <c r="E168" s="48"/>
      <c r="F168" s="48"/>
      <c r="G168" s="48"/>
      <c r="H168" s="48"/>
      <c r="I168" s="48"/>
      <c r="J168" s="48"/>
      <c r="K168" s="48"/>
      <c r="L168" s="48"/>
      <c r="M168" s="48"/>
      <c r="N168" s="48"/>
      <c r="O168" s="48"/>
      <c r="P168" s="48"/>
      <c r="Q168" s="48"/>
      <c r="R168" s="48"/>
    </row>
    <row r="169" spans="1:18">
      <c r="A169" s="32" t="s">
        <v>641</v>
      </c>
      <c r="B169" s="32" t="s">
        <v>642</v>
      </c>
      <c r="C169" s="32" t="s">
        <v>643</v>
      </c>
      <c r="D169" s="32" t="s">
        <v>30</v>
      </c>
      <c r="E169" s="32" t="s">
        <v>30</v>
      </c>
      <c r="F169" s="56" t="s">
        <v>30</v>
      </c>
      <c r="G169" s="56" t="s">
        <v>30</v>
      </c>
      <c r="H169" s="56"/>
      <c r="I169" s="56" t="s">
        <v>30</v>
      </c>
      <c r="J169" s="56"/>
      <c r="K169" s="56"/>
      <c r="L169" s="56" t="s">
        <v>30</v>
      </c>
      <c r="M169" s="56"/>
      <c r="N169" s="56"/>
      <c r="O169" s="56"/>
      <c r="P169" s="56"/>
      <c r="Q169" s="56"/>
      <c r="R169" s="56"/>
    </row>
    <row r="170" spans="1:18">
      <c r="A170" s="32" t="s">
        <v>641</v>
      </c>
      <c r="B170" s="32" t="s">
        <v>644</v>
      </c>
      <c r="C170" s="32" t="s">
        <v>645</v>
      </c>
      <c r="D170" s="32" t="s">
        <v>30</v>
      </c>
      <c r="E170" s="32" t="s">
        <v>30</v>
      </c>
      <c r="F170" s="56" t="s">
        <v>30</v>
      </c>
      <c r="G170" s="56" t="s">
        <v>30</v>
      </c>
      <c r="H170" s="56"/>
      <c r="I170" s="56" t="s">
        <v>30</v>
      </c>
      <c r="J170" s="56"/>
      <c r="K170" s="56"/>
      <c r="L170" s="56"/>
      <c r="M170" s="56"/>
      <c r="N170" s="56"/>
      <c r="O170" s="56"/>
      <c r="P170" s="56"/>
      <c r="Q170" s="56"/>
      <c r="R170" s="56"/>
    </row>
    <row r="171" spans="1:18">
      <c r="A171" s="32" t="s">
        <v>641</v>
      </c>
      <c r="B171" s="32" t="s">
        <v>646</v>
      </c>
      <c r="C171" s="32" t="s">
        <v>647</v>
      </c>
      <c r="D171" s="32" t="s">
        <v>30</v>
      </c>
      <c r="E171" s="32" t="s">
        <v>30</v>
      </c>
      <c r="F171" s="56"/>
      <c r="G171" s="56"/>
      <c r="H171" s="56"/>
      <c r="I171" s="56"/>
      <c r="J171" s="56"/>
      <c r="K171" s="56"/>
      <c r="L171" s="56"/>
      <c r="M171" s="56"/>
      <c r="N171" s="56"/>
      <c r="O171" s="56"/>
      <c r="P171" s="56"/>
      <c r="Q171" s="56"/>
      <c r="R171" s="56" t="s">
        <v>30</v>
      </c>
    </row>
    <row r="172" spans="1:18">
      <c r="A172" s="32" t="s">
        <v>641</v>
      </c>
      <c r="B172" s="32" t="s">
        <v>650</v>
      </c>
      <c r="C172" s="32" t="s">
        <v>651</v>
      </c>
      <c r="D172" s="32" t="s">
        <v>30</v>
      </c>
      <c r="E172" s="32" t="s">
        <v>30</v>
      </c>
      <c r="F172" s="56"/>
      <c r="G172" s="56"/>
      <c r="H172" s="56"/>
      <c r="I172" s="56"/>
      <c r="J172" s="56"/>
      <c r="K172" s="56"/>
      <c r="L172" s="56"/>
      <c r="M172" s="56"/>
      <c r="N172" s="56"/>
      <c r="O172" s="56"/>
      <c r="P172" s="56"/>
      <c r="Q172" s="56"/>
      <c r="R172" s="56" t="s">
        <v>30</v>
      </c>
    </row>
    <row r="173" spans="1:18">
      <c r="A173" s="32" t="s">
        <v>641</v>
      </c>
      <c r="B173" s="32" t="s">
        <v>652</v>
      </c>
      <c r="C173" s="32" t="s">
        <v>653</v>
      </c>
      <c r="D173" s="32" t="s">
        <v>30</v>
      </c>
      <c r="E173" s="32" t="s">
        <v>30</v>
      </c>
      <c r="F173" s="56"/>
      <c r="G173" s="56"/>
      <c r="H173" s="56"/>
      <c r="I173" s="56"/>
      <c r="J173" s="56"/>
      <c r="K173" s="56"/>
      <c r="L173" s="56" t="s">
        <v>30</v>
      </c>
      <c r="M173" s="56"/>
      <c r="N173" s="56"/>
      <c r="O173" s="56"/>
      <c r="P173" s="56"/>
      <c r="Q173" s="56"/>
      <c r="R173" s="56"/>
    </row>
    <row r="174" spans="1:18">
      <c r="A174" s="32" t="s">
        <v>641</v>
      </c>
      <c r="B174" s="32" t="s">
        <v>654</v>
      </c>
      <c r="C174" s="32" t="s">
        <v>655</v>
      </c>
      <c r="D174" s="32" t="s">
        <v>30</v>
      </c>
      <c r="E174" s="32" t="s">
        <v>30</v>
      </c>
      <c r="F174" s="56"/>
      <c r="G174" s="56"/>
      <c r="H174" s="56"/>
      <c r="I174" s="56"/>
      <c r="J174" s="56"/>
      <c r="K174" s="56"/>
      <c r="L174" s="56"/>
      <c r="M174" s="56"/>
      <c r="N174" s="56"/>
      <c r="O174" s="56"/>
      <c r="P174" s="56"/>
      <c r="Q174" s="56"/>
      <c r="R174" s="56" t="s">
        <v>30</v>
      </c>
    </row>
    <row r="175" spans="1:18">
      <c r="A175" s="32" t="s">
        <v>641</v>
      </c>
      <c r="B175" s="32" t="s">
        <v>656</v>
      </c>
      <c r="C175" s="32" t="s">
        <v>657</v>
      </c>
      <c r="D175" s="32" t="s">
        <v>30</v>
      </c>
      <c r="E175" s="32" t="s">
        <v>30</v>
      </c>
      <c r="F175" s="56"/>
      <c r="G175" s="56"/>
      <c r="H175" s="56"/>
      <c r="I175" s="56"/>
      <c r="J175" s="56"/>
      <c r="K175" s="56"/>
      <c r="L175" s="56"/>
      <c r="M175" s="56"/>
      <c r="N175" s="56"/>
      <c r="O175" s="56"/>
      <c r="P175" s="56"/>
      <c r="Q175" s="56"/>
      <c r="R175" s="56" t="s">
        <v>30</v>
      </c>
    </row>
    <row r="176" spans="1:18">
      <c r="A176" s="32" t="s">
        <v>641</v>
      </c>
      <c r="B176" s="32" t="s">
        <v>658</v>
      </c>
      <c r="C176" s="32" t="s">
        <v>659</v>
      </c>
      <c r="D176" s="32" t="s">
        <v>30</v>
      </c>
      <c r="E176" s="32" t="s">
        <v>30</v>
      </c>
      <c r="F176" s="56" t="s">
        <v>30</v>
      </c>
      <c r="G176" s="56" t="s">
        <v>30</v>
      </c>
      <c r="H176" s="56"/>
      <c r="I176" s="56" t="s">
        <v>30</v>
      </c>
      <c r="J176" s="56"/>
      <c r="K176" s="56"/>
      <c r="L176" s="56"/>
      <c r="M176" s="56"/>
      <c r="N176" s="56" t="s">
        <v>30</v>
      </c>
      <c r="O176" s="56"/>
      <c r="P176" s="56"/>
      <c r="Q176" s="56"/>
      <c r="R176" s="56"/>
    </row>
    <row r="177" spans="1:18">
      <c r="A177" s="32" t="s">
        <v>641</v>
      </c>
      <c r="B177" s="32" t="s">
        <v>660</v>
      </c>
      <c r="C177" s="32" t="s">
        <v>661</v>
      </c>
      <c r="D177" s="32" t="s">
        <v>30</v>
      </c>
      <c r="E177" s="32" t="s">
        <v>30</v>
      </c>
      <c r="F177" s="56" t="s">
        <v>30</v>
      </c>
      <c r="G177" s="56" t="s">
        <v>30</v>
      </c>
      <c r="H177" s="56"/>
      <c r="I177" s="56"/>
      <c r="J177" s="56"/>
      <c r="K177" s="56"/>
      <c r="L177" s="56"/>
      <c r="M177" s="56"/>
      <c r="N177" s="56" t="s">
        <v>30</v>
      </c>
      <c r="O177" s="56"/>
      <c r="P177" s="56" t="s">
        <v>30</v>
      </c>
      <c r="Q177" s="56" t="s">
        <v>30</v>
      </c>
      <c r="R177" s="56"/>
    </row>
    <row r="178" spans="1:18">
      <c r="A178" s="35" t="s">
        <v>641</v>
      </c>
      <c r="B178" s="35" t="s">
        <v>662</v>
      </c>
      <c r="C178" s="35" t="s">
        <v>663</v>
      </c>
      <c r="D178" s="35" t="s">
        <v>30</v>
      </c>
      <c r="E178" s="35" t="s">
        <v>30</v>
      </c>
      <c r="F178" s="137"/>
      <c r="G178" s="137"/>
      <c r="H178" s="137"/>
      <c r="I178" s="137"/>
      <c r="J178" s="137"/>
      <c r="K178" s="137"/>
      <c r="L178" s="137"/>
      <c r="M178" s="137"/>
      <c r="N178" s="137"/>
      <c r="O178" s="137"/>
      <c r="P178" s="137"/>
      <c r="Q178" s="137"/>
      <c r="R178" s="137" t="s">
        <v>30</v>
      </c>
    </row>
    <row r="179" spans="1:18">
      <c r="A179" s="32"/>
      <c r="B179" s="33">
        <f>COUNTA(B169:B178)</f>
        <v>10</v>
      </c>
      <c r="C179" s="139"/>
      <c r="D179" s="33">
        <f t="shared" ref="D179:R179" si="17">COUNTIF(D169:D178,"Yes")</f>
        <v>10</v>
      </c>
      <c r="E179" s="33">
        <f t="shared" si="17"/>
        <v>10</v>
      </c>
      <c r="F179" s="33">
        <f t="shared" si="17"/>
        <v>4</v>
      </c>
      <c r="G179" s="33">
        <f t="shared" si="17"/>
        <v>4</v>
      </c>
      <c r="H179" s="33">
        <f t="shared" si="17"/>
        <v>0</v>
      </c>
      <c r="I179" s="33">
        <f t="shared" si="17"/>
        <v>3</v>
      </c>
      <c r="J179" s="33">
        <f t="shared" si="17"/>
        <v>0</v>
      </c>
      <c r="K179" s="33">
        <f t="shared" si="17"/>
        <v>0</v>
      </c>
      <c r="L179" s="33">
        <f t="shared" si="17"/>
        <v>2</v>
      </c>
      <c r="M179" s="33">
        <f t="shared" si="17"/>
        <v>0</v>
      </c>
      <c r="N179" s="33">
        <f t="shared" si="17"/>
        <v>2</v>
      </c>
      <c r="O179" s="33">
        <f t="shared" si="17"/>
        <v>0</v>
      </c>
      <c r="P179" s="33">
        <f t="shared" si="17"/>
        <v>1</v>
      </c>
      <c r="Q179" s="33">
        <f t="shared" si="17"/>
        <v>1</v>
      </c>
      <c r="R179" s="33">
        <f t="shared" si="17"/>
        <v>5</v>
      </c>
    </row>
    <row r="180" spans="1:18">
      <c r="A180" s="48"/>
      <c r="B180" s="48"/>
      <c r="C180" s="91"/>
      <c r="D180" s="48"/>
      <c r="E180" s="48"/>
      <c r="F180" s="48"/>
      <c r="G180" s="48"/>
      <c r="H180" s="48"/>
      <c r="I180" s="48"/>
      <c r="J180" s="48"/>
      <c r="K180" s="48"/>
      <c r="L180" s="48"/>
      <c r="M180" s="48"/>
      <c r="N180" s="48"/>
      <c r="O180" s="48"/>
      <c r="P180" s="48"/>
      <c r="Q180" s="48"/>
      <c r="R180" s="48"/>
    </row>
    <row r="181" spans="1:18">
      <c r="A181" s="32" t="s">
        <v>664</v>
      </c>
      <c r="B181" s="32" t="s">
        <v>667</v>
      </c>
      <c r="C181" s="32" t="s">
        <v>668</v>
      </c>
      <c r="D181" s="32" t="s">
        <v>30</v>
      </c>
      <c r="E181" s="32" t="s">
        <v>30</v>
      </c>
      <c r="F181" s="56" t="s">
        <v>30</v>
      </c>
      <c r="G181" s="56" t="s">
        <v>30</v>
      </c>
      <c r="H181" s="56" t="s">
        <v>30</v>
      </c>
      <c r="I181" s="56" t="s">
        <v>30</v>
      </c>
      <c r="J181" s="56"/>
      <c r="K181" s="56"/>
      <c r="L181" s="56" t="s">
        <v>30</v>
      </c>
      <c r="M181" s="56" t="s">
        <v>30</v>
      </c>
      <c r="N181" s="56" t="s">
        <v>30</v>
      </c>
      <c r="O181" s="56" t="s">
        <v>30</v>
      </c>
      <c r="P181" s="56" t="s">
        <v>30</v>
      </c>
      <c r="Q181" s="56"/>
      <c r="R181" s="56"/>
    </row>
    <row r="182" spans="1:18">
      <c r="A182" s="32" t="s">
        <v>664</v>
      </c>
      <c r="B182" s="32" t="s">
        <v>671</v>
      </c>
      <c r="C182" s="32" t="s">
        <v>672</v>
      </c>
      <c r="D182" s="32" t="s">
        <v>30</v>
      </c>
      <c r="E182" s="32" t="s">
        <v>30</v>
      </c>
      <c r="F182" s="56" t="s">
        <v>30</v>
      </c>
      <c r="G182" s="56" t="s">
        <v>30</v>
      </c>
      <c r="H182" s="56" t="s">
        <v>30</v>
      </c>
      <c r="I182" s="56" t="s">
        <v>30</v>
      </c>
      <c r="J182" s="56"/>
      <c r="K182" s="56"/>
      <c r="L182" s="56" t="s">
        <v>30</v>
      </c>
      <c r="M182" s="56" t="s">
        <v>30</v>
      </c>
      <c r="N182" s="56" t="s">
        <v>30</v>
      </c>
      <c r="O182" s="56" t="s">
        <v>30</v>
      </c>
      <c r="P182" s="56" t="s">
        <v>30</v>
      </c>
      <c r="Q182" s="56"/>
      <c r="R182" s="56"/>
    </row>
    <row r="183" spans="1:18">
      <c r="A183" s="32" t="s">
        <v>664</v>
      </c>
      <c r="B183" s="32" t="s">
        <v>681</v>
      </c>
      <c r="C183" s="32" t="s">
        <v>682</v>
      </c>
      <c r="D183" s="32" t="s">
        <v>30</v>
      </c>
      <c r="E183" s="32" t="s">
        <v>30</v>
      </c>
      <c r="F183" s="56" t="s">
        <v>30</v>
      </c>
      <c r="G183" s="56" t="s">
        <v>30</v>
      </c>
      <c r="H183" s="56" t="s">
        <v>30</v>
      </c>
      <c r="I183" s="56" t="s">
        <v>30</v>
      </c>
      <c r="J183" s="56"/>
      <c r="K183" s="56"/>
      <c r="L183" s="56" t="s">
        <v>30</v>
      </c>
      <c r="M183" s="56" t="s">
        <v>30</v>
      </c>
      <c r="N183" s="56" t="s">
        <v>30</v>
      </c>
      <c r="O183" s="56" t="s">
        <v>30</v>
      </c>
      <c r="P183" s="56" t="s">
        <v>30</v>
      </c>
      <c r="Q183" s="56"/>
      <c r="R183" s="56"/>
    </row>
    <row r="184" spans="1:18">
      <c r="A184" s="32" t="s">
        <v>664</v>
      </c>
      <c r="B184" s="32" t="s">
        <v>683</v>
      </c>
      <c r="C184" s="32" t="s">
        <v>684</v>
      </c>
      <c r="D184" s="32" t="s">
        <v>30</v>
      </c>
      <c r="E184" s="32" t="s">
        <v>30</v>
      </c>
      <c r="F184" s="56" t="s">
        <v>30</v>
      </c>
      <c r="G184" s="56" t="s">
        <v>30</v>
      </c>
      <c r="H184" s="56" t="s">
        <v>30</v>
      </c>
      <c r="I184" s="56" t="s">
        <v>30</v>
      </c>
      <c r="J184" s="56"/>
      <c r="K184" s="56"/>
      <c r="L184" s="56" t="s">
        <v>30</v>
      </c>
      <c r="M184" s="56" t="s">
        <v>30</v>
      </c>
      <c r="N184" s="56" t="s">
        <v>30</v>
      </c>
      <c r="O184" s="56" t="s">
        <v>30</v>
      </c>
      <c r="P184" s="56" t="s">
        <v>30</v>
      </c>
      <c r="Q184" s="56"/>
      <c r="R184" s="56"/>
    </row>
    <row r="185" spans="1:18">
      <c r="A185" s="32" t="s">
        <v>664</v>
      </c>
      <c r="B185" s="32" t="s">
        <v>689</v>
      </c>
      <c r="C185" s="32" t="s">
        <v>690</v>
      </c>
      <c r="D185" s="32" t="s">
        <v>30</v>
      </c>
      <c r="E185" s="32" t="s">
        <v>30</v>
      </c>
      <c r="F185" s="56" t="s">
        <v>30</v>
      </c>
      <c r="G185" s="56" t="s">
        <v>30</v>
      </c>
      <c r="H185" s="56" t="s">
        <v>30</v>
      </c>
      <c r="I185" s="56" t="s">
        <v>30</v>
      </c>
      <c r="J185" s="56"/>
      <c r="K185" s="56"/>
      <c r="L185" s="56" t="s">
        <v>30</v>
      </c>
      <c r="M185" s="56" t="s">
        <v>30</v>
      </c>
      <c r="N185" s="56" t="s">
        <v>30</v>
      </c>
      <c r="O185" s="56" t="s">
        <v>30</v>
      </c>
      <c r="P185" s="56" t="s">
        <v>30</v>
      </c>
      <c r="Q185" s="56"/>
      <c r="R185" s="56"/>
    </row>
    <row r="186" spans="1:18">
      <c r="A186" s="32" t="s">
        <v>664</v>
      </c>
      <c r="B186" s="32" t="s">
        <v>691</v>
      </c>
      <c r="C186" s="32" t="s">
        <v>692</v>
      </c>
      <c r="D186" s="32" t="s">
        <v>30</v>
      </c>
      <c r="E186" s="32" t="s">
        <v>30</v>
      </c>
      <c r="F186" s="56" t="s">
        <v>30</v>
      </c>
      <c r="G186" s="56" t="s">
        <v>30</v>
      </c>
      <c r="H186" s="56" t="s">
        <v>30</v>
      </c>
      <c r="I186" s="56" t="s">
        <v>30</v>
      </c>
      <c r="J186" s="56"/>
      <c r="K186" s="56"/>
      <c r="L186" s="56" t="s">
        <v>30</v>
      </c>
      <c r="M186" s="56" t="s">
        <v>30</v>
      </c>
      <c r="N186" s="56" t="s">
        <v>30</v>
      </c>
      <c r="O186" s="56" t="s">
        <v>30</v>
      </c>
      <c r="P186" s="56" t="s">
        <v>30</v>
      </c>
      <c r="Q186" s="56"/>
      <c r="R186" s="56"/>
    </row>
    <row r="187" spans="1:18">
      <c r="A187" s="32" t="s">
        <v>664</v>
      </c>
      <c r="B187" s="32" t="s">
        <v>693</v>
      </c>
      <c r="C187" s="32" t="s">
        <v>694</v>
      </c>
      <c r="D187" s="32" t="s">
        <v>30</v>
      </c>
      <c r="E187" s="32" t="s">
        <v>30</v>
      </c>
      <c r="F187" s="56" t="s">
        <v>30</v>
      </c>
      <c r="G187" s="56" t="s">
        <v>30</v>
      </c>
      <c r="H187" s="56" t="s">
        <v>30</v>
      </c>
      <c r="I187" s="56" t="s">
        <v>30</v>
      </c>
      <c r="J187" s="56"/>
      <c r="K187" s="56"/>
      <c r="L187" s="56" t="s">
        <v>30</v>
      </c>
      <c r="M187" s="56" t="s">
        <v>30</v>
      </c>
      <c r="N187" s="56" t="s">
        <v>30</v>
      </c>
      <c r="O187" s="56" t="s">
        <v>30</v>
      </c>
      <c r="P187" s="56" t="s">
        <v>30</v>
      </c>
      <c r="Q187" s="56"/>
      <c r="R187" s="56"/>
    </row>
    <row r="188" spans="1:18">
      <c r="A188" s="32" t="s">
        <v>664</v>
      </c>
      <c r="B188" s="32" t="s">
        <v>699</v>
      </c>
      <c r="C188" s="32" t="s">
        <v>700</v>
      </c>
      <c r="D188" s="32" t="s">
        <v>30</v>
      </c>
      <c r="E188" s="32" t="s">
        <v>30</v>
      </c>
      <c r="F188" s="56" t="s">
        <v>30</v>
      </c>
      <c r="G188" s="56" t="s">
        <v>30</v>
      </c>
      <c r="H188" s="56" t="s">
        <v>30</v>
      </c>
      <c r="I188" s="56" t="s">
        <v>30</v>
      </c>
      <c r="J188" s="56"/>
      <c r="K188" s="56"/>
      <c r="L188" s="56" t="s">
        <v>30</v>
      </c>
      <c r="M188" s="56" t="s">
        <v>30</v>
      </c>
      <c r="N188" s="56" t="s">
        <v>30</v>
      </c>
      <c r="O188" s="56" t="s">
        <v>30</v>
      </c>
      <c r="P188" s="56" t="s">
        <v>30</v>
      </c>
      <c r="Q188" s="56"/>
      <c r="R188" s="56"/>
    </row>
    <row r="189" spans="1:18">
      <c r="A189" s="35" t="s">
        <v>664</v>
      </c>
      <c r="B189" s="35" t="s">
        <v>701</v>
      </c>
      <c r="C189" s="35" t="s">
        <v>702</v>
      </c>
      <c r="D189" s="35" t="s">
        <v>30</v>
      </c>
      <c r="E189" s="35" t="s">
        <v>30</v>
      </c>
      <c r="F189" s="137" t="s">
        <v>30</v>
      </c>
      <c r="G189" s="137" t="s">
        <v>30</v>
      </c>
      <c r="H189" s="137" t="s">
        <v>30</v>
      </c>
      <c r="I189" s="137" t="s">
        <v>30</v>
      </c>
      <c r="J189" s="137"/>
      <c r="K189" s="137"/>
      <c r="L189" s="137" t="s">
        <v>30</v>
      </c>
      <c r="M189" s="137" t="s">
        <v>30</v>
      </c>
      <c r="N189" s="137" t="s">
        <v>30</v>
      </c>
      <c r="O189" s="137" t="s">
        <v>30</v>
      </c>
      <c r="P189" s="137" t="s">
        <v>30</v>
      </c>
      <c r="Q189" s="137"/>
      <c r="R189" s="137"/>
    </row>
    <row r="190" spans="1:18">
      <c r="A190" s="32"/>
      <c r="B190" s="33">
        <f>COUNTA(B181:B189)</f>
        <v>9</v>
      </c>
      <c r="C190" s="139"/>
      <c r="D190" s="33">
        <f t="shared" ref="D190:R190" si="18">COUNTIF(D181:D189,"Yes")</f>
        <v>9</v>
      </c>
      <c r="E190" s="33">
        <f t="shared" si="18"/>
        <v>9</v>
      </c>
      <c r="F190" s="33">
        <f t="shared" si="18"/>
        <v>9</v>
      </c>
      <c r="G190" s="33">
        <f t="shared" si="18"/>
        <v>9</v>
      </c>
      <c r="H190" s="33">
        <f t="shared" si="18"/>
        <v>9</v>
      </c>
      <c r="I190" s="33">
        <f t="shared" si="18"/>
        <v>9</v>
      </c>
      <c r="J190" s="33">
        <f t="shared" si="18"/>
        <v>0</v>
      </c>
      <c r="K190" s="33">
        <f t="shared" si="18"/>
        <v>0</v>
      </c>
      <c r="L190" s="33">
        <f t="shared" si="18"/>
        <v>9</v>
      </c>
      <c r="M190" s="33">
        <f t="shared" si="18"/>
        <v>9</v>
      </c>
      <c r="N190" s="33">
        <f t="shared" si="18"/>
        <v>9</v>
      </c>
      <c r="O190" s="33">
        <f t="shared" si="18"/>
        <v>9</v>
      </c>
      <c r="P190" s="33">
        <f t="shared" si="18"/>
        <v>9</v>
      </c>
      <c r="Q190" s="33">
        <f t="shared" si="18"/>
        <v>0</v>
      </c>
      <c r="R190" s="33">
        <f t="shared" si="18"/>
        <v>0</v>
      </c>
    </row>
    <row r="191" spans="1:18">
      <c r="A191" s="48"/>
      <c r="B191" s="48"/>
      <c r="C191" s="91"/>
      <c r="D191" s="48"/>
      <c r="E191" s="48"/>
      <c r="F191" s="48"/>
      <c r="G191" s="48"/>
      <c r="H191" s="48"/>
      <c r="I191" s="48"/>
      <c r="J191" s="48"/>
      <c r="K191" s="48"/>
      <c r="L191" s="48"/>
      <c r="M191" s="48"/>
      <c r="N191" s="48"/>
      <c r="O191" s="48"/>
      <c r="P191" s="48"/>
      <c r="Q191" s="48"/>
      <c r="R191" s="48"/>
    </row>
    <row r="192" spans="1:18">
      <c r="A192" s="32" t="s">
        <v>707</v>
      </c>
      <c r="B192" s="32" t="s">
        <v>708</v>
      </c>
      <c r="C192" s="32" t="s">
        <v>709</v>
      </c>
      <c r="D192" s="32" t="s">
        <v>30</v>
      </c>
      <c r="E192" s="32" t="s">
        <v>30</v>
      </c>
      <c r="F192" s="56"/>
      <c r="G192" s="56"/>
      <c r="H192" s="56"/>
      <c r="I192" s="56"/>
      <c r="J192" s="56"/>
      <c r="K192" s="56"/>
      <c r="L192" s="56"/>
      <c r="M192" s="56"/>
      <c r="N192" s="56"/>
      <c r="O192" s="56"/>
      <c r="P192" s="56"/>
      <c r="Q192" s="56"/>
      <c r="R192" s="56" t="s">
        <v>30</v>
      </c>
    </row>
    <row r="193" spans="1:18">
      <c r="A193" s="32" t="s">
        <v>707</v>
      </c>
      <c r="B193" s="32" t="s">
        <v>710</v>
      </c>
      <c r="C193" s="32" t="s">
        <v>711</v>
      </c>
      <c r="D193" s="32" t="s">
        <v>30</v>
      </c>
      <c r="E193" s="32" t="s">
        <v>30</v>
      </c>
      <c r="F193" s="56"/>
      <c r="G193" s="56"/>
      <c r="H193" s="56"/>
      <c r="I193" s="56"/>
      <c r="J193" s="56"/>
      <c r="K193" s="56"/>
      <c r="L193" s="56"/>
      <c r="M193" s="56"/>
      <c r="N193" s="56"/>
      <c r="O193" s="56"/>
      <c r="P193" s="56"/>
      <c r="Q193" s="56"/>
      <c r="R193" s="56" t="s">
        <v>30</v>
      </c>
    </row>
    <row r="194" spans="1:18">
      <c r="A194" s="32" t="s">
        <v>707</v>
      </c>
      <c r="B194" s="32" t="s">
        <v>712</v>
      </c>
      <c r="C194" s="32" t="s">
        <v>713</v>
      </c>
      <c r="D194" s="32" t="s">
        <v>30</v>
      </c>
      <c r="E194" s="32" t="s">
        <v>30</v>
      </c>
      <c r="F194" s="56"/>
      <c r="G194" s="56"/>
      <c r="H194" s="56"/>
      <c r="I194" s="56"/>
      <c r="J194" s="56"/>
      <c r="K194" s="56"/>
      <c r="L194" s="56"/>
      <c r="M194" s="56"/>
      <c r="N194" s="56"/>
      <c r="O194" s="56"/>
      <c r="P194" s="56"/>
      <c r="Q194" s="56"/>
      <c r="R194" s="56" t="s">
        <v>30</v>
      </c>
    </row>
    <row r="195" spans="1:18">
      <c r="A195" s="73" t="s">
        <v>707</v>
      </c>
      <c r="B195" s="73" t="s">
        <v>1378</v>
      </c>
      <c r="C195" s="73" t="s">
        <v>1379</v>
      </c>
      <c r="D195" s="73" t="s">
        <v>30</v>
      </c>
      <c r="E195" s="73" t="s">
        <v>35</v>
      </c>
      <c r="F195" s="56"/>
      <c r="G195" s="56"/>
      <c r="H195" s="56"/>
      <c r="I195" s="56"/>
      <c r="J195" s="56"/>
      <c r="K195" s="56"/>
      <c r="L195" s="56"/>
      <c r="M195" s="56"/>
      <c r="N195" s="56"/>
      <c r="O195" s="56"/>
      <c r="P195" s="56"/>
      <c r="Q195" s="56"/>
      <c r="R195" s="56"/>
    </row>
    <row r="196" spans="1:18">
      <c r="A196" s="32" t="s">
        <v>707</v>
      </c>
      <c r="B196" s="32" t="s">
        <v>714</v>
      </c>
      <c r="C196" s="32" t="s">
        <v>715</v>
      </c>
      <c r="D196" s="32" t="s">
        <v>30</v>
      </c>
      <c r="E196" s="32" t="s">
        <v>30</v>
      </c>
      <c r="F196" s="56"/>
      <c r="G196" s="56"/>
      <c r="H196" s="56"/>
      <c r="I196" s="56"/>
      <c r="J196" s="56"/>
      <c r="K196" s="56"/>
      <c r="L196" s="56"/>
      <c r="M196" s="56"/>
      <c r="N196" s="56"/>
      <c r="O196" s="56"/>
      <c r="P196" s="56"/>
      <c r="Q196" s="56"/>
      <c r="R196" s="56" t="s">
        <v>30</v>
      </c>
    </row>
    <row r="197" spans="1:18">
      <c r="A197" s="32" t="s">
        <v>707</v>
      </c>
      <c r="B197" s="32" t="s">
        <v>716</v>
      </c>
      <c r="C197" s="32" t="s">
        <v>717</v>
      </c>
      <c r="D197" s="32" t="s">
        <v>30</v>
      </c>
      <c r="E197" s="32" t="s">
        <v>30</v>
      </c>
      <c r="F197" s="56"/>
      <c r="G197" s="56"/>
      <c r="H197" s="56"/>
      <c r="I197" s="56"/>
      <c r="J197" s="56"/>
      <c r="K197" s="56"/>
      <c r="L197" s="56"/>
      <c r="M197" s="56"/>
      <c r="N197" s="56"/>
      <c r="O197" s="56"/>
      <c r="P197" s="56"/>
      <c r="Q197" s="56"/>
      <c r="R197" s="56" t="s">
        <v>30</v>
      </c>
    </row>
    <row r="198" spans="1:18">
      <c r="A198" s="32" t="s">
        <v>707</v>
      </c>
      <c r="B198" s="32" t="s">
        <v>718</v>
      </c>
      <c r="C198" s="32" t="s">
        <v>719</v>
      </c>
      <c r="D198" s="32" t="s">
        <v>30</v>
      </c>
      <c r="E198" s="32" t="s">
        <v>30</v>
      </c>
      <c r="F198" s="56"/>
      <c r="G198" s="56"/>
      <c r="H198" s="56"/>
      <c r="I198" s="56"/>
      <c r="J198" s="56"/>
      <c r="K198" s="56"/>
      <c r="L198" s="56"/>
      <c r="M198" s="56"/>
      <c r="N198" s="56"/>
      <c r="O198" s="56"/>
      <c r="P198" s="56"/>
      <c r="Q198" s="56"/>
      <c r="R198" s="56" t="s">
        <v>30</v>
      </c>
    </row>
    <row r="199" spans="1:18">
      <c r="A199" s="73" t="s">
        <v>707</v>
      </c>
      <c r="B199" s="73" t="s">
        <v>1380</v>
      </c>
      <c r="C199" s="73" t="s">
        <v>1381</v>
      </c>
      <c r="D199" s="73" t="s">
        <v>30</v>
      </c>
      <c r="E199" s="73" t="s">
        <v>35</v>
      </c>
      <c r="F199" s="56"/>
      <c r="G199" s="56"/>
      <c r="H199" s="56"/>
      <c r="I199" s="56"/>
      <c r="J199" s="56"/>
      <c r="K199" s="56"/>
      <c r="L199" s="56"/>
      <c r="M199" s="56"/>
      <c r="N199" s="56"/>
      <c r="O199" s="56"/>
      <c r="P199" s="56"/>
      <c r="Q199" s="56"/>
      <c r="R199" s="56"/>
    </row>
    <row r="200" spans="1:18">
      <c r="A200" s="32" t="s">
        <v>707</v>
      </c>
      <c r="B200" s="32" t="s">
        <v>720</v>
      </c>
      <c r="C200" s="32" t="s">
        <v>721</v>
      </c>
      <c r="D200" s="32" t="s">
        <v>30</v>
      </c>
      <c r="E200" s="32" t="s">
        <v>30</v>
      </c>
      <c r="F200" s="56"/>
      <c r="G200" s="56"/>
      <c r="H200" s="56"/>
      <c r="I200" s="56"/>
      <c r="J200" s="56"/>
      <c r="K200" s="56"/>
      <c r="L200" s="56"/>
      <c r="M200" s="56"/>
      <c r="N200" s="56"/>
      <c r="O200" s="56"/>
      <c r="P200" s="56"/>
      <c r="Q200" s="56"/>
      <c r="R200" s="56" t="s">
        <v>30</v>
      </c>
    </row>
    <row r="201" spans="1:18">
      <c r="A201" s="32" t="s">
        <v>707</v>
      </c>
      <c r="B201" s="32" t="s">
        <v>722</v>
      </c>
      <c r="C201" s="32" t="s">
        <v>723</v>
      </c>
      <c r="D201" s="32" t="s">
        <v>30</v>
      </c>
      <c r="E201" s="32" t="s">
        <v>30</v>
      </c>
      <c r="F201" s="56"/>
      <c r="G201" s="56"/>
      <c r="H201" s="56"/>
      <c r="I201" s="56"/>
      <c r="J201" s="56"/>
      <c r="K201" s="56"/>
      <c r="L201" s="56"/>
      <c r="M201" s="56"/>
      <c r="N201" s="56"/>
      <c r="O201" s="56"/>
      <c r="P201" s="56"/>
      <c r="Q201" s="56"/>
      <c r="R201" s="56" t="s">
        <v>30</v>
      </c>
    </row>
    <row r="202" spans="1:18">
      <c r="A202" s="32" t="s">
        <v>707</v>
      </c>
      <c r="B202" s="32" t="s">
        <v>724</v>
      </c>
      <c r="C202" s="32" t="s">
        <v>725</v>
      </c>
      <c r="D202" s="32" t="s">
        <v>30</v>
      </c>
      <c r="E202" s="32" t="s">
        <v>30</v>
      </c>
      <c r="F202" s="56"/>
      <c r="G202" s="56"/>
      <c r="H202" s="56"/>
      <c r="I202" s="56"/>
      <c r="J202" s="56"/>
      <c r="K202" s="56"/>
      <c r="L202" s="56"/>
      <c r="M202" s="56"/>
      <c r="N202" s="56"/>
      <c r="O202" s="56"/>
      <c r="P202" s="56"/>
      <c r="Q202" s="56"/>
      <c r="R202" s="56" t="s">
        <v>30</v>
      </c>
    </row>
    <row r="203" spans="1:18">
      <c r="A203" s="32" t="s">
        <v>707</v>
      </c>
      <c r="B203" s="32" t="s">
        <v>726</v>
      </c>
      <c r="C203" s="32" t="s">
        <v>727</v>
      </c>
      <c r="D203" s="32" t="s">
        <v>30</v>
      </c>
      <c r="E203" s="32" t="s">
        <v>30</v>
      </c>
      <c r="F203" s="56"/>
      <c r="G203" s="56"/>
      <c r="H203" s="56"/>
      <c r="I203" s="56"/>
      <c r="J203" s="56"/>
      <c r="K203" s="56"/>
      <c r="L203" s="56"/>
      <c r="M203" s="56"/>
      <c r="N203" s="56"/>
      <c r="O203" s="56"/>
      <c r="P203" s="56"/>
      <c r="Q203" s="56"/>
      <c r="R203" s="56" t="s">
        <v>30</v>
      </c>
    </row>
    <row r="204" spans="1:18">
      <c r="A204" s="32" t="s">
        <v>707</v>
      </c>
      <c r="B204" s="32" t="s">
        <v>728</v>
      </c>
      <c r="C204" s="32" t="s">
        <v>729</v>
      </c>
      <c r="D204" s="32" t="s">
        <v>30</v>
      </c>
      <c r="E204" s="32" t="s">
        <v>30</v>
      </c>
      <c r="F204" s="56"/>
      <c r="G204" s="56"/>
      <c r="H204" s="56"/>
      <c r="I204" s="56"/>
      <c r="J204" s="56"/>
      <c r="K204" s="56"/>
      <c r="L204" s="56"/>
      <c r="M204" s="56"/>
      <c r="N204" s="56"/>
      <c r="O204" s="56"/>
      <c r="P204" s="56"/>
      <c r="Q204" s="56"/>
      <c r="R204" s="56" t="s">
        <v>30</v>
      </c>
    </row>
    <row r="205" spans="1:18">
      <c r="A205" s="32" t="s">
        <v>707</v>
      </c>
      <c r="B205" s="32" t="s">
        <v>730</v>
      </c>
      <c r="C205" s="32" t="s">
        <v>588</v>
      </c>
      <c r="D205" s="32" t="s">
        <v>30</v>
      </c>
      <c r="E205" s="32" t="s">
        <v>30</v>
      </c>
      <c r="F205" s="56"/>
      <c r="G205" s="56"/>
      <c r="H205" s="56"/>
      <c r="I205" s="56"/>
      <c r="J205" s="56"/>
      <c r="K205" s="56"/>
      <c r="L205" s="56"/>
      <c r="M205" s="56"/>
      <c r="N205" s="56"/>
      <c r="O205" s="56"/>
      <c r="P205" s="56"/>
      <c r="Q205" s="56"/>
      <c r="R205" s="56" t="s">
        <v>30</v>
      </c>
    </row>
    <row r="206" spans="1:18">
      <c r="A206" s="73" t="s">
        <v>707</v>
      </c>
      <c r="B206" s="73" t="s">
        <v>1382</v>
      </c>
      <c r="C206" s="73" t="s">
        <v>1383</v>
      </c>
      <c r="D206" s="73" t="s">
        <v>30</v>
      </c>
      <c r="E206" s="73" t="s">
        <v>35</v>
      </c>
      <c r="F206" s="56"/>
      <c r="G206" s="56"/>
      <c r="H206" s="56"/>
      <c r="I206" s="56"/>
      <c r="J206" s="56"/>
      <c r="K206" s="56"/>
      <c r="L206" s="56"/>
      <c r="M206" s="56"/>
      <c r="N206" s="56"/>
      <c r="O206" s="56"/>
      <c r="P206" s="56"/>
      <c r="Q206" s="56"/>
      <c r="R206" s="56"/>
    </row>
    <row r="207" spans="1:18">
      <c r="A207" s="32" t="s">
        <v>707</v>
      </c>
      <c r="B207" s="32" t="s">
        <v>731</v>
      </c>
      <c r="C207" s="32" t="s">
        <v>732</v>
      </c>
      <c r="D207" s="32" t="s">
        <v>30</v>
      </c>
      <c r="E207" s="32" t="s">
        <v>30</v>
      </c>
      <c r="F207" s="56"/>
      <c r="G207" s="56"/>
      <c r="H207" s="56"/>
      <c r="I207" s="56"/>
      <c r="J207" s="56"/>
      <c r="K207" s="56"/>
      <c r="L207" s="56"/>
      <c r="M207" s="56"/>
      <c r="N207" s="56"/>
      <c r="O207" s="56"/>
      <c r="P207" s="56"/>
      <c r="Q207" s="56"/>
      <c r="R207" s="56" t="s">
        <v>30</v>
      </c>
    </row>
    <row r="208" spans="1:18">
      <c r="A208" s="32" t="s">
        <v>707</v>
      </c>
      <c r="B208" s="32" t="s">
        <v>733</v>
      </c>
      <c r="C208" s="32" t="s">
        <v>734</v>
      </c>
      <c r="D208" s="32" t="s">
        <v>30</v>
      </c>
      <c r="E208" s="32" t="s">
        <v>30</v>
      </c>
      <c r="F208" s="56"/>
      <c r="G208" s="56"/>
      <c r="H208" s="56"/>
      <c r="I208" s="56"/>
      <c r="J208" s="56"/>
      <c r="K208" s="56"/>
      <c r="L208" s="56"/>
      <c r="M208" s="56"/>
      <c r="N208" s="56"/>
      <c r="O208" s="56"/>
      <c r="P208" s="56"/>
      <c r="Q208" s="56"/>
      <c r="R208" s="56" t="s">
        <v>30</v>
      </c>
    </row>
    <row r="209" spans="1:18">
      <c r="A209" s="35" t="s">
        <v>707</v>
      </c>
      <c r="B209" s="35" t="s">
        <v>735</v>
      </c>
      <c r="C209" s="35" t="s">
        <v>736</v>
      </c>
      <c r="D209" s="35" t="s">
        <v>30</v>
      </c>
      <c r="E209" s="35" t="s">
        <v>30</v>
      </c>
      <c r="F209" s="137"/>
      <c r="G209" s="137"/>
      <c r="H209" s="137"/>
      <c r="I209" s="137"/>
      <c r="J209" s="137"/>
      <c r="K209" s="137"/>
      <c r="L209" s="137"/>
      <c r="M209" s="137"/>
      <c r="N209" s="137"/>
      <c r="O209" s="137"/>
      <c r="P209" s="137"/>
      <c r="Q209" s="137"/>
      <c r="R209" s="137" t="s">
        <v>30</v>
      </c>
    </row>
    <row r="210" spans="1:18">
      <c r="A210" s="32"/>
      <c r="B210" s="33">
        <f>COUNTA(B192:B209)</f>
        <v>18</v>
      </c>
      <c r="C210" s="139"/>
      <c r="D210" s="33">
        <f t="shared" ref="D210:R210" si="19">COUNTIF(D192:D209,"Yes")</f>
        <v>18</v>
      </c>
      <c r="E210" s="33">
        <f t="shared" si="19"/>
        <v>15</v>
      </c>
      <c r="F210" s="33">
        <f t="shared" si="19"/>
        <v>0</v>
      </c>
      <c r="G210" s="33">
        <f t="shared" si="19"/>
        <v>0</v>
      </c>
      <c r="H210" s="33">
        <f t="shared" si="19"/>
        <v>0</v>
      </c>
      <c r="I210" s="33">
        <f t="shared" si="19"/>
        <v>0</v>
      </c>
      <c r="J210" s="33">
        <f t="shared" si="19"/>
        <v>0</v>
      </c>
      <c r="K210" s="33">
        <f t="shared" si="19"/>
        <v>0</v>
      </c>
      <c r="L210" s="33">
        <f t="shared" si="19"/>
        <v>0</v>
      </c>
      <c r="M210" s="33">
        <f t="shared" si="19"/>
        <v>0</v>
      </c>
      <c r="N210" s="33">
        <f t="shared" si="19"/>
        <v>0</v>
      </c>
      <c r="O210" s="33">
        <f t="shared" si="19"/>
        <v>0</v>
      </c>
      <c r="P210" s="33">
        <f t="shared" si="19"/>
        <v>0</v>
      </c>
      <c r="Q210" s="33">
        <f t="shared" si="19"/>
        <v>0</v>
      </c>
      <c r="R210" s="33">
        <f t="shared" si="19"/>
        <v>15</v>
      </c>
    </row>
    <row r="211" spans="1:18">
      <c r="A211" s="48"/>
      <c r="B211" s="48"/>
      <c r="C211" s="91"/>
      <c r="D211" s="48"/>
      <c r="E211" s="48"/>
      <c r="F211" s="48"/>
      <c r="G211" s="48"/>
      <c r="H211" s="48"/>
      <c r="I211" s="48"/>
      <c r="J211" s="48"/>
      <c r="K211" s="48"/>
      <c r="L211" s="48"/>
      <c r="M211" s="48"/>
      <c r="N211" s="48"/>
      <c r="O211" s="48"/>
      <c r="P211" s="48"/>
      <c r="Q211" s="48"/>
      <c r="R211" s="48"/>
    </row>
    <row r="212" spans="1:18">
      <c r="A212" s="32" t="s">
        <v>156</v>
      </c>
      <c r="B212" s="32" t="s">
        <v>739</v>
      </c>
      <c r="C212" s="32" t="s">
        <v>740</v>
      </c>
      <c r="D212" s="32" t="s">
        <v>30</v>
      </c>
      <c r="E212" s="32" t="s">
        <v>30</v>
      </c>
      <c r="F212" s="56"/>
      <c r="G212" s="56"/>
      <c r="H212" s="56"/>
      <c r="I212" s="56"/>
      <c r="J212" s="56"/>
      <c r="K212" s="56"/>
      <c r="L212" s="56"/>
      <c r="M212" s="56"/>
      <c r="N212" s="56"/>
      <c r="O212" s="56"/>
      <c r="P212" s="56"/>
      <c r="Q212" s="56"/>
      <c r="R212" s="56" t="s">
        <v>30</v>
      </c>
    </row>
    <row r="213" spans="1:18">
      <c r="A213" s="32" t="s">
        <v>156</v>
      </c>
      <c r="B213" s="32" t="s">
        <v>743</v>
      </c>
      <c r="C213" s="32" t="s">
        <v>744</v>
      </c>
      <c r="D213" s="32" t="s">
        <v>30</v>
      </c>
      <c r="E213" s="32" t="s">
        <v>30</v>
      </c>
      <c r="F213" s="56"/>
      <c r="G213" s="56"/>
      <c r="H213" s="56"/>
      <c r="I213" s="56"/>
      <c r="J213" s="56"/>
      <c r="K213" s="56"/>
      <c r="L213" s="56"/>
      <c r="M213" s="56"/>
      <c r="N213" s="56"/>
      <c r="O213" s="56"/>
      <c r="P213" s="56"/>
      <c r="Q213" s="56"/>
      <c r="R213" s="56" t="s">
        <v>30</v>
      </c>
    </row>
    <row r="214" spans="1:18">
      <c r="A214" s="32" t="s">
        <v>156</v>
      </c>
      <c r="B214" s="32" t="s">
        <v>745</v>
      </c>
      <c r="C214" s="32" t="s">
        <v>746</v>
      </c>
      <c r="D214" s="32" t="s">
        <v>30</v>
      </c>
      <c r="E214" s="32" t="s">
        <v>30</v>
      </c>
      <c r="F214" s="56"/>
      <c r="G214" s="56"/>
      <c r="H214" s="56"/>
      <c r="I214" s="56"/>
      <c r="J214" s="56"/>
      <c r="K214" s="56"/>
      <c r="L214" s="56"/>
      <c r="M214" s="56"/>
      <c r="N214" s="56"/>
      <c r="O214" s="56"/>
      <c r="P214" s="56"/>
      <c r="Q214" s="56"/>
      <c r="R214" s="56" t="s">
        <v>30</v>
      </c>
    </row>
    <row r="215" spans="1:18">
      <c r="A215" s="32" t="s">
        <v>156</v>
      </c>
      <c r="B215" s="32" t="s">
        <v>747</v>
      </c>
      <c r="C215" s="32" t="s">
        <v>748</v>
      </c>
      <c r="D215" s="32" t="s">
        <v>30</v>
      </c>
      <c r="E215" s="32" t="s">
        <v>30</v>
      </c>
      <c r="F215" s="56"/>
      <c r="G215" s="56"/>
      <c r="H215" s="56"/>
      <c r="I215" s="56"/>
      <c r="J215" s="56"/>
      <c r="K215" s="56"/>
      <c r="L215" s="56"/>
      <c r="M215" s="56"/>
      <c r="N215" s="56"/>
      <c r="O215" s="56"/>
      <c r="P215" s="56"/>
      <c r="Q215" s="56"/>
      <c r="R215" s="56" t="s">
        <v>30</v>
      </c>
    </row>
    <row r="216" spans="1:18">
      <c r="A216" s="32" t="s">
        <v>156</v>
      </c>
      <c r="B216" s="32" t="s">
        <v>759</v>
      </c>
      <c r="C216" s="32" t="s">
        <v>760</v>
      </c>
      <c r="D216" s="32" t="s">
        <v>30</v>
      </c>
      <c r="E216" s="32" t="s">
        <v>30</v>
      </c>
      <c r="F216" s="56"/>
      <c r="G216" s="56"/>
      <c r="H216" s="56"/>
      <c r="I216" s="56"/>
      <c r="J216" s="56"/>
      <c r="K216" s="56"/>
      <c r="L216" s="56"/>
      <c r="M216" s="56"/>
      <c r="N216" s="56"/>
      <c r="O216" s="56"/>
      <c r="P216" s="56"/>
      <c r="Q216" s="56"/>
      <c r="R216" s="56" t="s">
        <v>30</v>
      </c>
    </row>
    <row r="217" spans="1:18">
      <c r="A217" s="32" t="s">
        <v>156</v>
      </c>
      <c r="B217" s="32" t="s">
        <v>761</v>
      </c>
      <c r="C217" s="32" t="s">
        <v>762</v>
      </c>
      <c r="D217" s="32" t="s">
        <v>30</v>
      </c>
      <c r="E217" s="32" t="s">
        <v>30</v>
      </c>
      <c r="F217" s="56"/>
      <c r="G217" s="56"/>
      <c r="H217" s="56"/>
      <c r="I217" s="56"/>
      <c r="J217" s="56"/>
      <c r="K217" s="56"/>
      <c r="L217" s="56"/>
      <c r="M217" s="56"/>
      <c r="N217" s="56"/>
      <c r="O217" s="56"/>
      <c r="P217" s="56"/>
      <c r="Q217" s="56"/>
      <c r="R217" s="56" t="s">
        <v>30</v>
      </c>
    </row>
    <row r="218" spans="1:18">
      <c r="A218" s="32" t="s">
        <v>156</v>
      </c>
      <c r="B218" s="32" t="s">
        <v>769</v>
      </c>
      <c r="C218" s="32" t="s">
        <v>770</v>
      </c>
      <c r="D218" s="32" t="s">
        <v>30</v>
      </c>
      <c r="E218" s="32" t="s">
        <v>30</v>
      </c>
      <c r="F218" s="56"/>
      <c r="G218" s="56"/>
      <c r="H218" s="56"/>
      <c r="I218" s="56"/>
      <c r="J218" s="56"/>
      <c r="K218" s="56"/>
      <c r="L218" s="56"/>
      <c r="M218" s="56"/>
      <c r="N218" s="56"/>
      <c r="O218" s="56"/>
      <c r="P218" s="56"/>
      <c r="Q218" s="56"/>
      <c r="R218" s="56" t="s">
        <v>30</v>
      </c>
    </row>
    <row r="219" spans="1:18">
      <c r="A219" s="32" t="s">
        <v>156</v>
      </c>
      <c r="B219" s="32" t="s">
        <v>771</v>
      </c>
      <c r="C219" s="32" t="s">
        <v>772</v>
      </c>
      <c r="D219" s="32" t="s">
        <v>30</v>
      </c>
      <c r="E219" s="32" t="s">
        <v>30</v>
      </c>
      <c r="F219" s="56"/>
      <c r="G219" s="56"/>
      <c r="H219" s="56"/>
      <c r="I219" s="56"/>
      <c r="J219" s="56"/>
      <c r="K219" s="56"/>
      <c r="L219" s="56"/>
      <c r="M219" s="56"/>
      <c r="N219" s="56"/>
      <c r="O219" s="56"/>
      <c r="P219" s="56"/>
      <c r="Q219" s="56"/>
      <c r="R219" s="56" t="s">
        <v>30</v>
      </c>
    </row>
    <row r="220" spans="1:18">
      <c r="A220" s="32" t="s">
        <v>156</v>
      </c>
      <c r="B220" s="32" t="s">
        <v>773</v>
      </c>
      <c r="C220" s="32" t="s">
        <v>774</v>
      </c>
      <c r="D220" s="32" t="s">
        <v>30</v>
      </c>
      <c r="E220" s="32" t="s">
        <v>30</v>
      </c>
      <c r="F220" s="56"/>
      <c r="G220" s="56"/>
      <c r="H220" s="56"/>
      <c r="I220" s="56"/>
      <c r="J220" s="56"/>
      <c r="K220" s="56"/>
      <c r="L220" s="56"/>
      <c r="M220" s="56"/>
      <c r="N220" s="56"/>
      <c r="O220" s="56"/>
      <c r="P220" s="56"/>
      <c r="Q220" s="56"/>
      <c r="R220" s="56" t="s">
        <v>30</v>
      </c>
    </row>
    <row r="221" spans="1:18">
      <c r="A221" s="32" t="s">
        <v>156</v>
      </c>
      <c r="B221" s="32" t="s">
        <v>775</v>
      </c>
      <c r="C221" s="32" t="s">
        <v>776</v>
      </c>
      <c r="D221" s="32" t="s">
        <v>30</v>
      </c>
      <c r="E221" s="32" t="s">
        <v>30</v>
      </c>
      <c r="F221" s="56"/>
      <c r="G221" s="56"/>
      <c r="H221" s="56"/>
      <c r="I221" s="56"/>
      <c r="J221" s="56"/>
      <c r="K221" s="56"/>
      <c r="L221" s="56"/>
      <c r="M221" s="56"/>
      <c r="N221" s="56"/>
      <c r="O221" s="56"/>
      <c r="P221" s="56"/>
      <c r="Q221" s="56"/>
      <c r="R221" s="56" t="s">
        <v>30</v>
      </c>
    </row>
    <row r="222" spans="1:18">
      <c r="A222" s="32" t="s">
        <v>156</v>
      </c>
      <c r="B222" s="32" t="s">
        <v>779</v>
      </c>
      <c r="C222" s="32" t="s">
        <v>780</v>
      </c>
      <c r="D222" s="32" t="s">
        <v>30</v>
      </c>
      <c r="E222" s="32" t="s">
        <v>30</v>
      </c>
      <c r="F222" s="56"/>
      <c r="G222" s="56"/>
      <c r="H222" s="56"/>
      <c r="I222" s="56"/>
      <c r="J222" s="56"/>
      <c r="K222" s="56"/>
      <c r="L222" s="56"/>
      <c r="M222" s="56"/>
      <c r="N222" s="56"/>
      <c r="O222" s="56"/>
      <c r="P222" s="56"/>
      <c r="Q222" s="56"/>
      <c r="R222" s="56" t="s">
        <v>30</v>
      </c>
    </row>
    <row r="223" spans="1:18" ht="18">
      <c r="A223" s="32" t="s">
        <v>156</v>
      </c>
      <c r="B223" s="32" t="s">
        <v>783</v>
      </c>
      <c r="C223" s="32" t="s">
        <v>784</v>
      </c>
      <c r="D223" s="32" t="s">
        <v>30</v>
      </c>
      <c r="E223" s="32" t="s">
        <v>30</v>
      </c>
      <c r="F223" s="56"/>
      <c r="G223" s="56"/>
      <c r="H223" s="56"/>
      <c r="I223" s="56"/>
      <c r="J223" s="56"/>
      <c r="K223" s="56"/>
      <c r="L223" s="56"/>
      <c r="M223" s="56"/>
      <c r="N223" s="56"/>
      <c r="O223" s="56"/>
      <c r="P223" s="56"/>
      <c r="Q223" s="56"/>
      <c r="R223" s="56" t="s">
        <v>30</v>
      </c>
    </row>
    <row r="224" spans="1:18">
      <c r="A224" s="32" t="s">
        <v>156</v>
      </c>
      <c r="B224" s="32" t="s">
        <v>797</v>
      </c>
      <c r="C224" s="32" t="s">
        <v>798</v>
      </c>
      <c r="D224" s="32" t="s">
        <v>30</v>
      </c>
      <c r="E224" s="32" t="s">
        <v>30</v>
      </c>
      <c r="F224" s="56"/>
      <c r="G224" s="56"/>
      <c r="H224" s="56"/>
      <c r="I224" s="56"/>
      <c r="J224" s="56"/>
      <c r="K224" s="56"/>
      <c r="L224" s="56"/>
      <c r="M224" s="56"/>
      <c r="N224" s="56"/>
      <c r="O224" s="56"/>
      <c r="P224" s="56"/>
      <c r="Q224" s="56"/>
      <c r="R224" s="56" t="s">
        <v>30</v>
      </c>
    </row>
    <row r="225" spans="1:18">
      <c r="A225" s="32" t="s">
        <v>156</v>
      </c>
      <c r="B225" s="32" t="s">
        <v>799</v>
      </c>
      <c r="C225" s="32" t="s">
        <v>800</v>
      </c>
      <c r="D225" s="32" t="s">
        <v>30</v>
      </c>
      <c r="E225" s="32" t="s">
        <v>30</v>
      </c>
      <c r="F225" s="56"/>
      <c r="G225" s="56"/>
      <c r="H225" s="56"/>
      <c r="I225" s="56"/>
      <c r="J225" s="56"/>
      <c r="K225" s="56"/>
      <c r="L225" s="56"/>
      <c r="M225" s="56"/>
      <c r="N225" s="56"/>
      <c r="O225" s="56"/>
      <c r="P225" s="56"/>
      <c r="Q225" s="56"/>
      <c r="R225" s="56" t="s">
        <v>30</v>
      </c>
    </row>
    <row r="226" spans="1:18">
      <c r="A226" s="32" t="s">
        <v>156</v>
      </c>
      <c r="B226" s="32" t="s">
        <v>803</v>
      </c>
      <c r="C226" s="32" t="s">
        <v>804</v>
      </c>
      <c r="D226" s="32" t="s">
        <v>30</v>
      </c>
      <c r="E226" s="32" t="s">
        <v>30</v>
      </c>
      <c r="F226" s="56"/>
      <c r="G226" s="56"/>
      <c r="H226" s="56"/>
      <c r="I226" s="56"/>
      <c r="J226" s="56"/>
      <c r="K226" s="56"/>
      <c r="L226" s="56"/>
      <c r="M226" s="56"/>
      <c r="N226" s="56"/>
      <c r="O226" s="56"/>
      <c r="P226" s="56"/>
      <c r="Q226" s="56"/>
      <c r="R226" s="56" t="s">
        <v>30</v>
      </c>
    </row>
    <row r="227" spans="1:18">
      <c r="A227" s="32" t="s">
        <v>156</v>
      </c>
      <c r="B227" s="32" t="s">
        <v>805</v>
      </c>
      <c r="C227" s="32" t="s">
        <v>507</v>
      </c>
      <c r="D227" s="32" t="s">
        <v>30</v>
      </c>
      <c r="E227" s="32" t="s">
        <v>30</v>
      </c>
      <c r="F227" s="56"/>
      <c r="G227" s="56"/>
      <c r="H227" s="56"/>
      <c r="I227" s="56"/>
      <c r="J227" s="56"/>
      <c r="K227" s="56"/>
      <c r="L227" s="56"/>
      <c r="M227" s="56"/>
      <c r="N227" s="56"/>
      <c r="O227" s="56"/>
      <c r="P227" s="56"/>
      <c r="Q227" s="56"/>
      <c r="R227" s="56" t="s">
        <v>30</v>
      </c>
    </row>
    <row r="228" spans="1:18">
      <c r="A228" s="35" t="s">
        <v>156</v>
      </c>
      <c r="B228" s="35" t="s">
        <v>812</v>
      </c>
      <c r="C228" s="35" t="s">
        <v>813</v>
      </c>
      <c r="D228" s="35" t="s">
        <v>30</v>
      </c>
      <c r="E228" s="35" t="s">
        <v>30</v>
      </c>
      <c r="F228" s="137"/>
      <c r="G228" s="137"/>
      <c r="H228" s="137"/>
      <c r="I228" s="137"/>
      <c r="J228" s="137"/>
      <c r="K228" s="137"/>
      <c r="L228" s="137"/>
      <c r="M228" s="137"/>
      <c r="N228" s="137"/>
      <c r="O228" s="137"/>
      <c r="P228" s="137"/>
      <c r="Q228" s="137"/>
      <c r="R228" s="137" t="s">
        <v>30</v>
      </c>
    </row>
    <row r="229" spans="1:18">
      <c r="A229" s="32"/>
      <c r="B229" s="33">
        <f>COUNTA(B212:B228)</f>
        <v>17</v>
      </c>
      <c r="C229" s="139"/>
      <c r="D229" s="33">
        <f t="shared" ref="D229:R229" si="20">COUNTIF(D212:D228,"Yes")</f>
        <v>17</v>
      </c>
      <c r="E229" s="33">
        <f t="shared" si="20"/>
        <v>17</v>
      </c>
      <c r="F229" s="33">
        <f t="shared" si="20"/>
        <v>0</v>
      </c>
      <c r="G229" s="33">
        <f t="shared" si="20"/>
        <v>0</v>
      </c>
      <c r="H229" s="33">
        <f t="shared" si="20"/>
        <v>0</v>
      </c>
      <c r="I229" s="33">
        <f t="shared" si="20"/>
        <v>0</v>
      </c>
      <c r="J229" s="33">
        <f t="shared" si="20"/>
        <v>0</v>
      </c>
      <c r="K229" s="33">
        <f t="shared" si="20"/>
        <v>0</v>
      </c>
      <c r="L229" s="33">
        <f t="shared" si="20"/>
        <v>0</v>
      </c>
      <c r="M229" s="33">
        <f t="shared" si="20"/>
        <v>0</v>
      </c>
      <c r="N229" s="33">
        <f t="shared" si="20"/>
        <v>0</v>
      </c>
      <c r="O229" s="33">
        <f t="shared" si="20"/>
        <v>0</v>
      </c>
      <c r="P229" s="33">
        <f t="shared" si="20"/>
        <v>0</v>
      </c>
      <c r="Q229" s="33">
        <f t="shared" si="20"/>
        <v>0</v>
      </c>
      <c r="R229" s="33">
        <f t="shared" si="20"/>
        <v>17</v>
      </c>
    </row>
    <row r="230" spans="1:18">
      <c r="A230" s="48"/>
      <c r="B230" s="48"/>
      <c r="C230" s="91"/>
      <c r="D230" s="48"/>
      <c r="E230" s="48"/>
      <c r="F230" s="48"/>
      <c r="G230" s="48"/>
      <c r="H230" s="48"/>
      <c r="I230" s="48"/>
      <c r="J230" s="48"/>
      <c r="K230" s="48"/>
      <c r="L230" s="48"/>
      <c r="M230" s="48"/>
      <c r="N230" s="48"/>
      <c r="O230" s="48"/>
      <c r="P230" s="48"/>
      <c r="Q230" s="48"/>
      <c r="R230" s="48"/>
    </row>
    <row r="231" spans="1:18" ht="18">
      <c r="A231" s="32" t="s">
        <v>814</v>
      </c>
      <c r="B231" s="32" t="s">
        <v>819</v>
      </c>
      <c r="C231" s="32" t="s">
        <v>820</v>
      </c>
      <c r="D231" s="32" t="s">
        <v>30</v>
      </c>
      <c r="E231" s="32" t="s">
        <v>30</v>
      </c>
      <c r="F231" s="56"/>
      <c r="G231" s="56" t="s">
        <v>30</v>
      </c>
      <c r="H231" s="56"/>
      <c r="I231" s="56"/>
      <c r="J231" s="56"/>
      <c r="K231" s="56"/>
      <c r="L231" s="56"/>
      <c r="M231" s="56"/>
      <c r="N231" s="56"/>
      <c r="O231" s="56"/>
      <c r="P231" s="56" t="s">
        <v>30</v>
      </c>
      <c r="Q231" s="56"/>
      <c r="R231" s="56"/>
    </row>
    <row r="232" spans="1:18">
      <c r="A232" s="32" t="s">
        <v>814</v>
      </c>
      <c r="B232" s="32" t="s">
        <v>821</v>
      </c>
      <c r="C232" s="32" t="s">
        <v>822</v>
      </c>
      <c r="D232" s="32" t="s">
        <v>30</v>
      </c>
      <c r="E232" s="32" t="s">
        <v>30</v>
      </c>
      <c r="F232" s="56"/>
      <c r="G232" s="56" t="s">
        <v>30</v>
      </c>
      <c r="H232" s="56"/>
      <c r="I232" s="56"/>
      <c r="J232" s="56"/>
      <c r="K232" s="56"/>
      <c r="L232" s="56"/>
      <c r="M232" s="56"/>
      <c r="N232" s="56"/>
      <c r="O232" s="56" t="s">
        <v>30</v>
      </c>
      <c r="P232" s="56" t="s">
        <v>30</v>
      </c>
      <c r="Q232" s="56"/>
      <c r="R232" s="56"/>
    </row>
    <row r="233" spans="1:18">
      <c r="A233" s="32" t="s">
        <v>814</v>
      </c>
      <c r="B233" s="32" t="s">
        <v>827</v>
      </c>
      <c r="C233" s="32" t="s">
        <v>828</v>
      </c>
      <c r="D233" s="32" t="s">
        <v>30</v>
      </c>
      <c r="E233" s="32" t="s">
        <v>30</v>
      </c>
      <c r="F233" s="56"/>
      <c r="G233" s="56" t="s">
        <v>30</v>
      </c>
      <c r="H233" s="56"/>
      <c r="I233" s="56"/>
      <c r="J233" s="56"/>
      <c r="K233" s="56"/>
      <c r="L233" s="56"/>
      <c r="M233" s="56"/>
      <c r="N233" s="56"/>
      <c r="O233" s="56"/>
      <c r="P233" s="56" t="s">
        <v>30</v>
      </c>
      <c r="Q233" s="56"/>
      <c r="R233" s="56"/>
    </row>
    <row r="234" spans="1:18">
      <c r="A234" s="32" t="s">
        <v>814</v>
      </c>
      <c r="B234" s="32" t="s">
        <v>833</v>
      </c>
      <c r="C234" s="32" t="s">
        <v>834</v>
      </c>
      <c r="D234" s="32" t="s">
        <v>30</v>
      </c>
      <c r="E234" s="32" t="s">
        <v>30</v>
      </c>
      <c r="F234" s="56"/>
      <c r="G234" s="56" t="s">
        <v>30</v>
      </c>
      <c r="H234" s="56"/>
      <c r="I234" s="56"/>
      <c r="J234" s="56"/>
      <c r="K234" s="56"/>
      <c r="L234" s="56"/>
      <c r="M234" s="56"/>
      <c r="N234" s="56"/>
      <c r="O234" s="56" t="s">
        <v>30</v>
      </c>
      <c r="P234" s="56" t="s">
        <v>30</v>
      </c>
      <c r="Q234" s="56"/>
      <c r="R234" s="56"/>
    </row>
    <row r="235" spans="1:18">
      <c r="A235" s="32" t="s">
        <v>814</v>
      </c>
      <c r="B235" s="32" t="s">
        <v>839</v>
      </c>
      <c r="C235" s="32" t="s">
        <v>840</v>
      </c>
      <c r="D235" s="32" t="s">
        <v>30</v>
      </c>
      <c r="E235" s="32" t="s">
        <v>30</v>
      </c>
      <c r="F235" s="56"/>
      <c r="G235" s="56" t="s">
        <v>30</v>
      </c>
      <c r="H235" s="56"/>
      <c r="I235" s="56"/>
      <c r="J235" s="56"/>
      <c r="K235" s="56"/>
      <c r="L235" s="56"/>
      <c r="M235" s="56"/>
      <c r="N235" s="56"/>
      <c r="O235" s="56" t="s">
        <v>30</v>
      </c>
      <c r="P235" s="56" t="s">
        <v>30</v>
      </c>
      <c r="Q235" s="56"/>
      <c r="R235" s="56"/>
    </row>
    <row r="236" spans="1:18">
      <c r="A236" s="32" t="s">
        <v>814</v>
      </c>
      <c r="B236" s="32" t="s">
        <v>849</v>
      </c>
      <c r="C236" s="32" t="s">
        <v>850</v>
      </c>
      <c r="D236" s="32" t="s">
        <v>30</v>
      </c>
      <c r="E236" s="32" t="s">
        <v>30</v>
      </c>
      <c r="F236" s="56"/>
      <c r="G236" s="56" t="s">
        <v>30</v>
      </c>
      <c r="H236" s="56"/>
      <c r="I236" s="56"/>
      <c r="J236" s="56"/>
      <c r="K236" s="56"/>
      <c r="L236" s="56"/>
      <c r="M236" s="56"/>
      <c r="N236" s="56"/>
      <c r="O236" s="56"/>
      <c r="P236" s="56" t="s">
        <v>30</v>
      </c>
      <c r="Q236" s="56"/>
      <c r="R236" s="56"/>
    </row>
    <row r="237" spans="1:18">
      <c r="A237" s="32" t="s">
        <v>814</v>
      </c>
      <c r="B237" s="32" t="s">
        <v>853</v>
      </c>
      <c r="C237" s="32" t="s">
        <v>854</v>
      </c>
      <c r="D237" s="32" t="s">
        <v>30</v>
      </c>
      <c r="E237" s="32" t="s">
        <v>30</v>
      </c>
      <c r="F237" s="56"/>
      <c r="G237" s="56" t="s">
        <v>30</v>
      </c>
      <c r="H237" s="56"/>
      <c r="I237" s="56"/>
      <c r="J237" s="56"/>
      <c r="K237" s="56"/>
      <c r="L237" s="56"/>
      <c r="M237" s="56"/>
      <c r="N237" s="56"/>
      <c r="O237" s="56"/>
      <c r="P237" s="56" t="s">
        <v>30</v>
      </c>
      <c r="Q237" s="56"/>
      <c r="R237" s="56"/>
    </row>
    <row r="238" spans="1:18">
      <c r="A238" s="32" t="s">
        <v>814</v>
      </c>
      <c r="B238" s="32" t="s">
        <v>855</v>
      </c>
      <c r="C238" s="32" t="s">
        <v>856</v>
      </c>
      <c r="D238" s="32" t="s">
        <v>30</v>
      </c>
      <c r="E238" s="32" t="s">
        <v>30</v>
      </c>
      <c r="F238" s="56"/>
      <c r="G238" s="56" t="s">
        <v>30</v>
      </c>
      <c r="H238" s="56"/>
      <c r="I238" s="56" t="s">
        <v>30</v>
      </c>
      <c r="J238" s="56"/>
      <c r="K238" s="56"/>
      <c r="L238" s="56"/>
      <c r="M238" s="56"/>
      <c r="N238" s="56"/>
      <c r="O238" s="56"/>
      <c r="P238" s="56" t="s">
        <v>30</v>
      </c>
      <c r="Q238" s="56"/>
      <c r="R238" s="56"/>
    </row>
    <row r="239" spans="1:18">
      <c r="A239" s="32" t="s">
        <v>814</v>
      </c>
      <c r="B239" s="32" t="s">
        <v>859</v>
      </c>
      <c r="C239" s="32" t="s">
        <v>860</v>
      </c>
      <c r="D239" s="32" t="s">
        <v>30</v>
      </c>
      <c r="E239" s="32" t="s">
        <v>30</v>
      </c>
      <c r="F239" s="56"/>
      <c r="G239" s="56" t="s">
        <v>30</v>
      </c>
      <c r="H239" s="56"/>
      <c r="I239" s="56"/>
      <c r="J239" s="56"/>
      <c r="K239" s="56"/>
      <c r="L239" s="56"/>
      <c r="M239" s="56"/>
      <c r="N239" s="56"/>
      <c r="O239" s="56" t="s">
        <v>30</v>
      </c>
      <c r="P239" s="56" t="s">
        <v>30</v>
      </c>
      <c r="Q239" s="56"/>
      <c r="R239" s="56"/>
    </row>
    <row r="240" spans="1:18">
      <c r="A240" s="32" t="s">
        <v>814</v>
      </c>
      <c r="B240" s="32" t="s">
        <v>863</v>
      </c>
      <c r="C240" s="32" t="s">
        <v>864</v>
      </c>
      <c r="D240" s="32" t="s">
        <v>30</v>
      </c>
      <c r="E240" s="32" t="s">
        <v>30</v>
      </c>
      <c r="F240" s="56"/>
      <c r="G240" s="56" t="s">
        <v>30</v>
      </c>
      <c r="H240" s="56"/>
      <c r="I240" s="56"/>
      <c r="J240" s="56"/>
      <c r="K240" s="56"/>
      <c r="L240" s="56"/>
      <c r="M240" s="56"/>
      <c r="N240" s="56"/>
      <c r="O240" s="56" t="s">
        <v>30</v>
      </c>
      <c r="P240" s="56" t="s">
        <v>30</v>
      </c>
      <c r="Q240" s="56"/>
      <c r="R240" s="56"/>
    </row>
    <row r="241" spans="1:18">
      <c r="A241" s="35" t="s">
        <v>814</v>
      </c>
      <c r="B241" s="35" t="s">
        <v>865</v>
      </c>
      <c r="C241" s="35" t="s">
        <v>866</v>
      </c>
      <c r="D241" s="35" t="s">
        <v>30</v>
      </c>
      <c r="E241" s="35" t="s">
        <v>30</v>
      </c>
      <c r="F241" s="137"/>
      <c r="G241" s="137" t="s">
        <v>30</v>
      </c>
      <c r="H241" s="137"/>
      <c r="I241" s="137" t="s">
        <v>30</v>
      </c>
      <c r="J241" s="137"/>
      <c r="K241" s="137"/>
      <c r="L241" s="137"/>
      <c r="M241" s="137"/>
      <c r="N241" s="137"/>
      <c r="O241" s="137"/>
      <c r="P241" s="137" t="s">
        <v>30</v>
      </c>
      <c r="Q241" s="137"/>
      <c r="R241" s="137"/>
    </row>
    <row r="242" spans="1:18">
      <c r="A242" s="32"/>
      <c r="B242" s="33">
        <f>COUNTA(B231:B241)</f>
        <v>11</v>
      </c>
      <c r="C242" s="139"/>
      <c r="D242" s="33">
        <f t="shared" ref="D242:R242" si="21">COUNTIF(D231:D241,"Yes")</f>
        <v>11</v>
      </c>
      <c r="E242" s="33">
        <f t="shared" si="21"/>
        <v>11</v>
      </c>
      <c r="F242" s="33">
        <f t="shared" si="21"/>
        <v>0</v>
      </c>
      <c r="G242" s="33">
        <f t="shared" si="21"/>
        <v>11</v>
      </c>
      <c r="H242" s="33">
        <f t="shared" si="21"/>
        <v>0</v>
      </c>
      <c r="I242" s="33">
        <f t="shared" si="21"/>
        <v>2</v>
      </c>
      <c r="J242" s="33">
        <f t="shared" si="21"/>
        <v>0</v>
      </c>
      <c r="K242" s="33">
        <f t="shared" si="21"/>
        <v>0</v>
      </c>
      <c r="L242" s="33">
        <f t="shared" si="21"/>
        <v>0</v>
      </c>
      <c r="M242" s="33">
        <f t="shared" si="21"/>
        <v>0</v>
      </c>
      <c r="N242" s="33">
        <f t="shared" si="21"/>
        <v>0</v>
      </c>
      <c r="O242" s="33">
        <f t="shared" si="21"/>
        <v>5</v>
      </c>
      <c r="P242" s="33">
        <f t="shared" si="21"/>
        <v>11</v>
      </c>
      <c r="Q242" s="33">
        <f t="shared" si="21"/>
        <v>0</v>
      </c>
      <c r="R242" s="33">
        <f t="shared" si="21"/>
        <v>0</v>
      </c>
    </row>
    <row r="243" spans="1:18">
      <c r="A243" s="48"/>
      <c r="B243" s="48"/>
      <c r="C243" s="91"/>
      <c r="D243" s="48"/>
      <c r="E243" s="48"/>
      <c r="F243" s="48"/>
      <c r="G243" s="48"/>
      <c r="H243" s="48"/>
      <c r="I243" s="48"/>
      <c r="J243" s="48"/>
      <c r="K243" s="48"/>
      <c r="L243" s="48"/>
      <c r="M243" s="48"/>
      <c r="N243" s="48"/>
      <c r="O243" s="48"/>
      <c r="P243" s="48"/>
      <c r="Q243" s="48"/>
      <c r="R243" s="48"/>
    </row>
    <row r="244" spans="1:18">
      <c r="A244" s="32" t="s">
        <v>873</v>
      </c>
      <c r="B244" s="32" t="s">
        <v>874</v>
      </c>
      <c r="C244" s="32" t="s">
        <v>875</v>
      </c>
      <c r="D244" s="32" t="s">
        <v>30</v>
      </c>
      <c r="E244" s="32" t="s">
        <v>30</v>
      </c>
      <c r="F244" s="56"/>
      <c r="G244" s="56" t="s">
        <v>30</v>
      </c>
      <c r="H244" s="56"/>
      <c r="I244" s="56" t="s">
        <v>30</v>
      </c>
      <c r="J244" s="56"/>
      <c r="K244" s="56"/>
      <c r="L244" s="56"/>
      <c r="M244" s="56"/>
      <c r="N244" s="56"/>
      <c r="O244" s="56"/>
      <c r="P244" s="56"/>
      <c r="Q244" s="56"/>
      <c r="R244" s="56" t="s">
        <v>30</v>
      </c>
    </row>
    <row r="245" spans="1:18">
      <c r="A245" s="32" t="s">
        <v>873</v>
      </c>
      <c r="B245" s="32" t="s">
        <v>876</v>
      </c>
      <c r="C245" s="32" t="s">
        <v>877</v>
      </c>
      <c r="D245" s="32" t="s">
        <v>30</v>
      </c>
      <c r="E245" s="32" t="s">
        <v>30</v>
      </c>
      <c r="F245" s="56"/>
      <c r="G245" s="56" t="s">
        <v>30</v>
      </c>
      <c r="H245" s="56"/>
      <c r="I245" s="56"/>
      <c r="J245" s="56"/>
      <c r="K245" s="56"/>
      <c r="L245" s="56"/>
      <c r="M245" s="56"/>
      <c r="N245" s="56"/>
      <c r="O245" s="56" t="s">
        <v>30</v>
      </c>
      <c r="P245" s="56" t="s">
        <v>30</v>
      </c>
      <c r="Q245" s="56"/>
      <c r="R245" s="56"/>
    </row>
    <row r="246" spans="1:18">
      <c r="A246" s="32" t="s">
        <v>873</v>
      </c>
      <c r="B246" s="32" t="s">
        <v>878</v>
      </c>
      <c r="C246" s="32" t="s">
        <v>879</v>
      </c>
      <c r="D246" s="32" t="s">
        <v>30</v>
      </c>
      <c r="E246" s="32" t="s">
        <v>30</v>
      </c>
      <c r="F246" s="56" t="s">
        <v>30</v>
      </c>
      <c r="G246" s="56" t="s">
        <v>30</v>
      </c>
      <c r="H246" s="56"/>
      <c r="I246" s="56" t="s">
        <v>30</v>
      </c>
      <c r="J246" s="56"/>
      <c r="K246" s="56"/>
      <c r="L246" s="56"/>
      <c r="M246" s="56"/>
      <c r="N246" s="56"/>
      <c r="O246" s="56" t="s">
        <v>30</v>
      </c>
      <c r="P246" s="56" t="s">
        <v>30</v>
      </c>
      <c r="Q246" s="56"/>
      <c r="R246" s="56" t="s">
        <v>30</v>
      </c>
    </row>
    <row r="247" spans="1:18">
      <c r="A247" s="32" t="s">
        <v>873</v>
      </c>
      <c r="B247" s="32" t="s">
        <v>884</v>
      </c>
      <c r="C247" s="32" t="s">
        <v>885</v>
      </c>
      <c r="D247" s="32" t="s">
        <v>30</v>
      </c>
      <c r="E247" s="32" t="s">
        <v>30</v>
      </c>
      <c r="F247" s="56"/>
      <c r="G247" s="56" t="s">
        <v>30</v>
      </c>
      <c r="H247" s="56"/>
      <c r="I247" s="56" t="s">
        <v>30</v>
      </c>
      <c r="J247" s="56"/>
      <c r="K247" s="56"/>
      <c r="L247" s="56"/>
      <c r="M247" s="56"/>
      <c r="N247" s="56" t="s">
        <v>30</v>
      </c>
      <c r="O247" s="56"/>
      <c r="P247" s="56"/>
      <c r="Q247" s="56" t="s">
        <v>30</v>
      </c>
      <c r="R247" s="56"/>
    </row>
    <row r="248" spans="1:18" ht="18">
      <c r="A248" s="32" t="s">
        <v>873</v>
      </c>
      <c r="B248" s="32" t="s">
        <v>886</v>
      </c>
      <c r="C248" s="32" t="s">
        <v>887</v>
      </c>
      <c r="D248" s="32" t="s">
        <v>30</v>
      </c>
      <c r="E248" s="32" t="s">
        <v>30</v>
      </c>
      <c r="F248" s="56"/>
      <c r="G248" s="56" t="s">
        <v>30</v>
      </c>
      <c r="H248" s="56"/>
      <c r="I248" s="56" t="s">
        <v>30</v>
      </c>
      <c r="J248" s="56"/>
      <c r="K248" s="56"/>
      <c r="L248" s="56"/>
      <c r="M248" s="56"/>
      <c r="N248" s="56"/>
      <c r="O248" s="56"/>
      <c r="P248" s="56" t="s">
        <v>30</v>
      </c>
      <c r="Q248" s="56" t="s">
        <v>30</v>
      </c>
      <c r="R248" s="56"/>
    </row>
    <row r="249" spans="1:18">
      <c r="A249" s="32" t="s">
        <v>873</v>
      </c>
      <c r="B249" s="32" t="s">
        <v>888</v>
      </c>
      <c r="C249" s="32" t="s">
        <v>889</v>
      </c>
      <c r="D249" s="32" t="s">
        <v>30</v>
      </c>
      <c r="E249" s="32" t="s">
        <v>30</v>
      </c>
      <c r="F249" s="56"/>
      <c r="G249" s="56" t="s">
        <v>30</v>
      </c>
      <c r="H249" s="56"/>
      <c r="I249" s="56"/>
      <c r="J249" s="56"/>
      <c r="K249" s="56"/>
      <c r="L249" s="56"/>
      <c r="M249" s="56"/>
      <c r="N249" s="56" t="s">
        <v>30</v>
      </c>
      <c r="O249" s="56"/>
      <c r="P249" s="56" t="s">
        <v>30</v>
      </c>
      <c r="Q249" s="56" t="s">
        <v>30</v>
      </c>
      <c r="R249" s="56"/>
    </row>
    <row r="250" spans="1:18">
      <c r="A250" s="32" t="s">
        <v>873</v>
      </c>
      <c r="B250" s="32" t="s">
        <v>892</v>
      </c>
      <c r="C250" s="32" t="s">
        <v>893</v>
      </c>
      <c r="D250" s="32" t="s">
        <v>30</v>
      </c>
      <c r="E250" s="32" t="s">
        <v>30</v>
      </c>
      <c r="F250" s="56" t="s">
        <v>30</v>
      </c>
      <c r="G250" s="56" t="s">
        <v>30</v>
      </c>
      <c r="H250" s="56"/>
      <c r="I250" s="56"/>
      <c r="J250" s="56"/>
      <c r="K250" s="56"/>
      <c r="L250" s="56"/>
      <c r="M250" s="56"/>
      <c r="N250" s="56"/>
      <c r="O250" s="56"/>
      <c r="P250" s="56"/>
      <c r="Q250" s="56"/>
      <c r="R250" s="56"/>
    </row>
    <row r="251" spans="1:18">
      <c r="A251" s="32" t="s">
        <v>873</v>
      </c>
      <c r="B251" s="32" t="s">
        <v>894</v>
      </c>
      <c r="C251" s="32" t="s">
        <v>895</v>
      </c>
      <c r="D251" s="32" t="s">
        <v>30</v>
      </c>
      <c r="E251" s="32" t="s">
        <v>30</v>
      </c>
      <c r="F251" s="56" t="s">
        <v>30</v>
      </c>
      <c r="G251" s="56" t="s">
        <v>30</v>
      </c>
      <c r="H251" s="56"/>
      <c r="I251" s="56" t="s">
        <v>30</v>
      </c>
      <c r="J251" s="56"/>
      <c r="K251" s="56"/>
      <c r="L251" s="56" t="s">
        <v>30</v>
      </c>
      <c r="M251" s="56"/>
      <c r="N251" s="56"/>
      <c r="O251" s="56"/>
      <c r="P251" s="56" t="s">
        <v>30</v>
      </c>
      <c r="Q251" s="56" t="s">
        <v>30</v>
      </c>
      <c r="R251" s="56"/>
    </row>
    <row r="252" spans="1:18">
      <c r="A252" s="32" t="s">
        <v>873</v>
      </c>
      <c r="B252" s="32" t="s">
        <v>896</v>
      </c>
      <c r="C252" s="32" t="s">
        <v>897</v>
      </c>
      <c r="D252" s="32" t="s">
        <v>30</v>
      </c>
      <c r="E252" s="32" t="s">
        <v>30</v>
      </c>
      <c r="F252" s="56" t="s">
        <v>30</v>
      </c>
      <c r="G252" s="56" t="s">
        <v>30</v>
      </c>
      <c r="H252" s="56"/>
      <c r="I252" s="56" t="s">
        <v>30</v>
      </c>
      <c r="J252" s="56"/>
      <c r="K252" s="56"/>
      <c r="L252" s="56" t="s">
        <v>30</v>
      </c>
      <c r="M252" s="56"/>
      <c r="N252" s="56"/>
      <c r="O252" s="56"/>
      <c r="P252" s="56" t="s">
        <v>30</v>
      </c>
      <c r="Q252" s="56" t="s">
        <v>30</v>
      </c>
      <c r="R252" s="56"/>
    </row>
    <row r="253" spans="1:18">
      <c r="A253" s="32" t="s">
        <v>873</v>
      </c>
      <c r="B253" s="32" t="s">
        <v>898</v>
      </c>
      <c r="C253" s="32" t="s">
        <v>899</v>
      </c>
      <c r="D253" s="32" t="s">
        <v>30</v>
      </c>
      <c r="E253" s="32" t="s">
        <v>30</v>
      </c>
      <c r="F253" s="56"/>
      <c r="G253" s="56" t="s">
        <v>30</v>
      </c>
      <c r="H253" s="56"/>
      <c r="I253" s="56" t="s">
        <v>30</v>
      </c>
      <c r="J253" s="56"/>
      <c r="K253" s="56"/>
      <c r="L253" s="56"/>
      <c r="M253" s="56"/>
      <c r="N253" s="56"/>
      <c r="O253" s="56"/>
      <c r="P253" s="56" t="s">
        <v>30</v>
      </c>
      <c r="Q253" s="56"/>
      <c r="R253" s="56"/>
    </row>
    <row r="254" spans="1:18">
      <c r="A254" s="32" t="s">
        <v>873</v>
      </c>
      <c r="B254" s="32" t="s">
        <v>916</v>
      </c>
      <c r="C254" s="32" t="s">
        <v>917</v>
      </c>
      <c r="D254" s="32" t="s">
        <v>30</v>
      </c>
      <c r="E254" s="32" t="s">
        <v>30</v>
      </c>
      <c r="F254" s="56" t="s">
        <v>30</v>
      </c>
      <c r="G254" s="56" t="s">
        <v>30</v>
      </c>
      <c r="H254" s="56"/>
      <c r="I254" s="56" t="s">
        <v>30</v>
      </c>
      <c r="J254" s="56"/>
      <c r="K254" s="56"/>
      <c r="L254" s="56"/>
      <c r="M254" s="56"/>
      <c r="N254" s="56"/>
      <c r="O254" s="56"/>
      <c r="P254" s="56" t="s">
        <v>30</v>
      </c>
      <c r="Q254" s="56" t="s">
        <v>30</v>
      </c>
      <c r="R254" s="56"/>
    </row>
    <row r="255" spans="1:18" ht="18">
      <c r="A255" s="35" t="s">
        <v>873</v>
      </c>
      <c r="B255" s="35" t="s">
        <v>918</v>
      </c>
      <c r="C255" s="35" t="s">
        <v>919</v>
      </c>
      <c r="D255" s="35" t="s">
        <v>30</v>
      </c>
      <c r="E255" s="35" t="s">
        <v>30</v>
      </c>
      <c r="F255" s="137" t="s">
        <v>30</v>
      </c>
      <c r="G255" s="137" t="s">
        <v>30</v>
      </c>
      <c r="H255" s="137"/>
      <c r="I255" s="137" t="s">
        <v>30</v>
      </c>
      <c r="J255" s="137"/>
      <c r="K255" s="137"/>
      <c r="L255" s="137"/>
      <c r="M255" s="137"/>
      <c r="N255" s="137"/>
      <c r="O255" s="137" t="s">
        <v>30</v>
      </c>
      <c r="P255" s="137"/>
      <c r="Q255" s="137" t="s">
        <v>30</v>
      </c>
      <c r="R255" s="137"/>
    </row>
    <row r="256" spans="1:18">
      <c r="A256" s="32"/>
      <c r="B256" s="33">
        <f>COUNTA(B244:B255)</f>
        <v>12</v>
      </c>
      <c r="C256" s="139"/>
      <c r="D256" s="33">
        <f t="shared" ref="D256:R256" si="22">COUNTIF(D244:D255,"Yes")</f>
        <v>12</v>
      </c>
      <c r="E256" s="33">
        <f t="shared" si="22"/>
        <v>12</v>
      </c>
      <c r="F256" s="33">
        <f t="shared" si="22"/>
        <v>6</v>
      </c>
      <c r="G256" s="33">
        <f t="shared" si="22"/>
        <v>12</v>
      </c>
      <c r="H256" s="33">
        <f t="shared" si="22"/>
        <v>0</v>
      </c>
      <c r="I256" s="33">
        <f t="shared" si="22"/>
        <v>9</v>
      </c>
      <c r="J256" s="33">
        <f t="shared" si="22"/>
        <v>0</v>
      </c>
      <c r="K256" s="33">
        <f t="shared" si="22"/>
        <v>0</v>
      </c>
      <c r="L256" s="33">
        <f t="shared" si="22"/>
        <v>2</v>
      </c>
      <c r="M256" s="33">
        <f t="shared" si="22"/>
        <v>0</v>
      </c>
      <c r="N256" s="33">
        <f t="shared" si="22"/>
        <v>2</v>
      </c>
      <c r="O256" s="33">
        <f t="shared" si="22"/>
        <v>3</v>
      </c>
      <c r="P256" s="33">
        <f t="shared" si="22"/>
        <v>8</v>
      </c>
      <c r="Q256" s="33">
        <f t="shared" si="22"/>
        <v>7</v>
      </c>
      <c r="R256" s="33">
        <f t="shared" si="22"/>
        <v>2</v>
      </c>
    </row>
    <row r="257" spans="1:18">
      <c r="A257" s="48"/>
      <c r="B257" s="48"/>
      <c r="C257" s="91"/>
      <c r="D257" s="48"/>
      <c r="E257" s="48"/>
      <c r="F257" s="48"/>
      <c r="G257" s="48"/>
      <c r="H257" s="48"/>
      <c r="I257" s="48"/>
      <c r="J257" s="48"/>
      <c r="K257" s="48"/>
      <c r="L257" s="48"/>
      <c r="M257" s="48"/>
      <c r="N257" s="48"/>
      <c r="O257" s="48"/>
      <c r="P257" s="48"/>
      <c r="Q257" s="48"/>
      <c r="R257" s="48"/>
    </row>
    <row r="258" spans="1:18">
      <c r="A258" s="32" t="s">
        <v>926</v>
      </c>
      <c r="B258" s="32" t="s">
        <v>927</v>
      </c>
      <c r="C258" s="32" t="s">
        <v>928</v>
      </c>
      <c r="D258" s="32" t="s">
        <v>30</v>
      </c>
      <c r="E258" s="32" t="s">
        <v>30</v>
      </c>
      <c r="F258" s="56"/>
      <c r="G258" s="56"/>
      <c r="H258" s="56"/>
      <c r="I258" s="56"/>
      <c r="J258" s="56"/>
      <c r="K258" s="56"/>
      <c r="L258" s="56"/>
      <c r="M258" s="56"/>
      <c r="N258" s="56"/>
      <c r="O258" s="56"/>
      <c r="P258" s="56"/>
      <c r="Q258" s="56"/>
      <c r="R258" s="56" t="s">
        <v>30</v>
      </c>
    </row>
    <row r="259" spans="1:18">
      <c r="A259" s="32" t="s">
        <v>926</v>
      </c>
      <c r="B259" s="32" t="s">
        <v>929</v>
      </c>
      <c r="C259" s="32" t="s">
        <v>930</v>
      </c>
      <c r="D259" s="32" t="s">
        <v>30</v>
      </c>
      <c r="E259" s="32" t="s">
        <v>30</v>
      </c>
      <c r="F259" s="56"/>
      <c r="G259" s="56"/>
      <c r="H259" s="56"/>
      <c r="I259" s="56"/>
      <c r="J259" s="56"/>
      <c r="K259" s="56"/>
      <c r="L259" s="56"/>
      <c r="M259" s="56"/>
      <c r="N259" s="56"/>
      <c r="O259" s="56"/>
      <c r="P259" s="56"/>
      <c r="Q259" s="56"/>
      <c r="R259" s="56" t="s">
        <v>30</v>
      </c>
    </row>
    <row r="260" spans="1:18" ht="18">
      <c r="A260" s="32" t="s">
        <v>926</v>
      </c>
      <c r="B260" s="32" t="s">
        <v>933</v>
      </c>
      <c r="C260" s="32" t="s">
        <v>934</v>
      </c>
      <c r="D260" s="32" t="s">
        <v>30</v>
      </c>
      <c r="E260" s="32" t="s">
        <v>30</v>
      </c>
      <c r="F260" s="56"/>
      <c r="G260" s="56"/>
      <c r="H260" s="56"/>
      <c r="I260" s="56"/>
      <c r="J260" s="56"/>
      <c r="K260" s="56"/>
      <c r="L260" s="56"/>
      <c r="M260" s="56"/>
      <c r="N260" s="56"/>
      <c r="O260" s="56"/>
      <c r="P260" s="56"/>
      <c r="Q260" s="56"/>
      <c r="R260" s="56" t="s">
        <v>30</v>
      </c>
    </row>
    <row r="261" spans="1:18">
      <c r="A261" s="32" t="s">
        <v>926</v>
      </c>
      <c r="B261" s="32" t="s">
        <v>935</v>
      </c>
      <c r="C261" s="32" t="s">
        <v>936</v>
      </c>
      <c r="D261" s="32" t="s">
        <v>30</v>
      </c>
      <c r="E261" s="32" t="s">
        <v>30</v>
      </c>
      <c r="F261" s="56"/>
      <c r="G261" s="56"/>
      <c r="H261" s="56"/>
      <c r="I261" s="56"/>
      <c r="J261" s="56"/>
      <c r="K261" s="56"/>
      <c r="L261" s="56"/>
      <c r="M261" s="56"/>
      <c r="N261" s="56"/>
      <c r="O261" s="56"/>
      <c r="P261" s="56"/>
      <c r="Q261" s="56"/>
      <c r="R261" s="56" t="s">
        <v>30</v>
      </c>
    </row>
    <row r="262" spans="1:18">
      <c r="A262" s="32" t="s">
        <v>926</v>
      </c>
      <c r="B262" s="32" t="s">
        <v>937</v>
      </c>
      <c r="C262" s="32" t="s">
        <v>938</v>
      </c>
      <c r="D262" s="32" t="s">
        <v>30</v>
      </c>
      <c r="E262" s="32" t="s">
        <v>30</v>
      </c>
      <c r="F262" s="56"/>
      <c r="G262" s="56"/>
      <c r="H262" s="56"/>
      <c r="I262" s="56"/>
      <c r="J262" s="56"/>
      <c r="K262" s="56"/>
      <c r="L262" s="56"/>
      <c r="M262" s="56"/>
      <c r="N262" s="56"/>
      <c r="O262" s="56"/>
      <c r="P262" s="56"/>
      <c r="Q262" s="56"/>
      <c r="R262" s="56" t="s">
        <v>30</v>
      </c>
    </row>
    <row r="263" spans="1:18">
      <c r="A263" s="32" t="s">
        <v>926</v>
      </c>
      <c r="B263" s="32" t="s">
        <v>943</v>
      </c>
      <c r="C263" s="32" t="s">
        <v>944</v>
      </c>
      <c r="D263" s="32" t="s">
        <v>30</v>
      </c>
      <c r="E263" s="32" t="s">
        <v>30</v>
      </c>
      <c r="F263" s="56"/>
      <c r="G263" s="56"/>
      <c r="H263" s="56"/>
      <c r="I263" s="56"/>
      <c r="J263" s="56"/>
      <c r="K263" s="56"/>
      <c r="L263" s="56"/>
      <c r="M263" s="56"/>
      <c r="N263" s="56"/>
      <c r="O263" s="56"/>
      <c r="P263" s="56"/>
      <c r="Q263" s="56"/>
      <c r="R263" s="56" t="s">
        <v>30</v>
      </c>
    </row>
    <row r="264" spans="1:18">
      <c r="A264" s="32" t="s">
        <v>926</v>
      </c>
      <c r="B264" s="32" t="s">
        <v>945</v>
      </c>
      <c r="C264" s="32" t="s">
        <v>946</v>
      </c>
      <c r="D264" s="32" t="s">
        <v>30</v>
      </c>
      <c r="E264" s="32" t="s">
        <v>30</v>
      </c>
      <c r="F264" s="56"/>
      <c r="G264" s="56"/>
      <c r="H264" s="56"/>
      <c r="I264" s="56"/>
      <c r="J264" s="56"/>
      <c r="K264" s="56"/>
      <c r="L264" s="56"/>
      <c r="M264" s="56"/>
      <c r="N264" s="56"/>
      <c r="O264" s="56"/>
      <c r="P264" s="56"/>
      <c r="Q264" s="56"/>
      <c r="R264" s="56" t="s">
        <v>30</v>
      </c>
    </row>
    <row r="265" spans="1:18">
      <c r="A265" s="32" t="s">
        <v>926</v>
      </c>
      <c r="B265" s="32" t="s">
        <v>947</v>
      </c>
      <c r="C265" s="32" t="s">
        <v>948</v>
      </c>
      <c r="D265" s="32" t="s">
        <v>30</v>
      </c>
      <c r="E265" s="32" t="s">
        <v>30</v>
      </c>
      <c r="F265" s="56"/>
      <c r="G265" s="56"/>
      <c r="H265" s="56"/>
      <c r="I265" s="56"/>
      <c r="J265" s="56"/>
      <c r="K265" s="56"/>
      <c r="L265" s="56"/>
      <c r="M265" s="56"/>
      <c r="N265" s="56"/>
      <c r="O265" s="56"/>
      <c r="P265" s="56"/>
      <c r="Q265" s="56"/>
      <c r="R265" s="56" t="s">
        <v>30</v>
      </c>
    </row>
    <row r="266" spans="1:18">
      <c r="A266" s="32" t="s">
        <v>926</v>
      </c>
      <c r="B266" s="32" t="s">
        <v>951</v>
      </c>
      <c r="C266" s="32" t="s">
        <v>952</v>
      </c>
      <c r="D266" s="32" t="s">
        <v>30</v>
      </c>
      <c r="E266" s="32" t="s">
        <v>30</v>
      </c>
      <c r="F266" s="56"/>
      <c r="G266" s="56"/>
      <c r="H266" s="56"/>
      <c r="I266" s="56"/>
      <c r="J266" s="56"/>
      <c r="K266" s="56"/>
      <c r="L266" s="56"/>
      <c r="M266" s="56"/>
      <c r="N266" s="56"/>
      <c r="O266" s="56"/>
      <c r="P266" s="56"/>
      <c r="Q266" s="56"/>
      <c r="R266" s="56" t="s">
        <v>30</v>
      </c>
    </row>
    <row r="267" spans="1:18">
      <c r="A267" s="32" t="s">
        <v>926</v>
      </c>
      <c r="B267" s="32" t="s">
        <v>955</v>
      </c>
      <c r="C267" s="32" t="s">
        <v>926</v>
      </c>
      <c r="D267" s="32" t="s">
        <v>30</v>
      </c>
      <c r="E267" s="32" t="s">
        <v>30</v>
      </c>
      <c r="F267" s="56"/>
      <c r="G267" s="56"/>
      <c r="H267" s="56"/>
      <c r="I267" s="56"/>
      <c r="J267" s="56"/>
      <c r="K267" s="56"/>
      <c r="L267" s="56"/>
      <c r="M267" s="56"/>
      <c r="N267" s="56"/>
      <c r="O267" s="56"/>
      <c r="P267" s="56"/>
      <c r="Q267" s="56"/>
      <c r="R267" s="56" t="s">
        <v>30</v>
      </c>
    </row>
    <row r="268" spans="1:18">
      <c r="A268" s="32" t="s">
        <v>926</v>
      </c>
      <c r="B268" s="32" t="s">
        <v>960</v>
      </c>
      <c r="C268" s="32" t="s">
        <v>961</v>
      </c>
      <c r="D268" s="32" t="s">
        <v>30</v>
      </c>
      <c r="E268" s="32" t="s">
        <v>30</v>
      </c>
      <c r="F268" s="56"/>
      <c r="G268" s="56"/>
      <c r="H268" s="56"/>
      <c r="I268" s="56"/>
      <c r="J268" s="56"/>
      <c r="K268" s="56"/>
      <c r="L268" s="56"/>
      <c r="M268" s="56"/>
      <c r="N268" s="56"/>
      <c r="O268" s="56"/>
      <c r="P268" s="56"/>
      <c r="Q268" s="56"/>
      <c r="R268" s="56" t="s">
        <v>30</v>
      </c>
    </row>
    <row r="269" spans="1:18">
      <c r="A269" s="32" t="s">
        <v>926</v>
      </c>
      <c r="B269" s="32" t="s">
        <v>966</v>
      </c>
      <c r="C269" s="32" t="s">
        <v>967</v>
      </c>
      <c r="D269" s="32" t="s">
        <v>30</v>
      </c>
      <c r="E269" s="32" t="s">
        <v>30</v>
      </c>
      <c r="F269" s="56"/>
      <c r="G269" s="56"/>
      <c r="H269" s="56"/>
      <c r="I269" s="56"/>
      <c r="J269" s="56"/>
      <c r="K269" s="56"/>
      <c r="L269" s="56"/>
      <c r="M269" s="56"/>
      <c r="N269" s="56"/>
      <c r="O269" s="56"/>
      <c r="P269" s="56"/>
      <c r="Q269" s="56"/>
      <c r="R269" s="56" t="s">
        <v>30</v>
      </c>
    </row>
    <row r="270" spans="1:18">
      <c r="A270" s="32" t="s">
        <v>926</v>
      </c>
      <c r="B270" s="32" t="s">
        <v>969</v>
      </c>
      <c r="C270" s="32" t="s">
        <v>970</v>
      </c>
      <c r="D270" s="32" t="s">
        <v>30</v>
      </c>
      <c r="E270" s="32" t="s">
        <v>30</v>
      </c>
      <c r="F270" s="56"/>
      <c r="G270" s="56"/>
      <c r="H270" s="56"/>
      <c r="I270" s="56"/>
      <c r="J270" s="56"/>
      <c r="K270" s="56"/>
      <c r="L270" s="56"/>
      <c r="M270" s="56"/>
      <c r="N270" s="56"/>
      <c r="O270" s="56"/>
      <c r="P270" s="56"/>
      <c r="Q270" s="56"/>
      <c r="R270" s="56" t="s">
        <v>30</v>
      </c>
    </row>
    <row r="271" spans="1:18">
      <c r="A271" s="35" t="s">
        <v>926</v>
      </c>
      <c r="B271" s="35" t="s">
        <v>971</v>
      </c>
      <c r="C271" s="35" t="s">
        <v>972</v>
      </c>
      <c r="D271" s="35" t="s">
        <v>30</v>
      </c>
      <c r="E271" s="35" t="s">
        <v>30</v>
      </c>
      <c r="F271" s="137"/>
      <c r="G271" s="137"/>
      <c r="H271" s="137"/>
      <c r="I271" s="137"/>
      <c r="J271" s="137"/>
      <c r="K271" s="137"/>
      <c r="L271" s="137"/>
      <c r="M271" s="137"/>
      <c r="N271" s="137"/>
      <c r="O271" s="137"/>
      <c r="P271" s="137"/>
      <c r="Q271" s="137"/>
      <c r="R271" s="137" t="s">
        <v>30</v>
      </c>
    </row>
    <row r="272" spans="1:18">
      <c r="A272" s="32"/>
      <c r="B272" s="33">
        <f>COUNTA(B258:B271)</f>
        <v>14</v>
      </c>
      <c r="C272" s="139"/>
      <c r="D272" s="33">
        <f t="shared" ref="D272:R272" si="23">COUNTIF(D258:D271,"Yes")</f>
        <v>14</v>
      </c>
      <c r="E272" s="33">
        <f t="shared" si="23"/>
        <v>14</v>
      </c>
      <c r="F272" s="33">
        <f t="shared" si="23"/>
        <v>0</v>
      </c>
      <c r="G272" s="33">
        <f t="shared" si="23"/>
        <v>0</v>
      </c>
      <c r="H272" s="33">
        <f t="shared" si="23"/>
        <v>0</v>
      </c>
      <c r="I272" s="33">
        <f t="shared" si="23"/>
        <v>0</v>
      </c>
      <c r="J272" s="33">
        <f t="shared" si="23"/>
        <v>0</v>
      </c>
      <c r="K272" s="33">
        <f t="shared" si="23"/>
        <v>0</v>
      </c>
      <c r="L272" s="33">
        <f t="shared" si="23"/>
        <v>0</v>
      </c>
      <c r="M272" s="33">
        <f t="shared" si="23"/>
        <v>0</v>
      </c>
      <c r="N272" s="33">
        <f t="shared" si="23"/>
        <v>0</v>
      </c>
      <c r="O272" s="33">
        <f t="shared" si="23"/>
        <v>0</v>
      </c>
      <c r="P272" s="33">
        <f t="shared" si="23"/>
        <v>0</v>
      </c>
      <c r="Q272" s="33">
        <f t="shared" si="23"/>
        <v>0</v>
      </c>
      <c r="R272" s="33">
        <f t="shared" si="23"/>
        <v>14</v>
      </c>
    </row>
    <row r="273" spans="1:18">
      <c r="A273" s="48"/>
      <c r="B273" s="48"/>
      <c r="C273" s="91"/>
      <c r="D273" s="48"/>
      <c r="E273" s="48"/>
      <c r="F273" s="48"/>
      <c r="G273" s="48"/>
      <c r="H273" s="48"/>
      <c r="I273" s="48"/>
      <c r="J273" s="48"/>
      <c r="K273" s="48"/>
      <c r="L273" s="48"/>
      <c r="M273" s="48"/>
      <c r="N273" s="48"/>
      <c r="O273" s="48"/>
      <c r="P273" s="48"/>
      <c r="Q273" s="48"/>
      <c r="R273" s="48"/>
    </row>
    <row r="274" spans="1:18">
      <c r="A274" s="32" t="s">
        <v>973</v>
      </c>
      <c r="B274" s="32" t="s">
        <v>974</v>
      </c>
      <c r="C274" s="32" t="s">
        <v>975</v>
      </c>
      <c r="D274" s="32" t="s">
        <v>30</v>
      </c>
      <c r="E274" s="32" t="s">
        <v>30</v>
      </c>
      <c r="F274" s="56"/>
      <c r="G274" s="56" t="s">
        <v>30</v>
      </c>
      <c r="H274" s="56"/>
      <c r="I274" s="56" t="s">
        <v>30</v>
      </c>
      <c r="J274" s="56"/>
      <c r="K274" s="56"/>
      <c r="L274" s="56" t="s">
        <v>30</v>
      </c>
      <c r="M274" s="56"/>
      <c r="N274" s="56"/>
      <c r="O274" s="56"/>
      <c r="P274" s="56" t="s">
        <v>30</v>
      </c>
      <c r="Q274" s="56"/>
      <c r="R274" s="56" t="s">
        <v>30</v>
      </c>
    </row>
    <row r="275" spans="1:18">
      <c r="A275" s="32" t="s">
        <v>973</v>
      </c>
      <c r="B275" s="32" t="s">
        <v>976</v>
      </c>
      <c r="C275" s="32" t="s">
        <v>977</v>
      </c>
      <c r="D275" s="32" t="s">
        <v>30</v>
      </c>
      <c r="E275" s="32" t="s">
        <v>30</v>
      </c>
      <c r="F275" s="56"/>
      <c r="G275" s="56" t="s">
        <v>30</v>
      </c>
      <c r="H275" s="56"/>
      <c r="I275" s="56"/>
      <c r="J275" s="56"/>
      <c r="K275" s="56"/>
      <c r="L275" s="56"/>
      <c r="M275" s="56"/>
      <c r="N275" s="56"/>
      <c r="O275" s="56"/>
      <c r="P275" s="56" t="s">
        <v>30</v>
      </c>
      <c r="Q275" s="56"/>
      <c r="R275" s="56" t="s">
        <v>30</v>
      </c>
    </row>
    <row r="276" spans="1:18">
      <c r="A276" s="32" t="s">
        <v>973</v>
      </c>
      <c r="B276" s="32" t="s">
        <v>978</v>
      </c>
      <c r="C276" s="32" t="s">
        <v>979</v>
      </c>
      <c r="D276" s="32" t="s">
        <v>30</v>
      </c>
      <c r="E276" s="32" t="s">
        <v>30</v>
      </c>
      <c r="F276" s="56"/>
      <c r="G276" s="56" t="s">
        <v>30</v>
      </c>
      <c r="H276" s="56"/>
      <c r="I276" s="56"/>
      <c r="J276" s="56"/>
      <c r="K276" s="56"/>
      <c r="L276" s="56"/>
      <c r="M276" s="56"/>
      <c r="N276" s="56"/>
      <c r="O276" s="56"/>
      <c r="P276" s="56" t="s">
        <v>30</v>
      </c>
      <c r="Q276" s="56"/>
      <c r="R276" s="56" t="s">
        <v>30</v>
      </c>
    </row>
    <row r="277" spans="1:18">
      <c r="A277" s="32" t="s">
        <v>973</v>
      </c>
      <c r="B277" s="32" t="s">
        <v>980</v>
      </c>
      <c r="C277" s="32" t="s">
        <v>981</v>
      </c>
      <c r="D277" s="32" t="s">
        <v>30</v>
      </c>
      <c r="E277" s="32" t="s">
        <v>30</v>
      </c>
      <c r="F277" s="56"/>
      <c r="G277" s="56" t="s">
        <v>30</v>
      </c>
      <c r="H277" s="56"/>
      <c r="I277" s="56" t="s">
        <v>30</v>
      </c>
      <c r="J277" s="56"/>
      <c r="K277" s="56"/>
      <c r="L277" s="56"/>
      <c r="M277" s="56"/>
      <c r="N277" s="56"/>
      <c r="O277" s="56"/>
      <c r="P277" s="56" t="s">
        <v>30</v>
      </c>
      <c r="Q277" s="56"/>
      <c r="R277" s="56" t="s">
        <v>30</v>
      </c>
    </row>
    <row r="278" spans="1:18">
      <c r="A278" s="32" t="s">
        <v>973</v>
      </c>
      <c r="B278" s="32" t="s">
        <v>982</v>
      </c>
      <c r="C278" s="32" t="s">
        <v>983</v>
      </c>
      <c r="D278" s="32" t="s">
        <v>30</v>
      </c>
      <c r="E278" s="32" t="s">
        <v>30</v>
      </c>
      <c r="F278" s="56"/>
      <c r="G278" s="56" t="s">
        <v>30</v>
      </c>
      <c r="H278" s="56"/>
      <c r="I278" s="56" t="s">
        <v>30</v>
      </c>
      <c r="J278" s="56"/>
      <c r="K278" s="56"/>
      <c r="L278" s="56"/>
      <c r="M278" s="56"/>
      <c r="N278" s="56"/>
      <c r="O278" s="56"/>
      <c r="P278" s="56" t="s">
        <v>30</v>
      </c>
      <c r="Q278" s="56"/>
      <c r="R278" s="56" t="s">
        <v>30</v>
      </c>
    </row>
    <row r="279" spans="1:18">
      <c r="A279" s="32" t="s">
        <v>973</v>
      </c>
      <c r="B279" s="32" t="s">
        <v>984</v>
      </c>
      <c r="C279" s="32" t="s">
        <v>985</v>
      </c>
      <c r="D279" s="32" t="s">
        <v>30</v>
      </c>
      <c r="E279" s="32" t="s">
        <v>30</v>
      </c>
      <c r="F279" s="56" t="s">
        <v>30</v>
      </c>
      <c r="G279" s="56" t="s">
        <v>30</v>
      </c>
      <c r="H279" s="56"/>
      <c r="I279" s="56" t="s">
        <v>30</v>
      </c>
      <c r="J279" s="56"/>
      <c r="K279" s="56"/>
      <c r="L279" s="56"/>
      <c r="M279" s="56"/>
      <c r="N279" s="56"/>
      <c r="O279" s="56"/>
      <c r="P279" s="56" t="s">
        <v>30</v>
      </c>
      <c r="Q279" s="56"/>
      <c r="R279" s="56" t="s">
        <v>30</v>
      </c>
    </row>
    <row r="280" spans="1:18">
      <c r="A280" s="35" t="s">
        <v>973</v>
      </c>
      <c r="B280" s="35" t="s">
        <v>986</v>
      </c>
      <c r="C280" s="35" t="s">
        <v>987</v>
      </c>
      <c r="D280" s="35" t="s">
        <v>30</v>
      </c>
      <c r="E280" s="35" t="s">
        <v>30</v>
      </c>
      <c r="F280" s="137"/>
      <c r="G280" s="137" t="s">
        <v>30</v>
      </c>
      <c r="H280" s="137"/>
      <c r="I280" s="137"/>
      <c r="J280" s="137"/>
      <c r="K280" s="137"/>
      <c r="L280" s="137"/>
      <c r="M280" s="137"/>
      <c r="N280" s="137"/>
      <c r="O280" s="137"/>
      <c r="P280" s="137" t="s">
        <v>30</v>
      </c>
      <c r="Q280" s="137"/>
      <c r="R280" s="137" t="s">
        <v>30</v>
      </c>
    </row>
    <row r="281" spans="1:18">
      <c r="A281" s="32"/>
      <c r="B281" s="33">
        <f>COUNTA(B274:B280)</f>
        <v>7</v>
      </c>
      <c r="C281" s="139"/>
      <c r="D281" s="33">
        <f t="shared" ref="D281:R281" si="24">COUNTIF(D274:D280,"Yes")</f>
        <v>7</v>
      </c>
      <c r="E281" s="33">
        <f t="shared" si="24"/>
        <v>7</v>
      </c>
      <c r="F281" s="33">
        <f t="shared" si="24"/>
        <v>1</v>
      </c>
      <c r="G281" s="33">
        <f t="shared" si="24"/>
        <v>7</v>
      </c>
      <c r="H281" s="33">
        <f t="shared" si="24"/>
        <v>0</v>
      </c>
      <c r="I281" s="33">
        <f t="shared" si="24"/>
        <v>4</v>
      </c>
      <c r="J281" s="33">
        <f t="shared" si="24"/>
        <v>0</v>
      </c>
      <c r="K281" s="33">
        <f t="shared" si="24"/>
        <v>0</v>
      </c>
      <c r="L281" s="33">
        <f t="shared" si="24"/>
        <v>1</v>
      </c>
      <c r="M281" s="33">
        <f t="shared" si="24"/>
        <v>0</v>
      </c>
      <c r="N281" s="33">
        <f t="shared" si="24"/>
        <v>0</v>
      </c>
      <c r="O281" s="33">
        <f t="shared" si="24"/>
        <v>0</v>
      </c>
      <c r="P281" s="33">
        <f t="shared" si="24"/>
        <v>7</v>
      </c>
      <c r="Q281" s="33">
        <f t="shared" si="24"/>
        <v>0</v>
      </c>
      <c r="R281" s="33">
        <f t="shared" si="24"/>
        <v>7</v>
      </c>
    </row>
    <row r="282" spans="1:18">
      <c r="A282" s="48"/>
      <c r="B282" s="48"/>
      <c r="C282" s="91"/>
      <c r="D282" s="48"/>
      <c r="E282" s="48"/>
      <c r="F282" s="48"/>
      <c r="G282" s="48"/>
      <c r="H282" s="48"/>
      <c r="I282" s="48"/>
      <c r="J282" s="48"/>
      <c r="K282" s="48"/>
      <c r="L282" s="48"/>
      <c r="M282" s="48"/>
      <c r="N282" s="48"/>
      <c r="O282" s="48"/>
      <c r="P282" s="48"/>
      <c r="Q282" s="48"/>
      <c r="R282" s="48"/>
    </row>
    <row r="283" spans="1:18" ht="18">
      <c r="A283" s="32" t="s">
        <v>988</v>
      </c>
      <c r="B283" s="32" t="s">
        <v>999</v>
      </c>
      <c r="C283" s="32" t="s">
        <v>1000</v>
      </c>
      <c r="D283" s="32" t="s">
        <v>30</v>
      </c>
      <c r="E283" s="32" t="s">
        <v>30</v>
      </c>
      <c r="F283" s="56" t="s">
        <v>30</v>
      </c>
      <c r="G283" s="56" t="s">
        <v>30</v>
      </c>
      <c r="H283" s="56"/>
      <c r="I283" s="56" t="s">
        <v>30</v>
      </c>
      <c r="J283" s="56"/>
      <c r="K283" s="56"/>
      <c r="L283" s="56" t="s">
        <v>30</v>
      </c>
      <c r="M283" s="56" t="s">
        <v>30</v>
      </c>
      <c r="N283" s="56" t="s">
        <v>30</v>
      </c>
      <c r="O283" s="56"/>
      <c r="P283" s="56" t="s">
        <v>30</v>
      </c>
      <c r="Q283" s="56"/>
      <c r="R283" s="56" t="s">
        <v>30</v>
      </c>
    </row>
    <row r="284" spans="1:18">
      <c r="A284" s="32" t="s">
        <v>988</v>
      </c>
      <c r="B284" s="32" t="s">
        <v>1009</v>
      </c>
      <c r="C284" s="32" t="s">
        <v>1010</v>
      </c>
      <c r="D284" s="32" t="s">
        <v>30</v>
      </c>
      <c r="E284" s="32" t="s">
        <v>30</v>
      </c>
      <c r="F284" s="56" t="s">
        <v>30</v>
      </c>
      <c r="G284" s="56" t="s">
        <v>30</v>
      </c>
      <c r="H284" s="56"/>
      <c r="I284" s="56" t="s">
        <v>30</v>
      </c>
      <c r="J284" s="56"/>
      <c r="K284" s="56"/>
      <c r="L284" s="56" t="s">
        <v>30</v>
      </c>
      <c r="M284" s="56"/>
      <c r="N284" s="56" t="s">
        <v>30</v>
      </c>
      <c r="O284" s="56"/>
      <c r="P284" s="56" t="s">
        <v>30</v>
      </c>
      <c r="Q284" s="56"/>
      <c r="R284" s="56" t="s">
        <v>30</v>
      </c>
    </row>
    <row r="285" spans="1:18">
      <c r="A285" s="32" t="s">
        <v>988</v>
      </c>
      <c r="B285" s="32" t="s">
        <v>1015</v>
      </c>
      <c r="C285" s="32" t="s">
        <v>1016</v>
      </c>
      <c r="D285" s="32" t="s">
        <v>30</v>
      </c>
      <c r="E285" s="32" t="s">
        <v>30</v>
      </c>
      <c r="F285" s="56" t="s">
        <v>30</v>
      </c>
      <c r="G285" s="56" t="s">
        <v>30</v>
      </c>
      <c r="H285" s="56"/>
      <c r="I285" s="56" t="s">
        <v>30</v>
      </c>
      <c r="J285" s="56"/>
      <c r="K285" s="56"/>
      <c r="L285" s="56" t="s">
        <v>30</v>
      </c>
      <c r="M285" s="56"/>
      <c r="N285" s="56" t="s">
        <v>30</v>
      </c>
      <c r="O285" s="56"/>
      <c r="P285" s="56" t="s">
        <v>30</v>
      </c>
      <c r="Q285" s="56"/>
      <c r="R285" s="56" t="s">
        <v>30</v>
      </c>
    </row>
    <row r="286" spans="1:18">
      <c r="A286" s="32" t="s">
        <v>988</v>
      </c>
      <c r="B286" s="32" t="s">
        <v>1023</v>
      </c>
      <c r="C286" s="32" t="s">
        <v>1024</v>
      </c>
      <c r="D286" s="32" t="s">
        <v>30</v>
      </c>
      <c r="E286" s="32" t="s">
        <v>30</v>
      </c>
      <c r="F286" s="56" t="s">
        <v>30</v>
      </c>
      <c r="G286" s="56" t="s">
        <v>30</v>
      </c>
      <c r="H286" s="56"/>
      <c r="I286" s="56" t="s">
        <v>30</v>
      </c>
      <c r="J286" s="56"/>
      <c r="K286" s="56"/>
      <c r="L286" s="56" t="s">
        <v>30</v>
      </c>
      <c r="M286" s="56"/>
      <c r="N286" s="56" t="s">
        <v>30</v>
      </c>
      <c r="O286" s="56"/>
      <c r="P286" s="56" t="s">
        <v>30</v>
      </c>
      <c r="Q286" s="56"/>
      <c r="R286" s="56" t="s">
        <v>30</v>
      </c>
    </row>
    <row r="287" spans="1:18">
      <c r="A287" s="32" t="s">
        <v>988</v>
      </c>
      <c r="B287" s="32" t="s">
        <v>1027</v>
      </c>
      <c r="C287" s="32" t="s">
        <v>1028</v>
      </c>
      <c r="D287" s="32" t="s">
        <v>30</v>
      </c>
      <c r="E287" s="32" t="s">
        <v>30</v>
      </c>
      <c r="F287" s="56" t="s">
        <v>30</v>
      </c>
      <c r="G287" s="56" t="s">
        <v>30</v>
      </c>
      <c r="H287" s="56"/>
      <c r="I287" s="56" t="s">
        <v>30</v>
      </c>
      <c r="J287" s="56"/>
      <c r="K287" s="56"/>
      <c r="L287" s="56" t="s">
        <v>30</v>
      </c>
      <c r="M287" s="56"/>
      <c r="N287" s="56" t="s">
        <v>30</v>
      </c>
      <c r="O287" s="56"/>
      <c r="P287" s="56" t="s">
        <v>30</v>
      </c>
      <c r="Q287" s="56"/>
      <c r="R287" s="56" t="s">
        <v>30</v>
      </c>
    </row>
    <row r="288" spans="1:18">
      <c r="A288" s="32" t="s">
        <v>988</v>
      </c>
      <c r="B288" s="32" t="s">
        <v>1031</v>
      </c>
      <c r="C288" s="32" t="s">
        <v>1032</v>
      </c>
      <c r="D288" s="32" t="s">
        <v>30</v>
      </c>
      <c r="E288" s="32" t="s">
        <v>30</v>
      </c>
      <c r="F288" s="56" t="s">
        <v>30</v>
      </c>
      <c r="G288" s="56" t="s">
        <v>30</v>
      </c>
      <c r="H288" s="56"/>
      <c r="I288" s="56" t="s">
        <v>30</v>
      </c>
      <c r="J288" s="56"/>
      <c r="K288" s="56"/>
      <c r="L288" s="56" t="s">
        <v>30</v>
      </c>
      <c r="M288" s="56"/>
      <c r="N288" s="56" t="s">
        <v>30</v>
      </c>
      <c r="O288" s="56"/>
      <c r="P288" s="56" t="s">
        <v>30</v>
      </c>
      <c r="Q288" s="56"/>
      <c r="R288" s="56" t="s">
        <v>30</v>
      </c>
    </row>
    <row r="289" spans="1:18">
      <c r="A289" s="32" t="s">
        <v>988</v>
      </c>
      <c r="B289" s="32" t="s">
        <v>1033</v>
      </c>
      <c r="C289" s="32" t="s">
        <v>1034</v>
      </c>
      <c r="D289" s="32" t="s">
        <v>30</v>
      </c>
      <c r="E289" s="32" t="s">
        <v>30</v>
      </c>
      <c r="F289" s="56" t="s">
        <v>30</v>
      </c>
      <c r="G289" s="56" t="s">
        <v>30</v>
      </c>
      <c r="H289" s="56"/>
      <c r="I289" s="56" t="s">
        <v>30</v>
      </c>
      <c r="J289" s="56"/>
      <c r="K289" s="56"/>
      <c r="L289" s="56" t="s">
        <v>30</v>
      </c>
      <c r="M289" s="56"/>
      <c r="N289" s="56" t="s">
        <v>30</v>
      </c>
      <c r="O289" s="56"/>
      <c r="P289" s="56" t="s">
        <v>30</v>
      </c>
      <c r="Q289" s="56"/>
      <c r="R289" s="56" t="s">
        <v>30</v>
      </c>
    </row>
    <row r="290" spans="1:18">
      <c r="A290" s="32" t="s">
        <v>988</v>
      </c>
      <c r="B290" s="32" t="s">
        <v>1037</v>
      </c>
      <c r="C290" s="32" t="s">
        <v>1038</v>
      </c>
      <c r="D290" s="32" t="s">
        <v>30</v>
      </c>
      <c r="E290" s="32" t="s">
        <v>30</v>
      </c>
      <c r="F290" s="56" t="s">
        <v>30</v>
      </c>
      <c r="G290" s="56" t="s">
        <v>30</v>
      </c>
      <c r="H290" s="56"/>
      <c r="I290" s="56" t="s">
        <v>30</v>
      </c>
      <c r="J290" s="56"/>
      <c r="K290" s="56"/>
      <c r="L290" s="56" t="s">
        <v>30</v>
      </c>
      <c r="M290" s="56"/>
      <c r="N290" s="56" t="s">
        <v>30</v>
      </c>
      <c r="O290" s="56"/>
      <c r="P290" s="56" t="s">
        <v>30</v>
      </c>
      <c r="Q290" s="56"/>
      <c r="R290" s="56" t="s">
        <v>30</v>
      </c>
    </row>
    <row r="291" spans="1:18">
      <c r="A291" s="32" t="s">
        <v>988</v>
      </c>
      <c r="B291" s="32" t="s">
        <v>1043</v>
      </c>
      <c r="C291" s="32" t="s">
        <v>1044</v>
      </c>
      <c r="D291" s="32" t="s">
        <v>30</v>
      </c>
      <c r="E291" s="32" t="s">
        <v>30</v>
      </c>
      <c r="F291" s="56" t="s">
        <v>30</v>
      </c>
      <c r="G291" s="56" t="s">
        <v>30</v>
      </c>
      <c r="H291" s="56"/>
      <c r="I291" s="56" t="s">
        <v>30</v>
      </c>
      <c r="J291" s="56"/>
      <c r="K291" s="56"/>
      <c r="L291" s="56" t="s">
        <v>30</v>
      </c>
      <c r="M291" s="56"/>
      <c r="N291" s="56" t="s">
        <v>30</v>
      </c>
      <c r="O291" s="56"/>
      <c r="P291" s="56" t="s">
        <v>30</v>
      </c>
      <c r="Q291" s="56"/>
      <c r="R291" s="56" t="s">
        <v>30</v>
      </c>
    </row>
    <row r="292" spans="1:18">
      <c r="A292" s="32" t="s">
        <v>988</v>
      </c>
      <c r="B292" s="32" t="s">
        <v>1045</v>
      </c>
      <c r="C292" s="32" t="s">
        <v>1046</v>
      </c>
      <c r="D292" s="32" t="s">
        <v>30</v>
      </c>
      <c r="E292" s="32" t="s">
        <v>30</v>
      </c>
      <c r="F292" s="56" t="s">
        <v>30</v>
      </c>
      <c r="G292" s="56" t="s">
        <v>30</v>
      </c>
      <c r="H292" s="56"/>
      <c r="I292" s="56" t="s">
        <v>30</v>
      </c>
      <c r="J292" s="56"/>
      <c r="K292" s="56"/>
      <c r="L292" s="56" t="s">
        <v>30</v>
      </c>
      <c r="M292" s="56"/>
      <c r="N292" s="56" t="s">
        <v>30</v>
      </c>
      <c r="O292" s="56"/>
      <c r="P292" s="56" t="s">
        <v>30</v>
      </c>
      <c r="Q292" s="56"/>
      <c r="R292" s="56" t="s">
        <v>30</v>
      </c>
    </row>
    <row r="293" spans="1:18">
      <c r="A293" s="32" t="s">
        <v>988</v>
      </c>
      <c r="B293" s="56" t="s">
        <v>1053</v>
      </c>
      <c r="C293" s="56" t="s">
        <v>1054</v>
      </c>
      <c r="D293" s="32" t="s">
        <v>30</v>
      </c>
      <c r="E293" s="32" t="s">
        <v>30</v>
      </c>
      <c r="F293" s="56" t="s">
        <v>30</v>
      </c>
      <c r="G293" s="56" t="s">
        <v>30</v>
      </c>
      <c r="H293" s="56"/>
      <c r="I293" s="56" t="s">
        <v>30</v>
      </c>
      <c r="J293" s="56"/>
      <c r="K293" s="56"/>
      <c r="L293" s="56" t="s">
        <v>30</v>
      </c>
      <c r="M293" s="56"/>
      <c r="N293" s="56" t="s">
        <v>30</v>
      </c>
      <c r="O293" s="56"/>
      <c r="P293" s="56" t="s">
        <v>30</v>
      </c>
      <c r="Q293" s="56"/>
      <c r="R293" s="56" t="s">
        <v>30</v>
      </c>
    </row>
    <row r="294" spans="1:18">
      <c r="A294" s="32" t="s">
        <v>988</v>
      </c>
      <c r="B294" s="32" t="s">
        <v>1057</v>
      </c>
      <c r="C294" s="32" t="s">
        <v>1058</v>
      </c>
      <c r="D294" s="32" t="s">
        <v>30</v>
      </c>
      <c r="E294" s="32" t="s">
        <v>30</v>
      </c>
      <c r="F294" s="56" t="s">
        <v>30</v>
      </c>
      <c r="G294" s="56" t="s">
        <v>30</v>
      </c>
      <c r="H294" s="56"/>
      <c r="I294" s="56" t="s">
        <v>30</v>
      </c>
      <c r="J294" s="56"/>
      <c r="K294" s="56"/>
      <c r="L294" s="56" t="s">
        <v>30</v>
      </c>
      <c r="M294" s="56"/>
      <c r="N294" s="56" t="s">
        <v>30</v>
      </c>
      <c r="O294" s="56"/>
      <c r="P294" s="56" t="s">
        <v>30</v>
      </c>
      <c r="Q294" s="56"/>
      <c r="R294" s="56" t="s">
        <v>30</v>
      </c>
    </row>
    <row r="295" spans="1:18" ht="18">
      <c r="A295" s="32" t="s">
        <v>988</v>
      </c>
      <c r="B295" s="56" t="s">
        <v>1067</v>
      </c>
      <c r="C295" s="56" t="s">
        <v>1068</v>
      </c>
      <c r="D295" s="32" t="s">
        <v>30</v>
      </c>
      <c r="E295" s="32" t="s">
        <v>30</v>
      </c>
      <c r="F295" s="56" t="s">
        <v>30</v>
      </c>
      <c r="G295" s="56" t="s">
        <v>30</v>
      </c>
      <c r="H295" s="56"/>
      <c r="I295" s="56" t="s">
        <v>30</v>
      </c>
      <c r="J295" s="56"/>
      <c r="K295" s="56"/>
      <c r="L295" s="56" t="s">
        <v>30</v>
      </c>
      <c r="M295" s="56"/>
      <c r="N295" s="56" t="s">
        <v>30</v>
      </c>
      <c r="O295" s="56" t="s">
        <v>30</v>
      </c>
      <c r="P295" s="56" t="s">
        <v>30</v>
      </c>
      <c r="Q295" s="56"/>
      <c r="R295" s="56" t="s">
        <v>30</v>
      </c>
    </row>
    <row r="296" spans="1:18">
      <c r="A296" s="35" t="s">
        <v>988</v>
      </c>
      <c r="B296" s="35" t="s">
        <v>1071</v>
      </c>
      <c r="C296" s="35" t="s">
        <v>1072</v>
      </c>
      <c r="D296" s="35" t="s">
        <v>30</v>
      </c>
      <c r="E296" s="35" t="s">
        <v>30</v>
      </c>
      <c r="F296" s="137" t="s">
        <v>30</v>
      </c>
      <c r="G296" s="137" t="s">
        <v>30</v>
      </c>
      <c r="H296" s="137"/>
      <c r="I296" s="137" t="s">
        <v>30</v>
      </c>
      <c r="J296" s="137"/>
      <c r="K296" s="137"/>
      <c r="L296" s="137" t="s">
        <v>30</v>
      </c>
      <c r="M296" s="137"/>
      <c r="N296" s="137" t="s">
        <v>30</v>
      </c>
      <c r="O296" s="137"/>
      <c r="P296" s="137" t="s">
        <v>30</v>
      </c>
      <c r="Q296" s="137"/>
      <c r="R296" s="137" t="s">
        <v>30</v>
      </c>
    </row>
    <row r="297" spans="1:18">
      <c r="A297" s="32"/>
      <c r="B297" s="33">
        <f>COUNTA(B283:B296)</f>
        <v>14</v>
      </c>
      <c r="C297" s="139"/>
      <c r="D297" s="33">
        <f t="shared" ref="D297:R297" si="25">COUNTIF(D283:D296,"Yes")</f>
        <v>14</v>
      </c>
      <c r="E297" s="33">
        <f t="shared" si="25"/>
        <v>14</v>
      </c>
      <c r="F297" s="33">
        <f t="shared" si="25"/>
        <v>14</v>
      </c>
      <c r="G297" s="33">
        <f t="shared" si="25"/>
        <v>14</v>
      </c>
      <c r="H297" s="33">
        <f t="shared" si="25"/>
        <v>0</v>
      </c>
      <c r="I297" s="33">
        <f t="shared" si="25"/>
        <v>14</v>
      </c>
      <c r="J297" s="33">
        <f t="shared" si="25"/>
        <v>0</v>
      </c>
      <c r="K297" s="33">
        <f t="shared" si="25"/>
        <v>0</v>
      </c>
      <c r="L297" s="33">
        <f t="shared" si="25"/>
        <v>14</v>
      </c>
      <c r="M297" s="33">
        <f t="shared" si="25"/>
        <v>1</v>
      </c>
      <c r="N297" s="33">
        <f t="shared" si="25"/>
        <v>14</v>
      </c>
      <c r="O297" s="33">
        <f t="shared" si="25"/>
        <v>1</v>
      </c>
      <c r="P297" s="33">
        <f t="shared" si="25"/>
        <v>14</v>
      </c>
      <c r="Q297" s="33">
        <f t="shared" si="25"/>
        <v>0</v>
      </c>
      <c r="R297" s="33">
        <f t="shared" si="25"/>
        <v>14</v>
      </c>
    </row>
    <row r="298" spans="1:18">
      <c r="A298" s="48"/>
      <c r="B298" s="48"/>
      <c r="C298" s="91"/>
      <c r="D298" s="48"/>
      <c r="E298" s="48"/>
      <c r="F298" s="48"/>
      <c r="G298" s="48"/>
      <c r="H298" s="48"/>
      <c r="I298" s="48"/>
      <c r="J298" s="48"/>
      <c r="K298" s="48"/>
      <c r="L298" s="48"/>
      <c r="M298" s="48"/>
      <c r="N298" s="48"/>
      <c r="O298" s="48"/>
      <c r="P298" s="48"/>
      <c r="Q298" s="48"/>
      <c r="R298" s="48"/>
    </row>
    <row r="299" spans="1:18">
      <c r="A299" s="32" t="s">
        <v>1073</v>
      </c>
      <c r="B299" s="32" t="s">
        <v>1078</v>
      </c>
      <c r="C299" s="32" t="s">
        <v>1079</v>
      </c>
      <c r="D299" s="32" t="s">
        <v>30</v>
      </c>
      <c r="E299" s="32" t="s">
        <v>30</v>
      </c>
      <c r="F299" s="56"/>
      <c r="G299" s="56"/>
      <c r="H299" s="56"/>
      <c r="I299" s="56"/>
      <c r="J299" s="56"/>
      <c r="K299" s="56"/>
      <c r="L299" s="56"/>
      <c r="M299" s="56"/>
      <c r="N299" s="56"/>
      <c r="O299" s="56"/>
      <c r="P299" s="56"/>
      <c r="Q299" s="56"/>
      <c r="R299" s="56" t="s">
        <v>30</v>
      </c>
    </row>
    <row r="300" spans="1:18">
      <c r="A300" s="32" t="s">
        <v>1073</v>
      </c>
      <c r="B300" s="32" t="s">
        <v>1080</v>
      </c>
      <c r="C300" s="32" t="s">
        <v>1081</v>
      </c>
      <c r="D300" s="32" t="s">
        <v>30</v>
      </c>
      <c r="E300" s="32" t="s">
        <v>30</v>
      </c>
      <c r="F300" s="56"/>
      <c r="G300" s="56"/>
      <c r="H300" s="56"/>
      <c r="I300" s="56"/>
      <c r="J300" s="56"/>
      <c r="K300" s="56"/>
      <c r="L300" s="56"/>
      <c r="M300" s="56"/>
      <c r="N300" s="56"/>
      <c r="O300" s="56"/>
      <c r="P300" s="56"/>
      <c r="Q300" s="56"/>
      <c r="R300" s="56" t="s">
        <v>30</v>
      </c>
    </row>
    <row r="301" spans="1:18">
      <c r="A301" s="32" t="s">
        <v>1073</v>
      </c>
      <c r="B301" s="32" t="s">
        <v>1082</v>
      </c>
      <c r="C301" s="32" t="s">
        <v>1083</v>
      </c>
      <c r="D301" s="32" t="s">
        <v>30</v>
      </c>
      <c r="E301" s="32" t="s">
        <v>30</v>
      </c>
      <c r="F301" s="56"/>
      <c r="G301" s="56"/>
      <c r="H301" s="56"/>
      <c r="I301" s="56"/>
      <c r="J301" s="56"/>
      <c r="K301" s="56"/>
      <c r="L301" s="56"/>
      <c r="M301" s="56"/>
      <c r="N301" s="56"/>
      <c r="O301" s="56"/>
      <c r="P301" s="56"/>
      <c r="Q301" s="56"/>
      <c r="R301" s="56" t="s">
        <v>30</v>
      </c>
    </row>
    <row r="302" spans="1:18">
      <c r="A302" s="32" t="s">
        <v>1073</v>
      </c>
      <c r="B302" s="32" t="s">
        <v>1084</v>
      </c>
      <c r="C302" s="32" t="s">
        <v>1085</v>
      </c>
      <c r="D302" s="32" t="s">
        <v>30</v>
      </c>
      <c r="E302" s="32" t="s">
        <v>30</v>
      </c>
      <c r="F302" s="56"/>
      <c r="G302" s="56"/>
      <c r="H302" s="56"/>
      <c r="I302" s="56"/>
      <c r="J302" s="56"/>
      <c r="K302" s="56"/>
      <c r="L302" s="56"/>
      <c r="M302" s="56"/>
      <c r="N302" s="56"/>
      <c r="O302" s="56"/>
      <c r="P302" s="56"/>
      <c r="Q302" s="56"/>
      <c r="R302" s="56" t="s">
        <v>30</v>
      </c>
    </row>
    <row r="303" spans="1:18">
      <c r="A303" s="32" t="s">
        <v>1073</v>
      </c>
      <c r="B303" s="32" t="s">
        <v>1086</v>
      </c>
      <c r="C303" s="32" t="s">
        <v>1087</v>
      </c>
      <c r="D303" s="32" t="s">
        <v>30</v>
      </c>
      <c r="E303" s="32" t="s">
        <v>30</v>
      </c>
      <c r="F303" s="56"/>
      <c r="G303" s="56"/>
      <c r="H303" s="56"/>
      <c r="I303" s="56"/>
      <c r="J303" s="56"/>
      <c r="K303" s="56"/>
      <c r="L303" s="56"/>
      <c r="M303" s="56"/>
      <c r="N303" s="56"/>
      <c r="O303" s="56"/>
      <c r="P303" s="56"/>
      <c r="Q303" s="56"/>
      <c r="R303" s="56" t="s">
        <v>30</v>
      </c>
    </row>
    <row r="304" spans="1:18">
      <c r="A304" s="32" t="s">
        <v>1073</v>
      </c>
      <c r="B304" s="32" t="s">
        <v>1090</v>
      </c>
      <c r="C304" s="32" t="s">
        <v>1091</v>
      </c>
      <c r="D304" s="32" t="s">
        <v>30</v>
      </c>
      <c r="E304" s="32" t="s">
        <v>30</v>
      </c>
      <c r="F304" s="56"/>
      <c r="G304" s="56"/>
      <c r="H304" s="56"/>
      <c r="I304" s="56"/>
      <c r="J304" s="56"/>
      <c r="K304" s="56"/>
      <c r="L304" s="56"/>
      <c r="M304" s="56"/>
      <c r="N304" s="56"/>
      <c r="O304" s="56"/>
      <c r="P304" s="56"/>
      <c r="Q304" s="56"/>
      <c r="R304" s="56" t="s">
        <v>30</v>
      </c>
    </row>
    <row r="305" spans="1:18">
      <c r="A305" s="35" t="s">
        <v>1073</v>
      </c>
      <c r="B305" s="35" t="s">
        <v>1092</v>
      </c>
      <c r="C305" s="35" t="s">
        <v>1093</v>
      </c>
      <c r="D305" s="35" t="s">
        <v>30</v>
      </c>
      <c r="E305" s="35" t="s">
        <v>30</v>
      </c>
      <c r="F305" s="137"/>
      <c r="G305" s="137"/>
      <c r="H305" s="137"/>
      <c r="I305" s="137"/>
      <c r="J305" s="137"/>
      <c r="K305" s="137"/>
      <c r="L305" s="137"/>
      <c r="M305" s="137"/>
      <c r="N305" s="137"/>
      <c r="O305" s="137"/>
      <c r="P305" s="137"/>
      <c r="Q305" s="137"/>
      <c r="R305" s="137" t="s">
        <v>30</v>
      </c>
    </row>
    <row r="306" spans="1:18">
      <c r="A306" s="32"/>
      <c r="B306" s="33">
        <f>COUNTA(B299:B305)</f>
        <v>7</v>
      </c>
      <c r="C306" s="139"/>
      <c r="D306" s="33">
        <f t="shared" ref="D306:R306" si="26">COUNTIF(D299:D305,"Yes")</f>
        <v>7</v>
      </c>
      <c r="E306" s="33">
        <f t="shared" si="26"/>
        <v>7</v>
      </c>
      <c r="F306" s="33">
        <f t="shared" si="26"/>
        <v>0</v>
      </c>
      <c r="G306" s="33">
        <f t="shared" si="26"/>
        <v>0</v>
      </c>
      <c r="H306" s="33">
        <f t="shared" si="26"/>
        <v>0</v>
      </c>
      <c r="I306" s="33">
        <f t="shared" si="26"/>
        <v>0</v>
      </c>
      <c r="J306" s="33">
        <f t="shared" si="26"/>
        <v>0</v>
      </c>
      <c r="K306" s="33">
        <f t="shared" si="26"/>
        <v>0</v>
      </c>
      <c r="L306" s="33">
        <f t="shared" si="26"/>
        <v>0</v>
      </c>
      <c r="M306" s="33">
        <f t="shared" si="26"/>
        <v>0</v>
      </c>
      <c r="N306" s="33">
        <f t="shared" si="26"/>
        <v>0</v>
      </c>
      <c r="O306" s="33">
        <f t="shared" si="26"/>
        <v>0</v>
      </c>
      <c r="P306" s="33">
        <f t="shared" si="26"/>
        <v>0</v>
      </c>
      <c r="Q306" s="33">
        <f t="shared" si="26"/>
        <v>0</v>
      </c>
      <c r="R306" s="33">
        <f t="shared" si="26"/>
        <v>7</v>
      </c>
    </row>
    <row r="307" spans="1:18">
      <c r="A307" s="32"/>
      <c r="B307" s="33"/>
      <c r="C307" s="139"/>
      <c r="D307" s="33"/>
      <c r="E307" s="33"/>
      <c r="F307" s="33"/>
      <c r="G307" s="33"/>
      <c r="H307" s="33"/>
      <c r="I307" s="33"/>
      <c r="J307" s="33"/>
      <c r="K307" s="33"/>
      <c r="L307" s="33"/>
      <c r="M307" s="33"/>
      <c r="N307" s="33"/>
      <c r="O307" s="33"/>
      <c r="P307" s="33"/>
      <c r="Q307" s="33"/>
      <c r="R307" s="33"/>
    </row>
    <row r="308" spans="1:18">
      <c r="A308" s="32" t="s">
        <v>1094</v>
      </c>
      <c r="B308" s="32" t="s">
        <v>1103</v>
      </c>
      <c r="C308" s="32" t="s">
        <v>1104</v>
      </c>
      <c r="D308" s="32" t="s">
        <v>30</v>
      </c>
      <c r="E308" s="32" t="s">
        <v>30</v>
      </c>
      <c r="F308" s="56"/>
      <c r="G308" s="56" t="s">
        <v>30</v>
      </c>
      <c r="H308" s="56"/>
      <c r="I308" s="56"/>
      <c r="J308" s="56"/>
      <c r="K308" s="56"/>
      <c r="L308" s="56"/>
      <c r="M308" s="56"/>
      <c r="N308" s="56"/>
      <c r="O308" s="56" t="s">
        <v>30</v>
      </c>
      <c r="P308" s="56" t="s">
        <v>30</v>
      </c>
      <c r="Q308" s="56"/>
      <c r="R308" s="56"/>
    </row>
    <row r="309" spans="1:18">
      <c r="A309" s="32" t="s">
        <v>1094</v>
      </c>
      <c r="B309" s="32" t="s">
        <v>1105</v>
      </c>
      <c r="C309" s="32" t="s">
        <v>1106</v>
      </c>
      <c r="D309" s="32" t="s">
        <v>30</v>
      </c>
      <c r="E309" s="32" t="s">
        <v>30</v>
      </c>
      <c r="F309" s="56"/>
      <c r="G309" s="56" t="s">
        <v>30</v>
      </c>
      <c r="H309" s="56"/>
      <c r="I309" s="56"/>
      <c r="J309" s="56"/>
      <c r="K309" s="56"/>
      <c r="L309" s="56"/>
      <c r="M309" s="56"/>
      <c r="N309" s="56"/>
      <c r="O309" s="56" t="s">
        <v>30</v>
      </c>
      <c r="P309" s="56" t="s">
        <v>30</v>
      </c>
      <c r="Q309" s="56"/>
      <c r="R309" s="56"/>
    </row>
    <row r="310" spans="1:18">
      <c r="A310" s="32" t="s">
        <v>1094</v>
      </c>
      <c r="B310" s="32" t="s">
        <v>1111</v>
      </c>
      <c r="C310" s="32" t="s">
        <v>1112</v>
      </c>
      <c r="D310" s="32" t="s">
        <v>30</v>
      </c>
      <c r="E310" s="32" t="s">
        <v>30</v>
      </c>
      <c r="F310" s="56"/>
      <c r="G310" s="56" t="s">
        <v>30</v>
      </c>
      <c r="H310" s="56"/>
      <c r="I310" s="56"/>
      <c r="J310" s="56"/>
      <c r="K310" s="56"/>
      <c r="L310" s="56"/>
      <c r="M310" s="56"/>
      <c r="N310" s="56"/>
      <c r="O310" s="56" t="s">
        <v>30</v>
      </c>
      <c r="P310" s="56" t="s">
        <v>30</v>
      </c>
      <c r="Q310" s="56"/>
      <c r="R310" s="56"/>
    </row>
    <row r="311" spans="1:18">
      <c r="A311" s="32" t="s">
        <v>1094</v>
      </c>
      <c r="B311" s="32" t="s">
        <v>1113</v>
      </c>
      <c r="C311" s="32" t="s">
        <v>1114</v>
      </c>
      <c r="D311" s="32" t="s">
        <v>30</v>
      </c>
      <c r="E311" s="32" t="s">
        <v>30</v>
      </c>
      <c r="F311" s="56"/>
      <c r="G311" s="56" t="s">
        <v>30</v>
      </c>
      <c r="H311" s="56"/>
      <c r="I311" s="56"/>
      <c r="J311" s="56"/>
      <c r="K311" s="56"/>
      <c r="L311" s="56"/>
      <c r="M311" s="56"/>
      <c r="N311" s="56" t="s">
        <v>30</v>
      </c>
      <c r="O311" s="56"/>
      <c r="P311" s="56" t="s">
        <v>30</v>
      </c>
      <c r="Q311" s="56"/>
      <c r="R311" s="56"/>
    </row>
    <row r="312" spans="1:18">
      <c r="A312" s="32" t="s">
        <v>1094</v>
      </c>
      <c r="B312" s="32" t="s">
        <v>1121</v>
      </c>
      <c r="C312" s="32" t="s">
        <v>1122</v>
      </c>
      <c r="D312" s="32" t="s">
        <v>30</v>
      </c>
      <c r="E312" s="32" t="s">
        <v>30</v>
      </c>
      <c r="F312" s="56"/>
      <c r="G312" s="56" t="s">
        <v>30</v>
      </c>
      <c r="H312" s="56"/>
      <c r="I312" s="56"/>
      <c r="J312" s="56"/>
      <c r="K312" s="56"/>
      <c r="L312" s="56"/>
      <c r="M312" s="56"/>
      <c r="N312" s="56" t="s">
        <v>30</v>
      </c>
      <c r="O312" s="56"/>
      <c r="P312" s="56" t="s">
        <v>30</v>
      </c>
      <c r="Q312" s="56"/>
      <c r="R312" s="56"/>
    </row>
    <row r="313" spans="1:18">
      <c r="A313" s="32" t="s">
        <v>1094</v>
      </c>
      <c r="B313" s="32" t="s">
        <v>1123</v>
      </c>
      <c r="C313" s="32" t="s">
        <v>1124</v>
      </c>
      <c r="D313" s="32" t="s">
        <v>30</v>
      </c>
      <c r="E313" s="32" t="s">
        <v>30</v>
      </c>
      <c r="F313" s="56"/>
      <c r="G313" s="56" t="s">
        <v>30</v>
      </c>
      <c r="H313" s="56"/>
      <c r="I313" s="56" t="s">
        <v>30</v>
      </c>
      <c r="J313" s="56"/>
      <c r="K313" s="56"/>
      <c r="L313" s="56"/>
      <c r="M313" s="56"/>
      <c r="N313" s="56"/>
      <c r="O313" s="56" t="s">
        <v>30</v>
      </c>
      <c r="P313" s="56" t="s">
        <v>30</v>
      </c>
      <c r="Q313" s="56"/>
      <c r="R313" s="56"/>
    </row>
    <row r="314" spans="1:18">
      <c r="A314" s="32" t="s">
        <v>1094</v>
      </c>
      <c r="B314" s="32" t="s">
        <v>1125</v>
      </c>
      <c r="C314" s="32" t="s">
        <v>1126</v>
      </c>
      <c r="D314" s="32" t="s">
        <v>30</v>
      </c>
      <c r="E314" s="32" t="s">
        <v>30</v>
      </c>
      <c r="F314" s="56"/>
      <c r="G314" s="56" t="s">
        <v>30</v>
      </c>
      <c r="H314" s="56"/>
      <c r="I314" s="56" t="s">
        <v>30</v>
      </c>
      <c r="J314" s="56"/>
      <c r="K314" s="56"/>
      <c r="L314" s="56"/>
      <c r="M314" s="56"/>
      <c r="N314" s="56" t="s">
        <v>30</v>
      </c>
      <c r="O314" s="56"/>
      <c r="P314" s="56" t="s">
        <v>30</v>
      </c>
      <c r="Q314" s="56"/>
      <c r="R314" s="56"/>
    </row>
    <row r="315" spans="1:18">
      <c r="A315" s="32" t="s">
        <v>1094</v>
      </c>
      <c r="B315" s="32" t="s">
        <v>1127</v>
      </c>
      <c r="C315" s="32" t="s">
        <v>1128</v>
      </c>
      <c r="D315" s="32" t="s">
        <v>30</v>
      </c>
      <c r="E315" s="32" t="s">
        <v>30</v>
      </c>
      <c r="F315" s="56"/>
      <c r="G315" s="56" t="s">
        <v>30</v>
      </c>
      <c r="H315" s="56"/>
      <c r="I315" s="56" t="s">
        <v>30</v>
      </c>
      <c r="J315" s="56"/>
      <c r="K315" s="56"/>
      <c r="L315" s="56"/>
      <c r="M315" s="56"/>
      <c r="N315" s="56" t="s">
        <v>30</v>
      </c>
      <c r="O315" s="56"/>
      <c r="P315" s="56" t="s">
        <v>30</v>
      </c>
      <c r="Q315" s="56"/>
      <c r="R315" s="56"/>
    </row>
    <row r="316" spans="1:18">
      <c r="A316" s="32" t="s">
        <v>1094</v>
      </c>
      <c r="B316" s="32" t="s">
        <v>1129</v>
      </c>
      <c r="C316" s="32" t="s">
        <v>1130</v>
      </c>
      <c r="D316" s="32" t="s">
        <v>30</v>
      </c>
      <c r="E316" s="32" t="s">
        <v>30</v>
      </c>
      <c r="F316" s="56"/>
      <c r="G316" s="56" t="s">
        <v>30</v>
      </c>
      <c r="H316" s="56"/>
      <c r="I316" s="56"/>
      <c r="J316" s="56"/>
      <c r="K316" s="56"/>
      <c r="L316" s="56"/>
      <c r="M316" s="56"/>
      <c r="N316" s="56" t="s">
        <v>30</v>
      </c>
      <c r="O316" s="56"/>
      <c r="P316" s="56" t="s">
        <v>30</v>
      </c>
      <c r="Q316" s="56"/>
      <c r="R316" s="56"/>
    </row>
    <row r="317" spans="1:18">
      <c r="A317" s="32" t="s">
        <v>1094</v>
      </c>
      <c r="B317" s="32" t="s">
        <v>1141</v>
      </c>
      <c r="C317" s="32" t="s">
        <v>1142</v>
      </c>
      <c r="D317" s="32" t="s">
        <v>30</v>
      </c>
      <c r="E317" s="32" t="s">
        <v>30</v>
      </c>
      <c r="F317" s="56"/>
      <c r="G317" s="56" t="s">
        <v>30</v>
      </c>
      <c r="H317" s="56"/>
      <c r="I317" s="56" t="s">
        <v>30</v>
      </c>
      <c r="J317" s="56"/>
      <c r="K317" s="56"/>
      <c r="L317" s="56"/>
      <c r="M317" s="56"/>
      <c r="N317" s="56" t="s">
        <v>30</v>
      </c>
      <c r="O317" s="56"/>
      <c r="P317" s="56" t="s">
        <v>30</v>
      </c>
      <c r="Q317" s="56"/>
      <c r="R317" s="56"/>
    </row>
    <row r="318" spans="1:18">
      <c r="A318" s="32" t="s">
        <v>1094</v>
      </c>
      <c r="B318" s="32" t="s">
        <v>1143</v>
      </c>
      <c r="C318" s="32" t="s">
        <v>1144</v>
      </c>
      <c r="D318" s="32" t="s">
        <v>30</v>
      </c>
      <c r="E318" s="32" t="s">
        <v>30</v>
      </c>
      <c r="F318" s="56"/>
      <c r="G318" s="56" t="s">
        <v>30</v>
      </c>
      <c r="H318" s="56"/>
      <c r="I318" s="56" t="s">
        <v>30</v>
      </c>
      <c r="J318" s="56"/>
      <c r="K318" s="56"/>
      <c r="L318" s="56"/>
      <c r="M318" s="56"/>
      <c r="N318" s="56"/>
      <c r="O318" s="56" t="s">
        <v>30</v>
      </c>
      <c r="P318" s="56" t="s">
        <v>30</v>
      </c>
      <c r="Q318" s="56"/>
      <c r="R318" s="56"/>
    </row>
    <row r="319" spans="1:18">
      <c r="A319" s="32" t="s">
        <v>1094</v>
      </c>
      <c r="B319" s="32" t="s">
        <v>1147</v>
      </c>
      <c r="C319" s="32" t="s">
        <v>1148</v>
      </c>
      <c r="D319" s="32" t="s">
        <v>30</v>
      </c>
      <c r="E319" s="32" t="s">
        <v>30</v>
      </c>
      <c r="F319" s="56"/>
      <c r="G319" s="56" t="s">
        <v>30</v>
      </c>
      <c r="H319" s="56"/>
      <c r="I319" s="56" t="s">
        <v>30</v>
      </c>
      <c r="J319" s="56"/>
      <c r="K319" s="56"/>
      <c r="L319" s="56"/>
      <c r="M319" s="56"/>
      <c r="N319" s="56" t="s">
        <v>30</v>
      </c>
      <c r="O319" s="56"/>
      <c r="P319" s="56" t="s">
        <v>30</v>
      </c>
      <c r="Q319" s="56"/>
      <c r="R319" s="56"/>
    </row>
    <row r="320" spans="1:18">
      <c r="A320" s="32" t="s">
        <v>1094</v>
      </c>
      <c r="B320" s="32" t="s">
        <v>1151</v>
      </c>
      <c r="C320" s="32" t="s">
        <v>1152</v>
      </c>
      <c r="D320" s="32" t="s">
        <v>30</v>
      </c>
      <c r="E320" s="32" t="s">
        <v>30</v>
      </c>
      <c r="F320" s="56"/>
      <c r="G320" s="56" t="s">
        <v>30</v>
      </c>
      <c r="H320" s="56"/>
      <c r="I320" s="56" t="s">
        <v>30</v>
      </c>
      <c r="J320" s="56"/>
      <c r="K320" s="56"/>
      <c r="L320" s="56"/>
      <c r="M320" s="56"/>
      <c r="N320" s="56" t="s">
        <v>30</v>
      </c>
      <c r="O320" s="56"/>
      <c r="P320" s="56" t="s">
        <v>30</v>
      </c>
      <c r="Q320" s="56"/>
      <c r="R320" s="56"/>
    </row>
    <row r="321" spans="1:18">
      <c r="A321" s="32" t="s">
        <v>1094</v>
      </c>
      <c r="B321" s="32" t="s">
        <v>1155</v>
      </c>
      <c r="C321" s="32" t="s">
        <v>1156</v>
      </c>
      <c r="D321" s="32" t="s">
        <v>30</v>
      </c>
      <c r="E321" s="32" t="s">
        <v>30</v>
      </c>
      <c r="F321" s="56"/>
      <c r="G321" s="56" t="s">
        <v>30</v>
      </c>
      <c r="H321" s="56"/>
      <c r="I321" s="56"/>
      <c r="J321" s="56"/>
      <c r="K321" s="56"/>
      <c r="L321" s="56"/>
      <c r="M321" s="56"/>
      <c r="N321" s="56" t="s">
        <v>30</v>
      </c>
      <c r="O321" s="56"/>
      <c r="P321" s="56" t="s">
        <v>30</v>
      </c>
      <c r="Q321" s="56"/>
      <c r="R321" s="56"/>
    </row>
    <row r="322" spans="1:18">
      <c r="A322" s="32" t="s">
        <v>1094</v>
      </c>
      <c r="B322" s="32" t="s">
        <v>1157</v>
      </c>
      <c r="C322" s="32" t="s">
        <v>1158</v>
      </c>
      <c r="D322" s="32" t="s">
        <v>30</v>
      </c>
      <c r="E322" s="32" t="s">
        <v>30</v>
      </c>
      <c r="F322" s="56"/>
      <c r="G322" s="56" t="s">
        <v>30</v>
      </c>
      <c r="H322" s="56"/>
      <c r="I322" s="56" t="s">
        <v>30</v>
      </c>
      <c r="J322" s="56"/>
      <c r="K322" s="56"/>
      <c r="L322" s="56"/>
      <c r="M322" s="56"/>
      <c r="N322" s="56"/>
      <c r="O322" s="56" t="s">
        <v>30</v>
      </c>
      <c r="P322" s="56" t="s">
        <v>30</v>
      </c>
      <c r="Q322" s="56"/>
      <c r="R322" s="56"/>
    </row>
    <row r="323" spans="1:18">
      <c r="A323" s="35" t="s">
        <v>1094</v>
      </c>
      <c r="B323" s="35" t="s">
        <v>1159</v>
      </c>
      <c r="C323" s="35" t="s">
        <v>1160</v>
      </c>
      <c r="D323" s="35" t="s">
        <v>30</v>
      </c>
      <c r="E323" s="35" t="s">
        <v>30</v>
      </c>
      <c r="F323" s="137"/>
      <c r="G323" s="137" t="s">
        <v>30</v>
      </c>
      <c r="H323" s="137"/>
      <c r="I323" s="137"/>
      <c r="J323" s="137"/>
      <c r="K323" s="137"/>
      <c r="L323" s="137"/>
      <c r="M323" s="137"/>
      <c r="N323" s="137" t="s">
        <v>30</v>
      </c>
      <c r="O323" s="137"/>
      <c r="P323" s="137" t="s">
        <v>30</v>
      </c>
      <c r="Q323" s="137"/>
      <c r="R323" s="137"/>
    </row>
    <row r="324" spans="1:18">
      <c r="A324" s="32"/>
      <c r="B324" s="33">
        <f>COUNTA(B308:B323)</f>
        <v>16</v>
      </c>
      <c r="C324" s="139"/>
      <c r="D324" s="33">
        <f t="shared" ref="D324:R324" si="27">COUNTIF(D308:D323,"Yes")</f>
        <v>16</v>
      </c>
      <c r="E324" s="33">
        <f t="shared" si="27"/>
        <v>16</v>
      </c>
      <c r="F324" s="33">
        <f t="shared" si="27"/>
        <v>0</v>
      </c>
      <c r="G324" s="33">
        <f t="shared" si="27"/>
        <v>16</v>
      </c>
      <c r="H324" s="33">
        <f t="shared" si="27"/>
        <v>0</v>
      </c>
      <c r="I324" s="33">
        <f t="shared" si="27"/>
        <v>8</v>
      </c>
      <c r="J324" s="33">
        <f t="shared" si="27"/>
        <v>0</v>
      </c>
      <c r="K324" s="33">
        <f t="shared" si="27"/>
        <v>0</v>
      </c>
      <c r="L324" s="33">
        <f t="shared" si="27"/>
        <v>0</v>
      </c>
      <c r="M324" s="33">
        <f t="shared" si="27"/>
        <v>0</v>
      </c>
      <c r="N324" s="33">
        <f t="shared" si="27"/>
        <v>10</v>
      </c>
      <c r="O324" s="33">
        <f t="shared" si="27"/>
        <v>6</v>
      </c>
      <c r="P324" s="33">
        <f t="shared" si="27"/>
        <v>16</v>
      </c>
      <c r="Q324" s="33">
        <f t="shared" si="27"/>
        <v>0</v>
      </c>
      <c r="R324" s="33">
        <f t="shared" si="27"/>
        <v>0</v>
      </c>
    </row>
    <row r="325" spans="1:18">
      <c r="A325" s="32"/>
      <c r="B325" s="33"/>
      <c r="C325" s="139"/>
      <c r="D325" s="33"/>
      <c r="E325" s="33"/>
      <c r="F325" s="33"/>
      <c r="G325" s="33"/>
      <c r="H325" s="33"/>
      <c r="I325" s="33"/>
      <c r="J325" s="33"/>
      <c r="K325" s="33"/>
      <c r="L325" s="33"/>
      <c r="M325" s="33"/>
      <c r="N325" s="33"/>
      <c r="O325" s="33"/>
      <c r="P325" s="33"/>
      <c r="Q325" s="33"/>
      <c r="R325" s="33"/>
    </row>
    <row r="326" spans="1:18" ht="18">
      <c r="A326" s="32" t="s">
        <v>1161</v>
      </c>
      <c r="B326" s="32" t="s">
        <v>1162</v>
      </c>
      <c r="C326" s="32" t="s">
        <v>1163</v>
      </c>
      <c r="D326" s="32" t="s">
        <v>30</v>
      </c>
      <c r="E326" s="32" t="s">
        <v>30</v>
      </c>
      <c r="F326" s="56" t="s">
        <v>30</v>
      </c>
      <c r="G326" s="56" t="s">
        <v>30</v>
      </c>
      <c r="H326" s="56"/>
      <c r="I326" s="56"/>
      <c r="J326" s="56"/>
      <c r="K326" s="56"/>
      <c r="L326" s="56"/>
      <c r="M326" s="56"/>
      <c r="N326" s="56"/>
      <c r="O326" s="56"/>
      <c r="P326" s="56"/>
      <c r="Q326" s="56"/>
      <c r="R326" s="56"/>
    </row>
    <row r="327" spans="1:18">
      <c r="A327" s="32" t="s">
        <v>1161</v>
      </c>
      <c r="B327" s="32" t="s">
        <v>1164</v>
      </c>
      <c r="C327" s="32" t="s">
        <v>1165</v>
      </c>
      <c r="D327" s="32" t="s">
        <v>30</v>
      </c>
      <c r="E327" s="32" t="s">
        <v>30</v>
      </c>
      <c r="F327" s="56" t="s">
        <v>30</v>
      </c>
      <c r="G327" s="56" t="s">
        <v>30</v>
      </c>
      <c r="H327" s="56"/>
      <c r="I327" s="56"/>
      <c r="J327" s="56"/>
      <c r="K327" s="56"/>
      <c r="L327" s="56"/>
      <c r="M327" s="56"/>
      <c r="N327" s="56"/>
      <c r="O327" s="56"/>
      <c r="P327" s="56"/>
      <c r="Q327" s="56"/>
      <c r="R327" s="56"/>
    </row>
    <row r="328" spans="1:18">
      <c r="A328" s="32" t="s">
        <v>1161</v>
      </c>
      <c r="B328" s="32" t="s">
        <v>1166</v>
      </c>
      <c r="C328" s="32" t="s">
        <v>1167</v>
      </c>
      <c r="D328" s="32" t="s">
        <v>30</v>
      </c>
      <c r="E328" s="32" t="s">
        <v>30</v>
      </c>
      <c r="F328" s="56" t="s">
        <v>30</v>
      </c>
      <c r="G328" s="56" t="s">
        <v>30</v>
      </c>
      <c r="H328" s="56"/>
      <c r="I328" s="56"/>
      <c r="J328" s="56"/>
      <c r="K328" s="56"/>
      <c r="L328" s="56"/>
      <c r="M328" s="56"/>
      <c r="N328" s="56"/>
      <c r="O328" s="56"/>
      <c r="P328" s="56"/>
      <c r="Q328" s="56"/>
      <c r="R328" s="56"/>
    </row>
    <row r="329" spans="1:18">
      <c r="A329" s="32" t="s">
        <v>1161</v>
      </c>
      <c r="B329" s="32" t="s">
        <v>1168</v>
      </c>
      <c r="C329" s="32" t="s">
        <v>1169</v>
      </c>
      <c r="D329" s="32" t="s">
        <v>30</v>
      </c>
      <c r="E329" s="32" t="s">
        <v>30</v>
      </c>
      <c r="F329" s="56" t="s">
        <v>30</v>
      </c>
      <c r="G329" s="56" t="s">
        <v>30</v>
      </c>
      <c r="H329" s="56"/>
      <c r="I329" s="56"/>
      <c r="J329" s="56"/>
      <c r="K329" s="56"/>
      <c r="L329" s="56"/>
      <c r="M329" s="56"/>
      <c r="N329" s="56"/>
      <c r="O329" s="56"/>
      <c r="P329" s="56"/>
      <c r="Q329" s="56"/>
      <c r="R329" s="56"/>
    </row>
    <row r="330" spans="1:18">
      <c r="A330" s="32" t="s">
        <v>1161</v>
      </c>
      <c r="B330" s="32" t="s">
        <v>1170</v>
      </c>
      <c r="C330" s="32" t="s">
        <v>1171</v>
      </c>
      <c r="D330" s="32" t="s">
        <v>30</v>
      </c>
      <c r="E330" s="32" t="s">
        <v>30</v>
      </c>
      <c r="F330" s="56" t="s">
        <v>30</v>
      </c>
      <c r="G330" s="56" t="s">
        <v>30</v>
      </c>
      <c r="H330" s="56"/>
      <c r="I330" s="56"/>
      <c r="J330" s="56"/>
      <c r="K330" s="56"/>
      <c r="L330" s="56"/>
      <c r="M330" s="56"/>
      <c r="N330" s="56"/>
      <c r="O330" s="56"/>
      <c r="P330" s="56"/>
      <c r="Q330" s="56"/>
      <c r="R330" s="56"/>
    </row>
    <row r="331" spans="1:18">
      <c r="A331" s="32" t="s">
        <v>1161</v>
      </c>
      <c r="B331" s="32" t="s">
        <v>1172</v>
      </c>
      <c r="C331" s="32" t="s">
        <v>1173</v>
      </c>
      <c r="D331" s="32" t="s">
        <v>30</v>
      </c>
      <c r="E331" s="32" t="s">
        <v>30</v>
      </c>
      <c r="F331" s="56" t="s">
        <v>30</v>
      </c>
      <c r="G331" s="56" t="s">
        <v>30</v>
      </c>
      <c r="H331" s="56"/>
      <c r="I331" s="56"/>
      <c r="J331" s="56"/>
      <c r="K331" s="56"/>
      <c r="L331" s="56"/>
      <c r="M331" s="56"/>
      <c r="N331" s="56"/>
      <c r="O331" s="56"/>
      <c r="P331" s="56"/>
      <c r="Q331" s="56"/>
      <c r="R331" s="56"/>
    </row>
    <row r="332" spans="1:18" ht="18">
      <c r="A332" s="32" t="s">
        <v>1161</v>
      </c>
      <c r="B332" s="32" t="s">
        <v>1174</v>
      </c>
      <c r="C332" s="32" t="s">
        <v>1175</v>
      </c>
      <c r="D332" s="32" t="s">
        <v>30</v>
      </c>
      <c r="E332" s="32" t="s">
        <v>30</v>
      </c>
      <c r="F332" s="56" t="s">
        <v>30</v>
      </c>
      <c r="G332" s="56" t="s">
        <v>30</v>
      </c>
      <c r="H332" s="56"/>
      <c r="I332" s="56"/>
      <c r="J332" s="56"/>
      <c r="K332" s="56"/>
      <c r="L332" s="56"/>
      <c r="M332" s="56"/>
      <c r="N332" s="56"/>
      <c r="O332" s="56"/>
      <c r="P332" s="56"/>
      <c r="Q332" s="56"/>
      <c r="R332" s="56"/>
    </row>
    <row r="333" spans="1:18">
      <c r="A333" s="35" t="s">
        <v>1161</v>
      </c>
      <c r="B333" s="35" t="s">
        <v>1176</v>
      </c>
      <c r="C333" s="35" t="s">
        <v>1177</v>
      </c>
      <c r="D333" s="35" t="s">
        <v>30</v>
      </c>
      <c r="E333" s="35" t="s">
        <v>30</v>
      </c>
      <c r="F333" s="137" t="s">
        <v>30</v>
      </c>
      <c r="G333" s="137" t="s">
        <v>30</v>
      </c>
      <c r="H333" s="137"/>
      <c r="I333" s="137"/>
      <c r="J333" s="137"/>
      <c r="K333" s="137"/>
      <c r="L333" s="137"/>
      <c r="M333" s="137"/>
      <c r="N333" s="137"/>
      <c r="O333" s="137"/>
      <c r="P333" s="137"/>
      <c r="Q333" s="137"/>
      <c r="R333" s="137"/>
    </row>
    <row r="334" spans="1:18">
      <c r="A334" s="32"/>
      <c r="B334" s="33">
        <f>COUNTA(B326:B333)</f>
        <v>8</v>
      </c>
      <c r="C334" s="139"/>
      <c r="D334" s="33">
        <f t="shared" ref="D334:R334" si="28">COUNTIF(D326:D333,"Yes")</f>
        <v>8</v>
      </c>
      <c r="E334" s="33">
        <f t="shared" si="28"/>
        <v>8</v>
      </c>
      <c r="F334" s="33">
        <f t="shared" si="28"/>
        <v>8</v>
      </c>
      <c r="G334" s="33">
        <f t="shared" si="28"/>
        <v>8</v>
      </c>
      <c r="H334" s="33">
        <f t="shared" si="28"/>
        <v>0</v>
      </c>
      <c r="I334" s="33">
        <f t="shared" si="28"/>
        <v>0</v>
      </c>
      <c r="J334" s="33">
        <f t="shared" si="28"/>
        <v>0</v>
      </c>
      <c r="K334" s="33">
        <f t="shared" si="28"/>
        <v>0</v>
      </c>
      <c r="L334" s="33">
        <f t="shared" si="28"/>
        <v>0</v>
      </c>
      <c r="M334" s="33">
        <f t="shared" si="28"/>
        <v>0</v>
      </c>
      <c r="N334" s="33">
        <f t="shared" si="28"/>
        <v>0</v>
      </c>
      <c r="O334" s="33">
        <f t="shared" si="28"/>
        <v>0</v>
      </c>
      <c r="P334" s="33">
        <f t="shared" si="28"/>
        <v>0</v>
      </c>
      <c r="Q334" s="33">
        <f t="shared" si="28"/>
        <v>0</v>
      </c>
      <c r="R334" s="33">
        <f t="shared" si="28"/>
        <v>0</v>
      </c>
    </row>
    <row r="335" spans="1:18">
      <c r="A335" s="32"/>
      <c r="B335" s="33"/>
      <c r="C335" s="139"/>
      <c r="D335" s="33"/>
      <c r="E335" s="33"/>
      <c r="F335" s="33"/>
      <c r="G335" s="33"/>
      <c r="H335" s="33"/>
      <c r="I335" s="33"/>
      <c r="J335" s="33"/>
      <c r="K335" s="33"/>
      <c r="L335" s="33"/>
      <c r="M335" s="33"/>
      <c r="N335" s="33"/>
      <c r="O335" s="33"/>
      <c r="P335" s="33"/>
      <c r="Q335" s="33"/>
      <c r="R335" s="33"/>
    </row>
    <row r="336" spans="1:18">
      <c r="A336" s="32" t="s">
        <v>1178</v>
      </c>
      <c r="B336" s="32" t="s">
        <v>1189</v>
      </c>
      <c r="C336" s="32" t="s">
        <v>1190</v>
      </c>
      <c r="D336" s="32" t="s">
        <v>30</v>
      </c>
      <c r="E336" s="32" t="s">
        <v>30</v>
      </c>
      <c r="F336" s="56"/>
      <c r="G336" s="56"/>
      <c r="H336" s="56"/>
      <c r="I336" s="56" t="s">
        <v>30</v>
      </c>
      <c r="J336" s="56"/>
      <c r="K336" s="56"/>
      <c r="L336" s="56"/>
      <c r="M336" s="56"/>
      <c r="N336" s="56"/>
      <c r="O336" s="56"/>
      <c r="P336" s="56" t="s">
        <v>30</v>
      </c>
      <c r="Q336" s="56" t="s">
        <v>30</v>
      </c>
      <c r="R336" s="56"/>
    </row>
    <row r="337" spans="1:18" ht="18">
      <c r="A337" s="32" t="s">
        <v>1178</v>
      </c>
      <c r="B337" s="32" t="s">
        <v>1191</v>
      </c>
      <c r="C337" s="32" t="s">
        <v>1192</v>
      </c>
      <c r="D337" s="32" t="s">
        <v>30</v>
      </c>
      <c r="E337" s="32" t="s">
        <v>30</v>
      </c>
      <c r="F337" s="56"/>
      <c r="G337" s="56"/>
      <c r="H337" s="56"/>
      <c r="I337" s="56" t="s">
        <v>30</v>
      </c>
      <c r="J337" s="56"/>
      <c r="K337" s="56"/>
      <c r="L337" s="56"/>
      <c r="M337" s="56"/>
      <c r="N337" s="56"/>
      <c r="O337" s="56"/>
      <c r="P337" s="56" t="s">
        <v>30</v>
      </c>
      <c r="Q337" s="56"/>
      <c r="R337" s="56"/>
    </row>
    <row r="338" spans="1:18">
      <c r="A338" s="32" t="s">
        <v>1178</v>
      </c>
      <c r="B338" s="32" t="s">
        <v>1213</v>
      </c>
      <c r="C338" s="32" t="s">
        <v>1214</v>
      </c>
      <c r="D338" s="32" t="s">
        <v>30</v>
      </c>
      <c r="E338" s="32" t="s">
        <v>30</v>
      </c>
      <c r="F338" s="56"/>
      <c r="G338" s="56"/>
      <c r="H338" s="56"/>
      <c r="I338" s="56" t="s">
        <v>30</v>
      </c>
      <c r="J338" s="56"/>
      <c r="K338" s="56"/>
      <c r="L338" s="56"/>
      <c r="M338" s="56"/>
      <c r="N338" s="56"/>
      <c r="O338" s="56"/>
      <c r="P338" s="56" t="s">
        <v>30</v>
      </c>
      <c r="Q338" s="56"/>
      <c r="R338" s="56"/>
    </row>
    <row r="339" spans="1:18">
      <c r="A339" s="35" t="s">
        <v>1178</v>
      </c>
      <c r="B339" s="35" t="s">
        <v>1225</v>
      </c>
      <c r="C339" s="35" t="s">
        <v>1226</v>
      </c>
      <c r="D339" s="35" t="s">
        <v>30</v>
      </c>
      <c r="E339" s="35" t="s">
        <v>30</v>
      </c>
      <c r="F339" s="137"/>
      <c r="G339" s="137"/>
      <c r="H339" s="137"/>
      <c r="I339" s="137" t="s">
        <v>30</v>
      </c>
      <c r="J339" s="137"/>
      <c r="K339" s="137"/>
      <c r="L339" s="137"/>
      <c r="M339" s="137"/>
      <c r="N339" s="137"/>
      <c r="O339" s="137"/>
      <c r="P339" s="137" t="s">
        <v>30</v>
      </c>
      <c r="Q339" s="137" t="s">
        <v>30</v>
      </c>
      <c r="R339" s="137"/>
    </row>
    <row r="340" spans="1:18">
      <c r="A340" s="32"/>
      <c r="B340" s="33">
        <f>COUNTA(B336:B339)</f>
        <v>4</v>
      </c>
      <c r="C340" s="139"/>
      <c r="D340" s="33">
        <f t="shared" ref="D340:R340" si="29">COUNTIF(D336:D339,"Yes")</f>
        <v>4</v>
      </c>
      <c r="E340" s="33">
        <f t="shared" si="29"/>
        <v>4</v>
      </c>
      <c r="F340" s="33">
        <f t="shared" si="29"/>
        <v>0</v>
      </c>
      <c r="G340" s="33">
        <f t="shared" si="29"/>
        <v>0</v>
      </c>
      <c r="H340" s="33">
        <f t="shared" si="29"/>
        <v>0</v>
      </c>
      <c r="I340" s="33">
        <f t="shared" si="29"/>
        <v>4</v>
      </c>
      <c r="J340" s="33">
        <f t="shared" si="29"/>
        <v>0</v>
      </c>
      <c r="K340" s="33">
        <f t="shared" si="29"/>
        <v>0</v>
      </c>
      <c r="L340" s="33">
        <f t="shared" si="29"/>
        <v>0</v>
      </c>
      <c r="M340" s="33">
        <f t="shared" si="29"/>
        <v>0</v>
      </c>
      <c r="N340" s="33">
        <f t="shared" si="29"/>
        <v>0</v>
      </c>
      <c r="O340" s="33">
        <f t="shared" si="29"/>
        <v>0</v>
      </c>
      <c r="P340" s="33">
        <f t="shared" si="29"/>
        <v>4</v>
      </c>
      <c r="Q340" s="33">
        <f t="shared" si="29"/>
        <v>2</v>
      </c>
      <c r="R340" s="33">
        <f t="shared" si="29"/>
        <v>0</v>
      </c>
    </row>
    <row r="341" spans="1:18">
      <c r="A341" s="32"/>
      <c r="B341" s="33"/>
      <c r="C341" s="139"/>
      <c r="D341" s="33"/>
      <c r="E341" s="33"/>
      <c r="F341" s="33"/>
      <c r="G341" s="33"/>
      <c r="H341" s="33"/>
      <c r="I341" s="33"/>
      <c r="J341" s="33"/>
      <c r="K341" s="33"/>
      <c r="L341" s="33"/>
      <c r="M341" s="33"/>
      <c r="N341" s="33"/>
      <c r="O341" s="33"/>
      <c r="P341" s="33"/>
      <c r="Q341" s="33"/>
      <c r="R341" s="33"/>
    </row>
    <row r="342" spans="1:18">
      <c r="A342" s="32" t="s">
        <v>1229</v>
      </c>
      <c r="B342" s="32" t="s">
        <v>1230</v>
      </c>
      <c r="C342" s="32" t="s">
        <v>1231</v>
      </c>
      <c r="D342" s="32" t="s">
        <v>30</v>
      </c>
      <c r="E342" s="32" t="s">
        <v>30</v>
      </c>
      <c r="F342" s="56" t="s">
        <v>30</v>
      </c>
      <c r="G342" s="56" t="s">
        <v>30</v>
      </c>
      <c r="H342" s="56"/>
      <c r="I342" s="56" t="s">
        <v>30</v>
      </c>
      <c r="J342" s="56"/>
      <c r="K342" s="56"/>
      <c r="L342" s="56"/>
      <c r="M342" s="56"/>
      <c r="N342" s="56"/>
      <c r="O342" s="56" t="s">
        <v>30</v>
      </c>
      <c r="P342" s="56" t="s">
        <v>30</v>
      </c>
      <c r="Q342" s="56" t="s">
        <v>30</v>
      </c>
      <c r="R342" s="56" t="s">
        <v>30</v>
      </c>
    </row>
    <row r="343" spans="1:18">
      <c r="A343" s="32" t="s">
        <v>1229</v>
      </c>
      <c r="B343" s="32" t="s">
        <v>1234</v>
      </c>
      <c r="C343" s="32" t="s">
        <v>1235</v>
      </c>
      <c r="D343" s="32" t="s">
        <v>30</v>
      </c>
      <c r="E343" s="32" t="s">
        <v>30</v>
      </c>
      <c r="F343" s="56" t="s">
        <v>30</v>
      </c>
      <c r="G343" s="56" t="s">
        <v>30</v>
      </c>
      <c r="H343" s="56"/>
      <c r="I343" s="56" t="s">
        <v>30</v>
      </c>
      <c r="J343" s="56"/>
      <c r="K343" s="56"/>
      <c r="L343" s="56"/>
      <c r="M343" s="56"/>
      <c r="N343" s="56"/>
      <c r="O343" s="56" t="s">
        <v>30</v>
      </c>
      <c r="P343" s="56" t="s">
        <v>30</v>
      </c>
      <c r="Q343" s="56" t="s">
        <v>30</v>
      </c>
      <c r="R343" s="56" t="s">
        <v>30</v>
      </c>
    </row>
    <row r="344" spans="1:18">
      <c r="A344" s="32" t="s">
        <v>1229</v>
      </c>
      <c r="B344" s="32" t="s">
        <v>1236</v>
      </c>
      <c r="C344" s="32" t="s">
        <v>1237</v>
      </c>
      <c r="D344" s="32" t="s">
        <v>30</v>
      </c>
      <c r="E344" s="32" t="s">
        <v>30</v>
      </c>
      <c r="F344" s="56" t="s">
        <v>30</v>
      </c>
      <c r="G344" s="56" t="s">
        <v>30</v>
      </c>
      <c r="H344" s="56"/>
      <c r="I344" s="56" t="s">
        <v>30</v>
      </c>
      <c r="J344" s="56"/>
      <c r="K344" s="56"/>
      <c r="L344" s="56"/>
      <c r="M344" s="56"/>
      <c r="N344" s="56"/>
      <c r="O344" s="56"/>
      <c r="P344" s="56" t="s">
        <v>30</v>
      </c>
      <c r="Q344" s="56" t="s">
        <v>30</v>
      </c>
      <c r="R344" s="56" t="s">
        <v>30</v>
      </c>
    </row>
    <row r="345" spans="1:18">
      <c r="A345" s="35" t="s">
        <v>1229</v>
      </c>
      <c r="B345" s="35" t="s">
        <v>1238</v>
      </c>
      <c r="C345" s="35" t="s">
        <v>1239</v>
      </c>
      <c r="D345" s="35" t="s">
        <v>30</v>
      </c>
      <c r="E345" s="35" t="s">
        <v>30</v>
      </c>
      <c r="F345" s="137" t="s">
        <v>30</v>
      </c>
      <c r="G345" s="137" t="s">
        <v>30</v>
      </c>
      <c r="H345" s="137"/>
      <c r="I345" s="137" t="s">
        <v>30</v>
      </c>
      <c r="J345" s="137"/>
      <c r="K345" s="137"/>
      <c r="L345" s="137"/>
      <c r="M345" s="137"/>
      <c r="N345" s="137"/>
      <c r="O345" s="137"/>
      <c r="P345" s="137" t="s">
        <v>30</v>
      </c>
      <c r="Q345" s="137" t="s">
        <v>30</v>
      </c>
      <c r="R345" s="137" t="s">
        <v>30</v>
      </c>
    </row>
    <row r="346" spans="1:18">
      <c r="A346" s="32"/>
      <c r="B346" s="33">
        <f>COUNTA(B342:B345)</f>
        <v>4</v>
      </c>
      <c r="C346" s="139"/>
      <c r="D346" s="33">
        <f t="shared" ref="D346:R346" si="30">COUNTIF(D342:D345,"Yes")</f>
        <v>4</v>
      </c>
      <c r="E346" s="33">
        <f t="shared" si="30"/>
        <v>4</v>
      </c>
      <c r="F346" s="33">
        <f t="shared" si="30"/>
        <v>4</v>
      </c>
      <c r="G346" s="33">
        <f t="shared" si="30"/>
        <v>4</v>
      </c>
      <c r="H346" s="33">
        <f t="shared" si="30"/>
        <v>0</v>
      </c>
      <c r="I346" s="33">
        <f t="shared" si="30"/>
        <v>4</v>
      </c>
      <c r="J346" s="33">
        <f t="shared" si="30"/>
        <v>0</v>
      </c>
      <c r="K346" s="33">
        <f t="shared" si="30"/>
        <v>0</v>
      </c>
      <c r="L346" s="33">
        <f t="shared" si="30"/>
        <v>0</v>
      </c>
      <c r="M346" s="33">
        <f t="shared" si="30"/>
        <v>0</v>
      </c>
      <c r="N346" s="33">
        <f t="shared" si="30"/>
        <v>0</v>
      </c>
      <c r="O346" s="33">
        <f t="shared" si="30"/>
        <v>2</v>
      </c>
      <c r="P346" s="33">
        <f t="shared" si="30"/>
        <v>4</v>
      </c>
      <c r="Q346" s="33">
        <f t="shared" si="30"/>
        <v>4</v>
      </c>
      <c r="R346" s="33">
        <f t="shared" si="30"/>
        <v>4</v>
      </c>
    </row>
    <row r="347" spans="1:18">
      <c r="A347" s="32"/>
      <c r="B347" s="33"/>
      <c r="C347" s="139"/>
      <c r="D347" s="33"/>
      <c r="E347" s="33"/>
      <c r="F347" s="33"/>
      <c r="G347" s="33"/>
      <c r="H347" s="33"/>
      <c r="I347" s="33"/>
      <c r="J347" s="33"/>
      <c r="K347" s="33"/>
      <c r="L347" s="33"/>
      <c r="M347" s="33"/>
      <c r="N347" s="33"/>
      <c r="O347" s="33"/>
      <c r="P347" s="33"/>
      <c r="Q347" s="33"/>
      <c r="R347" s="33"/>
    </row>
    <row r="348" spans="1:18" ht="18">
      <c r="A348" s="32" t="s">
        <v>1240</v>
      </c>
      <c r="B348" s="32" t="s">
        <v>1241</v>
      </c>
      <c r="C348" s="32" t="s">
        <v>1242</v>
      </c>
      <c r="D348" s="32" t="s">
        <v>30</v>
      </c>
      <c r="E348" s="32" t="s">
        <v>30</v>
      </c>
      <c r="F348" s="56"/>
      <c r="G348" s="56"/>
      <c r="H348" s="56"/>
      <c r="I348" s="56"/>
      <c r="J348" s="56"/>
      <c r="K348" s="56"/>
      <c r="L348" s="56"/>
      <c r="M348" s="56"/>
      <c r="N348" s="56"/>
      <c r="O348" s="56"/>
      <c r="P348" s="56" t="s">
        <v>30</v>
      </c>
      <c r="Q348" s="56"/>
      <c r="R348" s="56"/>
    </row>
    <row r="349" spans="1:18" ht="18">
      <c r="A349" s="32" t="s">
        <v>1240</v>
      </c>
      <c r="B349" s="32" t="s">
        <v>1245</v>
      </c>
      <c r="C349" s="32" t="s">
        <v>1246</v>
      </c>
      <c r="D349" s="32" t="s">
        <v>30</v>
      </c>
      <c r="E349" s="32" t="s">
        <v>30</v>
      </c>
      <c r="F349" s="56"/>
      <c r="G349" s="56"/>
      <c r="H349" s="56"/>
      <c r="I349" s="56"/>
      <c r="J349" s="56"/>
      <c r="K349" s="56"/>
      <c r="L349" s="56"/>
      <c r="M349" s="56"/>
      <c r="N349" s="56"/>
      <c r="O349" s="56"/>
      <c r="P349" s="56" t="s">
        <v>30</v>
      </c>
      <c r="Q349" s="56"/>
      <c r="R349" s="56"/>
    </row>
    <row r="350" spans="1:18" ht="18">
      <c r="A350" s="32" t="s">
        <v>1240</v>
      </c>
      <c r="B350" s="32" t="s">
        <v>1247</v>
      </c>
      <c r="C350" s="32" t="s">
        <v>1248</v>
      </c>
      <c r="D350" s="32" t="s">
        <v>30</v>
      </c>
      <c r="E350" s="32" t="s">
        <v>30</v>
      </c>
      <c r="F350" s="56"/>
      <c r="G350" s="56"/>
      <c r="H350" s="56"/>
      <c r="I350" s="56"/>
      <c r="J350" s="56"/>
      <c r="K350" s="56"/>
      <c r="L350" s="56"/>
      <c r="M350" s="56"/>
      <c r="N350" s="56"/>
      <c r="O350" s="56"/>
      <c r="P350" s="56" t="s">
        <v>30</v>
      </c>
      <c r="Q350" s="56"/>
      <c r="R350" s="56"/>
    </row>
    <row r="351" spans="1:18" ht="18">
      <c r="A351" s="32" t="s">
        <v>1240</v>
      </c>
      <c r="B351" s="32" t="s">
        <v>1249</v>
      </c>
      <c r="C351" s="32" t="s">
        <v>1250</v>
      </c>
      <c r="D351" s="32" t="s">
        <v>30</v>
      </c>
      <c r="E351" s="32" t="s">
        <v>30</v>
      </c>
      <c r="F351" s="56"/>
      <c r="G351" s="56"/>
      <c r="H351" s="56"/>
      <c r="I351" s="56"/>
      <c r="J351" s="56"/>
      <c r="K351" s="56"/>
      <c r="L351" s="56"/>
      <c r="M351" s="56"/>
      <c r="N351" s="56"/>
      <c r="O351" s="56"/>
      <c r="P351" s="56" t="s">
        <v>30</v>
      </c>
      <c r="Q351" s="56"/>
      <c r="R351" s="56"/>
    </row>
    <row r="352" spans="1:18">
      <c r="A352" s="32" t="s">
        <v>1240</v>
      </c>
      <c r="B352" s="32" t="s">
        <v>1251</v>
      </c>
      <c r="C352" s="32" t="s">
        <v>1252</v>
      </c>
      <c r="D352" s="32" t="s">
        <v>30</v>
      </c>
      <c r="E352" s="32" t="s">
        <v>30</v>
      </c>
      <c r="F352" s="56"/>
      <c r="G352" s="56"/>
      <c r="H352" s="56"/>
      <c r="I352" s="56"/>
      <c r="J352" s="56"/>
      <c r="K352" s="56"/>
      <c r="L352" s="56"/>
      <c r="M352" s="56"/>
      <c r="N352" s="56"/>
      <c r="O352" s="56"/>
      <c r="P352" s="56" t="s">
        <v>30</v>
      </c>
      <c r="Q352" s="56"/>
      <c r="R352" s="56"/>
    </row>
    <row r="353" spans="1:18">
      <c r="A353" s="32" t="s">
        <v>1240</v>
      </c>
      <c r="B353" s="32" t="s">
        <v>1253</v>
      </c>
      <c r="C353" s="32" t="s">
        <v>1254</v>
      </c>
      <c r="D353" s="32" t="s">
        <v>30</v>
      </c>
      <c r="E353" s="32" t="s">
        <v>30</v>
      </c>
      <c r="F353" s="56"/>
      <c r="G353" s="56"/>
      <c r="H353" s="56"/>
      <c r="I353" s="56"/>
      <c r="J353" s="56"/>
      <c r="K353" s="56"/>
      <c r="L353" s="56"/>
      <c r="M353" s="56"/>
      <c r="N353" s="56"/>
      <c r="O353" s="56"/>
      <c r="P353" s="56" t="s">
        <v>30</v>
      </c>
      <c r="Q353" s="56"/>
      <c r="R353" s="56"/>
    </row>
    <row r="354" spans="1:18" ht="18">
      <c r="A354" s="32" t="s">
        <v>1240</v>
      </c>
      <c r="B354" s="32" t="s">
        <v>1255</v>
      </c>
      <c r="C354" s="32" t="s">
        <v>1256</v>
      </c>
      <c r="D354" s="32" t="s">
        <v>30</v>
      </c>
      <c r="E354" s="32" t="s">
        <v>30</v>
      </c>
      <c r="F354" s="56"/>
      <c r="G354" s="56"/>
      <c r="H354" s="56"/>
      <c r="I354" s="56"/>
      <c r="J354" s="56"/>
      <c r="K354" s="56"/>
      <c r="L354" s="56"/>
      <c r="M354" s="56"/>
      <c r="N354" s="56"/>
      <c r="O354" s="56"/>
      <c r="P354" s="56" t="s">
        <v>30</v>
      </c>
      <c r="Q354" s="56"/>
      <c r="R354" s="56"/>
    </row>
    <row r="355" spans="1:18">
      <c r="A355" s="32" t="s">
        <v>1240</v>
      </c>
      <c r="B355" s="32" t="s">
        <v>1257</v>
      </c>
      <c r="C355" s="32" t="s">
        <v>1258</v>
      </c>
      <c r="D355" s="32" t="s">
        <v>30</v>
      </c>
      <c r="E355" s="32" t="s">
        <v>30</v>
      </c>
      <c r="F355" s="56"/>
      <c r="G355" s="56"/>
      <c r="H355" s="56"/>
      <c r="I355" s="56"/>
      <c r="J355" s="56"/>
      <c r="K355" s="56"/>
      <c r="L355" s="56"/>
      <c r="M355" s="56"/>
      <c r="N355" s="56"/>
      <c r="O355" s="56"/>
      <c r="P355" s="56" t="s">
        <v>30</v>
      </c>
      <c r="Q355" s="56"/>
      <c r="R355" s="56"/>
    </row>
    <row r="356" spans="1:18">
      <c r="A356" s="32" t="s">
        <v>1240</v>
      </c>
      <c r="B356" s="32" t="s">
        <v>1259</v>
      </c>
      <c r="C356" s="32" t="s">
        <v>1260</v>
      </c>
      <c r="D356" s="32" t="s">
        <v>30</v>
      </c>
      <c r="E356" s="32" t="s">
        <v>30</v>
      </c>
      <c r="F356" s="56"/>
      <c r="G356" s="56"/>
      <c r="H356" s="56"/>
      <c r="I356" s="56"/>
      <c r="J356" s="56"/>
      <c r="K356" s="56"/>
      <c r="L356" s="56"/>
      <c r="M356" s="56"/>
      <c r="N356" s="56"/>
      <c r="O356" s="56"/>
      <c r="P356" s="56" t="s">
        <v>30</v>
      </c>
      <c r="Q356" s="56"/>
      <c r="R356" s="56"/>
    </row>
    <row r="357" spans="1:18">
      <c r="A357" s="32" t="s">
        <v>1240</v>
      </c>
      <c r="B357" s="32" t="s">
        <v>1261</v>
      </c>
      <c r="C357" s="32" t="s">
        <v>1262</v>
      </c>
      <c r="D357" s="32" t="s">
        <v>30</v>
      </c>
      <c r="E357" s="32" t="s">
        <v>30</v>
      </c>
      <c r="F357" s="56"/>
      <c r="G357" s="56"/>
      <c r="H357" s="56"/>
      <c r="I357" s="56"/>
      <c r="J357" s="56"/>
      <c r="K357" s="56"/>
      <c r="L357" s="56"/>
      <c r="M357" s="56"/>
      <c r="N357" s="56"/>
      <c r="O357" s="56"/>
      <c r="P357" s="56" t="s">
        <v>30</v>
      </c>
      <c r="Q357" s="56"/>
      <c r="R357" s="56"/>
    </row>
    <row r="358" spans="1:18">
      <c r="A358" s="32" t="s">
        <v>1240</v>
      </c>
      <c r="B358" s="32" t="s">
        <v>1263</v>
      </c>
      <c r="C358" s="32" t="s">
        <v>1264</v>
      </c>
      <c r="D358" s="32" t="s">
        <v>30</v>
      </c>
      <c r="E358" s="32" t="s">
        <v>30</v>
      </c>
      <c r="F358" s="56"/>
      <c r="G358" s="56"/>
      <c r="H358" s="56"/>
      <c r="I358" s="56"/>
      <c r="J358" s="56"/>
      <c r="K358" s="56"/>
      <c r="L358" s="56"/>
      <c r="M358" s="56"/>
      <c r="N358" s="56"/>
      <c r="O358" s="56"/>
      <c r="P358" s="56" t="s">
        <v>30</v>
      </c>
      <c r="Q358" s="56"/>
      <c r="R358" s="56"/>
    </row>
    <row r="359" spans="1:18">
      <c r="A359" s="32" t="s">
        <v>1240</v>
      </c>
      <c r="B359" s="32" t="s">
        <v>1265</v>
      </c>
      <c r="C359" s="32" t="s">
        <v>1266</v>
      </c>
      <c r="D359" s="32" t="s">
        <v>30</v>
      </c>
      <c r="E359" s="32" t="s">
        <v>30</v>
      </c>
      <c r="F359" s="56"/>
      <c r="G359" s="56"/>
      <c r="H359" s="56"/>
      <c r="I359" s="56"/>
      <c r="J359" s="56"/>
      <c r="K359" s="56"/>
      <c r="L359" s="56"/>
      <c r="M359" s="56"/>
      <c r="N359" s="56"/>
      <c r="O359" s="56"/>
      <c r="P359" s="56" t="s">
        <v>30</v>
      </c>
      <c r="Q359" s="56"/>
      <c r="R359" s="56"/>
    </row>
    <row r="360" spans="1:18" ht="18">
      <c r="A360" s="32" t="s">
        <v>1240</v>
      </c>
      <c r="B360" s="32" t="s">
        <v>1267</v>
      </c>
      <c r="C360" s="32" t="s">
        <v>1268</v>
      </c>
      <c r="D360" s="32" t="s">
        <v>30</v>
      </c>
      <c r="E360" s="32" t="s">
        <v>30</v>
      </c>
      <c r="F360" s="56"/>
      <c r="G360" s="56"/>
      <c r="H360" s="56"/>
      <c r="I360" s="56"/>
      <c r="J360" s="56"/>
      <c r="K360" s="56"/>
      <c r="L360" s="56"/>
      <c r="M360" s="56"/>
      <c r="N360" s="56"/>
      <c r="O360" s="56"/>
      <c r="P360" s="56" t="s">
        <v>30</v>
      </c>
      <c r="Q360" s="56"/>
      <c r="R360" s="56"/>
    </row>
    <row r="361" spans="1:18">
      <c r="A361" s="32" t="s">
        <v>1240</v>
      </c>
      <c r="B361" s="32" t="s">
        <v>1269</v>
      </c>
      <c r="C361" s="32" t="s">
        <v>1270</v>
      </c>
      <c r="D361" s="32" t="s">
        <v>30</v>
      </c>
      <c r="E361" s="32" t="s">
        <v>30</v>
      </c>
      <c r="F361" s="56"/>
      <c r="G361" s="56"/>
      <c r="H361" s="56"/>
      <c r="I361" s="56"/>
      <c r="J361" s="56"/>
      <c r="K361" s="56"/>
      <c r="L361" s="56"/>
      <c r="M361" s="56"/>
      <c r="N361" s="56"/>
      <c r="O361" s="56"/>
      <c r="P361" s="56" t="s">
        <v>30</v>
      </c>
      <c r="Q361" s="56"/>
      <c r="R361" s="56"/>
    </row>
    <row r="362" spans="1:18">
      <c r="A362" s="35" t="s">
        <v>1240</v>
      </c>
      <c r="B362" s="35" t="s">
        <v>1271</v>
      </c>
      <c r="C362" s="35" t="s">
        <v>1272</v>
      </c>
      <c r="D362" s="35" t="s">
        <v>30</v>
      </c>
      <c r="E362" s="35" t="s">
        <v>30</v>
      </c>
      <c r="F362" s="137"/>
      <c r="G362" s="137"/>
      <c r="H362" s="137"/>
      <c r="I362" s="137"/>
      <c r="J362" s="137"/>
      <c r="K362" s="137"/>
      <c r="L362" s="137"/>
      <c r="M362" s="137"/>
      <c r="N362" s="137"/>
      <c r="O362" s="137"/>
      <c r="P362" s="137" t="s">
        <v>30</v>
      </c>
      <c r="Q362" s="137"/>
      <c r="R362" s="137"/>
    </row>
    <row r="363" spans="1:18">
      <c r="A363" s="32"/>
      <c r="B363" s="33">
        <f>COUNTA(B348:B362)</f>
        <v>15</v>
      </c>
      <c r="C363" s="139"/>
      <c r="D363" s="33">
        <f t="shared" ref="D363:R363" si="31">COUNTIF(D348:D362,"Yes")</f>
        <v>15</v>
      </c>
      <c r="E363" s="33">
        <f t="shared" si="31"/>
        <v>15</v>
      </c>
      <c r="F363" s="33">
        <f t="shared" si="31"/>
        <v>0</v>
      </c>
      <c r="G363" s="33">
        <f t="shared" si="31"/>
        <v>0</v>
      </c>
      <c r="H363" s="33">
        <f t="shared" si="31"/>
        <v>0</v>
      </c>
      <c r="I363" s="33">
        <f t="shared" si="31"/>
        <v>0</v>
      </c>
      <c r="J363" s="33">
        <f t="shared" si="31"/>
        <v>0</v>
      </c>
      <c r="K363" s="33">
        <f t="shared" si="31"/>
        <v>0</v>
      </c>
      <c r="L363" s="33">
        <f t="shared" si="31"/>
        <v>0</v>
      </c>
      <c r="M363" s="33">
        <f t="shared" si="31"/>
        <v>0</v>
      </c>
      <c r="N363" s="33">
        <f t="shared" si="31"/>
        <v>0</v>
      </c>
      <c r="O363" s="33">
        <f t="shared" si="31"/>
        <v>0</v>
      </c>
      <c r="P363" s="33">
        <f t="shared" si="31"/>
        <v>15</v>
      </c>
      <c r="Q363" s="33">
        <f t="shared" si="31"/>
        <v>0</v>
      </c>
      <c r="R363" s="33">
        <f t="shared" si="31"/>
        <v>0</v>
      </c>
    </row>
    <row r="364" spans="1:18">
      <c r="A364" s="32"/>
      <c r="B364" s="33"/>
      <c r="C364" s="139"/>
      <c r="D364" s="33"/>
      <c r="E364" s="33"/>
      <c r="F364" s="33"/>
      <c r="G364" s="33"/>
      <c r="H364" s="33"/>
      <c r="I364" s="33"/>
      <c r="J364" s="33"/>
      <c r="K364" s="33"/>
      <c r="L364" s="33"/>
      <c r="M364" s="33"/>
      <c r="N364" s="33"/>
      <c r="O364" s="33"/>
      <c r="P364" s="33"/>
      <c r="Q364" s="33"/>
      <c r="R364" s="33"/>
    </row>
    <row r="365" spans="1:18">
      <c r="A365" s="32" t="s">
        <v>1273</v>
      </c>
      <c r="B365" s="32" t="s">
        <v>1274</v>
      </c>
      <c r="C365" s="32" t="s">
        <v>1275</v>
      </c>
      <c r="D365" s="32" t="s">
        <v>30</v>
      </c>
      <c r="E365" s="32" t="s">
        <v>30</v>
      </c>
      <c r="F365" s="56"/>
      <c r="G365" s="56" t="s">
        <v>30</v>
      </c>
      <c r="H365" s="56"/>
      <c r="I365" s="56" t="s">
        <v>30</v>
      </c>
      <c r="J365" s="56"/>
      <c r="K365" s="56"/>
      <c r="L365" s="56"/>
      <c r="M365" s="56"/>
      <c r="N365" s="56"/>
      <c r="O365" s="56" t="s">
        <v>30</v>
      </c>
      <c r="P365" s="56" t="s">
        <v>30</v>
      </c>
      <c r="Q365" s="56"/>
      <c r="R365" s="56" t="s">
        <v>30</v>
      </c>
    </row>
    <row r="366" spans="1:18">
      <c r="A366" s="35" t="s">
        <v>1273</v>
      </c>
      <c r="B366" s="35" t="s">
        <v>1276</v>
      </c>
      <c r="C366" s="35" t="s">
        <v>1277</v>
      </c>
      <c r="D366" s="35" t="s">
        <v>30</v>
      </c>
      <c r="E366" s="35" t="s">
        <v>30</v>
      </c>
      <c r="F366" s="137"/>
      <c r="G366" s="137" t="s">
        <v>30</v>
      </c>
      <c r="H366" s="137"/>
      <c r="I366" s="137" t="s">
        <v>30</v>
      </c>
      <c r="J366" s="137"/>
      <c r="K366" s="137"/>
      <c r="L366" s="137"/>
      <c r="M366" s="137"/>
      <c r="N366" s="137"/>
      <c r="O366" s="137" t="s">
        <v>30</v>
      </c>
      <c r="P366" s="137" t="s">
        <v>30</v>
      </c>
      <c r="Q366" s="137"/>
      <c r="R366" s="137" t="s">
        <v>30</v>
      </c>
    </row>
    <row r="367" spans="1:18">
      <c r="A367" s="32"/>
      <c r="B367" s="33">
        <f>COUNTA(B365:B366)</f>
        <v>2</v>
      </c>
      <c r="C367" s="139"/>
      <c r="D367" s="33">
        <f t="shared" ref="D367:R367" si="32">COUNTIF(D365:D366,"Yes")</f>
        <v>2</v>
      </c>
      <c r="E367" s="33">
        <f t="shared" si="32"/>
        <v>2</v>
      </c>
      <c r="F367" s="33">
        <f t="shared" si="32"/>
        <v>0</v>
      </c>
      <c r="G367" s="33">
        <f t="shared" si="32"/>
        <v>2</v>
      </c>
      <c r="H367" s="33">
        <f t="shared" si="32"/>
        <v>0</v>
      </c>
      <c r="I367" s="33">
        <f t="shared" si="32"/>
        <v>2</v>
      </c>
      <c r="J367" s="33">
        <f t="shared" si="32"/>
        <v>0</v>
      </c>
      <c r="K367" s="33">
        <f t="shared" si="32"/>
        <v>0</v>
      </c>
      <c r="L367" s="33">
        <f t="shared" si="32"/>
        <v>0</v>
      </c>
      <c r="M367" s="33">
        <f t="shared" si="32"/>
        <v>0</v>
      </c>
      <c r="N367" s="33">
        <f t="shared" si="32"/>
        <v>0</v>
      </c>
      <c r="O367" s="33">
        <f t="shared" si="32"/>
        <v>2</v>
      </c>
      <c r="P367" s="33">
        <f t="shared" si="32"/>
        <v>2</v>
      </c>
      <c r="Q367" s="33">
        <f t="shared" si="32"/>
        <v>0</v>
      </c>
      <c r="R367" s="33">
        <f t="shared" si="32"/>
        <v>2</v>
      </c>
    </row>
    <row r="368" spans="1:18">
      <c r="A368" s="32"/>
      <c r="B368" s="33"/>
      <c r="C368" s="139"/>
      <c r="D368" s="33"/>
      <c r="E368" s="33"/>
      <c r="F368" s="33"/>
      <c r="G368" s="33"/>
      <c r="H368" s="33"/>
      <c r="I368" s="33"/>
      <c r="J368" s="33"/>
      <c r="K368" s="33"/>
      <c r="L368" s="33"/>
      <c r="M368" s="33"/>
      <c r="N368" s="33"/>
      <c r="O368" s="33"/>
      <c r="P368" s="33"/>
      <c r="Q368" s="33"/>
      <c r="R368" s="33"/>
    </row>
    <row r="369" spans="1:18">
      <c r="A369" s="32" t="s">
        <v>1278</v>
      </c>
      <c r="B369" s="32" t="s">
        <v>1279</v>
      </c>
      <c r="C369" s="32" t="s">
        <v>1280</v>
      </c>
      <c r="D369" s="32" t="s">
        <v>30</v>
      </c>
      <c r="E369" s="32" t="s">
        <v>30</v>
      </c>
      <c r="F369" s="56"/>
      <c r="G369" s="56"/>
      <c r="H369" s="56"/>
      <c r="I369" s="56"/>
      <c r="J369" s="56"/>
      <c r="K369" s="56"/>
      <c r="L369" s="56"/>
      <c r="M369" s="56"/>
      <c r="N369" s="56"/>
      <c r="O369" s="56"/>
      <c r="P369" s="56" t="s">
        <v>30</v>
      </c>
      <c r="Q369" s="56"/>
      <c r="R369" s="56"/>
    </row>
    <row r="370" spans="1:18">
      <c r="A370" s="32" t="s">
        <v>1278</v>
      </c>
      <c r="B370" s="32" t="s">
        <v>1281</v>
      </c>
      <c r="C370" s="32" t="s">
        <v>1282</v>
      </c>
      <c r="D370" s="32" t="s">
        <v>30</v>
      </c>
      <c r="E370" s="32" t="s">
        <v>30</v>
      </c>
      <c r="F370" s="56" t="s">
        <v>30</v>
      </c>
      <c r="G370" s="56" t="s">
        <v>30</v>
      </c>
      <c r="H370" s="56"/>
      <c r="I370" s="56" t="s">
        <v>30</v>
      </c>
      <c r="J370" s="56"/>
      <c r="K370" s="56"/>
      <c r="L370" s="56"/>
      <c r="M370" s="56"/>
      <c r="N370" s="56"/>
      <c r="O370" s="56" t="s">
        <v>30</v>
      </c>
      <c r="P370" s="56" t="s">
        <v>30</v>
      </c>
      <c r="Q370" s="56"/>
      <c r="R370" s="56" t="s">
        <v>30</v>
      </c>
    </row>
    <row r="371" spans="1:18">
      <c r="A371" s="32" t="s">
        <v>1278</v>
      </c>
      <c r="B371" s="32" t="s">
        <v>1283</v>
      </c>
      <c r="C371" s="32" t="s">
        <v>1284</v>
      </c>
      <c r="D371" s="32" t="s">
        <v>30</v>
      </c>
      <c r="E371" s="32" t="s">
        <v>30</v>
      </c>
      <c r="F371" s="56"/>
      <c r="G371" s="56" t="s">
        <v>30</v>
      </c>
      <c r="H371" s="56"/>
      <c r="I371" s="56"/>
      <c r="J371" s="56"/>
      <c r="K371" s="56"/>
      <c r="L371" s="56" t="s">
        <v>30</v>
      </c>
      <c r="M371" s="56"/>
      <c r="N371" s="56"/>
      <c r="O371" s="56"/>
      <c r="P371" s="56" t="s">
        <v>30</v>
      </c>
      <c r="Q371" s="56"/>
      <c r="R371" s="56"/>
    </row>
    <row r="372" spans="1:18">
      <c r="A372" s="32" t="s">
        <v>1278</v>
      </c>
      <c r="B372" s="32" t="s">
        <v>1285</v>
      </c>
      <c r="C372" s="32" t="s">
        <v>1286</v>
      </c>
      <c r="D372" s="32" t="s">
        <v>30</v>
      </c>
      <c r="E372" s="32" t="s">
        <v>30</v>
      </c>
      <c r="F372" s="56"/>
      <c r="G372" s="56" t="s">
        <v>30</v>
      </c>
      <c r="H372" s="56"/>
      <c r="I372" s="56"/>
      <c r="J372" s="56"/>
      <c r="K372" s="56"/>
      <c r="L372" s="56" t="s">
        <v>30</v>
      </c>
      <c r="M372" s="56"/>
      <c r="N372" s="56"/>
      <c r="O372" s="56"/>
      <c r="P372" s="56" t="s">
        <v>30</v>
      </c>
      <c r="Q372" s="56"/>
      <c r="R372" s="56"/>
    </row>
    <row r="373" spans="1:18">
      <c r="A373" s="32" t="s">
        <v>1278</v>
      </c>
      <c r="B373" s="32" t="s">
        <v>1287</v>
      </c>
      <c r="C373" s="32" t="s">
        <v>1288</v>
      </c>
      <c r="D373" s="32" t="s">
        <v>30</v>
      </c>
      <c r="E373" s="32" t="s">
        <v>30</v>
      </c>
      <c r="F373" s="56" t="s">
        <v>30</v>
      </c>
      <c r="G373" s="56" t="s">
        <v>30</v>
      </c>
      <c r="H373" s="56"/>
      <c r="I373" s="56"/>
      <c r="J373" s="56"/>
      <c r="K373" s="56"/>
      <c r="L373" s="56" t="s">
        <v>30</v>
      </c>
      <c r="M373" s="56"/>
      <c r="N373" s="56"/>
      <c r="O373" s="56" t="s">
        <v>30</v>
      </c>
      <c r="P373" s="56" t="s">
        <v>30</v>
      </c>
      <c r="Q373" s="56"/>
      <c r="R373" s="56"/>
    </row>
    <row r="374" spans="1:18">
      <c r="A374" s="32" t="s">
        <v>1278</v>
      </c>
      <c r="B374" s="32" t="s">
        <v>1291</v>
      </c>
      <c r="C374" s="32" t="s">
        <v>1292</v>
      </c>
      <c r="D374" s="32" t="s">
        <v>30</v>
      </c>
      <c r="E374" s="32" t="s">
        <v>30</v>
      </c>
      <c r="F374" s="32" t="s">
        <v>30</v>
      </c>
      <c r="G374" s="32" t="s">
        <v>30</v>
      </c>
      <c r="H374" s="32"/>
      <c r="I374" s="32" t="s">
        <v>30</v>
      </c>
      <c r="J374" s="32"/>
      <c r="K374" s="32"/>
      <c r="L374" s="32" t="s">
        <v>30</v>
      </c>
      <c r="M374" s="32"/>
      <c r="N374" s="32"/>
      <c r="O374" s="32"/>
      <c r="P374" s="32" t="s">
        <v>30</v>
      </c>
      <c r="Q374" s="32"/>
      <c r="R374" s="32"/>
    </row>
    <row r="375" spans="1:18">
      <c r="A375" s="32" t="s">
        <v>1278</v>
      </c>
      <c r="B375" s="32" t="s">
        <v>1295</v>
      </c>
      <c r="C375" s="32" t="s">
        <v>1296</v>
      </c>
      <c r="D375" s="32" t="s">
        <v>30</v>
      </c>
      <c r="E375" s="32" t="s">
        <v>30</v>
      </c>
      <c r="F375" s="32"/>
      <c r="G375" s="32"/>
      <c r="H375" s="32"/>
      <c r="I375" s="32"/>
      <c r="J375" s="32"/>
      <c r="K375" s="32"/>
      <c r="L375" s="32"/>
      <c r="M375" s="32"/>
      <c r="N375" s="32"/>
      <c r="O375" s="32"/>
      <c r="P375" s="32" t="s">
        <v>30</v>
      </c>
      <c r="Q375" s="32"/>
      <c r="R375" s="32"/>
    </row>
    <row r="376" spans="1:18" ht="18">
      <c r="A376" s="32" t="s">
        <v>1278</v>
      </c>
      <c r="B376" s="32" t="s">
        <v>1297</v>
      </c>
      <c r="C376" s="32" t="s">
        <v>1298</v>
      </c>
      <c r="D376" s="32" t="s">
        <v>30</v>
      </c>
      <c r="E376" s="32" t="s">
        <v>30</v>
      </c>
      <c r="F376" s="32"/>
      <c r="G376" s="32"/>
      <c r="H376" s="32"/>
      <c r="I376" s="32"/>
      <c r="J376" s="32"/>
      <c r="K376" s="32"/>
      <c r="L376" s="32"/>
      <c r="M376" s="32"/>
      <c r="N376" s="32"/>
      <c r="O376" s="32"/>
      <c r="P376" s="32" t="s">
        <v>30</v>
      </c>
      <c r="Q376" s="32"/>
      <c r="R376" s="32"/>
    </row>
    <row r="377" spans="1:18">
      <c r="A377" s="35" t="s">
        <v>1278</v>
      </c>
      <c r="B377" s="35" t="s">
        <v>1301</v>
      </c>
      <c r="C377" s="35" t="s">
        <v>1302</v>
      </c>
      <c r="D377" s="35" t="s">
        <v>30</v>
      </c>
      <c r="E377" s="35" t="s">
        <v>30</v>
      </c>
      <c r="F377" s="35"/>
      <c r="G377" s="35" t="s">
        <v>30</v>
      </c>
      <c r="H377" s="35"/>
      <c r="I377" s="35" t="s">
        <v>30</v>
      </c>
      <c r="J377" s="35"/>
      <c r="K377" s="35"/>
      <c r="L377" s="35"/>
      <c r="M377" s="35"/>
      <c r="N377" s="35"/>
      <c r="O377" s="35" t="s">
        <v>30</v>
      </c>
      <c r="P377" s="35" t="s">
        <v>30</v>
      </c>
      <c r="Q377" s="35"/>
      <c r="R377" s="35" t="s">
        <v>30</v>
      </c>
    </row>
    <row r="378" spans="1:18">
      <c r="A378" s="32"/>
      <c r="B378" s="33">
        <f>COUNTA(B369:B377)</f>
        <v>9</v>
      </c>
      <c r="C378" s="139"/>
      <c r="D378" s="33">
        <f t="shared" ref="D378:R378" si="33">COUNTIF(D369:D377,"Yes")</f>
        <v>9</v>
      </c>
      <c r="E378" s="33">
        <f t="shared" si="33"/>
        <v>9</v>
      </c>
      <c r="F378" s="33">
        <f t="shared" si="33"/>
        <v>3</v>
      </c>
      <c r="G378" s="33">
        <f t="shared" si="33"/>
        <v>6</v>
      </c>
      <c r="H378" s="33">
        <f t="shared" si="33"/>
        <v>0</v>
      </c>
      <c r="I378" s="33">
        <f t="shared" si="33"/>
        <v>3</v>
      </c>
      <c r="J378" s="33">
        <f t="shared" si="33"/>
        <v>0</v>
      </c>
      <c r="K378" s="33">
        <f t="shared" si="33"/>
        <v>0</v>
      </c>
      <c r="L378" s="33">
        <f t="shared" si="33"/>
        <v>4</v>
      </c>
      <c r="M378" s="33">
        <f t="shared" si="33"/>
        <v>0</v>
      </c>
      <c r="N378" s="33">
        <f t="shared" si="33"/>
        <v>0</v>
      </c>
      <c r="O378" s="33">
        <f t="shared" si="33"/>
        <v>3</v>
      </c>
      <c r="P378" s="33">
        <f t="shared" si="33"/>
        <v>9</v>
      </c>
      <c r="Q378" s="33">
        <f t="shared" si="33"/>
        <v>0</v>
      </c>
      <c r="R378" s="33">
        <f t="shared" si="33"/>
        <v>2</v>
      </c>
    </row>
    <row r="379" spans="1:18">
      <c r="A379" s="32"/>
      <c r="B379" s="33"/>
      <c r="C379" s="139"/>
      <c r="D379" s="33"/>
      <c r="E379" s="33"/>
      <c r="F379" s="33"/>
      <c r="G379" s="33"/>
      <c r="H379" s="33"/>
      <c r="I379" s="33"/>
      <c r="J379" s="33"/>
      <c r="K379" s="33"/>
      <c r="L379" s="33"/>
      <c r="M379" s="33"/>
      <c r="N379" s="33"/>
      <c r="O379" s="33"/>
      <c r="P379" s="33"/>
      <c r="Q379" s="33"/>
      <c r="R379" s="33"/>
    </row>
    <row r="380" spans="1:18">
      <c r="A380" s="52"/>
      <c r="B380" s="69"/>
      <c r="C380" s="69"/>
      <c r="D380" s="69"/>
      <c r="E380" s="69"/>
      <c r="F380" s="69"/>
      <c r="G380" s="69"/>
      <c r="H380" s="69"/>
      <c r="I380" s="69"/>
      <c r="J380" s="69"/>
      <c r="K380" s="69"/>
      <c r="L380" s="69"/>
      <c r="M380" s="69"/>
      <c r="N380" s="69"/>
      <c r="O380" s="69"/>
      <c r="P380" s="69"/>
      <c r="Q380" s="69"/>
      <c r="R380" s="69"/>
    </row>
    <row r="381" spans="1:18">
      <c r="A381" s="52"/>
      <c r="C381" s="105" t="s">
        <v>68</v>
      </c>
      <c r="D381" s="106"/>
      <c r="E381" s="106"/>
      <c r="F381" s="106"/>
      <c r="G381" s="106"/>
      <c r="H381" s="106"/>
      <c r="I381" s="52"/>
      <c r="J381" s="52"/>
      <c r="K381" s="52"/>
      <c r="L381" s="52"/>
      <c r="M381" s="52"/>
      <c r="N381" s="52"/>
      <c r="O381" s="52"/>
      <c r="P381" s="52"/>
      <c r="Q381" s="52"/>
      <c r="R381" s="52"/>
    </row>
    <row r="382" spans="1:18">
      <c r="A382" s="52"/>
      <c r="B382" s="96"/>
      <c r="C382" s="107"/>
      <c r="D382" s="108"/>
      <c r="E382" s="109"/>
      <c r="F382" s="110" t="s">
        <v>108</v>
      </c>
      <c r="G382" s="101">
        <f>SUM(+B16+B27+B44+B54+B57+B73+B76+B88+B102+B110+B118+B127+B130+B141+B149+B164+B167+B179+B190+B210+B229+B242+B256+B272+B281+B297+B306+B324+B334+B340+B346+B363+B367+B378)</f>
        <v>309</v>
      </c>
      <c r="H382" s="106"/>
      <c r="I382" s="52"/>
      <c r="J382" s="52"/>
      <c r="K382" s="52"/>
      <c r="L382" s="52"/>
      <c r="M382" s="52"/>
      <c r="N382" s="52"/>
      <c r="O382" s="52"/>
      <c r="P382" s="52"/>
      <c r="Q382" s="52"/>
      <c r="R382" s="52"/>
    </row>
    <row r="383" spans="1:18">
      <c r="B383" s="95"/>
      <c r="C383" s="107"/>
      <c r="D383" s="108"/>
      <c r="E383" s="108"/>
      <c r="F383" s="111" t="s">
        <v>111</v>
      </c>
      <c r="G383" s="101">
        <f>SUM(+D16+D27+D44+D54+D57+D73+D76+D88+D102+D110+D118+D127+D130+D141+D149+D164+D167+D179+D190+D210+D229+D242+D256+D272+D281+D297+D306+D324+D334+D340+D346+D363+D367+D378)</f>
        <v>309</v>
      </c>
      <c r="H383" s="107"/>
    </row>
    <row r="384" spans="1:18">
      <c r="B384" s="95"/>
      <c r="C384" s="107"/>
      <c r="D384" s="108"/>
      <c r="E384" s="108"/>
      <c r="F384" s="111" t="s">
        <v>112</v>
      </c>
      <c r="G384" s="101">
        <f>SUM(+E16+E27+E44+E54+E57+E73+E76+E88+E102+E110+E118+E127+E130+E141+E149+E164+E167+E179+E190+E210+E229+E242+E256+E272+E281+E297+E306+E324+E334+E340+E346+E363+E367+E378)</f>
        <v>306</v>
      </c>
      <c r="H384" s="107"/>
    </row>
    <row r="385" spans="2:8">
      <c r="B385" s="95"/>
      <c r="C385" s="107"/>
      <c r="D385" s="107"/>
      <c r="E385" s="107"/>
      <c r="F385" s="107"/>
      <c r="G385" s="107"/>
      <c r="H385" s="107"/>
    </row>
    <row r="386" spans="2:8">
      <c r="B386" s="95"/>
      <c r="C386" s="105" t="s">
        <v>113</v>
      </c>
      <c r="D386" s="107"/>
      <c r="E386" s="107"/>
      <c r="F386" s="107"/>
      <c r="G386" s="112" t="s">
        <v>103</v>
      </c>
      <c r="H386" s="112" t="s">
        <v>114</v>
      </c>
    </row>
    <row r="387" spans="2:8">
      <c r="B387" s="95"/>
      <c r="C387" s="107"/>
      <c r="D387" s="107"/>
      <c r="E387" s="107"/>
      <c r="F387" s="113" t="s">
        <v>122</v>
      </c>
      <c r="G387" s="101">
        <f>SUM(+F16+F27+F44+F54+F57+F73+F76+F88+F102+F110+F118+F127+F130+F141+F149+F164+F167+F179+F190+F210+F229+F242+F256+F272+F281+F297+F306+F324+F334+F340+F346+F363+F367+F378)</f>
        <v>72</v>
      </c>
      <c r="H387" s="115">
        <f>G387/(G400)</f>
        <v>7.3921971252566734E-2</v>
      </c>
    </row>
    <row r="388" spans="2:8">
      <c r="B388" s="95"/>
      <c r="C388" s="107"/>
      <c r="D388" s="107"/>
      <c r="E388" s="107"/>
      <c r="F388" s="113" t="s">
        <v>123</v>
      </c>
      <c r="G388" s="101">
        <f>SUM(+G16+G27+G44+G54+G57+G73+G76+G88+G102+G110+G118+G127+G130+G141+G149+G164+G167+G179+G190+G210+G229+G242+G256+G272+G281+G297+G306+G324+G334+G340+G346+G363+G367+G378)</f>
        <v>161</v>
      </c>
      <c r="H388" s="115">
        <f>G388/G400</f>
        <v>0.16529774127310062</v>
      </c>
    </row>
    <row r="389" spans="2:8">
      <c r="B389" s="95"/>
      <c r="C389" s="107"/>
      <c r="D389" s="107"/>
      <c r="E389" s="107"/>
      <c r="F389" s="113" t="s">
        <v>124</v>
      </c>
      <c r="G389" s="101">
        <f>SUM(+H16+H27+H44+H54+H57+H73+H76+H88+H102+H110+I118+I127+I130+I141+I149+I164+I167+I179+I190+I210+I229+I242+I256+I272+I281+I297+I306+I324+I334+I340+I346+I363+I367+I378)</f>
        <v>65</v>
      </c>
      <c r="H389" s="115">
        <f>G389/G400</f>
        <v>6.6735112936344973E-2</v>
      </c>
    </row>
    <row r="390" spans="2:8">
      <c r="B390" s="95"/>
      <c r="C390" s="107"/>
      <c r="D390" s="107"/>
      <c r="E390" s="107"/>
      <c r="F390" s="113" t="s">
        <v>125</v>
      </c>
      <c r="G390" s="101">
        <f>SUM(I16+I27+I44+I54+I57+I73+I76+I88+I102+I110+I118+I127+I130+I141+I149+I164+I167+I179+I190+I210+I229+I242+I256+I272+I281+I297+I306+I324+I334+I340+I346+I363+I367+I378)</f>
        <v>98</v>
      </c>
      <c r="H390" s="115">
        <f>G390/G400</f>
        <v>0.10061601642710473</v>
      </c>
    </row>
    <row r="391" spans="2:8">
      <c r="B391" s="95"/>
      <c r="C391" s="107"/>
      <c r="D391" s="107"/>
      <c r="E391" s="107"/>
      <c r="F391" s="113" t="s">
        <v>126</v>
      </c>
      <c r="G391" s="101">
        <f>SUM(+J16+J27+J44+J54+J57+J73+J76+J88+J102+J110+J118+J127+J130+J141+J149+J164+J167+J179+J190+J210+J229+J242+J256+J272+J281+J297+J306+J324+J334+J340+J346+J363+J367+J378)</f>
        <v>0</v>
      </c>
      <c r="H391" s="115">
        <f>G391/G400</f>
        <v>0</v>
      </c>
    </row>
    <row r="392" spans="2:8">
      <c r="B392" s="95"/>
      <c r="C392" s="107"/>
      <c r="D392" s="107"/>
      <c r="E392" s="107"/>
      <c r="F392" s="113" t="s">
        <v>127</v>
      </c>
      <c r="G392" s="101">
        <f>SUM(K16+K27+K44+K54+K57+K73+K76+K88+K102+K110+K118+K127+K130+K141+K149+K164+K167+K179+K190+K210+K229+K242+K256+K272+K281+K297+K306+K324+K334+K340+K346+K363+K367+K378)</f>
        <v>0</v>
      </c>
      <c r="H392" s="115">
        <f>G392/G400</f>
        <v>0</v>
      </c>
    </row>
    <row r="393" spans="2:8">
      <c r="B393" s="95"/>
      <c r="C393" s="107"/>
      <c r="D393" s="107"/>
      <c r="E393" s="107"/>
      <c r="F393" s="113" t="s">
        <v>128</v>
      </c>
      <c r="G393" s="101">
        <f>SUM(+L16+L27+L44+L54+L57+L73+L76+L88+L102+L110+L118+L127+L130+L141+L149+L164+L167+L179+L190+L210+L229+L242+L256+L272+L281+L297+L306+L324+L334+L340+L346+L363+L367+L378)</f>
        <v>53</v>
      </c>
      <c r="H393" s="115">
        <f>G393/G400</f>
        <v>5.4414784394250515E-2</v>
      </c>
    </row>
    <row r="394" spans="2:8">
      <c r="B394" s="95"/>
      <c r="C394" s="107"/>
      <c r="D394" s="107"/>
      <c r="E394" s="107"/>
      <c r="F394" s="113" t="s">
        <v>129</v>
      </c>
      <c r="G394" s="101">
        <f>SUM(M16+M27+M44+M54+M57+M73+M76+M88+M102+M110+M118+M127+M130+M141+M149+M164+M167+M179+M190+M210+M229+M242+M256+M272+M281+M297+M306+M324+M334+M340+M346+M363+M367+M378)</f>
        <v>24</v>
      </c>
      <c r="H394" s="115">
        <f>G394/G400</f>
        <v>2.4640657084188913E-2</v>
      </c>
    </row>
    <row r="395" spans="2:8">
      <c r="B395" s="95"/>
      <c r="C395" s="107"/>
      <c r="D395" s="107"/>
      <c r="E395" s="107"/>
      <c r="F395" s="113" t="s">
        <v>130</v>
      </c>
      <c r="G395" s="101">
        <f>SUM(N16+N27+N44+N54+N57+N73+N76+N88+N102+N110+N118+N127+N130+N141+N149+N164+N167+N179+N190+N210+N229+N242+N256+N272+N281+N297+N306+N324+N334+N340+N346+N363+N367+N378)</f>
        <v>65</v>
      </c>
      <c r="H395" s="115">
        <f>G395/G400</f>
        <v>6.6735112936344973E-2</v>
      </c>
    </row>
    <row r="396" spans="2:8">
      <c r="B396" s="95"/>
      <c r="C396" s="107"/>
      <c r="D396" s="107"/>
      <c r="E396" s="107"/>
      <c r="F396" s="113" t="s">
        <v>131</v>
      </c>
      <c r="G396" s="101">
        <f>SUM(O16+O27+O44+O54+O57+O73+O76+O88+O102+O110+O118+O127+O130+O141+O149+O164+O167+O179+O190+O210+O229+O242+O256+O272+O281+O297+O306+O324+O334+O340+O346+O363+O367+O378)</f>
        <v>66</v>
      </c>
      <c r="H396" s="115">
        <f>G396/G400</f>
        <v>6.7761806981519512E-2</v>
      </c>
    </row>
    <row r="397" spans="2:8">
      <c r="B397" s="95"/>
      <c r="C397" s="107"/>
      <c r="D397" s="107"/>
      <c r="E397" s="107"/>
      <c r="F397" s="113" t="s">
        <v>132</v>
      </c>
      <c r="G397" s="101">
        <f>SUM(P16+P27+P44+P54+P57+P73+P76+P88+P102+P110+P118+P127+P130+P141+P149+P164+P167+P179+P190+P210+P229+P242+P256+P272+P281+P297+P306+P324+P334+P340+P346+P363+P367+P378)</f>
        <v>163</v>
      </c>
      <c r="H397" s="115">
        <f>G397/G400</f>
        <v>0.1673511293634497</v>
      </c>
    </row>
    <row r="398" spans="2:8">
      <c r="B398" s="95"/>
      <c r="C398" s="107"/>
      <c r="D398" s="107"/>
      <c r="E398" s="107"/>
      <c r="F398" s="113" t="s">
        <v>133</v>
      </c>
      <c r="G398" s="101">
        <f>SUM(Q16+Q27+Q44+Q54+Q57+Q73+Q76+Q88+Q102+Q110+Q118+Q127+Q130+Q141+Q149+Q164+Q167+Q179+Q190+Q210+Q229+Q242+Q256+Q272+Q281+Q297+Q306+Q324+Q334+Q340+Q346+Q363+Q367+Q378)</f>
        <v>30</v>
      </c>
      <c r="H398" s="115">
        <f>G398/G400</f>
        <v>3.0800821355236138E-2</v>
      </c>
    </row>
    <row r="399" spans="2:8">
      <c r="B399" s="95"/>
      <c r="C399" s="107"/>
      <c r="D399" s="107"/>
      <c r="E399" s="107"/>
      <c r="F399" s="113" t="s">
        <v>134</v>
      </c>
      <c r="G399" s="125">
        <f>SUM(R16+R27+R44+R54+R57+R73+R76+R88+R102+R110+R118+R127+R130+R141+R149+R164+R167+R179+R190+R210+R229+R242+R256+R272+R281+R297+R306+R324+R334+R340+R346+R363+R367+R378)</f>
        <v>177</v>
      </c>
      <c r="H399" s="116">
        <f>G399/G400</f>
        <v>0.18172484599589322</v>
      </c>
    </row>
    <row r="400" spans="2:8">
      <c r="B400" s="95"/>
      <c r="C400" s="107"/>
      <c r="D400" s="107"/>
      <c r="E400" s="107"/>
      <c r="F400" s="113"/>
      <c r="G400" s="124">
        <f>SUM(G387:G399)</f>
        <v>974</v>
      </c>
      <c r="H400" s="156">
        <f>SUM(H387:H399)</f>
        <v>1</v>
      </c>
    </row>
  </sheetData>
  <sortState ref="A191:R208">
    <sortCondition ref="C191:C208"/>
  </sortState>
  <mergeCells count="2">
    <mergeCell ref="B1:C1"/>
    <mergeCell ref="F1:R1"/>
  </mergeCells>
  <phoneticPr fontId="3" type="noConversion"/>
  <printOptions gridLines="1"/>
  <pageMargins left="0.5" right="0.5" top="1.5" bottom="0.75" header="0.5" footer="0.5"/>
  <pageSetup scale="80" orientation="landscape" r:id="rId1"/>
  <headerFooter alignWithMargins="0">
    <oddHeader>&amp;C&amp;"Arial,Bold"&amp;16 2010 Swimming Season
Possible Pollution Sources for Monitored Florida Beaches</oddHeader>
    <oddFooter>&amp;R&amp;P of &amp;N</oddFooter>
  </headerFooter>
  <rowBreaks count="1" manualBreakCount="1">
    <brk id="379" max="17" man="1"/>
  </rowBreaks>
</worksheet>
</file>

<file path=xl/worksheets/sheet5.xml><?xml version="1.0" encoding="utf-8"?>
<worksheet xmlns="http://schemas.openxmlformats.org/spreadsheetml/2006/main" xmlns:r="http://schemas.openxmlformats.org/officeDocument/2006/relationships">
  <sheetPr codeName="Sheet5"/>
  <dimension ref="A1:K297"/>
  <sheetViews>
    <sheetView zoomScaleNormal="100" workbookViewId="0">
      <pane ySplit="1" topLeftCell="A2" activePane="bottomLeft" state="frozen"/>
      <selection pane="bottomLeft"/>
    </sheetView>
  </sheetViews>
  <sheetFormatPr defaultRowHeight="9"/>
  <cols>
    <col min="1" max="1" width="12.7109375" style="1" customWidth="1"/>
    <col min="2" max="2" width="8.28515625" style="1" customWidth="1"/>
    <col min="3" max="3" width="38.140625" style="21" customWidth="1"/>
    <col min="4" max="4" width="16.7109375" style="1" customWidth="1"/>
    <col min="5" max="6" width="13" style="22" customWidth="1"/>
    <col min="7" max="7" width="9.28515625" style="23" customWidth="1"/>
    <col min="8" max="8" width="12.28515625" style="1" customWidth="1"/>
    <col min="9" max="9" width="13.42578125" style="1" customWidth="1"/>
    <col min="10" max="10" width="24.85546875" style="1" customWidth="1"/>
    <col min="11" max="16384" width="9.140625" style="1"/>
  </cols>
  <sheetData>
    <row r="1" spans="1:10" ht="37.5" customHeight="1">
      <c r="A1" s="25" t="s">
        <v>13</v>
      </c>
      <c r="B1" s="25" t="s">
        <v>14</v>
      </c>
      <c r="C1" s="25" t="s">
        <v>70</v>
      </c>
      <c r="D1" s="25" t="s">
        <v>95</v>
      </c>
      <c r="E1" s="26" t="s">
        <v>1394</v>
      </c>
      <c r="F1" s="26" t="s">
        <v>1395</v>
      </c>
      <c r="G1" s="27" t="s">
        <v>98</v>
      </c>
      <c r="H1" s="25" t="s">
        <v>99</v>
      </c>
      <c r="I1" s="25" t="s">
        <v>100</v>
      </c>
      <c r="J1" s="25" t="s">
        <v>101</v>
      </c>
    </row>
    <row r="2" spans="1:10" ht="18" customHeight="1">
      <c r="A2" s="73" t="s">
        <v>160</v>
      </c>
      <c r="B2" s="73" t="s">
        <v>171</v>
      </c>
      <c r="C2" s="73" t="s">
        <v>172</v>
      </c>
      <c r="D2" s="73" t="s">
        <v>33</v>
      </c>
      <c r="E2" s="75">
        <v>40231</v>
      </c>
      <c r="F2" s="75">
        <v>40238</v>
      </c>
      <c r="G2" s="73">
        <v>7</v>
      </c>
      <c r="H2" s="73" t="s">
        <v>32</v>
      </c>
      <c r="I2" s="73" t="s">
        <v>1304</v>
      </c>
      <c r="J2" s="73" t="s">
        <v>1305</v>
      </c>
    </row>
    <row r="3" spans="1:10" ht="18" customHeight="1">
      <c r="A3" s="73" t="s">
        <v>160</v>
      </c>
      <c r="B3" s="73" t="s">
        <v>171</v>
      </c>
      <c r="C3" s="73" t="s">
        <v>172</v>
      </c>
      <c r="D3" s="73" t="s">
        <v>33</v>
      </c>
      <c r="E3" s="75">
        <v>40365</v>
      </c>
      <c r="F3" s="75">
        <v>40371</v>
      </c>
      <c r="G3" s="73">
        <v>6</v>
      </c>
      <c r="H3" s="73" t="s">
        <v>32</v>
      </c>
      <c r="I3" s="73" t="s">
        <v>1304</v>
      </c>
      <c r="J3" s="73" t="s">
        <v>1305</v>
      </c>
    </row>
    <row r="4" spans="1:10" ht="18" customHeight="1">
      <c r="A4" s="73" t="s">
        <v>160</v>
      </c>
      <c r="B4" s="73" t="s">
        <v>171</v>
      </c>
      <c r="C4" s="73" t="s">
        <v>172</v>
      </c>
      <c r="D4" s="73" t="s">
        <v>33</v>
      </c>
      <c r="E4" s="75">
        <v>40378</v>
      </c>
      <c r="F4" s="75">
        <v>40399</v>
      </c>
      <c r="G4" s="73">
        <v>21</v>
      </c>
      <c r="H4" s="73" t="s">
        <v>32</v>
      </c>
      <c r="I4" s="73" t="s">
        <v>1306</v>
      </c>
      <c r="J4" s="73" t="s">
        <v>1305</v>
      </c>
    </row>
    <row r="5" spans="1:10" ht="18" customHeight="1">
      <c r="A5" s="73" t="s">
        <v>160</v>
      </c>
      <c r="B5" s="73" t="s">
        <v>171</v>
      </c>
      <c r="C5" s="73" t="s">
        <v>172</v>
      </c>
      <c r="D5" s="73" t="s">
        <v>33</v>
      </c>
      <c r="E5" s="75">
        <v>40413</v>
      </c>
      <c r="F5" s="75">
        <v>40420</v>
      </c>
      <c r="G5" s="73">
        <v>7</v>
      </c>
      <c r="H5" s="73" t="s">
        <v>32</v>
      </c>
      <c r="I5" s="73" t="s">
        <v>1307</v>
      </c>
      <c r="J5" s="73" t="s">
        <v>1305</v>
      </c>
    </row>
    <row r="6" spans="1:10" ht="18" customHeight="1">
      <c r="A6" s="73" t="s">
        <v>160</v>
      </c>
      <c r="B6" s="73" t="s">
        <v>173</v>
      </c>
      <c r="C6" s="73" t="s">
        <v>174</v>
      </c>
      <c r="D6" s="73" t="s">
        <v>33</v>
      </c>
      <c r="E6" s="75">
        <v>40399</v>
      </c>
      <c r="F6" s="75">
        <v>40413</v>
      </c>
      <c r="G6" s="73">
        <v>14</v>
      </c>
      <c r="H6" s="73" t="s">
        <v>32</v>
      </c>
      <c r="I6" s="73" t="s">
        <v>1307</v>
      </c>
      <c r="J6" s="73" t="s">
        <v>1308</v>
      </c>
    </row>
    <row r="7" spans="1:10" ht="18" customHeight="1">
      <c r="A7" s="73" t="s">
        <v>160</v>
      </c>
      <c r="B7" s="73" t="s">
        <v>177</v>
      </c>
      <c r="C7" s="73" t="s">
        <v>178</v>
      </c>
      <c r="D7" s="73" t="s">
        <v>33</v>
      </c>
      <c r="E7" s="75">
        <v>40203</v>
      </c>
      <c r="F7" s="75">
        <v>40210</v>
      </c>
      <c r="G7" s="73">
        <v>7</v>
      </c>
      <c r="H7" s="73" t="s">
        <v>32</v>
      </c>
      <c r="I7" s="73" t="s">
        <v>1304</v>
      </c>
      <c r="J7" s="73" t="s">
        <v>1309</v>
      </c>
    </row>
    <row r="8" spans="1:10" ht="18" customHeight="1">
      <c r="A8" s="73" t="s">
        <v>160</v>
      </c>
      <c r="B8" s="73" t="s">
        <v>177</v>
      </c>
      <c r="C8" s="73" t="s">
        <v>178</v>
      </c>
      <c r="D8" s="73" t="s">
        <v>33</v>
      </c>
      <c r="E8" s="75">
        <v>40224</v>
      </c>
      <c r="F8" s="75">
        <v>40238</v>
      </c>
      <c r="G8" s="73">
        <v>14</v>
      </c>
      <c r="H8" s="73" t="s">
        <v>32</v>
      </c>
      <c r="I8" s="73" t="s">
        <v>1306</v>
      </c>
      <c r="J8" s="73" t="s">
        <v>1309</v>
      </c>
    </row>
    <row r="9" spans="1:10" ht="18" customHeight="1">
      <c r="A9" s="73" t="s">
        <v>160</v>
      </c>
      <c r="B9" s="73" t="s">
        <v>177</v>
      </c>
      <c r="C9" s="73" t="s">
        <v>178</v>
      </c>
      <c r="D9" s="73" t="s">
        <v>33</v>
      </c>
      <c r="E9" s="75">
        <v>40259</v>
      </c>
      <c r="F9" s="75">
        <v>40273</v>
      </c>
      <c r="G9" s="73">
        <v>14</v>
      </c>
      <c r="H9" s="73" t="s">
        <v>32</v>
      </c>
      <c r="I9" s="73" t="s">
        <v>1304</v>
      </c>
      <c r="J9" s="73" t="s">
        <v>1309</v>
      </c>
    </row>
    <row r="10" spans="1:10" ht="18" customHeight="1">
      <c r="A10" s="73" t="s">
        <v>160</v>
      </c>
      <c r="B10" s="73" t="s">
        <v>177</v>
      </c>
      <c r="C10" s="73" t="s">
        <v>178</v>
      </c>
      <c r="D10" s="73" t="s">
        <v>33</v>
      </c>
      <c r="E10" s="75">
        <v>40280</v>
      </c>
      <c r="F10" s="75">
        <v>40287</v>
      </c>
      <c r="G10" s="73">
        <v>7</v>
      </c>
      <c r="H10" s="73" t="s">
        <v>32</v>
      </c>
      <c r="I10" s="73" t="s">
        <v>1306</v>
      </c>
      <c r="J10" s="73" t="s">
        <v>1309</v>
      </c>
    </row>
    <row r="11" spans="1:10" ht="18" customHeight="1">
      <c r="A11" s="73" t="s">
        <v>160</v>
      </c>
      <c r="B11" s="73" t="s">
        <v>177</v>
      </c>
      <c r="C11" s="73" t="s">
        <v>178</v>
      </c>
      <c r="D11" s="73" t="s">
        <v>33</v>
      </c>
      <c r="E11" s="75">
        <v>40294</v>
      </c>
      <c r="F11" s="75">
        <v>40301</v>
      </c>
      <c r="G11" s="73">
        <v>7</v>
      </c>
      <c r="H11" s="73" t="s">
        <v>32</v>
      </c>
      <c r="I11" s="73" t="s">
        <v>1304</v>
      </c>
      <c r="J11" s="73" t="s">
        <v>1309</v>
      </c>
    </row>
    <row r="12" spans="1:10" ht="18" customHeight="1">
      <c r="A12" s="73" t="s">
        <v>160</v>
      </c>
      <c r="B12" s="73" t="s">
        <v>177</v>
      </c>
      <c r="C12" s="73" t="s">
        <v>178</v>
      </c>
      <c r="D12" s="73" t="s">
        <v>33</v>
      </c>
      <c r="E12" s="75">
        <v>40315</v>
      </c>
      <c r="F12" s="75">
        <v>40322</v>
      </c>
      <c r="G12" s="73">
        <v>7</v>
      </c>
      <c r="H12" s="73" t="s">
        <v>32</v>
      </c>
      <c r="I12" s="73" t="s">
        <v>1310</v>
      </c>
      <c r="J12" s="73" t="s">
        <v>1309</v>
      </c>
    </row>
    <row r="13" spans="1:10" ht="18" customHeight="1">
      <c r="A13" s="73" t="s">
        <v>160</v>
      </c>
      <c r="B13" s="73" t="s">
        <v>177</v>
      </c>
      <c r="C13" s="73" t="s">
        <v>178</v>
      </c>
      <c r="D13" s="73" t="s">
        <v>33</v>
      </c>
      <c r="E13" s="75">
        <v>40399</v>
      </c>
      <c r="F13" s="75">
        <v>40406</v>
      </c>
      <c r="G13" s="73">
        <v>7</v>
      </c>
      <c r="H13" s="73" t="s">
        <v>32</v>
      </c>
      <c r="I13" s="73" t="s">
        <v>1307</v>
      </c>
      <c r="J13" s="73" t="s">
        <v>1309</v>
      </c>
    </row>
    <row r="14" spans="1:10" ht="18" customHeight="1">
      <c r="A14" s="73" t="s">
        <v>160</v>
      </c>
      <c r="B14" s="73" t="s">
        <v>177</v>
      </c>
      <c r="C14" s="73" t="s">
        <v>178</v>
      </c>
      <c r="D14" s="73" t="s">
        <v>33</v>
      </c>
      <c r="E14" s="75">
        <v>40448</v>
      </c>
      <c r="F14" s="75">
        <v>40455</v>
      </c>
      <c r="G14" s="73">
        <v>7</v>
      </c>
      <c r="H14" s="73" t="s">
        <v>32</v>
      </c>
      <c r="I14" s="73" t="s">
        <v>1304</v>
      </c>
      <c r="J14" s="73" t="s">
        <v>1309</v>
      </c>
    </row>
    <row r="15" spans="1:10" ht="12.75" customHeight="1">
      <c r="A15" s="73" t="s">
        <v>160</v>
      </c>
      <c r="B15" s="73" t="s">
        <v>181</v>
      </c>
      <c r="C15" s="73" t="s">
        <v>182</v>
      </c>
      <c r="D15" s="73" t="s">
        <v>33</v>
      </c>
      <c r="E15" s="75">
        <v>40231</v>
      </c>
      <c r="F15" s="75">
        <v>40238</v>
      </c>
      <c r="G15" s="73">
        <v>7</v>
      </c>
      <c r="H15" s="73" t="s">
        <v>32</v>
      </c>
      <c r="I15" s="73" t="s">
        <v>1304</v>
      </c>
      <c r="J15" s="73" t="s">
        <v>1311</v>
      </c>
    </row>
    <row r="16" spans="1:10" ht="12.75" customHeight="1">
      <c r="A16" s="73" t="s">
        <v>160</v>
      </c>
      <c r="B16" s="73" t="s">
        <v>181</v>
      </c>
      <c r="C16" s="73" t="s">
        <v>182</v>
      </c>
      <c r="D16" s="163" t="s">
        <v>33</v>
      </c>
      <c r="E16" s="158">
        <v>40357</v>
      </c>
      <c r="F16" s="161">
        <v>40371</v>
      </c>
      <c r="G16" s="159" t="s">
        <v>40</v>
      </c>
      <c r="H16" s="73" t="s">
        <v>32</v>
      </c>
      <c r="I16" s="73" t="s">
        <v>1307</v>
      </c>
      <c r="J16" s="73" t="s">
        <v>1311</v>
      </c>
    </row>
    <row r="17" spans="1:11" ht="12.75" customHeight="1">
      <c r="A17" s="73" t="s">
        <v>160</v>
      </c>
      <c r="B17" s="73" t="s">
        <v>181</v>
      </c>
      <c r="C17" s="73" t="s">
        <v>182</v>
      </c>
      <c r="D17" s="162" t="s">
        <v>33</v>
      </c>
      <c r="E17" s="161">
        <v>40365</v>
      </c>
      <c r="F17" s="158">
        <v>40406</v>
      </c>
      <c r="G17" s="73">
        <v>49</v>
      </c>
      <c r="H17" s="162" t="s">
        <v>32</v>
      </c>
      <c r="I17" s="162" t="s">
        <v>1304</v>
      </c>
      <c r="J17" s="162" t="s">
        <v>1311</v>
      </c>
    </row>
    <row r="18" spans="1:11" ht="12.75" customHeight="1">
      <c r="A18" s="73" t="s">
        <v>160</v>
      </c>
      <c r="B18" s="73" t="s">
        <v>183</v>
      </c>
      <c r="C18" s="73" t="s">
        <v>184</v>
      </c>
      <c r="D18" s="73" t="s">
        <v>33</v>
      </c>
      <c r="E18" s="75">
        <v>40357</v>
      </c>
      <c r="F18" s="75">
        <v>40365</v>
      </c>
      <c r="G18" s="73">
        <v>8</v>
      </c>
      <c r="H18" s="73" t="s">
        <v>32</v>
      </c>
      <c r="I18" s="73" t="s">
        <v>1304</v>
      </c>
      <c r="J18" s="73" t="s">
        <v>1312</v>
      </c>
    </row>
    <row r="19" spans="1:11" ht="12.75" customHeight="1">
      <c r="A19" s="73" t="s">
        <v>160</v>
      </c>
      <c r="B19" s="73" t="s">
        <v>183</v>
      </c>
      <c r="C19" s="73" t="s">
        <v>184</v>
      </c>
      <c r="D19" s="73" t="s">
        <v>33</v>
      </c>
      <c r="E19" s="75">
        <v>40441</v>
      </c>
      <c r="F19" s="75">
        <v>40448</v>
      </c>
      <c r="G19" s="73">
        <v>7</v>
      </c>
      <c r="H19" s="73" t="s">
        <v>32</v>
      </c>
      <c r="I19" s="73" t="s">
        <v>1304</v>
      </c>
      <c r="J19" s="73" t="s">
        <v>1312</v>
      </c>
    </row>
    <row r="20" spans="1:11" ht="18" customHeight="1">
      <c r="A20" s="73" t="s">
        <v>160</v>
      </c>
      <c r="B20" s="73" t="s">
        <v>185</v>
      </c>
      <c r="C20" s="73" t="s">
        <v>186</v>
      </c>
      <c r="D20" s="73" t="s">
        <v>33</v>
      </c>
      <c r="E20" s="75">
        <v>40231</v>
      </c>
      <c r="F20" s="75">
        <v>40238</v>
      </c>
      <c r="G20" s="73">
        <v>7</v>
      </c>
      <c r="H20" s="73" t="s">
        <v>32</v>
      </c>
      <c r="I20" s="73" t="s">
        <v>1304</v>
      </c>
      <c r="J20" s="73" t="s">
        <v>1313</v>
      </c>
    </row>
    <row r="21" spans="1:11" ht="12.75" customHeight="1">
      <c r="A21" s="74" t="s">
        <v>160</v>
      </c>
      <c r="B21" s="74" t="s">
        <v>187</v>
      </c>
      <c r="C21" s="74" t="s">
        <v>188</v>
      </c>
      <c r="D21" s="74" t="s">
        <v>33</v>
      </c>
      <c r="E21" s="76">
        <v>40343</v>
      </c>
      <c r="F21" s="76">
        <v>40350</v>
      </c>
      <c r="G21" s="74">
        <v>7</v>
      </c>
      <c r="H21" s="74" t="s">
        <v>32</v>
      </c>
      <c r="I21" s="74" t="s">
        <v>1304</v>
      </c>
      <c r="J21" s="74" t="s">
        <v>1314</v>
      </c>
    </row>
    <row r="22" spans="1:11" ht="12.75" customHeight="1">
      <c r="A22" s="32"/>
      <c r="B22" s="63">
        <f>SUM(IF(FREQUENCY(MATCH(B2:B21,B2:B21,0),MATCH(B2:B21,B2:B21,0))&gt;0,1))</f>
        <v>7</v>
      </c>
      <c r="C22" s="63"/>
      <c r="D22" s="29">
        <f>COUNTA(D2:D21)-1</f>
        <v>19</v>
      </c>
      <c r="E22" s="29"/>
      <c r="F22" s="29"/>
      <c r="G22" s="29">
        <f>SUM(G2:G21)</f>
        <v>210</v>
      </c>
      <c r="H22" s="32"/>
      <c r="I22" s="32"/>
      <c r="J22" s="32"/>
    </row>
    <row r="23" spans="1:11" ht="12.75" customHeight="1">
      <c r="A23" s="32"/>
      <c r="B23" s="32"/>
      <c r="C23" s="32"/>
      <c r="D23" s="32"/>
      <c r="E23" s="32"/>
      <c r="F23" s="32"/>
      <c r="G23" s="32"/>
      <c r="H23" s="32"/>
      <c r="I23" s="32"/>
      <c r="J23" s="32"/>
    </row>
    <row r="24" spans="1:11" ht="12.75" customHeight="1">
      <c r="A24" s="73" t="s">
        <v>201</v>
      </c>
      <c r="B24" s="73" t="s">
        <v>217</v>
      </c>
      <c r="C24" s="73" t="s">
        <v>218</v>
      </c>
      <c r="D24" s="73" t="s">
        <v>33</v>
      </c>
      <c r="E24" s="75">
        <v>40333</v>
      </c>
      <c r="F24" s="75">
        <v>40336</v>
      </c>
      <c r="G24" s="73">
        <v>3</v>
      </c>
      <c r="H24" s="73" t="s">
        <v>32</v>
      </c>
      <c r="I24" s="73" t="s">
        <v>12</v>
      </c>
      <c r="J24" s="73" t="s">
        <v>1315</v>
      </c>
    </row>
    <row r="25" spans="1:11" ht="12.75" customHeight="1">
      <c r="A25" s="73" t="s">
        <v>201</v>
      </c>
      <c r="B25" s="73" t="s">
        <v>217</v>
      </c>
      <c r="C25" s="73" t="s">
        <v>218</v>
      </c>
      <c r="D25" s="73" t="s">
        <v>33</v>
      </c>
      <c r="E25" s="75">
        <v>40373</v>
      </c>
      <c r="F25" s="75">
        <v>40380</v>
      </c>
      <c r="G25" s="73">
        <v>7</v>
      </c>
      <c r="H25" s="73" t="s">
        <v>32</v>
      </c>
      <c r="I25" s="73" t="s">
        <v>12</v>
      </c>
      <c r="J25" s="73" t="s">
        <v>1315</v>
      </c>
    </row>
    <row r="26" spans="1:11" ht="12.75" customHeight="1">
      <c r="A26" s="74" t="s">
        <v>201</v>
      </c>
      <c r="B26" s="74" t="s">
        <v>217</v>
      </c>
      <c r="C26" s="74" t="s">
        <v>218</v>
      </c>
      <c r="D26" s="74" t="s">
        <v>33</v>
      </c>
      <c r="E26" s="76">
        <v>40387</v>
      </c>
      <c r="F26" s="76">
        <v>40392</v>
      </c>
      <c r="G26" s="74">
        <v>5</v>
      </c>
      <c r="H26" s="74" t="s">
        <v>32</v>
      </c>
      <c r="I26" s="74" t="s">
        <v>1306</v>
      </c>
      <c r="J26" s="74" t="s">
        <v>1315</v>
      </c>
    </row>
    <row r="27" spans="1:11" ht="12.75" customHeight="1">
      <c r="A27" s="32"/>
      <c r="B27" s="63">
        <f>SUM(IF(FREQUENCY(MATCH(B24:B26,B24:B26,0),MATCH(B24:B26,B24:B26,0))&gt;0,1))</f>
        <v>1</v>
      </c>
      <c r="C27" s="63"/>
      <c r="D27" s="29">
        <f>COUNTA(D24:D26)</f>
        <v>3</v>
      </c>
      <c r="E27" s="29"/>
      <c r="F27" s="29"/>
      <c r="G27" s="29">
        <f>SUM(G24:G26)</f>
        <v>15</v>
      </c>
      <c r="H27" s="32"/>
      <c r="I27" s="56"/>
      <c r="J27" s="56"/>
    </row>
    <row r="28" spans="1:11" ht="12.75" customHeight="1">
      <c r="A28" s="32"/>
      <c r="B28" s="32"/>
      <c r="C28" s="32"/>
      <c r="D28" s="32"/>
      <c r="E28" s="32"/>
      <c r="F28" s="32"/>
      <c r="G28" s="32"/>
      <c r="H28" s="32"/>
      <c r="I28" s="56"/>
      <c r="J28" s="56"/>
    </row>
    <row r="29" spans="1:11" ht="12.75" customHeight="1">
      <c r="A29" s="73" t="s">
        <v>257</v>
      </c>
      <c r="B29" s="73" t="s">
        <v>264</v>
      </c>
      <c r="C29" s="73" t="s">
        <v>265</v>
      </c>
      <c r="D29" s="73" t="s">
        <v>33</v>
      </c>
      <c r="E29" s="75">
        <v>40400</v>
      </c>
      <c r="F29" s="75">
        <v>40402</v>
      </c>
      <c r="G29" s="73">
        <v>2</v>
      </c>
      <c r="H29" s="73" t="s">
        <v>32</v>
      </c>
      <c r="I29" s="73" t="s">
        <v>12</v>
      </c>
      <c r="J29" s="73" t="s">
        <v>1316</v>
      </c>
      <c r="K29" s="73"/>
    </row>
    <row r="30" spans="1:11" ht="12.75" customHeight="1">
      <c r="A30" s="73" t="s">
        <v>257</v>
      </c>
      <c r="B30" s="73" t="s">
        <v>264</v>
      </c>
      <c r="C30" s="73" t="s">
        <v>265</v>
      </c>
      <c r="D30" s="73" t="s">
        <v>33</v>
      </c>
      <c r="E30" s="75">
        <v>40414</v>
      </c>
      <c r="F30" s="75">
        <v>40415</v>
      </c>
      <c r="G30" s="73">
        <v>1</v>
      </c>
      <c r="H30" s="73" t="s">
        <v>32</v>
      </c>
      <c r="I30" s="73" t="s">
        <v>12</v>
      </c>
      <c r="J30" s="73" t="s">
        <v>1316</v>
      </c>
      <c r="K30" s="73"/>
    </row>
    <row r="31" spans="1:11" ht="12.75" customHeight="1">
      <c r="A31" s="73" t="s">
        <v>257</v>
      </c>
      <c r="B31" s="73" t="s">
        <v>266</v>
      </c>
      <c r="C31" s="73" t="s">
        <v>267</v>
      </c>
      <c r="D31" s="73" t="s">
        <v>33</v>
      </c>
      <c r="E31" s="75">
        <v>40414</v>
      </c>
      <c r="F31" s="75">
        <v>40420</v>
      </c>
      <c r="G31" s="73">
        <v>6</v>
      </c>
      <c r="H31" s="73" t="s">
        <v>32</v>
      </c>
      <c r="I31" s="73" t="s">
        <v>12</v>
      </c>
      <c r="J31" s="73" t="s">
        <v>1317</v>
      </c>
      <c r="K31" s="73"/>
    </row>
    <row r="32" spans="1:11" ht="12.75" customHeight="1">
      <c r="A32" s="73" t="s">
        <v>257</v>
      </c>
      <c r="B32" s="73" t="s">
        <v>274</v>
      </c>
      <c r="C32" s="73" t="s">
        <v>275</v>
      </c>
      <c r="D32" s="73" t="s">
        <v>33</v>
      </c>
      <c r="E32" s="75">
        <v>40374</v>
      </c>
      <c r="F32" s="75">
        <v>40375</v>
      </c>
      <c r="G32" s="73">
        <v>1</v>
      </c>
      <c r="H32" s="73" t="s">
        <v>32</v>
      </c>
      <c r="I32" s="73" t="s">
        <v>1318</v>
      </c>
      <c r="J32" s="73" t="s">
        <v>1319</v>
      </c>
      <c r="K32" s="73"/>
    </row>
    <row r="33" spans="1:11" ht="12.75" customHeight="1">
      <c r="A33" s="73" t="s">
        <v>257</v>
      </c>
      <c r="B33" s="73" t="s">
        <v>274</v>
      </c>
      <c r="C33" s="73" t="s">
        <v>275</v>
      </c>
      <c r="D33" s="73" t="s">
        <v>33</v>
      </c>
      <c r="E33" s="75">
        <v>40400</v>
      </c>
      <c r="F33" s="75">
        <v>40402</v>
      </c>
      <c r="G33" s="73">
        <v>2</v>
      </c>
      <c r="H33" s="73" t="s">
        <v>32</v>
      </c>
      <c r="I33" s="73" t="s">
        <v>1318</v>
      </c>
      <c r="J33" s="73" t="s">
        <v>1319</v>
      </c>
      <c r="K33" s="73"/>
    </row>
    <row r="34" spans="1:11" ht="12.75" customHeight="1">
      <c r="A34" s="73" t="s">
        <v>257</v>
      </c>
      <c r="B34" s="73" t="s">
        <v>276</v>
      </c>
      <c r="C34" s="73" t="s">
        <v>277</v>
      </c>
      <c r="D34" s="73" t="s">
        <v>33</v>
      </c>
      <c r="E34" s="75">
        <v>40400</v>
      </c>
      <c r="F34" s="75">
        <v>40401</v>
      </c>
      <c r="G34" s="73">
        <v>1</v>
      </c>
      <c r="H34" s="73" t="s">
        <v>32</v>
      </c>
      <c r="I34" s="73" t="s">
        <v>12</v>
      </c>
      <c r="J34" s="73" t="s">
        <v>1320</v>
      </c>
      <c r="K34" s="73"/>
    </row>
    <row r="35" spans="1:11" ht="12.75" customHeight="1">
      <c r="A35" s="73" t="s">
        <v>257</v>
      </c>
      <c r="B35" s="73" t="s">
        <v>276</v>
      </c>
      <c r="C35" s="73" t="s">
        <v>277</v>
      </c>
      <c r="D35" s="73" t="s">
        <v>33</v>
      </c>
      <c r="E35" s="75">
        <v>40414</v>
      </c>
      <c r="F35" s="75">
        <v>40415</v>
      </c>
      <c r="G35" s="73">
        <v>1</v>
      </c>
      <c r="H35" s="73" t="s">
        <v>32</v>
      </c>
      <c r="I35" s="73" t="s">
        <v>12</v>
      </c>
      <c r="J35" s="73" t="s">
        <v>1320</v>
      </c>
      <c r="K35" s="73"/>
    </row>
    <row r="36" spans="1:11" ht="12.75" customHeight="1">
      <c r="A36" s="73" t="s">
        <v>257</v>
      </c>
      <c r="B36" s="73" t="s">
        <v>276</v>
      </c>
      <c r="C36" s="73" t="s">
        <v>277</v>
      </c>
      <c r="D36" s="73" t="s">
        <v>33</v>
      </c>
      <c r="E36" s="75">
        <v>40423</v>
      </c>
      <c r="F36" s="75">
        <v>40429</v>
      </c>
      <c r="G36" s="73">
        <v>6</v>
      </c>
      <c r="H36" s="73" t="s">
        <v>32</v>
      </c>
      <c r="I36" s="73" t="s">
        <v>12</v>
      </c>
      <c r="J36" s="73" t="s">
        <v>1320</v>
      </c>
      <c r="K36" s="73"/>
    </row>
    <row r="37" spans="1:11" ht="12.75" customHeight="1">
      <c r="A37" s="73" t="s">
        <v>257</v>
      </c>
      <c r="B37" s="73" t="s">
        <v>282</v>
      </c>
      <c r="C37" s="73" t="s">
        <v>283</v>
      </c>
      <c r="D37" s="73" t="s">
        <v>33</v>
      </c>
      <c r="E37" s="75">
        <v>40394</v>
      </c>
      <c r="F37" s="75">
        <v>40395</v>
      </c>
      <c r="G37" s="73">
        <v>1</v>
      </c>
      <c r="H37" s="73" t="s">
        <v>32</v>
      </c>
      <c r="I37" s="73" t="s">
        <v>12</v>
      </c>
      <c r="J37" s="73" t="s">
        <v>24</v>
      </c>
      <c r="K37" s="73"/>
    </row>
    <row r="38" spans="1:11" ht="12.75" customHeight="1">
      <c r="A38" s="73" t="s">
        <v>257</v>
      </c>
      <c r="B38" s="73" t="s">
        <v>282</v>
      </c>
      <c r="C38" s="73" t="s">
        <v>283</v>
      </c>
      <c r="D38" s="73" t="s">
        <v>33</v>
      </c>
      <c r="E38" s="75">
        <v>40400</v>
      </c>
      <c r="F38" s="75">
        <v>40402</v>
      </c>
      <c r="G38" s="73">
        <v>2</v>
      </c>
      <c r="H38" s="73" t="s">
        <v>32</v>
      </c>
      <c r="I38" s="73" t="s">
        <v>12</v>
      </c>
      <c r="J38" s="73" t="s">
        <v>24</v>
      </c>
      <c r="K38" s="73"/>
    </row>
    <row r="39" spans="1:11" ht="12.75" customHeight="1">
      <c r="A39" s="74" t="s">
        <v>257</v>
      </c>
      <c r="B39" s="74" t="s">
        <v>282</v>
      </c>
      <c r="C39" s="74" t="s">
        <v>283</v>
      </c>
      <c r="D39" s="74" t="s">
        <v>33</v>
      </c>
      <c r="E39" s="76">
        <v>40414</v>
      </c>
      <c r="F39" s="76">
        <v>40417</v>
      </c>
      <c r="G39" s="74">
        <v>3</v>
      </c>
      <c r="H39" s="74" t="s">
        <v>32</v>
      </c>
      <c r="I39" s="74" t="s">
        <v>12</v>
      </c>
      <c r="J39" s="74" t="s">
        <v>24</v>
      </c>
      <c r="K39" s="73"/>
    </row>
    <row r="40" spans="1:11" ht="12.75" customHeight="1">
      <c r="A40" s="32"/>
      <c r="B40" s="63">
        <f>SUM(IF(FREQUENCY(MATCH(B29:B39,B29:B39,0),MATCH(B29:B39,B29:B39,0))&gt;0,1))</f>
        <v>5</v>
      </c>
      <c r="C40" s="33"/>
      <c r="D40" s="29">
        <f>COUNTA(D29:D39)</f>
        <v>11</v>
      </c>
      <c r="E40" s="29"/>
      <c r="F40" s="29"/>
      <c r="G40" s="29">
        <f>SUM(G29:G39)</f>
        <v>26</v>
      </c>
      <c r="H40" s="32"/>
      <c r="I40" s="32"/>
      <c r="J40" s="32"/>
    </row>
    <row r="41" spans="1:11" ht="12.75" customHeight="1">
      <c r="A41" s="32"/>
      <c r="B41" s="63"/>
      <c r="C41" s="33"/>
      <c r="D41" s="29"/>
      <c r="E41" s="29"/>
      <c r="F41" s="29"/>
      <c r="G41" s="29"/>
      <c r="H41" s="32"/>
      <c r="I41" s="32"/>
      <c r="J41" s="32"/>
    </row>
    <row r="42" spans="1:11" ht="12.75" customHeight="1">
      <c r="A42" s="73" t="s">
        <v>296</v>
      </c>
      <c r="B42" s="73" t="s">
        <v>301</v>
      </c>
      <c r="C42" s="73" t="s">
        <v>302</v>
      </c>
      <c r="D42" s="73" t="s">
        <v>33</v>
      </c>
      <c r="E42" s="75">
        <v>40415</v>
      </c>
      <c r="F42" s="75">
        <v>40420</v>
      </c>
      <c r="G42" s="73">
        <v>5</v>
      </c>
      <c r="H42" s="73" t="s">
        <v>32</v>
      </c>
      <c r="I42" s="73" t="s">
        <v>1304</v>
      </c>
      <c r="J42" s="73" t="s">
        <v>1321</v>
      </c>
      <c r="K42" s="73"/>
    </row>
    <row r="43" spans="1:11" ht="18" customHeight="1">
      <c r="A43" s="73" t="s">
        <v>296</v>
      </c>
      <c r="B43" s="73" t="s">
        <v>314</v>
      </c>
      <c r="C43" s="73" t="s">
        <v>315</v>
      </c>
      <c r="D43" s="73" t="s">
        <v>33</v>
      </c>
      <c r="E43" s="75">
        <v>40303</v>
      </c>
      <c r="F43" s="75">
        <v>40308</v>
      </c>
      <c r="G43" s="73">
        <v>5</v>
      </c>
      <c r="H43" s="73" t="s">
        <v>32</v>
      </c>
      <c r="I43" s="73" t="s">
        <v>1304</v>
      </c>
      <c r="J43" s="73" t="s">
        <v>1322</v>
      </c>
      <c r="K43" s="73"/>
    </row>
    <row r="44" spans="1:11" ht="18" customHeight="1">
      <c r="A44" s="74" t="s">
        <v>296</v>
      </c>
      <c r="B44" s="74" t="s">
        <v>314</v>
      </c>
      <c r="C44" s="74" t="s">
        <v>315</v>
      </c>
      <c r="D44" s="74" t="s">
        <v>33</v>
      </c>
      <c r="E44" s="76">
        <v>40415</v>
      </c>
      <c r="F44" s="76">
        <v>40420</v>
      </c>
      <c r="G44" s="74">
        <v>5</v>
      </c>
      <c r="H44" s="74" t="s">
        <v>32</v>
      </c>
      <c r="I44" s="74" t="s">
        <v>1304</v>
      </c>
      <c r="J44" s="74" t="s">
        <v>1322</v>
      </c>
      <c r="K44" s="73"/>
    </row>
    <row r="45" spans="1:11" ht="12.75" customHeight="1">
      <c r="A45" s="32"/>
      <c r="B45" s="63">
        <f>SUM(IF(FREQUENCY(MATCH(B42:B44,B42:B44,0),MATCH(B42:B44,B42:B44,0))&gt;0,1))</f>
        <v>2</v>
      </c>
      <c r="C45" s="33"/>
      <c r="D45" s="29">
        <f>COUNTA(D42:D44)</f>
        <v>3</v>
      </c>
      <c r="E45" s="29"/>
      <c r="F45" s="29"/>
      <c r="G45" s="29">
        <f>SUM(G42:G44)</f>
        <v>15</v>
      </c>
      <c r="H45" s="32"/>
      <c r="I45" s="32"/>
      <c r="J45" s="32"/>
    </row>
    <row r="46" spans="1:11" ht="12.75" customHeight="1">
      <c r="A46" s="32"/>
      <c r="B46" s="63"/>
      <c r="C46" s="33"/>
      <c r="D46" s="29"/>
      <c r="E46" s="29"/>
      <c r="F46" s="29"/>
      <c r="G46" s="29"/>
      <c r="H46" s="32"/>
      <c r="I46" s="32"/>
      <c r="J46" s="32"/>
    </row>
    <row r="47" spans="1:11" ht="12.75" customHeight="1">
      <c r="A47" s="73" t="s">
        <v>318</v>
      </c>
      <c r="B47" s="73" t="s">
        <v>319</v>
      </c>
      <c r="C47" s="73" t="s">
        <v>320</v>
      </c>
      <c r="D47" s="73" t="s">
        <v>33</v>
      </c>
      <c r="E47" s="75">
        <v>40240</v>
      </c>
      <c r="F47" s="75">
        <v>40247</v>
      </c>
      <c r="G47" s="73">
        <v>7</v>
      </c>
      <c r="H47" s="73" t="s">
        <v>32</v>
      </c>
      <c r="I47" s="73" t="s">
        <v>12</v>
      </c>
      <c r="J47" s="73" t="s">
        <v>1323</v>
      </c>
      <c r="K47" s="73"/>
    </row>
    <row r="48" spans="1:11" ht="18" customHeight="1">
      <c r="A48" s="73" t="s">
        <v>318</v>
      </c>
      <c r="B48" s="73" t="s">
        <v>319</v>
      </c>
      <c r="C48" s="73" t="s">
        <v>320</v>
      </c>
      <c r="D48" s="73" t="s">
        <v>33</v>
      </c>
      <c r="E48" s="75">
        <v>40282</v>
      </c>
      <c r="F48" s="75">
        <v>40289</v>
      </c>
      <c r="G48" s="73">
        <v>7</v>
      </c>
      <c r="H48" s="73" t="s">
        <v>32</v>
      </c>
      <c r="I48" s="73" t="s">
        <v>1324</v>
      </c>
      <c r="J48" s="73" t="s">
        <v>1323</v>
      </c>
      <c r="K48" s="73"/>
    </row>
    <row r="49" spans="1:11" ht="12.75" customHeight="1">
      <c r="A49" s="73" t="s">
        <v>318</v>
      </c>
      <c r="B49" s="73" t="s">
        <v>319</v>
      </c>
      <c r="C49" s="73" t="s">
        <v>320</v>
      </c>
      <c r="D49" s="73" t="s">
        <v>33</v>
      </c>
      <c r="E49" s="75">
        <v>40415</v>
      </c>
      <c r="F49" s="75">
        <v>40443</v>
      </c>
      <c r="G49" s="73">
        <v>28</v>
      </c>
      <c r="H49" s="73" t="s">
        <v>32</v>
      </c>
      <c r="I49" s="73" t="s">
        <v>1307</v>
      </c>
      <c r="J49" s="73" t="s">
        <v>1323</v>
      </c>
      <c r="K49" s="73"/>
    </row>
    <row r="50" spans="1:11" ht="12.75" customHeight="1">
      <c r="A50" s="74" t="s">
        <v>318</v>
      </c>
      <c r="B50" s="74" t="s">
        <v>319</v>
      </c>
      <c r="C50" s="74" t="s">
        <v>320</v>
      </c>
      <c r="D50" s="74" t="s">
        <v>33</v>
      </c>
      <c r="E50" s="76">
        <v>40499</v>
      </c>
      <c r="F50" s="76">
        <v>40541</v>
      </c>
      <c r="G50" s="74">
        <v>42</v>
      </c>
      <c r="H50" s="74" t="s">
        <v>32</v>
      </c>
      <c r="I50" s="74" t="s">
        <v>1318</v>
      </c>
      <c r="J50" s="74" t="s">
        <v>1323</v>
      </c>
      <c r="K50" s="73"/>
    </row>
    <row r="51" spans="1:11" ht="12.75" customHeight="1">
      <c r="A51" s="32"/>
      <c r="B51" s="63">
        <f>SUM(IF(FREQUENCY(MATCH(B47:B50,B47:B50,0),MATCH(B47:B50,B47:B50,0))&gt;0,1))</f>
        <v>1</v>
      </c>
      <c r="C51" s="33"/>
      <c r="D51" s="29">
        <f>COUNTA(D47:D50)</f>
        <v>4</v>
      </c>
      <c r="E51" s="29"/>
      <c r="F51" s="29"/>
      <c r="G51" s="29">
        <f>SUM(G47:G50)</f>
        <v>84</v>
      </c>
      <c r="H51" s="32"/>
      <c r="I51" s="32"/>
      <c r="J51" s="32"/>
    </row>
    <row r="52" spans="1:11" ht="12.75" customHeight="1">
      <c r="A52" s="32"/>
      <c r="B52" s="63"/>
      <c r="C52" s="33"/>
      <c r="D52" s="29"/>
      <c r="E52" s="29"/>
      <c r="F52" s="29"/>
      <c r="G52" s="29"/>
      <c r="H52" s="32"/>
      <c r="I52" s="32"/>
      <c r="J52" s="32"/>
    </row>
    <row r="53" spans="1:11" ht="12.75" customHeight="1">
      <c r="A53" s="73" t="s">
        <v>434</v>
      </c>
      <c r="B53" s="73" t="s">
        <v>435</v>
      </c>
      <c r="C53" s="73" t="s">
        <v>436</v>
      </c>
      <c r="D53" s="73" t="s">
        <v>33</v>
      </c>
      <c r="E53" s="75">
        <v>40381</v>
      </c>
      <c r="F53" s="75">
        <v>40400</v>
      </c>
      <c r="G53" s="73">
        <v>19</v>
      </c>
      <c r="H53" s="73" t="s">
        <v>32</v>
      </c>
      <c r="I53" s="73" t="s">
        <v>1304</v>
      </c>
      <c r="J53" s="73" t="s">
        <v>1325</v>
      </c>
      <c r="K53" s="73"/>
    </row>
    <row r="54" spans="1:11" ht="12.75" customHeight="1">
      <c r="A54" s="74" t="s">
        <v>434</v>
      </c>
      <c r="B54" s="74" t="s">
        <v>435</v>
      </c>
      <c r="C54" s="74" t="s">
        <v>436</v>
      </c>
      <c r="D54" s="74" t="s">
        <v>33</v>
      </c>
      <c r="E54" s="76">
        <v>40442</v>
      </c>
      <c r="F54" s="76">
        <v>40449</v>
      </c>
      <c r="G54" s="74">
        <v>7</v>
      </c>
      <c r="H54" s="74" t="s">
        <v>32</v>
      </c>
      <c r="I54" s="74" t="s">
        <v>12</v>
      </c>
      <c r="J54" s="74" t="s">
        <v>1325</v>
      </c>
      <c r="K54" s="73"/>
    </row>
    <row r="55" spans="1:11" ht="12.75" customHeight="1">
      <c r="A55" s="32"/>
      <c r="B55" s="63">
        <f>SUM(IF(FREQUENCY(MATCH(B53:B54,B53:B54,0),MATCH(B53:B54,B53:B54,0))&gt;0,1))</f>
        <v>1</v>
      </c>
      <c r="C55" s="33"/>
      <c r="D55" s="29">
        <f>COUNTA(D53:D54)</f>
        <v>2</v>
      </c>
      <c r="E55" s="29"/>
      <c r="F55" s="29"/>
      <c r="G55" s="29">
        <f>SUM(G53:G54)</f>
        <v>26</v>
      </c>
      <c r="H55" s="32"/>
      <c r="I55" s="32"/>
      <c r="J55" s="32"/>
    </row>
    <row r="56" spans="1:11" ht="12.75" customHeight="1">
      <c r="A56" s="32"/>
      <c r="B56" s="63"/>
      <c r="C56" s="33"/>
      <c r="D56" s="29"/>
      <c r="E56" s="29"/>
      <c r="F56" s="29"/>
      <c r="G56" s="29"/>
      <c r="H56" s="32"/>
      <c r="I56" s="32"/>
      <c r="J56" s="32"/>
    </row>
    <row r="57" spans="1:11" ht="18" customHeight="1">
      <c r="A57" s="73" t="s">
        <v>458</v>
      </c>
      <c r="B57" s="73" t="s">
        <v>459</v>
      </c>
      <c r="C57" s="73" t="s">
        <v>460</v>
      </c>
      <c r="D57" s="73" t="s">
        <v>33</v>
      </c>
      <c r="E57" s="75">
        <v>40179</v>
      </c>
      <c r="F57" s="75">
        <v>40182</v>
      </c>
      <c r="G57" s="73">
        <v>4</v>
      </c>
      <c r="H57" s="73" t="s">
        <v>32</v>
      </c>
      <c r="I57" s="73" t="s">
        <v>1306</v>
      </c>
      <c r="J57" s="73" t="s">
        <v>1326</v>
      </c>
      <c r="K57" s="73"/>
    </row>
    <row r="58" spans="1:11" ht="18" customHeight="1">
      <c r="A58" s="73" t="s">
        <v>458</v>
      </c>
      <c r="B58" s="73" t="s">
        <v>459</v>
      </c>
      <c r="C58" s="73" t="s">
        <v>460</v>
      </c>
      <c r="D58" s="73" t="s">
        <v>33</v>
      </c>
      <c r="E58" s="75">
        <v>40182</v>
      </c>
      <c r="F58" s="75">
        <v>40245</v>
      </c>
      <c r="G58" s="73">
        <v>63</v>
      </c>
      <c r="H58" s="73" t="s">
        <v>32</v>
      </c>
      <c r="I58" s="73" t="s">
        <v>1306</v>
      </c>
      <c r="J58" s="73" t="s">
        <v>1326</v>
      </c>
      <c r="K58" s="73"/>
    </row>
    <row r="59" spans="1:11" ht="18" customHeight="1">
      <c r="A59" s="73" t="s">
        <v>458</v>
      </c>
      <c r="B59" s="73" t="s">
        <v>459</v>
      </c>
      <c r="C59" s="73" t="s">
        <v>460</v>
      </c>
      <c r="D59" s="73" t="s">
        <v>33</v>
      </c>
      <c r="E59" s="75">
        <v>40294</v>
      </c>
      <c r="F59" s="75">
        <v>40336</v>
      </c>
      <c r="G59" s="73">
        <v>42</v>
      </c>
      <c r="H59" s="73" t="s">
        <v>32</v>
      </c>
      <c r="I59" s="73" t="s">
        <v>1304</v>
      </c>
      <c r="J59" s="73" t="s">
        <v>1326</v>
      </c>
      <c r="K59" s="73"/>
    </row>
    <row r="60" spans="1:11" ht="18" customHeight="1">
      <c r="A60" s="73" t="s">
        <v>458</v>
      </c>
      <c r="B60" s="73" t="s">
        <v>459</v>
      </c>
      <c r="C60" s="73" t="s">
        <v>460</v>
      </c>
      <c r="D60" s="73" t="s">
        <v>33</v>
      </c>
      <c r="E60" s="75">
        <v>40343</v>
      </c>
      <c r="F60" s="75">
        <v>40392</v>
      </c>
      <c r="G60" s="73">
        <v>49</v>
      </c>
      <c r="H60" s="73" t="s">
        <v>32</v>
      </c>
      <c r="I60" s="73" t="s">
        <v>1307</v>
      </c>
      <c r="J60" s="73" t="s">
        <v>1326</v>
      </c>
      <c r="K60" s="73"/>
    </row>
    <row r="61" spans="1:11" ht="18" customHeight="1">
      <c r="A61" s="73" t="s">
        <v>458</v>
      </c>
      <c r="B61" s="73" t="s">
        <v>459</v>
      </c>
      <c r="C61" s="73" t="s">
        <v>460</v>
      </c>
      <c r="D61" s="73" t="s">
        <v>33</v>
      </c>
      <c r="E61" s="75">
        <v>40399</v>
      </c>
      <c r="F61" s="75">
        <v>40441</v>
      </c>
      <c r="G61" s="73">
        <v>42</v>
      </c>
      <c r="H61" s="73" t="s">
        <v>32</v>
      </c>
      <c r="I61" s="73" t="s">
        <v>1310</v>
      </c>
      <c r="J61" s="73" t="s">
        <v>1326</v>
      </c>
      <c r="K61" s="73"/>
    </row>
    <row r="62" spans="1:11" ht="18" customHeight="1">
      <c r="A62" s="73" t="s">
        <v>458</v>
      </c>
      <c r="B62" s="73" t="s">
        <v>459</v>
      </c>
      <c r="C62" s="73" t="s">
        <v>460</v>
      </c>
      <c r="D62" s="73" t="s">
        <v>33</v>
      </c>
      <c r="E62" s="75">
        <v>40476</v>
      </c>
      <c r="F62" s="75">
        <v>40483</v>
      </c>
      <c r="G62" s="73">
        <v>7</v>
      </c>
      <c r="H62" s="73" t="s">
        <v>32</v>
      </c>
      <c r="I62" s="73" t="s">
        <v>1304</v>
      </c>
      <c r="J62" s="73" t="s">
        <v>1326</v>
      </c>
      <c r="K62" s="73"/>
    </row>
    <row r="63" spans="1:11" ht="18" customHeight="1">
      <c r="A63" s="73" t="s">
        <v>458</v>
      </c>
      <c r="B63" s="73" t="s">
        <v>459</v>
      </c>
      <c r="C63" s="73" t="s">
        <v>460</v>
      </c>
      <c r="D63" s="73" t="s">
        <v>33</v>
      </c>
      <c r="E63" s="75">
        <v>40497</v>
      </c>
      <c r="F63" s="75">
        <v>40525</v>
      </c>
      <c r="G63" s="73">
        <v>28</v>
      </c>
      <c r="H63" s="73" t="s">
        <v>32</v>
      </c>
      <c r="I63" s="73" t="s">
        <v>1327</v>
      </c>
      <c r="J63" s="73" t="s">
        <v>1326</v>
      </c>
      <c r="K63" s="73"/>
    </row>
    <row r="64" spans="1:11" ht="12.75" customHeight="1">
      <c r="A64" s="73" t="s">
        <v>458</v>
      </c>
      <c r="B64" s="73" t="s">
        <v>461</v>
      </c>
      <c r="C64" s="73" t="s">
        <v>462</v>
      </c>
      <c r="D64" s="73" t="s">
        <v>33</v>
      </c>
      <c r="E64" s="75">
        <v>40179</v>
      </c>
      <c r="F64" s="75">
        <v>40182</v>
      </c>
      <c r="G64" s="73">
        <v>4</v>
      </c>
      <c r="H64" s="73" t="s">
        <v>32</v>
      </c>
      <c r="I64" s="73" t="s">
        <v>12</v>
      </c>
      <c r="J64" s="73" t="s">
        <v>1328</v>
      </c>
      <c r="K64" s="73"/>
    </row>
    <row r="65" spans="1:11" ht="12.75" customHeight="1">
      <c r="A65" s="73" t="s">
        <v>458</v>
      </c>
      <c r="B65" s="73" t="s">
        <v>461</v>
      </c>
      <c r="C65" s="73" t="s">
        <v>462</v>
      </c>
      <c r="D65" s="73" t="s">
        <v>33</v>
      </c>
      <c r="E65" s="75">
        <v>40182</v>
      </c>
      <c r="F65" s="75">
        <v>40245</v>
      </c>
      <c r="G65" s="73">
        <v>63</v>
      </c>
      <c r="H65" s="73" t="s">
        <v>32</v>
      </c>
      <c r="I65" s="73" t="s">
        <v>12</v>
      </c>
      <c r="J65" s="73" t="s">
        <v>1328</v>
      </c>
      <c r="K65" s="73"/>
    </row>
    <row r="66" spans="1:11" ht="17.25" customHeight="1">
      <c r="A66" s="73" t="s">
        <v>458</v>
      </c>
      <c r="B66" s="73" t="s">
        <v>461</v>
      </c>
      <c r="C66" s="73" t="s">
        <v>462</v>
      </c>
      <c r="D66" s="73" t="s">
        <v>33</v>
      </c>
      <c r="E66" s="75">
        <v>40301</v>
      </c>
      <c r="F66" s="75">
        <v>40343</v>
      </c>
      <c r="G66" s="73">
        <v>42</v>
      </c>
      <c r="H66" s="73" t="s">
        <v>32</v>
      </c>
      <c r="I66" s="73" t="s">
        <v>1324</v>
      </c>
      <c r="J66" s="73" t="s">
        <v>1328</v>
      </c>
      <c r="K66" s="73"/>
    </row>
    <row r="67" spans="1:11" ht="12.75" customHeight="1">
      <c r="A67" s="73" t="s">
        <v>458</v>
      </c>
      <c r="B67" s="73" t="s">
        <v>461</v>
      </c>
      <c r="C67" s="73" t="s">
        <v>462</v>
      </c>
      <c r="D67" s="73" t="s">
        <v>33</v>
      </c>
      <c r="E67" s="75">
        <v>40365</v>
      </c>
      <c r="F67" s="75">
        <v>40371</v>
      </c>
      <c r="G67" s="73">
        <v>6</v>
      </c>
      <c r="H67" s="73" t="s">
        <v>32</v>
      </c>
      <c r="I67" s="73" t="s">
        <v>1304</v>
      </c>
      <c r="J67" s="73" t="s">
        <v>1328</v>
      </c>
      <c r="K67" s="73"/>
    </row>
    <row r="68" spans="1:11" ht="12.75" customHeight="1">
      <c r="A68" s="73" t="s">
        <v>458</v>
      </c>
      <c r="B68" s="73" t="s">
        <v>461</v>
      </c>
      <c r="C68" s="73" t="s">
        <v>462</v>
      </c>
      <c r="D68" s="73" t="s">
        <v>33</v>
      </c>
      <c r="E68" s="75">
        <v>40385</v>
      </c>
      <c r="F68" s="75">
        <v>40392</v>
      </c>
      <c r="G68" s="73">
        <v>7</v>
      </c>
      <c r="H68" s="73" t="s">
        <v>32</v>
      </c>
      <c r="I68" s="73" t="s">
        <v>1307</v>
      </c>
      <c r="J68" s="73" t="s">
        <v>1328</v>
      </c>
      <c r="K68" s="73"/>
    </row>
    <row r="69" spans="1:11" ht="12.75" customHeight="1">
      <c r="A69" s="73" t="s">
        <v>458</v>
      </c>
      <c r="B69" s="73" t="s">
        <v>461</v>
      </c>
      <c r="C69" s="73" t="s">
        <v>462</v>
      </c>
      <c r="D69" s="73" t="s">
        <v>33</v>
      </c>
      <c r="E69" s="75">
        <v>40399</v>
      </c>
      <c r="F69" s="75">
        <v>40413</v>
      </c>
      <c r="G69" s="73">
        <v>14</v>
      </c>
      <c r="H69" s="73" t="s">
        <v>32</v>
      </c>
      <c r="I69" s="73" t="s">
        <v>1307</v>
      </c>
      <c r="J69" s="73" t="s">
        <v>1328</v>
      </c>
      <c r="K69" s="73"/>
    </row>
    <row r="70" spans="1:11" ht="12.75" customHeight="1">
      <c r="A70" s="73" t="s">
        <v>458</v>
      </c>
      <c r="B70" s="73" t="s">
        <v>461</v>
      </c>
      <c r="C70" s="73" t="s">
        <v>462</v>
      </c>
      <c r="D70" s="73" t="s">
        <v>33</v>
      </c>
      <c r="E70" s="75">
        <v>40420</v>
      </c>
      <c r="F70" s="75">
        <v>40428</v>
      </c>
      <c r="G70" s="73">
        <v>8</v>
      </c>
      <c r="H70" s="73" t="s">
        <v>32</v>
      </c>
      <c r="I70" s="73" t="s">
        <v>1306</v>
      </c>
      <c r="J70" s="73" t="s">
        <v>1328</v>
      </c>
      <c r="K70" s="73"/>
    </row>
    <row r="71" spans="1:11" ht="12.75" customHeight="1">
      <c r="A71" s="73" t="s">
        <v>458</v>
      </c>
      <c r="B71" s="73" t="s">
        <v>461</v>
      </c>
      <c r="C71" s="73" t="s">
        <v>462</v>
      </c>
      <c r="D71" s="73" t="s">
        <v>33</v>
      </c>
      <c r="E71" s="75">
        <v>40497</v>
      </c>
      <c r="F71" s="75">
        <v>40504</v>
      </c>
      <c r="G71" s="73">
        <v>7</v>
      </c>
      <c r="H71" s="73" t="s">
        <v>32</v>
      </c>
      <c r="I71" s="73" t="s">
        <v>1304</v>
      </c>
      <c r="J71" s="73" t="s">
        <v>1328</v>
      </c>
      <c r="K71" s="73"/>
    </row>
    <row r="72" spans="1:11" ht="12.75" customHeight="1">
      <c r="A72" s="73" t="s">
        <v>458</v>
      </c>
      <c r="B72" s="73" t="s">
        <v>463</v>
      </c>
      <c r="C72" s="73" t="s">
        <v>464</v>
      </c>
      <c r="D72" s="73" t="s">
        <v>33</v>
      </c>
      <c r="E72" s="75">
        <v>40179</v>
      </c>
      <c r="F72" s="75">
        <v>40182</v>
      </c>
      <c r="G72" s="73">
        <v>4</v>
      </c>
      <c r="H72" s="73" t="s">
        <v>32</v>
      </c>
      <c r="I72" s="73" t="s">
        <v>12</v>
      </c>
      <c r="J72" s="73" t="s">
        <v>1329</v>
      </c>
      <c r="K72" s="73"/>
    </row>
    <row r="73" spans="1:11" ht="12.75" customHeight="1">
      <c r="A73" s="73" t="s">
        <v>458</v>
      </c>
      <c r="B73" s="73" t="s">
        <v>463</v>
      </c>
      <c r="C73" s="73" t="s">
        <v>464</v>
      </c>
      <c r="D73" s="73" t="s">
        <v>33</v>
      </c>
      <c r="E73" s="75">
        <v>40182</v>
      </c>
      <c r="F73" s="75">
        <v>40203</v>
      </c>
      <c r="G73" s="73">
        <v>21</v>
      </c>
      <c r="H73" s="73" t="s">
        <v>32</v>
      </c>
      <c r="I73" s="73" t="s">
        <v>12</v>
      </c>
      <c r="J73" s="73" t="s">
        <v>1329</v>
      </c>
      <c r="K73" s="73"/>
    </row>
    <row r="74" spans="1:11" ht="12.75" customHeight="1">
      <c r="A74" s="73" t="s">
        <v>458</v>
      </c>
      <c r="B74" s="73" t="s">
        <v>473</v>
      </c>
      <c r="C74" s="73" t="s">
        <v>474</v>
      </c>
      <c r="D74" s="73" t="s">
        <v>33</v>
      </c>
      <c r="E74" s="75">
        <v>40357</v>
      </c>
      <c r="F74" s="75">
        <v>40365</v>
      </c>
      <c r="G74" s="73">
        <v>8</v>
      </c>
      <c r="H74" s="73" t="s">
        <v>32</v>
      </c>
      <c r="I74" s="73" t="s">
        <v>1304</v>
      </c>
      <c r="J74" s="73" t="s">
        <v>24</v>
      </c>
      <c r="K74" s="73"/>
    </row>
    <row r="75" spans="1:11" ht="12.75" customHeight="1">
      <c r="A75" s="73" t="s">
        <v>458</v>
      </c>
      <c r="B75" s="73" t="s">
        <v>477</v>
      </c>
      <c r="C75" s="73" t="s">
        <v>478</v>
      </c>
      <c r="D75" s="73" t="s">
        <v>33</v>
      </c>
      <c r="E75" s="75">
        <v>40179</v>
      </c>
      <c r="F75" s="75">
        <v>40182</v>
      </c>
      <c r="G75" s="73">
        <v>4</v>
      </c>
      <c r="H75" s="73" t="s">
        <v>32</v>
      </c>
      <c r="I75" s="73" t="s">
        <v>12</v>
      </c>
      <c r="J75" s="73" t="s">
        <v>1330</v>
      </c>
      <c r="K75" s="73"/>
    </row>
    <row r="76" spans="1:11" ht="12.75" customHeight="1">
      <c r="A76" s="73" t="s">
        <v>458</v>
      </c>
      <c r="B76" s="73" t="s">
        <v>477</v>
      </c>
      <c r="C76" s="73" t="s">
        <v>478</v>
      </c>
      <c r="D76" s="73" t="s">
        <v>33</v>
      </c>
      <c r="E76" s="75">
        <v>40182</v>
      </c>
      <c r="F76" s="75">
        <v>40217</v>
      </c>
      <c r="G76" s="73">
        <v>35</v>
      </c>
      <c r="H76" s="73" t="s">
        <v>32</v>
      </c>
      <c r="I76" s="73" t="s">
        <v>12</v>
      </c>
      <c r="J76" s="73" t="s">
        <v>1330</v>
      </c>
      <c r="K76" s="73"/>
    </row>
    <row r="77" spans="1:11" ht="12.75" customHeight="1">
      <c r="A77" s="73" t="s">
        <v>458</v>
      </c>
      <c r="B77" s="73" t="s">
        <v>477</v>
      </c>
      <c r="C77" s="73" t="s">
        <v>478</v>
      </c>
      <c r="D77" s="73" t="s">
        <v>33</v>
      </c>
      <c r="E77" s="75">
        <v>40224</v>
      </c>
      <c r="F77" s="75">
        <v>40252</v>
      </c>
      <c r="G77" s="73">
        <v>28</v>
      </c>
      <c r="H77" s="73" t="s">
        <v>32</v>
      </c>
      <c r="I77" s="73" t="s">
        <v>12</v>
      </c>
      <c r="J77" s="73" t="s">
        <v>1330</v>
      </c>
      <c r="K77" s="73"/>
    </row>
    <row r="78" spans="1:11" ht="12.75" customHeight="1">
      <c r="A78" s="73" t="s">
        <v>458</v>
      </c>
      <c r="B78" s="73" t="s">
        <v>477</v>
      </c>
      <c r="C78" s="73" t="s">
        <v>478</v>
      </c>
      <c r="D78" s="73" t="s">
        <v>33</v>
      </c>
      <c r="E78" s="75">
        <v>40294</v>
      </c>
      <c r="F78" s="75">
        <v>40330</v>
      </c>
      <c r="G78" s="73">
        <v>36</v>
      </c>
      <c r="H78" s="73" t="s">
        <v>32</v>
      </c>
      <c r="I78" s="73" t="s">
        <v>1304</v>
      </c>
      <c r="J78" s="73" t="s">
        <v>1330</v>
      </c>
      <c r="K78" s="73"/>
    </row>
    <row r="79" spans="1:11" ht="12.75" customHeight="1">
      <c r="A79" s="73" t="s">
        <v>458</v>
      </c>
      <c r="B79" s="73" t="s">
        <v>477</v>
      </c>
      <c r="C79" s="73" t="s">
        <v>478</v>
      </c>
      <c r="D79" s="73" t="s">
        <v>33</v>
      </c>
      <c r="E79" s="75">
        <v>40357</v>
      </c>
      <c r="F79" s="75">
        <v>40371</v>
      </c>
      <c r="G79" s="73">
        <v>14</v>
      </c>
      <c r="H79" s="73" t="s">
        <v>32</v>
      </c>
      <c r="I79" s="73" t="s">
        <v>1304</v>
      </c>
      <c r="J79" s="73" t="s">
        <v>1330</v>
      </c>
      <c r="K79" s="73"/>
    </row>
    <row r="80" spans="1:11" ht="12.75" customHeight="1">
      <c r="A80" s="73" t="s">
        <v>458</v>
      </c>
      <c r="B80" s="73" t="s">
        <v>477</v>
      </c>
      <c r="C80" s="73" t="s">
        <v>478</v>
      </c>
      <c r="D80" s="73" t="s">
        <v>33</v>
      </c>
      <c r="E80" s="75">
        <v>40378</v>
      </c>
      <c r="F80" s="75">
        <v>40392</v>
      </c>
      <c r="G80" s="73">
        <v>14</v>
      </c>
      <c r="H80" s="73" t="s">
        <v>32</v>
      </c>
      <c r="I80" s="73" t="s">
        <v>12</v>
      </c>
      <c r="J80" s="73" t="s">
        <v>1330</v>
      </c>
      <c r="K80" s="73"/>
    </row>
    <row r="81" spans="1:11" ht="12.75" customHeight="1">
      <c r="A81" s="73" t="s">
        <v>458</v>
      </c>
      <c r="B81" s="73" t="s">
        <v>477</v>
      </c>
      <c r="C81" s="73" t="s">
        <v>478</v>
      </c>
      <c r="D81" s="73" t="s">
        <v>33</v>
      </c>
      <c r="E81" s="75">
        <v>40420</v>
      </c>
      <c r="F81" s="75">
        <v>40428</v>
      </c>
      <c r="G81" s="73">
        <v>8</v>
      </c>
      <c r="H81" s="73" t="s">
        <v>32</v>
      </c>
      <c r="I81" s="73" t="s">
        <v>1304</v>
      </c>
      <c r="J81" s="73" t="s">
        <v>1330</v>
      </c>
      <c r="K81" s="73"/>
    </row>
    <row r="82" spans="1:11" ht="12.75" customHeight="1">
      <c r="A82" s="73" t="s">
        <v>458</v>
      </c>
      <c r="B82" s="73" t="s">
        <v>477</v>
      </c>
      <c r="C82" s="73" t="s">
        <v>478</v>
      </c>
      <c r="D82" s="73" t="s">
        <v>33</v>
      </c>
      <c r="E82" s="75">
        <v>40497</v>
      </c>
      <c r="F82" s="75">
        <v>40504</v>
      </c>
      <c r="G82" s="73">
        <v>7</v>
      </c>
      <c r="H82" s="73" t="s">
        <v>32</v>
      </c>
      <c r="I82" s="73" t="s">
        <v>1304</v>
      </c>
      <c r="J82" s="73" t="s">
        <v>1330</v>
      </c>
      <c r="K82" s="73"/>
    </row>
    <row r="83" spans="1:11" ht="18" customHeight="1">
      <c r="A83" s="73" t="s">
        <v>458</v>
      </c>
      <c r="B83" s="73" t="s">
        <v>491</v>
      </c>
      <c r="C83" s="73" t="s">
        <v>492</v>
      </c>
      <c r="D83" s="73" t="s">
        <v>33</v>
      </c>
      <c r="E83" s="75">
        <v>40179</v>
      </c>
      <c r="F83" s="75">
        <v>40182</v>
      </c>
      <c r="G83" s="73">
        <v>4</v>
      </c>
      <c r="H83" s="73" t="s">
        <v>32</v>
      </c>
      <c r="I83" s="73" t="s">
        <v>1318</v>
      </c>
      <c r="J83" s="73" t="s">
        <v>1331</v>
      </c>
      <c r="K83" s="73"/>
    </row>
    <row r="84" spans="1:11" ht="18" customHeight="1">
      <c r="A84" s="73" t="s">
        <v>458</v>
      </c>
      <c r="B84" s="73" t="s">
        <v>491</v>
      </c>
      <c r="C84" s="73" t="s">
        <v>492</v>
      </c>
      <c r="D84" s="73" t="s">
        <v>33</v>
      </c>
      <c r="E84" s="75">
        <v>40182</v>
      </c>
      <c r="F84" s="75">
        <v>40210</v>
      </c>
      <c r="G84" s="73">
        <v>28</v>
      </c>
      <c r="H84" s="73" t="s">
        <v>32</v>
      </c>
      <c r="I84" s="73" t="s">
        <v>12</v>
      </c>
      <c r="J84" s="73" t="s">
        <v>1331</v>
      </c>
      <c r="K84" s="73"/>
    </row>
    <row r="85" spans="1:11" ht="18" customHeight="1">
      <c r="A85" s="74" t="s">
        <v>458</v>
      </c>
      <c r="B85" s="74" t="s">
        <v>491</v>
      </c>
      <c r="C85" s="74" t="s">
        <v>492</v>
      </c>
      <c r="D85" s="74" t="s">
        <v>33</v>
      </c>
      <c r="E85" s="76">
        <v>40231</v>
      </c>
      <c r="F85" s="76">
        <v>40238</v>
      </c>
      <c r="G85" s="74">
        <v>7</v>
      </c>
      <c r="H85" s="74" t="s">
        <v>32</v>
      </c>
      <c r="I85" s="74" t="s">
        <v>12</v>
      </c>
      <c r="J85" s="74" t="s">
        <v>1331</v>
      </c>
      <c r="K85" s="73"/>
    </row>
    <row r="86" spans="1:11" ht="12.75" customHeight="1">
      <c r="A86" s="32"/>
      <c r="B86" s="63">
        <f>SUM(IF(FREQUENCY(MATCH(B57:B85,B57:B85,0),MATCH(B57:B85,B57:B85,0))&gt;0,1))</f>
        <v>6</v>
      </c>
      <c r="C86" s="33"/>
      <c r="D86" s="29">
        <f>COUNTA(D57:D85)</f>
        <v>29</v>
      </c>
      <c r="E86" s="29"/>
      <c r="F86" s="29"/>
      <c r="G86" s="29">
        <f>SUM(G57:G85)</f>
        <v>604</v>
      </c>
      <c r="H86" s="32"/>
      <c r="I86" s="32"/>
      <c r="J86" s="32"/>
    </row>
    <row r="87" spans="1:11" ht="12.75" customHeight="1">
      <c r="A87" s="32"/>
      <c r="B87" s="63"/>
      <c r="C87" s="33"/>
      <c r="D87" s="29"/>
      <c r="E87" s="29"/>
      <c r="F87" s="29"/>
      <c r="G87" s="29"/>
      <c r="H87" s="32"/>
      <c r="I87" s="32"/>
      <c r="J87" s="32"/>
    </row>
    <row r="88" spans="1:11" ht="12.75" customHeight="1">
      <c r="A88" s="74" t="s">
        <v>514</v>
      </c>
      <c r="B88" s="74" t="s">
        <v>517</v>
      </c>
      <c r="C88" s="74" t="s">
        <v>518</v>
      </c>
      <c r="D88" s="74" t="s">
        <v>33</v>
      </c>
      <c r="E88" s="76">
        <v>40239</v>
      </c>
      <c r="F88" s="76">
        <v>40266</v>
      </c>
      <c r="G88" s="74">
        <v>27</v>
      </c>
      <c r="H88" s="74" t="s">
        <v>32</v>
      </c>
      <c r="I88" s="74" t="s">
        <v>12</v>
      </c>
      <c r="J88" s="74" t="s">
        <v>1332</v>
      </c>
      <c r="K88" s="73"/>
    </row>
    <row r="89" spans="1:11" ht="12.75" customHeight="1">
      <c r="A89" s="32"/>
      <c r="B89" s="63">
        <f>SUM(IF(FREQUENCY(MATCH(B88:B88,B88:B88,0),MATCH(B88:B88,B88:B88,0))&gt;0,1))</f>
        <v>1</v>
      </c>
      <c r="C89" s="33"/>
      <c r="D89" s="29">
        <f>COUNTA(D88:D88)</f>
        <v>1</v>
      </c>
      <c r="E89" s="29"/>
      <c r="F89" s="29"/>
      <c r="G89" s="29">
        <f>SUM(G88:G88)</f>
        <v>27</v>
      </c>
      <c r="H89" s="32"/>
      <c r="I89" s="32"/>
      <c r="J89" s="32"/>
    </row>
    <row r="90" spans="1:11" ht="12.75" customHeight="1">
      <c r="A90" s="32"/>
      <c r="B90" s="63"/>
      <c r="C90" s="33"/>
      <c r="D90" s="29"/>
      <c r="E90" s="29"/>
      <c r="F90" s="29"/>
      <c r="G90" s="29"/>
      <c r="H90" s="32"/>
      <c r="I90" s="32"/>
      <c r="J90" s="32"/>
    </row>
    <row r="91" spans="1:11" ht="12.75" customHeight="1">
      <c r="A91" s="73" t="s">
        <v>527</v>
      </c>
      <c r="B91" s="169" t="s">
        <v>530</v>
      </c>
      <c r="C91" s="169" t="s">
        <v>1333</v>
      </c>
      <c r="D91" s="169" t="s">
        <v>33</v>
      </c>
      <c r="E91" s="193">
        <v>40351</v>
      </c>
      <c r="F91" s="193">
        <v>40357</v>
      </c>
      <c r="G91" s="169">
        <v>6</v>
      </c>
      <c r="H91" s="73" t="s">
        <v>32</v>
      </c>
      <c r="I91" s="73" t="s">
        <v>1304</v>
      </c>
      <c r="J91" s="73" t="s">
        <v>24</v>
      </c>
      <c r="K91" s="73"/>
    </row>
    <row r="92" spans="1:11" ht="12.75" customHeight="1">
      <c r="A92" s="73" t="s">
        <v>527</v>
      </c>
      <c r="B92" s="73" t="s">
        <v>532</v>
      </c>
      <c r="C92" s="73" t="s">
        <v>533</v>
      </c>
      <c r="D92" s="73" t="s">
        <v>33</v>
      </c>
      <c r="E92" s="75">
        <v>40359</v>
      </c>
      <c r="F92" s="75">
        <v>40365</v>
      </c>
      <c r="G92" s="73">
        <v>6</v>
      </c>
      <c r="H92" s="73" t="s">
        <v>32</v>
      </c>
      <c r="I92" s="73" t="s">
        <v>1304</v>
      </c>
      <c r="J92" s="73" t="s">
        <v>24</v>
      </c>
      <c r="K92" s="73"/>
    </row>
    <row r="93" spans="1:11" ht="12.75" customHeight="1">
      <c r="A93" s="73" t="s">
        <v>527</v>
      </c>
      <c r="B93" s="73" t="s">
        <v>538</v>
      </c>
      <c r="C93" s="73" t="s">
        <v>539</v>
      </c>
      <c r="D93" s="73" t="s">
        <v>33</v>
      </c>
      <c r="E93" s="75">
        <v>40351</v>
      </c>
      <c r="F93" s="75">
        <v>40357</v>
      </c>
      <c r="G93" s="73">
        <v>6</v>
      </c>
      <c r="H93" s="73" t="s">
        <v>32</v>
      </c>
      <c r="I93" s="73" t="s">
        <v>1304</v>
      </c>
      <c r="J93" s="73" t="s">
        <v>24</v>
      </c>
      <c r="K93" s="73"/>
    </row>
    <row r="94" spans="1:11" ht="12.75" customHeight="1">
      <c r="A94" s="74" t="s">
        <v>527</v>
      </c>
      <c r="B94" s="74" t="s">
        <v>538</v>
      </c>
      <c r="C94" s="74" t="s">
        <v>539</v>
      </c>
      <c r="D94" s="74" t="s">
        <v>33</v>
      </c>
      <c r="E94" s="76">
        <v>40375</v>
      </c>
      <c r="F94" s="76">
        <v>40385</v>
      </c>
      <c r="G94" s="74">
        <v>10</v>
      </c>
      <c r="H94" s="74" t="s">
        <v>32</v>
      </c>
      <c r="I94" s="74" t="s">
        <v>12</v>
      </c>
      <c r="J94" s="74" t="s">
        <v>24</v>
      </c>
      <c r="K94" s="73"/>
    </row>
    <row r="95" spans="1:11" ht="12.75" customHeight="1">
      <c r="A95" s="32"/>
      <c r="B95" s="63">
        <f>SUM(IF(FREQUENCY(MATCH(B91:B94,B91:B94,0),MATCH(B91:B94,B91:B94,0))&gt;0,1))</f>
        <v>3</v>
      </c>
      <c r="C95" s="33"/>
      <c r="D95" s="29">
        <f>COUNTA(D91:D94)</f>
        <v>4</v>
      </c>
      <c r="E95" s="29"/>
      <c r="F95" s="29"/>
      <c r="G95" s="29">
        <f>SUM(G91:G94)</f>
        <v>28</v>
      </c>
      <c r="H95" s="32"/>
      <c r="I95" s="32"/>
      <c r="J95" s="32"/>
    </row>
    <row r="96" spans="1:11" ht="12.75" customHeight="1">
      <c r="A96" s="32"/>
      <c r="B96" s="63"/>
      <c r="C96" s="33"/>
      <c r="D96" s="29"/>
      <c r="E96" s="29"/>
      <c r="F96" s="29"/>
      <c r="G96" s="29"/>
      <c r="H96" s="32"/>
      <c r="I96" s="32"/>
      <c r="J96" s="32"/>
    </row>
    <row r="97" spans="1:11" ht="12.75" customHeight="1">
      <c r="A97" s="73" t="s">
        <v>542</v>
      </c>
      <c r="B97" s="73" t="s">
        <v>543</v>
      </c>
      <c r="C97" s="73" t="s">
        <v>544</v>
      </c>
      <c r="D97" s="73" t="s">
        <v>33</v>
      </c>
      <c r="E97" s="75">
        <v>40247</v>
      </c>
      <c r="F97" s="75">
        <v>40254</v>
      </c>
      <c r="G97" s="73">
        <v>7</v>
      </c>
      <c r="H97" s="73" t="s">
        <v>32</v>
      </c>
      <c r="I97" s="73" t="s">
        <v>12</v>
      </c>
      <c r="J97" s="73" t="s">
        <v>1329</v>
      </c>
      <c r="K97" s="73"/>
    </row>
    <row r="98" spans="1:11" ht="12.75" customHeight="1">
      <c r="A98" s="74" t="s">
        <v>542</v>
      </c>
      <c r="B98" s="74" t="s">
        <v>543</v>
      </c>
      <c r="C98" s="74" t="s">
        <v>544</v>
      </c>
      <c r="D98" s="74" t="s">
        <v>33</v>
      </c>
      <c r="E98" s="76">
        <v>40415</v>
      </c>
      <c r="F98" s="76">
        <v>40422</v>
      </c>
      <c r="G98" s="74">
        <v>7</v>
      </c>
      <c r="H98" s="74" t="s">
        <v>32</v>
      </c>
      <c r="I98" s="74" t="s">
        <v>1304</v>
      </c>
      <c r="J98" s="74" t="s">
        <v>1329</v>
      </c>
      <c r="K98" s="73"/>
    </row>
    <row r="99" spans="1:11" ht="12.75" customHeight="1">
      <c r="A99" s="32"/>
      <c r="B99" s="63">
        <f>SUM(IF(FREQUENCY(MATCH(B97:B98,B97:B98,0),MATCH(B97:B98,B97:B98,0))&gt;0,1))</f>
        <v>1</v>
      </c>
      <c r="C99" s="33"/>
      <c r="D99" s="29">
        <f>COUNTA(D97:D98)</f>
        <v>2</v>
      </c>
      <c r="E99" s="29"/>
      <c r="F99" s="29"/>
      <c r="G99" s="29">
        <f>SUM(G97:G98)</f>
        <v>14</v>
      </c>
      <c r="H99" s="32"/>
      <c r="I99" s="32"/>
      <c r="J99" s="32"/>
    </row>
    <row r="100" spans="1:11" ht="12.75" customHeight="1">
      <c r="A100" s="32"/>
      <c r="B100" s="63"/>
      <c r="C100" s="33"/>
      <c r="D100" s="29"/>
      <c r="E100" s="29"/>
      <c r="F100" s="29"/>
      <c r="G100" s="29"/>
      <c r="H100" s="32"/>
      <c r="I100" s="32"/>
      <c r="J100" s="32"/>
    </row>
    <row r="101" spans="1:11" ht="18" customHeight="1">
      <c r="A101" s="73" t="s">
        <v>545</v>
      </c>
      <c r="B101" s="73" t="s">
        <v>548</v>
      </c>
      <c r="C101" s="73" t="s">
        <v>549</v>
      </c>
      <c r="D101" s="73" t="s">
        <v>33</v>
      </c>
      <c r="E101" s="75">
        <v>40401</v>
      </c>
      <c r="F101" s="75">
        <v>40406</v>
      </c>
      <c r="G101" s="73">
        <v>5</v>
      </c>
      <c r="H101" s="73" t="s">
        <v>32</v>
      </c>
      <c r="I101" s="73" t="s">
        <v>1327</v>
      </c>
      <c r="J101" s="73" t="s">
        <v>1334</v>
      </c>
      <c r="K101" s="73"/>
    </row>
    <row r="102" spans="1:11" ht="18" customHeight="1">
      <c r="A102" s="73" t="s">
        <v>545</v>
      </c>
      <c r="B102" s="73" t="s">
        <v>550</v>
      </c>
      <c r="C102" s="73" t="s">
        <v>551</v>
      </c>
      <c r="D102" s="73" t="s">
        <v>33</v>
      </c>
      <c r="E102" s="75">
        <v>40343</v>
      </c>
      <c r="F102" s="75">
        <v>40345</v>
      </c>
      <c r="G102" s="73">
        <v>2</v>
      </c>
      <c r="H102" s="73" t="s">
        <v>32</v>
      </c>
      <c r="I102" s="73" t="s">
        <v>1306</v>
      </c>
      <c r="J102" s="73" t="s">
        <v>1335</v>
      </c>
      <c r="K102" s="73"/>
    </row>
    <row r="103" spans="1:11" ht="18" customHeight="1">
      <c r="A103" s="73" t="s">
        <v>545</v>
      </c>
      <c r="B103" s="73" t="s">
        <v>550</v>
      </c>
      <c r="C103" s="73" t="s">
        <v>551</v>
      </c>
      <c r="D103" s="73" t="s">
        <v>33</v>
      </c>
      <c r="E103" s="75">
        <v>40469</v>
      </c>
      <c r="F103" s="75">
        <v>40476</v>
      </c>
      <c r="G103" s="73">
        <v>7</v>
      </c>
      <c r="H103" s="73" t="s">
        <v>32</v>
      </c>
      <c r="I103" s="73" t="s">
        <v>1304</v>
      </c>
      <c r="J103" s="73" t="s">
        <v>1335</v>
      </c>
      <c r="K103" s="73"/>
    </row>
    <row r="104" spans="1:11" ht="18" customHeight="1">
      <c r="A104" s="73" t="s">
        <v>545</v>
      </c>
      <c r="B104" s="73" t="s">
        <v>550</v>
      </c>
      <c r="C104" s="73" t="s">
        <v>551</v>
      </c>
      <c r="D104" s="73" t="s">
        <v>33</v>
      </c>
      <c r="E104" s="75">
        <v>40490</v>
      </c>
      <c r="F104" s="75">
        <v>40497</v>
      </c>
      <c r="G104" s="73">
        <v>7</v>
      </c>
      <c r="H104" s="73" t="s">
        <v>32</v>
      </c>
      <c r="I104" s="73" t="s">
        <v>1304</v>
      </c>
      <c r="J104" s="73" t="s">
        <v>1335</v>
      </c>
      <c r="K104" s="73"/>
    </row>
    <row r="105" spans="1:11" ht="18" customHeight="1">
      <c r="A105" s="73" t="s">
        <v>545</v>
      </c>
      <c r="B105" s="73" t="s">
        <v>554</v>
      </c>
      <c r="C105" s="73" t="s">
        <v>555</v>
      </c>
      <c r="D105" s="73" t="s">
        <v>33</v>
      </c>
      <c r="E105" s="75">
        <v>40322</v>
      </c>
      <c r="F105" s="75">
        <v>40324</v>
      </c>
      <c r="G105" s="73">
        <v>2</v>
      </c>
      <c r="H105" s="73" t="s">
        <v>32</v>
      </c>
      <c r="I105" s="73" t="s">
        <v>1318</v>
      </c>
      <c r="J105" s="73" t="s">
        <v>1336</v>
      </c>
      <c r="K105" s="73"/>
    </row>
    <row r="106" spans="1:11" ht="18" customHeight="1">
      <c r="A106" s="74" t="s">
        <v>545</v>
      </c>
      <c r="B106" s="74" t="s">
        <v>554</v>
      </c>
      <c r="C106" s="74" t="s">
        <v>555</v>
      </c>
      <c r="D106" s="74" t="s">
        <v>33</v>
      </c>
      <c r="E106" s="76">
        <v>40343</v>
      </c>
      <c r="F106" s="76">
        <v>40345</v>
      </c>
      <c r="G106" s="74">
        <v>2</v>
      </c>
      <c r="H106" s="74" t="s">
        <v>32</v>
      </c>
      <c r="I106" s="74" t="s">
        <v>1318</v>
      </c>
      <c r="J106" s="74" t="s">
        <v>1336</v>
      </c>
      <c r="K106" s="73"/>
    </row>
    <row r="107" spans="1:11" ht="12.75" customHeight="1">
      <c r="A107" s="32"/>
      <c r="B107" s="63">
        <f>SUM(IF(FREQUENCY(MATCH(B101:B106,B101:B106,0),MATCH(B101:B106,B101:B106,0))&gt;0,1))</f>
        <v>3</v>
      </c>
      <c r="C107" s="33"/>
      <c r="D107" s="29">
        <f>COUNTA(D101:D106)</f>
        <v>6</v>
      </c>
      <c r="E107" s="29"/>
      <c r="F107" s="29"/>
      <c r="G107" s="29">
        <f>SUM(G101:G106)</f>
        <v>25</v>
      </c>
      <c r="H107" s="32"/>
      <c r="I107" s="32"/>
      <c r="J107" s="32"/>
    </row>
    <row r="108" spans="1:11" ht="12.75" customHeight="1">
      <c r="A108" s="32"/>
      <c r="B108" s="63"/>
      <c r="C108" s="33"/>
      <c r="D108" s="29"/>
      <c r="E108" s="29"/>
      <c r="F108" s="29"/>
      <c r="G108" s="29"/>
      <c r="H108" s="32"/>
      <c r="I108" s="32"/>
      <c r="J108" s="32"/>
    </row>
    <row r="109" spans="1:11" ht="12.75" customHeight="1">
      <c r="A109" s="73" t="s">
        <v>597</v>
      </c>
      <c r="B109" s="73" t="s">
        <v>598</v>
      </c>
      <c r="C109" s="73" t="s">
        <v>599</v>
      </c>
      <c r="D109" s="73" t="s">
        <v>33</v>
      </c>
      <c r="E109" s="75">
        <v>40415</v>
      </c>
      <c r="F109" s="75">
        <v>40420</v>
      </c>
      <c r="G109" s="73">
        <v>5</v>
      </c>
      <c r="H109" s="73" t="s">
        <v>32</v>
      </c>
      <c r="I109" s="73" t="s">
        <v>1304</v>
      </c>
      <c r="J109" s="73" t="s">
        <v>158</v>
      </c>
    </row>
    <row r="110" spans="1:11" ht="18" customHeight="1">
      <c r="A110" s="74" t="s">
        <v>597</v>
      </c>
      <c r="B110" s="74" t="s">
        <v>606</v>
      </c>
      <c r="C110" s="74" t="s">
        <v>607</v>
      </c>
      <c r="D110" s="74" t="s">
        <v>33</v>
      </c>
      <c r="E110" s="76">
        <v>40413</v>
      </c>
      <c r="F110" s="76">
        <v>40428</v>
      </c>
      <c r="G110" s="74">
        <v>15</v>
      </c>
      <c r="H110" s="74" t="s">
        <v>32</v>
      </c>
      <c r="I110" s="74" t="s">
        <v>1337</v>
      </c>
      <c r="J110" s="74" t="s">
        <v>1338</v>
      </c>
    </row>
    <row r="111" spans="1:11" ht="12.75" customHeight="1">
      <c r="A111" s="32"/>
      <c r="B111" s="63">
        <f>SUM(IF(FREQUENCY(MATCH(B109:B110,B109:B110,0),MATCH(B109:B110,B109:B110,0))&gt;0,1))</f>
        <v>2</v>
      </c>
      <c r="C111" s="33"/>
      <c r="D111" s="29">
        <f>COUNTA(D109:D110)</f>
        <v>2</v>
      </c>
      <c r="E111" s="29"/>
      <c r="F111" s="29"/>
      <c r="G111" s="29">
        <f>SUM(G109:G110)</f>
        <v>20</v>
      </c>
      <c r="H111" s="32"/>
      <c r="I111" s="32"/>
      <c r="J111" s="32"/>
    </row>
    <row r="112" spans="1:11" ht="12.75" customHeight="1">
      <c r="A112" s="32"/>
      <c r="B112" s="63"/>
      <c r="C112" s="33"/>
      <c r="D112" s="29"/>
      <c r="E112" s="29"/>
      <c r="F112" s="29"/>
      <c r="G112" s="29"/>
      <c r="H112" s="32"/>
      <c r="I112" s="32"/>
      <c r="J112" s="32"/>
    </row>
    <row r="113" spans="1:10" ht="18" customHeight="1">
      <c r="A113" s="73" t="s">
        <v>636</v>
      </c>
      <c r="B113" s="73" t="s">
        <v>637</v>
      </c>
      <c r="C113" s="73" t="s">
        <v>638</v>
      </c>
      <c r="D113" s="73" t="s">
        <v>33</v>
      </c>
      <c r="E113" s="75">
        <v>40400</v>
      </c>
      <c r="F113" s="75">
        <v>40407</v>
      </c>
      <c r="G113" s="73">
        <v>7</v>
      </c>
      <c r="H113" s="73" t="s">
        <v>32</v>
      </c>
      <c r="I113" s="73" t="s">
        <v>1324</v>
      </c>
      <c r="J113" s="73" t="s">
        <v>24</v>
      </c>
    </row>
    <row r="114" spans="1:10" ht="12.75" customHeight="1">
      <c r="A114" s="73" t="s">
        <v>636</v>
      </c>
      <c r="B114" s="73" t="s">
        <v>637</v>
      </c>
      <c r="C114" s="73" t="s">
        <v>638</v>
      </c>
      <c r="D114" s="73" t="s">
        <v>33</v>
      </c>
      <c r="E114" s="75">
        <v>40414</v>
      </c>
      <c r="F114" s="75">
        <v>40421</v>
      </c>
      <c r="G114" s="73">
        <v>7</v>
      </c>
      <c r="H114" s="73" t="s">
        <v>32</v>
      </c>
      <c r="I114" s="73" t="s">
        <v>1304</v>
      </c>
      <c r="J114" s="73" t="s">
        <v>24</v>
      </c>
    </row>
    <row r="115" spans="1:10" ht="12.75" customHeight="1">
      <c r="A115" s="74" t="s">
        <v>636</v>
      </c>
      <c r="B115" s="74" t="s">
        <v>637</v>
      </c>
      <c r="C115" s="74" t="s">
        <v>638</v>
      </c>
      <c r="D115" s="74" t="s">
        <v>33</v>
      </c>
      <c r="E115" s="76">
        <v>40428</v>
      </c>
      <c r="F115" s="76">
        <v>40435</v>
      </c>
      <c r="G115" s="74">
        <v>7</v>
      </c>
      <c r="H115" s="74" t="s">
        <v>32</v>
      </c>
      <c r="I115" s="74" t="s">
        <v>1304</v>
      </c>
      <c r="J115" s="74" t="s">
        <v>24</v>
      </c>
    </row>
    <row r="116" spans="1:10" ht="12.75" customHeight="1">
      <c r="A116" s="32"/>
      <c r="B116" s="63">
        <f>SUM(IF(FREQUENCY(MATCH(B113:B115,B113:B115,0),MATCH(B113:B115,B113:B115,0))&gt;0,1))</f>
        <v>1</v>
      </c>
      <c r="C116" s="33"/>
      <c r="D116" s="29">
        <f>COUNTA(D113:D115)</f>
        <v>3</v>
      </c>
      <c r="E116" s="29"/>
      <c r="F116" s="29"/>
      <c r="G116" s="29">
        <f>SUM(G113:G115)</f>
        <v>21</v>
      </c>
      <c r="H116" s="32"/>
      <c r="I116" s="32"/>
      <c r="J116" s="32"/>
    </row>
    <row r="117" spans="1:10" ht="12.75" customHeight="1">
      <c r="A117" s="32"/>
      <c r="B117" s="63"/>
      <c r="C117" s="33"/>
      <c r="D117" s="29"/>
      <c r="E117" s="29"/>
      <c r="F117" s="29"/>
      <c r="G117" s="29"/>
      <c r="H117" s="32"/>
      <c r="I117" s="32"/>
      <c r="J117" s="32"/>
    </row>
    <row r="118" spans="1:10" ht="12.75" customHeight="1">
      <c r="A118" s="73" t="s">
        <v>641</v>
      </c>
      <c r="B118" s="73" t="s">
        <v>642</v>
      </c>
      <c r="C118" s="73" t="s">
        <v>643</v>
      </c>
      <c r="D118" s="73" t="s">
        <v>33</v>
      </c>
      <c r="E118" s="75">
        <v>40416</v>
      </c>
      <c r="F118" s="75">
        <v>40434</v>
      </c>
      <c r="G118" s="73">
        <v>18</v>
      </c>
      <c r="H118" s="73" t="s">
        <v>32</v>
      </c>
      <c r="I118" s="73" t="s">
        <v>12</v>
      </c>
      <c r="J118" s="73" t="s">
        <v>1339</v>
      </c>
    </row>
    <row r="119" spans="1:10" ht="12.75" customHeight="1">
      <c r="A119" s="73" t="s">
        <v>641</v>
      </c>
      <c r="B119" s="73" t="s">
        <v>650</v>
      </c>
      <c r="C119" s="73" t="s">
        <v>651</v>
      </c>
      <c r="D119" s="73" t="s">
        <v>33</v>
      </c>
      <c r="E119" s="75">
        <v>40399</v>
      </c>
      <c r="F119" s="75">
        <v>40420</v>
      </c>
      <c r="G119" s="73">
        <v>21</v>
      </c>
      <c r="H119" s="73" t="s">
        <v>32</v>
      </c>
      <c r="I119" s="73" t="s">
        <v>1318</v>
      </c>
      <c r="J119" s="73" t="s">
        <v>24</v>
      </c>
    </row>
    <row r="120" spans="1:10" ht="18" customHeight="1">
      <c r="A120" s="74" t="s">
        <v>641</v>
      </c>
      <c r="B120" s="74" t="s">
        <v>660</v>
      </c>
      <c r="C120" s="74" t="s">
        <v>661</v>
      </c>
      <c r="D120" s="74" t="s">
        <v>33</v>
      </c>
      <c r="E120" s="76">
        <v>40401</v>
      </c>
      <c r="F120" s="76">
        <v>40434</v>
      </c>
      <c r="G120" s="74">
        <v>33</v>
      </c>
      <c r="H120" s="74" t="s">
        <v>32</v>
      </c>
      <c r="I120" s="74" t="s">
        <v>1318</v>
      </c>
      <c r="J120" s="74" t="s">
        <v>1340</v>
      </c>
    </row>
    <row r="121" spans="1:10" ht="12.75" customHeight="1">
      <c r="A121" s="32"/>
      <c r="B121" s="63">
        <f>SUM(IF(FREQUENCY(MATCH(B118:B120,B118:B120,0),MATCH(B118:B120,B118:B120,0))&gt;0,1))</f>
        <v>3</v>
      </c>
      <c r="C121" s="33"/>
      <c r="D121" s="29">
        <f>COUNTA(D118:D120)</f>
        <v>3</v>
      </c>
      <c r="E121" s="29"/>
      <c r="F121" s="29"/>
      <c r="G121" s="29">
        <f>SUM(G118:G120)</f>
        <v>72</v>
      </c>
      <c r="H121" s="32"/>
      <c r="I121" s="32"/>
      <c r="J121" s="32"/>
    </row>
    <row r="122" spans="1:10" ht="12.75" customHeight="1">
      <c r="A122" s="32"/>
      <c r="B122" s="63"/>
      <c r="C122" s="33"/>
      <c r="D122" s="29"/>
      <c r="E122" s="29"/>
      <c r="F122" s="29"/>
      <c r="G122" s="29"/>
      <c r="H122" s="32"/>
      <c r="I122" s="32"/>
      <c r="J122" s="32"/>
    </row>
    <row r="123" spans="1:10" ht="30" customHeight="1">
      <c r="A123" s="73" t="s">
        <v>664</v>
      </c>
      <c r="B123" s="73" t="s">
        <v>693</v>
      </c>
      <c r="C123" s="73" t="s">
        <v>694</v>
      </c>
      <c r="D123" s="73" t="s">
        <v>33</v>
      </c>
      <c r="E123" s="75">
        <v>40296</v>
      </c>
      <c r="F123" s="75">
        <v>40298</v>
      </c>
      <c r="G123" s="73">
        <v>2</v>
      </c>
      <c r="H123" s="73" t="s">
        <v>32</v>
      </c>
      <c r="I123" s="73" t="s">
        <v>1318</v>
      </c>
      <c r="J123" s="73" t="s">
        <v>1341</v>
      </c>
    </row>
    <row r="124" spans="1:10" ht="30" customHeight="1">
      <c r="A124" s="74" t="s">
        <v>664</v>
      </c>
      <c r="B124" s="74" t="s">
        <v>693</v>
      </c>
      <c r="C124" s="74" t="s">
        <v>694</v>
      </c>
      <c r="D124" s="74" t="s">
        <v>33</v>
      </c>
      <c r="E124" s="76">
        <v>40304</v>
      </c>
      <c r="F124" s="76">
        <v>40357</v>
      </c>
      <c r="G124" s="74">
        <v>53</v>
      </c>
      <c r="H124" s="74" t="s">
        <v>32</v>
      </c>
      <c r="I124" s="74" t="s">
        <v>12</v>
      </c>
      <c r="J124" s="74" t="s">
        <v>1341</v>
      </c>
    </row>
    <row r="125" spans="1:10" ht="12.75" customHeight="1">
      <c r="A125" s="32"/>
      <c r="B125" s="63">
        <f>SUM(IF(FREQUENCY(MATCH(B123:B124,B123:B124,0),MATCH(B123:B124,B123:B124,0))&gt;0,1))</f>
        <v>1</v>
      </c>
      <c r="C125" s="33"/>
      <c r="D125" s="29">
        <f>COUNTA(D123:D124)</f>
        <v>2</v>
      </c>
      <c r="E125" s="29"/>
      <c r="F125" s="29"/>
      <c r="G125" s="29">
        <f>SUM(G123:G124)</f>
        <v>55</v>
      </c>
      <c r="H125" s="32"/>
      <c r="I125" s="32"/>
      <c r="J125" s="32"/>
    </row>
    <row r="126" spans="1:10" ht="12.75" customHeight="1">
      <c r="A126" s="32"/>
      <c r="B126" s="63"/>
      <c r="C126" s="33"/>
      <c r="D126" s="29"/>
      <c r="E126" s="29"/>
      <c r="F126" s="29"/>
      <c r="G126" s="29"/>
      <c r="H126" s="32"/>
      <c r="I126" s="32"/>
      <c r="J126" s="32"/>
    </row>
    <row r="127" spans="1:10" ht="12.75" customHeight="1">
      <c r="A127" s="73" t="s">
        <v>707</v>
      </c>
      <c r="B127" s="73" t="s">
        <v>714</v>
      </c>
      <c r="C127" s="73" t="s">
        <v>1342</v>
      </c>
      <c r="D127" s="73" t="s">
        <v>33</v>
      </c>
      <c r="E127" s="75">
        <v>40400</v>
      </c>
      <c r="F127" s="75">
        <v>40402</v>
      </c>
      <c r="G127" s="73">
        <v>2</v>
      </c>
      <c r="H127" s="73" t="s">
        <v>32</v>
      </c>
      <c r="I127" s="73" t="s">
        <v>1304</v>
      </c>
      <c r="J127" s="73" t="s">
        <v>24</v>
      </c>
    </row>
    <row r="128" spans="1:10" ht="12.75" customHeight="1">
      <c r="A128" s="73" t="s">
        <v>707</v>
      </c>
      <c r="B128" s="73" t="s">
        <v>714</v>
      </c>
      <c r="C128" s="73" t="s">
        <v>1342</v>
      </c>
      <c r="D128" s="73" t="s">
        <v>33</v>
      </c>
      <c r="E128" s="75">
        <v>40421</v>
      </c>
      <c r="F128" s="75">
        <v>40434</v>
      </c>
      <c r="G128" s="73">
        <v>13</v>
      </c>
      <c r="H128" s="73" t="s">
        <v>32</v>
      </c>
      <c r="I128" s="73" t="s">
        <v>1306</v>
      </c>
      <c r="J128" s="73" t="s">
        <v>24</v>
      </c>
    </row>
    <row r="129" spans="1:10" ht="12.75" customHeight="1">
      <c r="A129" s="73" t="s">
        <v>707</v>
      </c>
      <c r="B129" s="73" t="s">
        <v>724</v>
      </c>
      <c r="C129" s="73" t="s">
        <v>725</v>
      </c>
      <c r="D129" s="73" t="s">
        <v>33</v>
      </c>
      <c r="E129" s="75">
        <v>40337</v>
      </c>
      <c r="F129" s="75">
        <v>40339</v>
      </c>
      <c r="G129" s="73">
        <v>2</v>
      </c>
      <c r="H129" s="73" t="s">
        <v>32</v>
      </c>
      <c r="I129" s="73" t="s">
        <v>1307</v>
      </c>
      <c r="J129" s="73" t="s">
        <v>24</v>
      </c>
    </row>
    <row r="130" spans="1:10" ht="12.75" customHeight="1">
      <c r="A130" s="74" t="s">
        <v>707</v>
      </c>
      <c r="B130" s="74" t="s">
        <v>728</v>
      </c>
      <c r="C130" s="74" t="s">
        <v>729</v>
      </c>
      <c r="D130" s="74" t="s">
        <v>33</v>
      </c>
      <c r="E130" s="76">
        <v>40343</v>
      </c>
      <c r="F130" s="76">
        <v>40350</v>
      </c>
      <c r="G130" s="74">
        <v>7</v>
      </c>
      <c r="H130" s="74" t="s">
        <v>1343</v>
      </c>
      <c r="I130" s="74" t="s">
        <v>1344</v>
      </c>
      <c r="J130" s="74" t="s">
        <v>1345</v>
      </c>
    </row>
    <row r="131" spans="1:10" ht="12.75" customHeight="1">
      <c r="A131" s="32"/>
      <c r="B131" s="63">
        <f>SUM(IF(FREQUENCY(MATCH(B127:B130,B127:B130,0),MATCH(B127:B130,B127:B130,0))&gt;0,1))</f>
        <v>3</v>
      </c>
      <c r="C131" s="33"/>
      <c r="D131" s="29">
        <f>COUNTA(D127:D130)</f>
        <v>4</v>
      </c>
      <c r="E131" s="29"/>
      <c r="F131" s="29"/>
      <c r="G131" s="29">
        <f>SUM(G127:G130)</f>
        <v>24</v>
      </c>
      <c r="H131" s="32"/>
      <c r="I131" s="32"/>
      <c r="J131" s="32"/>
    </row>
    <row r="132" spans="1:10" ht="12.75" customHeight="1">
      <c r="A132" s="32"/>
      <c r="B132" s="63"/>
      <c r="C132" s="33"/>
      <c r="D132" s="29"/>
      <c r="E132" s="29"/>
      <c r="F132" s="29"/>
      <c r="G132" s="29"/>
      <c r="H132" s="32"/>
      <c r="I132" s="32"/>
      <c r="J132" s="32"/>
    </row>
    <row r="133" spans="1:10" ht="12.75" customHeight="1">
      <c r="A133" s="73" t="s">
        <v>156</v>
      </c>
      <c r="B133" s="73" t="s">
        <v>739</v>
      </c>
      <c r="C133" s="73" t="s">
        <v>740</v>
      </c>
      <c r="D133" s="73" t="s">
        <v>33</v>
      </c>
      <c r="E133" s="75">
        <v>40211</v>
      </c>
      <c r="F133" s="75">
        <v>40225</v>
      </c>
      <c r="G133" s="73">
        <v>14</v>
      </c>
      <c r="H133" s="73" t="s">
        <v>32</v>
      </c>
      <c r="I133" s="73" t="s">
        <v>12</v>
      </c>
      <c r="J133" s="73" t="s">
        <v>24</v>
      </c>
    </row>
    <row r="134" spans="1:10" ht="12.75" customHeight="1">
      <c r="A134" s="73" t="s">
        <v>156</v>
      </c>
      <c r="B134" s="73" t="s">
        <v>739</v>
      </c>
      <c r="C134" s="73" t="s">
        <v>740</v>
      </c>
      <c r="D134" s="73" t="s">
        <v>33</v>
      </c>
      <c r="E134" s="75">
        <v>40260</v>
      </c>
      <c r="F134" s="75">
        <v>40267</v>
      </c>
      <c r="G134" s="73">
        <v>7</v>
      </c>
      <c r="H134" s="73" t="s">
        <v>32</v>
      </c>
      <c r="I134" s="73" t="s">
        <v>12</v>
      </c>
      <c r="J134" s="73" t="s">
        <v>24</v>
      </c>
    </row>
    <row r="135" spans="1:10" ht="12.75" customHeight="1">
      <c r="A135" s="73" t="s">
        <v>156</v>
      </c>
      <c r="B135" s="73" t="s">
        <v>745</v>
      </c>
      <c r="C135" s="73" t="s">
        <v>746</v>
      </c>
      <c r="D135" s="73" t="s">
        <v>33</v>
      </c>
      <c r="E135" s="75">
        <v>40204</v>
      </c>
      <c r="F135" s="75">
        <v>40218</v>
      </c>
      <c r="G135" s="73">
        <v>14</v>
      </c>
      <c r="H135" s="73" t="s">
        <v>32</v>
      </c>
      <c r="I135" s="73" t="s">
        <v>1304</v>
      </c>
      <c r="J135" s="73" t="s">
        <v>24</v>
      </c>
    </row>
    <row r="136" spans="1:10" ht="12.75" customHeight="1">
      <c r="A136" s="73" t="s">
        <v>156</v>
      </c>
      <c r="B136" s="73" t="s">
        <v>745</v>
      </c>
      <c r="C136" s="73" t="s">
        <v>746</v>
      </c>
      <c r="D136" s="73" t="s">
        <v>33</v>
      </c>
      <c r="E136" s="75">
        <v>40225</v>
      </c>
      <c r="F136" s="75">
        <v>40239</v>
      </c>
      <c r="G136" s="73">
        <v>14</v>
      </c>
      <c r="H136" s="73" t="s">
        <v>32</v>
      </c>
      <c r="I136" s="73" t="s">
        <v>12</v>
      </c>
      <c r="J136" s="73" t="s">
        <v>24</v>
      </c>
    </row>
    <row r="137" spans="1:10" ht="12.75" customHeight="1">
      <c r="A137" s="73" t="s">
        <v>156</v>
      </c>
      <c r="B137" s="73" t="s">
        <v>745</v>
      </c>
      <c r="C137" s="73" t="s">
        <v>746</v>
      </c>
      <c r="D137" s="73" t="s">
        <v>33</v>
      </c>
      <c r="E137" s="75">
        <v>40309</v>
      </c>
      <c r="F137" s="75">
        <v>40316</v>
      </c>
      <c r="G137" s="73">
        <v>7</v>
      </c>
      <c r="H137" s="73" t="s">
        <v>32</v>
      </c>
      <c r="I137" s="73" t="s">
        <v>1304</v>
      </c>
      <c r="J137" s="73" t="s">
        <v>24</v>
      </c>
    </row>
    <row r="138" spans="1:10" ht="12.75" customHeight="1">
      <c r="A138" s="73" t="s">
        <v>156</v>
      </c>
      <c r="B138" s="73" t="s">
        <v>745</v>
      </c>
      <c r="C138" s="73" t="s">
        <v>746</v>
      </c>
      <c r="D138" s="73" t="s">
        <v>33</v>
      </c>
      <c r="E138" s="75">
        <v>40428</v>
      </c>
      <c r="F138" s="75">
        <v>40435</v>
      </c>
      <c r="G138" s="73">
        <v>7</v>
      </c>
      <c r="H138" s="73" t="s">
        <v>32</v>
      </c>
      <c r="I138" s="73" t="s">
        <v>1304</v>
      </c>
      <c r="J138" s="73" t="s">
        <v>24</v>
      </c>
    </row>
    <row r="139" spans="1:10" ht="12.75" customHeight="1">
      <c r="A139" s="73" t="s">
        <v>156</v>
      </c>
      <c r="B139" s="73" t="s">
        <v>747</v>
      </c>
      <c r="C139" s="73" t="s">
        <v>748</v>
      </c>
      <c r="D139" s="73" t="s">
        <v>33</v>
      </c>
      <c r="E139" s="75">
        <v>40239</v>
      </c>
      <c r="F139" s="75">
        <v>40246</v>
      </c>
      <c r="G139" s="73">
        <v>7</v>
      </c>
      <c r="H139" s="73" t="s">
        <v>32</v>
      </c>
      <c r="I139" s="73" t="s">
        <v>1304</v>
      </c>
      <c r="J139" s="73" t="s">
        <v>24</v>
      </c>
    </row>
    <row r="140" spans="1:10" ht="12.75" customHeight="1">
      <c r="A140" s="73" t="s">
        <v>156</v>
      </c>
      <c r="B140" s="73" t="s">
        <v>747</v>
      </c>
      <c r="C140" s="73" t="s">
        <v>748</v>
      </c>
      <c r="D140" s="73" t="s">
        <v>33</v>
      </c>
      <c r="E140" s="75">
        <v>40260</v>
      </c>
      <c r="F140" s="75">
        <v>40274</v>
      </c>
      <c r="G140" s="73">
        <v>14</v>
      </c>
      <c r="H140" s="73" t="s">
        <v>32</v>
      </c>
      <c r="I140" s="73" t="s">
        <v>12</v>
      </c>
      <c r="J140" s="73" t="s">
        <v>24</v>
      </c>
    </row>
    <row r="141" spans="1:10" ht="12.75" customHeight="1">
      <c r="A141" s="73" t="s">
        <v>156</v>
      </c>
      <c r="B141" s="73" t="s">
        <v>747</v>
      </c>
      <c r="C141" s="73" t="s">
        <v>748</v>
      </c>
      <c r="D141" s="73" t="s">
        <v>33</v>
      </c>
      <c r="E141" s="75">
        <v>40428</v>
      </c>
      <c r="F141" s="75">
        <v>40435</v>
      </c>
      <c r="G141" s="73">
        <v>7</v>
      </c>
      <c r="H141" s="73" t="s">
        <v>32</v>
      </c>
      <c r="I141" s="73" t="s">
        <v>1304</v>
      </c>
      <c r="J141" s="73" t="s">
        <v>24</v>
      </c>
    </row>
    <row r="142" spans="1:10" ht="12.75" customHeight="1">
      <c r="A142" s="73" t="s">
        <v>156</v>
      </c>
      <c r="B142" s="73" t="s">
        <v>759</v>
      </c>
      <c r="C142" s="73" t="s">
        <v>760</v>
      </c>
      <c r="D142" s="73" t="s">
        <v>33</v>
      </c>
      <c r="E142" s="75">
        <v>40183</v>
      </c>
      <c r="F142" s="75">
        <v>40197</v>
      </c>
      <c r="G142" s="73">
        <v>14</v>
      </c>
      <c r="H142" s="73" t="s">
        <v>32</v>
      </c>
      <c r="I142" s="73" t="s">
        <v>12</v>
      </c>
      <c r="J142" s="73" t="s">
        <v>24</v>
      </c>
    </row>
    <row r="143" spans="1:10" ht="12.75" customHeight="1">
      <c r="A143" s="73" t="s">
        <v>156</v>
      </c>
      <c r="B143" s="73" t="s">
        <v>759</v>
      </c>
      <c r="C143" s="73" t="s">
        <v>760</v>
      </c>
      <c r="D143" s="73" t="s">
        <v>33</v>
      </c>
      <c r="E143" s="75">
        <v>40204</v>
      </c>
      <c r="F143" s="75">
        <v>40225</v>
      </c>
      <c r="G143" s="73">
        <v>21</v>
      </c>
      <c r="H143" s="73" t="s">
        <v>32</v>
      </c>
      <c r="I143" s="73" t="s">
        <v>1318</v>
      </c>
      <c r="J143" s="73" t="s">
        <v>24</v>
      </c>
    </row>
    <row r="144" spans="1:10" ht="12.75" customHeight="1">
      <c r="A144" s="73" t="s">
        <v>156</v>
      </c>
      <c r="B144" s="73" t="s">
        <v>759</v>
      </c>
      <c r="C144" s="73" t="s">
        <v>760</v>
      </c>
      <c r="D144" s="73" t="s">
        <v>33</v>
      </c>
      <c r="E144" s="75">
        <v>40232</v>
      </c>
      <c r="F144" s="75">
        <v>40267</v>
      </c>
      <c r="G144" s="73">
        <v>35</v>
      </c>
      <c r="H144" s="73" t="s">
        <v>32</v>
      </c>
      <c r="I144" s="73" t="s">
        <v>12</v>
      </c>
      <c r="J144" s="73" t="s">
        <v>24</v>
      </c>
    </row>
    <row r="145" spans="1:10" ht="12.75" customHeight="1">
      <c r="A145" s="73" t="s">
        <v>156</v>
      </c>
      <c r="B145" s="73" t="s">
        <v>759</v>
      </c>
      <c r="C145" s="73" t="s">
        <v>760</v>
      </c>
      <c r="D145" s="73" t="s">
        <v>33</v>
      </c>
      <c r="E145" s="75">
        <v>40309</v>
      </c>
      <c r="F145" s="75">
        <v>40316</v>
      </c>
      <c r="G145" s="73">
        <v>7</v>
      </c>
      <c r="H145" s="73" t="s">
        <v>32</v>
      </c>
      <c r="I145" s="73" t="s">
        <v>1304</v>
      </c>
      <c r="J145" s="73" t="s">
        <v>24</v>
      </c>
    </row>
    <row r="146" spans="1:10" ht="12.75" customHeight="1">
      <c r="A146" s="73" t="s">
        <v>156</v>
      </c>
      <c r="B146" s="73" t="s">
        <v>759</v>
      </c>
      <c r="C146" s="73" t="s">
        <v>760</v>
      </c>
      <c r="D146" s="73" t="s">
        <v>33</v>
      </c>
      <c r="E146" s="75">
        <v>40428</v>
      </c>
      <c r="F146" s="75">
        <v>40435</v>
      </c>
      <c r="G146" s="73">
        <v>7</v>
      </c>
      <c r="H146" s="73" t="s">
        <v>32</v>
      </c>
      <c r="I146" s="73" t="s">
        <v>1304</v>
      </c>
      <c r="J146" s="73" t="s">
        <v>24</v>
      </c>
    </row>
    <row r="147" spans="1:10" ht="12.75" customHeight="1">
      <c r="A147" s="73" t="s">
        <v>156</v>
      </c>
      <c r="B147" s="73" t="s">
        <v>759</v>
      </c>
      <c r="C147" s="73" t="s">
        <v>760</v>
      </c>
      <c r="D147" s="73" t="s">
        <v>33</v>
      </c>
      <c r="E147" s="75">
        <v>40498</v>
      </c>
      <c r="F147" s="75">
        <v>40505</v>
      </c>
      <c r="G147" s="73">
        <v>7</v>
      </c>
      <c r="H147" s="73" t="s">
        <v>32</v>
      </c>
      <c r="I147" s="73" t="s">
        <v>1304</v>
      </c>
      <c r="J147" s="73" t="s">
        <v>24</v>
      </c>
    </row>
    <row r="148" spans="1:10" ht="12.75" customHeight="1">
      <c r="A148" s="73" t="s">
        <v>156</v>
      </c>
      <c r="B148" s="73" t="s">
        <v>761</v>
      </c>
      <c r="C148" s="73" t="s">
        <v>762</v>
      </c>
      <c r="D148" s="73" t="s">
        <v>33</v>
      </c>
      <c r="E148" s="75">
        <v>40428</v>
      </c>
      <c r="F148" s="75">
        <v>40435</v>
      </c>
      <c r="G148" s="73">
        <v>7</v>
      </c>
      <c r="H148" s="73" t="s">
        <v>32</v>
      </c>
      <c r="I148" s="73" t="s">
        <v>1304</v>
      </c>
      <c r="J148" s="73" t="s">
        <v>24</v>
      </c>
    </row>
    <row r="149" spans="1:10" ht="12.75" customHeight="1">
      <c r="A149" s="73" t="s">
        <v>156</v>
      </c>
      <c r="B149" s="73" t="s">
        <v>775</v>
      </c>
      <c r="C149" s="73" t="s">
        <v>776</v>
      </c>
      <c r="D149" s="73" t="s">
        <v>33</v>
      </c>
      <c r="E149" s="75">
        <v>40239</v>
      </c>
      <c r="F149" s="75">
        <v>40246</v>
      </c>
      <c r="G149" s="73">
        <v>7</v>
      </c>
      <c r="H149" s="73" t="s">
        <v>32</v>
      </c>
      <c r="I149" s="73" t="s">
        <v>1304</v>
      </c>
      <c r="J149" s="73" t="s">
        <v>24</v>
      </c>
    </row>
    <row r="150" spans="1:10" ht="12.75" customHeight="1">
      <c r="A150" s="73" t="s">
        <v>156</v>
      </c>
      <c r="B150" s="73" t="s">
        <v>775</v>
      </c>
      <c r="C150" s="73" t="s">
        <v>776</v>
      </c>
      <c r="D150" s="73" t="s">
        <v>33</v>
      </c>
      <c r="E150" s="75">
        <v>40372</v>
      </c>
      <c r="F150" s="75">
        <v>40379</v>
      </c>
      <c r="G150" s="73">
        <v>7</v>
      </c>
      <c r="H150" s="73" t="s">
        <v>32</v>
      </c>
      <c r="I150" s="73" t="s">
        <v>12</v>
      </c>
      <c r="J150" s="73" t="s">
        <v>24</v>
      </c>
    </row>
    <row r="151" spans="1:10" ht="12.75" customHeight="1">
      <c r="A151" s="73" t="s">
        <v>156</v>
      </c>
      <c r="B151" s="73" t="s">
        <v>775</v>
      </c>
      <c r="C151" s="73" t="s">
        <v>776</v>
      </c>
      <c r="D151" s="73" t="s">
        <v>33</v>
      </c>
      <c r="E151" s="75">
        <v>40386</v>
      </c>
      <c r="F151" s="75">
        <v>40393</v>
      </c>
      <c r="G151" s="73">
        <v>7</v>
      </c>
      <c r="H151" s="73" t="s">
        <v>32</v>
      </c>
      <c r="I151" s="73" t="s">
        <v>1306</v>
      </c>
      <c r="J151" s="73" t="s">
        <v>24</v>
      </c>
    </row>
    <row r="152" spans="1:10" ht="12.75" customHeight="1">
      <c r="A152" s="73" t="s">
        <v>156</v>
      </c>
      <c r="B152" s="73" t="s">
        <v>775</v>
      </c>
      <c r="C152" s="73" t="s">
        <v>776</v>
      </c>
      <c r="D152" s="73" t="s">
        <v>33</v>
      </c>
      <c r="E152" s="75">
        <v>40400</v>
      </c>
      <c r="F152" s="75">
        <v>40512</v>
      </c>
      <c r="G152" s="73">
        <v>112</v>
      </c>
      <c r="H152" s="73" t="s">
        <v>32</v>
      </c>
      <c r="I152" s="73" t="s">
        <v>1306</v>
      </c>
      <c r="J152" s="73" t="s">
        <v>24</v>
      </c>
    </row>
    <row r="153" spans="1:10" ht="12.75" customHeight="1">
      <c r="A153" s="73" t="s">
        <v>156</v>
      </c>
      <c r="B153" s="73" t="s">
        <v>797</v>
      </c>
      <c r="C153" s="73" t="s">
        <v>798</v>
      </c>
      <c r="D153" s="73" t="s">
        <v>33</v>
      </c>
      <c r="E153" s="75">
        <v>40470</v>
      </c>
      <c r="F153" s="75">
        <v>40477</v>
      </c>
      <c r="G153" s="73">
        <v>7</v>
      </c>
      <c r="H153" s="73" t="s">
        <v>32</v>
      </c>
      <c r="I153" s="73" t="s">
        <v>1304</v>
      </c>
      <c r="J153" s="73" t="s">
        <v>24</v>
      </c>
    </row>
    <row r="154" spans="1:10" ht="12.75" customHeight="1">
      <c r="A154" s="73" t="s">
        <v>156</v>
      </c>
      <c r="B154" s="73" t="s">
        <v>799</v>
      </c>
      <c r="C154" s="73" t="s">
        <v>800</v>
      </c>
      <c r="D154" s="73" t="s">
        <v>33</v>
      </c>
      <c r="E154" s="75">
        <v>40239</v>
      </c>
      <c r="F154" s="75">
        <v>40246</v>
      </c>
      <c r="G154" s="73">
        <v>7</v>
      </c>
      <c r="H154" s="73" t="s">
        <v>32</v>
      </c>
      <c r="I154" s="73" t="s">
        <v>1304</v>
      </c>
      <c r="J154" s="73" t="s">
        <v>24</v>
      </c>
    </row>
    <row r="155" spans="1:10" ht="18" customHeight="1">
      <c r="A155" s="73" t="s">
        <v>156</v>
      </c>
      <c r="B155" s="73" t="s">
        <v>799</v>
      </c>
      <c r="C155" s="73" t="s">
        <v>800</v>
      </c>
      <c r="D155" s="73" t="s">
        <v>33</v>
      </c>
      <c r="E155" s="75">
        <v>40379</v>
      </c>
      <c r="F155" s="75">
        <v>40386</v>
      </c>
      <c r="G155" s="73">
        <v>7</v>
      </c>
      <c r="H155" s="73" t="s">
        <v>32</v>
      </c>
      <c r="I155" s="73" t="s">
        <v>1324</v>
      </c>
      <c r="J155" s="73" t="s">
        <v>24</v>
      </c>
    </row>
    <row r="156" spans="1:10" ht="12.75" customHeight="1">
      <c r="A156" s="73" t="s">
        <v>156</v>
      </c>
      <c r="B156" s="73" t="s">
        <v>799</v>
      </c>
      <c r="C156" s="73" t="s">
        <v>800</v>
      </c>
      <c r="D156" s="73" t="s">
        <v>33</v>
      </c>
      <c r="E156" s="75">
        <v>40400</v>
      </c>
      <c r="F156" s="75">
        <v>40407</v>
      </c>
      <c r="G156" s="73">
        <v>7</v>
      </c>
      <c r="H156" s="73" t="s">
        <v>32</v>
      </c>
      <c r="I156" s="73" t="s">
        <v>1304</v>
      </c>
      <c r="J156" s="73" t="s">
        <v>24</v>
      </c>
    </row>
    <row r="157" spans="1:10" ht="12.75" customHeight="1">
      <c r="A157" s="73" t="s">
        <v>156</v>
      </c>
      <c r="B157" s="73" t="s">
        <v>803</v>
      </c>
      <c r="C157" s="73" t="s">
        <v>804</v>
      </c>
      <c r="D157" s="73" t="s">
        <v>33</v>
      </c>
      <c r="E157" s="75">
        <v>40239</v>
      </c>
      <c r="F157" s="75">
        <v>40246</v>
      </c>
      <c r="G157" s="73">
        <v>7</v>
      </c>
      <c r="H157" s="73" t="s">
        <v>32</v>
      </c>
      <c r="I157" s="73" t="s">
        <v>1304</v>
      </c>
      <c r="J157" s="73" t="s">
        <v>24</v>
      </c>
    </row>
    <row r="158" spans="1:10" ht="12.75" customHeight="1">
      <c r="A158" s="73" t="s">
        <v>156</v>
      </c>
      <c r="B158" s="73" t="s">
        <v>803</v>
      </c>
      <c r="C158" s="73" t="s">
        <v>804</v>
      </c>
      <c r="D158" s="73" t="s">
        <v>33</v>
      </c>
      <c r="E158" s="75">
        <v>40260</v>
      </c>
      <c r="F158" s="75">
        <v>40267</v>
      </c>
      <c r="G158" s="73">
        <v>7</v>
      </c>
      <c r="H158" s="73" t="s">
        <v>32</v>
      </c>
      <c r="I158" s="73" t="s">
        <v>12</v>
      </c>
      <c r="J158" s="73" t="s">
        <v>24</v>
      </c>
    </row>
    <row r="159" spans="1:10" ht="12.75" customHeight="1">
      <c r="A159" s="73" t="s">
        <v>156</v>
      </c>
      <c r="B159" s="73" t="s">
        <v>805</v>
      </c>
      <c r="C159" s="73" t="s">
        <v>507</v>
      </c>
      <c r="D159" s="73" t="s">
        <v>33</v>
      </c>
      <c r="E159" s="75">
        <v>40211</v>
      </c>
      <c r="F159" s="75">
        <v>40218</v>
      </c>
      <c r="G159" s="73">
        <v>7</v>
      </c>
      <c r="H159" s="73" t="s">
        <v>32</v>
      </c>
      <c r="I159" s="73" t="s">
        <v>1307</v>
      </c>
      <c r="J159" s="73" t="s">
        <v>24</v>
      </c>
    </row>
    <row r="160" spans="1:10" ht="12.75" customHeight="1">
      <c r="A160" s="73" t="s">
        <v>156</v>
      </c>
      <c r="B160" s="73" t="s">
        <v>805</v>
      </c>
      <c r="C160" s="73" t="s">
        <v>507</v>
      </c>
      <c r="D160" s="73" t="s">
        <v>33</v>
      </c>
      <c r="E160" s="75">
        <v>40239</v>
      </c>
      <c r="F160" s="75">
        <v>40246</v>
      </c>
      <c r="G160" s="73">
        <v>7</v>
      </c>
      <c r="H160" s="73" t="s">
        <v>32</v>
      </c>
      <c r="I160" s="73" t="s">
        <v>1304</v>
      </c>
      <c r="J160" s="73" t="s">
        <v>24</v>
      </c>
    </row>
    <row r="161" spans="1:10" ht="12.75" customHeight="1">
      <c r="A161" s="73" t="s">
        <v>156</v>
      </c>
      <c r="B161" s="73" t="s">
        <v>805</v>
      </c>
      <c r="C161" s="73" t="s">
        <v>507</v>
      </c>
      <c r="D161" s="73" t="s">
        <v>33</v>
      </c>
      <c r="E161" s="75">
        <v>40379</v>
      </c>
      <c r="F161" s="75">
        <v>40386</v>
      </c>
      <c r="G161" s="73">
        <v>7</v>
      </c>
      <c r="H161" s="73" t="s">
        <v>32</v>
      </c>
      <c r="I161" s="73" t="s">
        <v>1304</v>
      </c>
      <c r="J161" s="73" t="s">
        <v>24</v>
      </c>
    </row>
    <row r="162" spans="1:10" ht="12.75" customHeight="1">
      <c r="A162" s="73" t="s">
        <v>156</v>
      </c>
      <c r="B162" s="73" t="s">
        <v>805</v>
      </c>
      <c r="C162" s="73" t="s">
        <v>507</v>
      </c>
      <c r="D162" s="73" t="s">
        <v>33</v>
      </c>
      <c r="E162" s="75">
        <v>40414</v>
      </c>
      <c r="F162" s="75">
        <v>40421</v>
      </c>
      <c r="G162" s="73">
        <v>7</v>
      </c>
      <c r="H162" s="73" t="s">
        <v>32</v>
      </c>
      <c r="I162" s="73" t="s">
        <v>1304</v>
      </c>
      <c r="J162" s="73" t="s">
        <v>24</v>
      </c>
    </row>
    <row r="163" spans="1:10" ht="18" customHeight="1">
      <c r="A163" s="73" t="s">
        <v>156</v>
      </c>
      <c r="B163" s="73" t="s">
        <v>805</v>
      </c>
      <c r="C163" s="73" t="s">
        <v>507</v>
      </c>
      <c r="D163" s="73" t="s">
        <v>33</v>
      </c>
      <c r="E163" s="75">
        <v>40477</v>
      </c>
      <c r="F163" s="75">
        <v>40484</v>
      </c>
      <c r="G163" s="73">
        <v>7</v>
      </c>
      <c r="H163" s="73" t="s">
        <v>32</v>
      </c>
      <c r="I163" s="73" t="s">
        <v>1346</v>
      </c>
      <c r="J163" s="73" t="s">
        <v>24</v>
      </c>
    </row>
    <row r="164" spans="1:10" ht="12.75" customHeight="1">
      <c r="A164" s="73" t="s">
        <v>156</v>
      </c>
      <c r="B164" s="73" t="s">
        <v>805</v>
      </c>
      <c r="C164" s="73" t="s">
        <v>507</v>
      </c>
      <c r="D164" s="73" t="s">
        <v>33</v>
      </c>
      <c r="E164" s="75">
        <v>40498</v>
      </c>
      <c r="F164" s="75">
        <v>40505</v>
      </c>
      <c r="G164" s="73">
        <v>7</v>
      </c>
      <c r="H164" s="73" t="s">
        <v>32</v>
      </c>
      <c r="I164" s="73" t="s">
        <v>1304</v>
      </c>
      <c r="J164" s="73" t="s">
        <v>24</v>
      </c>
    </row>
    <row r="165" spans="1:10" ht="12.75" customHeight="1">
      <c r="A165" s="74" t="s">
        <v>156</v>
      </c>
      <c r="B165" s="74" t="s">
        <v>812</v>
      </c>
      <c r="C165" s="74" t="s">
        <v>813</v>
      </c>
      <c r="D165" s="74" t="s">
        <v>33</v>
      </c>
      <c r="E165" s="76">
        <v>40428</v>
      </c>
      <c r="F165" s="76">
        <v>40435</v>
      </c>
      <c r="G165" s="74">
        <v>7</v>
      </c>
      <c r="H165" s="74" t="s">
        <v>32</v>
      </c>
      <c r="I165" s="74" t="s">
        <v>1304</v>
      </c>
      <c r="J165" s="74" t="s">
        <v>24</v>
      </c>
    </row>
    <row r="166" spans="1:10" ht="12.75" customHeight="1">
      <c r="A166" s="32"/>
      <c r="B166" s="63">
        <f>SUM(IF(FREQUENCY(MATCH(B133:B165,B133:B165,0),MATCH(B133:B165,B133:B165,0))&gt;0,1))</f>
        <v>11</v>
      </c>
      <c r="C166" s="33"/>
      <c r="D166" s="29">
        <f>COUNTA(D133:D165)</f>
        <v>33</v>
      </c>
      <c r="E166" s="29"/>
      <c r="F166" s="29"/>
      <c r="G166" s="29">
        <f>SUM(G133:G165)</f>
        <v>413</v>
      </c>
      <c r="H166" s="32"/>
      <c r="I166" s="32"/>
      <c r="J166" s="32"/>
    </row>
    <row r="167" spans="1:10" ht="12.75" customHeight="1">
      <c r="A167" s="32"/>
      <c r="B167" s="63"/>
      <c r="C167" s="33"/>
      <c r="D167" s="29"/>
      <c r="E167" s="29"/>
      <c r="F167" s="29"/>
      <c r="G167" s="29"/>
      <c r="H167" s="32"/>
      <c r="I167" s="32"/>
      <c r="J167" s="32"/>
    </row>
    <row r="168" spans="1:10" ht="12.75" customHeight="1">
      <c r="A168" s="73" t="s">
        <v>873</v>
      </c>
      <c r="B168" s="73" t="s">
        <v>876</v>
      </c>
      <c r="C168" s="73" t="s">
        <v>877</v>
      </c>
      <c r="D168" s="73" t="s">
        <v>33</v>
      </c>
      <c r="E168" s="75">
        <v>40301</v>
      </c>
      <c r="F168" s="75">
        <v>40308</v>
      </c>
      <c r="G168" s="73">
        <v>7</v>
      </c>
      <c r="H168" s="73" t="s">
        <v>32</v>
      </c>
      <c r="I168" s="73" t="s">
        <v>1304</v>
      </c>
      <c r="J168" s="73" t="s">
        <v>1347</v>
      </c>
    </row>
    <row r="169" spans="1:10" ht="12.75" customHeight="1">
      <c r="A169" s="73" t="s">
        <v>873</v>
      </c>
      <c r="B169" s="73" t="s">
        <v>876</v>
      </c>
      <c r="C169" s="73" t="s">
        <v>877</v>
      </c>
      <c r="D169" s="73" t="s">
        <v>33</v>
      </c>
      <c r="E169" s="75">
        <v>40434</v>
      </c>
      <c r="F169" s="75">
        <v>40441</v>
      </c>
      <c r="G169" s="73">
        <v>7</v>
      </c>
      <c r="H169" s="73" t="s">
        <v>32</v>
      </c>
      <c r="I169" s="73" t="s">
        <v>1307</v>
      </c>
      <c r="J169" s="73" t="s">
        <v>1347</v>
      </c>
    </row>
    <row r="170" spans="1:10" ht="18" customHeight="1">
      <c r="A170" s="73" t="s">
        <v>873</v>
      </c>
      <c r="B170" s="73" t="s">
        <v>878</v>
      </c>
      <c r="C170" s="73" t="s">
        <v>879</v>
      </c>
      <c r="D170" s="73" t="s">
        <v>33</v>
      </c>
      <c r="E170" s="75">
        <v>40365</v>
      </c>
      <c r="F170" s="75">
        <v>40371</v>
      </c>
      <c r="G170" s="73">
        <v>6</v>
      </c>
      <c r="H170" s="73" t="s">
        <v>32</v>
      </c>
      <c r="I170" s="73" t="s">
        <v>1324</v>
      </c>
      <c r="J170" s="73" t="s">
        <v>1348</v>
      </c>
    </row>
    <row r="171" spans="1:10" ht="18" customHeight="1">
      <c r="A171" s="73" t="s">
        <v>873</v>
      </c>
      <c r="B171" s="73" t="s">
        <v>878</v>
      </c>
      <c r="C171" s="73" t="s">
        <v>879</v>
      </c>
      <c r="D171" s="73" t="s">
        <v>33</v>
      </c>
      <c r="E171" s="75">
        <v>40413</v>
      </c>
      <c r="F171" s="75">
        <v>40420</v>
      </c>
      <c r="G171" s="73">
        <v>7</v>
      </c>
      <c r="H171" s="73" t="s">
        <v>32</v>
      </c>
      <c r="I171" s="73" t="s">
        <v>1307</v>
      </c>
      <c r="J171" s="73" t="s">
        <v>1348</v>
      </c>
    </row>
    <row r="172" spans="1:10" ht="12.75" customHeight="1">
      <c r="A172" s="73" t="s">
        <v>873</v>
      </c>
      <c r="B172" s="73" t="s">
        <v>884</v>
      </c>
      <c r="C172" s="73" t="s">
        <v>885</v>
      </c>
      <c r="D172" s="73" t="s">
        <v>33</v>
      </c>
      <c r="E172" s="75">
        <v>40280</v>
      </c>
      <c r="F172" s="75">
        <v>40308</v>
      </c>
      <c r="G172" s="73">
        <v>28</v>
      </c>
      <c r="H172" s="73" t="s">
        <v>32</v>
      </c>
      <c r="I172" s="73" t="s">
        <v>1304</v>
      </c>
      <c r="J172" s="73" t="s">
        <v>1349</v>
      </c>
    </row>
    <row r="173" spans="1:10" ht="18" customHeight="1">
      <c r="A173" s="73" t="s">
        <v>873</v>
      </c>
      <c r="B173" s="73" t="s">
        <v>884</v>
      </c>
      <c r="C173" s="73" t="s">
        <v>885</v>
      </c>
      <c r="D173" s="73" t="s">
        <v>33</v>
      </c>
      <c r="E173" s="75">
        <v>40357</v>
      </c>
      <c r="F173" s="75">
        <v>40365</v>
      </c>
      <c r="G173" s="73">
        <v>8</v>
      </c>
      <c r="H173" s="73" t="s">
        <v>32</v>
      </c>
      <c r="I173" s="73" t="s">
        <v>1324</v>
      </c>
      <c r="J173" s="73" t="s">
        <v>1349</v>
      </c>
    </row>
    <row r="174" spans="1:10" ht="12.75" customHeight="1">
      <c r="A174" s="73" t="s">
        <v>873</v>
      </c>
      <c r="B174" s="73" t="s">
        <v>884</v>
      </c>
      <c r="C174" s="73" t="s">
        <v>885</v>
      </c>
      <c r="D174" s="73" t="s">
        <v>33</v>
      </c>
      <c r="E174" s="75">
        <v>40399</v>
      </c>
      <c r="F174" s="75">
        <v>40469</v>
      </c>
      <c r="G174" s="73">
        <v>70</v>
      </c>
      <c r="H174" s="73" t="s">
        <v>32</v>
      </c>
      <c r="I174" s="73" t="s">
        <v>1307</v>
      </c>
      <c r="J174" s="73" t="s">
        <v>1349</v>
      </c>
    </row>
    <row r="175" spans="1:10" ht="12.75" customHeight="1">
      <c r="A175" s="73" t="s">
        <v>873</v>
      </c>
      <c r="B175" s="73" t="s">
        <v>884</v>
      </c>
      <c r="C175" s="73" t="s">
        <v>885</v>
      </c>
      <c r="D175" s="73" t="s">
        <v>33</v>
      </c>
      <c r="E175" s="75">
        <v>40497</v>
      </c>
      <c r="F175" s="75">
        <v>40504</v>
      </c>
      <c r="G175" s="73">
        <v>7</v>
      </c>
      <c r="H175" s="73" t="s">
        <v>32</v>
      </c>
      <c r="I175" s="73" t="s">
        <v>1307</v>
      </c>
      <c r="J175" s="73" t="s">
        <v>1349</v>
      </c>
    </row>
    <row r="176" spans="1:10" ht="12.75" customHeight="1">
      <c r="A176" s="73" t="s">
        <v>873</v>
      </c>
      <c r="B176" s="73" t="s">
        <v>884</v>
      </c>
      <c r="C176" s="73" t="s">
        <v>885</v>
      </c>
      <c r="D176" s="73" t="s">
        <v>33</v>
      </c>
      <c r="E176" s="75">
        <v>40511</v>
      </c>
      <c r="F176" s="75">
        <v>40518</v>
      </c>
      <c r="G176" s="73">
        <v>7</v>
      </c>
      <c r="H176" s="73" t="s">
        <v>32</v>
      </c>
      <c r="I176" s="73" t="s">
        <v>1307</v>
      </c>
      <c r="J176" s="73" t="s">
        <v>1349</v>
      </c>
    </row>
    <row r="177" spans="1:10" ht="18" customHeight="1">
      <c r="A177" s="73" t="s">
        <v>873</v>
      </c>
      <c r="B177" s="73" t="s">
        <v>886</v>
      </c>
      <c r="C177" s="73" t="s">
        <v>887</v>
      </c>
      <c r="D177" s="73" t="s">
        <v>33</v>
      </c>
      <c r="E177" s="75">
        <v>40365</v>
      </c>
      <c r="F177" s="75">
        <v>40371</v>
      </c>
      <c r="G177" s="73">
        <v>6</v>
      </c>
      <c r="H177" s="73" t="s">
        <v>32</v>
      </c>
      <c r="I177" s="73" t="s">
        <v>1310</v>
      </c>
      <c r="J177" s="73" t="s">
        <v>1350</v>
      </c>
    </row>
    <row r="178" spans="1:10" ht="18" customHeight="1">
      <c r="A178" s="73" t="s">
        <v>873</v>
      </c>
      <c r="B178" s="73" t="s">
        <v>886</v>
      </c>
      <c r="C178" s="73" t="s">
        <v>887</v>
      </c>
      <c r="D178" s="73" t="s">
        <v>33</v>
      </c>
      <c r="E178" s="75">
        <v>40378</v>
      </c>
      <c r="F178" s="75">
        <v>40385</v>
      </c>
      <c r="G178" s="73">
        <v>7</v>
      </c>
      <c r="H178" s="73" t="s">
        <v>32</v>
      </c>
      <c r="I178" s="73" t="s">
        <v>1310</v>
      </c>
      <c r="J178" s="73" t="s">
        <v>1350</v>
      </c>
    </row>
    <row r="179" spans="1:10" ht="12.75" customHeight="1">
      <c r="A179" s="73" t="s">
        <v>873</v>
      </c>
      <c r="B179" s="73" t="s">
        <v>886</v>
      </c>
      <c r="C179" s="73" t="s">
        <v>887</v>
      </c>
      <c r="D179" s="73" t="s">
        <v>33</v>
      </c>
      <c r="E179" s="75">
        <v>40399</v>
      </c>
      <c r="F179" s="75">
        <v>40413</v>
      </c>
      <c r="G179" s="73">
        <v>14</v>
      </c>
      <c r="H179" s="73" t="s">
        <v>32</v>
      </c>
      <c r="I179" s="73" t="s">
        <v>1307</v>
      </c>
      <c r="J179" s="73" t="s">
        <v>1350</v>
      </c>
    </row>
    <row r="180" spans="1:10" ht="18" customHeight="1">
      <c r="A180" s="73" t="s">
        <v>873</v>
      </c>
      <c r="B180" s="73" t="s">
        <v>894</v>
      </c>
      <c r="C180" s="73" t="s">
        <v>895</v>
      </c>
      <c r="D180" s="73" t="s">
        <v>33</v>
      </c>
      <c r="E180" s="75">
        <v>40365</v>
      </c>
      <c r="F180" s="75">
        <v>40371</v>
      </c>
      <c r="G180" s="73">
        <v>6</v>
      </c>
      <c r="H180" s="73" t="s">
        <v>32</v>
      </c>
      <c r="I180" s="73" t="s">
        <v>1307</v>
      </c>
      <c r="J180" s="73" t="s">
        <v>1351</v>
      </c>
    </row>
    <row r="181" spans="1:10" ht="18" customHeight="1">
      <c r="A181" s="73" t="s">
        <v>873</v>
      </c>
      <c r="B181" s="73" t="s">
        <v>894</v>
      </c>
      <c r="C181" s="73" t="s">
        <v>895</v>
      </c>
      <c r="D181" s="73" t="s">
        <v>33</v>
      </c>
      <c r="E181" s="75">
        <v>40399</v>
      </c>
      <c r="F181" s="75">
        <v>40413</v>
      </c>
      <c r="G181" s="73">
        <v>14</v>
      </c>
      <c r="H181" s="73" t="s">
        <v>32</v>
      </c>
      <c r="I181" s="73" t="s">
        <v>1307</v>
      </c>
      <c r="J181" s="73" t="s">
        <v>1351</v>
      </c>
    </row>
    <row r="182" spans="1:10" ht="18" customHeight="1">
      <c r="A182" s="73" t="s">
        <v>873</v>
      </c>
      <c r="B182" s="73" t="s">
        <v>894</v>
      </c>
      <c r="C182" s="73" t="s">
        <v>895</v>
      </c>
      <c r="D182" s="73" t="s">
        <v>33</v>
      </c>
      <c r="E182" s="75">
        <v>40420</v>
      </c>
      <c r="F182" s="75">
        <v>40428</v>
      </c>
      <c r="G182" s="73">
        <v>8</v>
      </c>
      <c r="H182" s="73" t="s">
        <v>32</v>
      </c>
      <c r="I182" s="73" t="s">
        <v>1307</v>
      </c>
      <c r="J182" s="73" t="s">
        <v>1351</v>
      </c>
    </row>
    <row r="183" spans="1:10" ht="18" customHeight="1">
      <c r="A183" s="73" t="s">
        <v>873</v>
      </c>
      <c r="B183" s="73" t="s">
        <v>894</v>
      </c>
      <c r="C183" s="73" t="s">
        <v>895</v>
      </c>
      <c r="D183" s="73" t="s">
        <v>33</v>
      </c>
      <c r="E183" s="75">
        <v>40448</v>
      </c>
      <c r="F183" s="75">
        <v>40455</v>
      </c>
      <c r="G183" s="73">
        <v>7</v>
      </c>
      <c r="H183" s="73" t="s">
        <v>32</v>
      </c>
      <c r="I183" s="73" t="s">
        <v>1307</v>
      </c>
      <c r="J183" s="73" t="s">
        <v>1351</v>
      </c>
    </row>
    <row r="184" spans="1:10" ht="18" customHeight="1">
      <c r="A184" s="73" t="s">
        <v>873</v>
      </c>
      <c r="B184" s="73" t="s">
        <v>896</v>
      </c>
      <c r="C184" s="73" t="s">
        <v>897</v>
      </c>
      <c r="D184" s="73" t="s">
        <v>33</v>
      </c>
      <c r="E184" s="75">
        <v>40231</v>
      </c>
      <c r="F184" s="75">
        <v>40238</v>
      </c>
      <c r="G184" s="73">
        <v>7</v>
      </c>
      <c r="H184" s="73" t="s">
        <v>32</v>
      </c>
      <c r="I184" s="73" t="s">
        <v>1318</v>
      </c>
      <c r="J184" s="73" t="s">
        <v>1352</v>
      </c>
    </row>
    <row r="185" spans="1:10" ht="18" customHeight="1">
      <c r="A185" s="73" t="s">
        <v>873</v>
      </c>
      <c r="B185" s="73" t="s">
        <v>896</v>
      </c>
      <c r="C185" s="73" t="s">
        <v>897</v>
      </c>
      <c r="D185" s="73" t="s">
        <v>33</v>
      </c>
      <c r="E185" s="75">
        <v>40301</v>
      </c>
      <c r="F185" s="75">
        <v>40308</v>
      </c>
      <c r="G185" s="73">
        <v>7</v>
      </c>
      <c r="H185" s="73" t="s">
        <v>32</v>
      </c>
      <c r="I185" s="73" t="s">
        <v>1304</v>
      </c>
      <c r="J185" s="73" t="s">
        <v>1352</v>
      </c>
    </row>
    <row r="186" spans="1:10" ht="18" customHeight="1">
      <c r="A186" s="73" t="s">
        <v>873</v>
      </c>
      <c r="B186" s="73" t="s">
        <v>896</v>
      </c>
      <c r="C186" s="73" t="s">
        <v>897</v>
      </c>
      <c r="D186" s="73" t="s">
        <v>33</v>
      </c>
      <c r="E186" s="75">
        <v>40315</v>
      </c>
      <c r="F186" s="75">
        <v>40322</v>
      </c>
      <c r="G186" s="73">
        <v>7</v>
      </c>
      <c r="H186" s="73" t="s">
        <v>32</v>
      </c>
      <c r="I186" s="73" t="s">
        <v>1307</v>
      </c>
      <c r="J186" s="73" t="s">
        <v>1352</v>
      </c>
    </row>
    <row r="187" spans="1:10" ht="18" customHeight="1">
      <c r="A187" s="73" t="s">
        <v>873</v>
      </c>
      <c r="B187" s="73" t="s">
        <v>896</v>
      </c>
      <c r="C187" s="73" t="s">
        <v>897</v>
      </c>
      <c r="D187" s="73" t="s">
        <v>33</v>
      </c>
      <c r="E187" s="75">
        <v>40357</v>
      </c>
      <c r="F187" s="75">
        <v>40365</v>
      </c>
      <c r="G187" s="73">
        <v>8</v>
      </c>
      <c r="H187" s="73" t="s">
        <v>32</v>
      </c>
      <c r="I187" s="73" t="s">
        <v>1324</v>
      </c>
      <c r="J187" s="73" t="s">
        <v>1352</v>
      </c>
    </row>
    <row r="188" spans="1:10" ht="18" customHeight="1">
      <c r="A188" s="73" t="s">
        <v>873</v>
      </c>
      <c r="B188" s="73" t="s">
        <v>896</v>
      </c>
      <c r="C188" s="73" t="s">
        <v>897</v>
      </c>
      <c r="D188" s="73" t="s">
        <v>33</v>
      </c>
      <c r="E188" s="75">
        <v>40413</v>
      </c>
      <c r="F188" s="75">
        <v>40420</v>
      </c>
      <c r="G188" s="73">
        <v>7</v>
      </c>
      <c r="H188" s="73" t="s">
        <v>32</v>
      </c>
      <c r="I188" s="73" t="s">
        <v>1307</v>
      </c>
      <c r="J188" s="73" t="s">
        <v>1352</v>
      </c>
    </row>
    <row r="189" spans="1:10" ht="18" customHeight="1">
      <c r="A189" s="73" t="s">
        <v>873</v>
      </c>
      <c r="B189" s="73" t="s">
        <v>896</v>
      </c>
      <c r="C189" s="73" t="s">
        <v>897</v>
      </c>
      <c r="D189" s="73" t="s">
        <v>33</v>
      </c>
      <c r="E189" s="75">
        <v>40448</v>
      </c>
      <c r="F189" s="75">
        <v>40455</v>
      </c>
      <c r="G189" s="73">
        <v>7</v>
      </c>
      <c r="H189" s="73" t="s">
        <v>32</v>
      </c>
      <c r="I189" s="73" t="s">
        <v>1324</v>
      </c>
      <c r="J189" s="73" t="s">
        <v>1352</v>
      </c>
    </row>
    <row r="190" spans="1:10" ht="18" customHeight="1">
      <c r="A190" s="73" t="s">
        <v>873</v>
      </c>
      <c r="B190" s="73" t="s">
        <v>896</v>
      </c>
      <c r="C190" s="73" t="s">
        <v>897</v>
      </c>
      <c r="D190" s="73" t="s">
        <v>33</v>
      </c>
      <c r="E190" s="75">
        <v>40462</v>
      </c>
      <c r="F190" s="75">
        <v>40469</v>
      </c>
      <c r="G190" s="73">
        <v>7</v>
      </c>
      <c r="H190" s="73" t="s">
        <v>32</v>
      </c>
      <c r="I190" s="73" t="s">
        <v>1304</v>
      </c>
      <c r="J190" s="73" t="s">
        <v>1352</v>
      </c>
    </row>
    <row r="191" spans="1:10" ht="18" customHeight="1">
      <c r="A191" s="73" t="s">
        <v>873</v>
      </c>
      <c r="B191" s="73" t="s">
        <v>916</v>
      </c>
      <c r="C191" s="73" t="s">
        <v>917</v>
      </c>
      <c r="D191" s="73" t="s">
        <v>33</v>
      </c>
      <c r="E191" s="75">
        <v>40357</v>
      </c>
      <c r="F191" s="75">
        <v>40365</v>
      </c>
      <c r="G191" s="73">
        <v>8</v>
      </c>
      <c r="H191" s="73" t="s">
        <v>32</v>
      </c>
      <c r="I191" s="73" t="s">
        <v>1304</v>
      </c>
      <c r="J191" s="73" t="s">
        <v>1353</v>
      </c>
    </row>
    <row r="192" spans="1:10" ht="12.75" customHeight="1">
      <c r="A192" s="73" t="s">
        <v>873</v>
      </c>
      <c r="B192" s="73" t="s">
        <v>918</v>
      </c>
      <c r="C192" s="73" t="s">
        <v>919</v>
      </c>
      <c r="D192" s="73" t="s">
        <v>33</v>
      </c>
      <c r="E192" s="75">
        <v>40357</v>
      </c>
      <c r="F192" s="75">
        <v>40365</v>
      </c>
      <c r="G192" s="73">
        <v>8</v>
      </c>
      <c r="H192" s="73" t="s">
        <v>32</v>
      </c>
      <c r="I192" s="73" t="s">
        <v>1304</v>
      </c>
      <c r="J192" s="73" t="s">
        <v>1354</v>
      </c>
    </row>
    <row r="193" spans="1:10" ht="12.75" customHeight="1">
      <c r="A193" s="73" t="s">
        <v>873</v>
      </c>
      <c r="B193" s="73" t="s">
        <v>918</v>
      </c>
      <c r="C193" s="73" t="s">
        <v>919</v>
      </c>
      <c r="D193" s="73" t="s">
        <v>33</v>
      </c>
      <c r="E193" s="75">
        <v>40399</v>
      </c>
      <c r="F193" s="75">
        <v>40406</v>
      </c>
      <c r="G193" s="73">
        <v>7</v>
      </c>
      <c r="H193" s="73" t="s">
        <v>32</v>
      </c>
      <c r="I193" s="73" t="s">
        <v>1307</v>
      </c>
      <c r="J193" s="73" t="s">
        <v>1354</v>
      </c>
    </row>
    <row r="194" spans="1:10" ht="18" customHeight="1">
      <c r="A194" s="73" t="s">
        <v>873</v>
      </c>
      <c r="B194" s="73" t="s">
        <v>918</v>
      </c>
      <c r="C194" s="73" t="s">
        <v>919</v>
      </c>
      <c r="D194" s="73" t="s">
        <v>33</v>
      </c>
      <c r="E194" s="75">
        <v>40448</v>
      </c>
      <c r="F194" s="75">
        <v>40455</v>
      </c>
      <c r="G194" s="73">
        <v>7</v>
      </c>
      <c r="H194" s="73" t="s">
        <v>32</v>
      </c>
      <c r="I194" s="73" t="s">
        <v>1324</v>
      </c>
      <c r="J194" s="73" t="s">
        <v>1354</v>
      </c>
    </row>
    <row r="195" spans="1:10" ht="12.75" customHeight="1">
      <c r="A195" s="74" t="s">
        <v>873</v>
      </c>
      <c r="B195" s="74" t="s">
        <v>918</v>
      </c>
      <c r="C195" s="74" t="s">
        <v>919</v>
      </c>
      <c r="D195" s="74" t="s">
        <v>33</v>
      </c>
      <c r="E195" s="76">
        <v>40462</v>
      </c>
      <c r="F195" s="76">
        <v>40469</v>
      </c>
      <c r="G195" s="74">
        <v>7</v>
      </c>
      <c r="H195" s="74" t="s">
        <v>32</v>
      </c>
      <c r="I195" s="74" t="s">
        <v>1307</v>
      </c>
      <c r="J195" s="74" t="s">
        <v>1354</v>
      </c>
    </row>
    <row r="196" spans="1:10" ht="12.75" customHeight="1">
      <c r="A196" s="32"/>
      <c r="B196" s="63">
        <f>SUM(IF(FREQUENCY(MATCH(B168:B195,B168:B195,0),MATCH(B168:B195,B168:B195,0))&gt;0,1))</f>
        <v>8</v>
      </c>
      <c r="C196" s="33"/>
      <c r="D196" s="29">
        <f>COUNTA(D168:D195)</f>
        <v>28</v>
      </c>
      <c r="E196" s="29"/>
      <c r="F196" s="29"/>
      <c r="G196" s="29">
        <f>SUM(G168:G195)</f>
        <v>296</v>
      </c>
      <c r="H196" s="32"/>
      <c r="I196" s="32"/>
      <c r="J196" s="32"/>
    </row>
    <row r="197" spans="1:10" ht="12.75" customHeight="1">
      <c r="A197" s="32"/>
      <c r="B197" s="63"/>
      <c r="C197" s="33"/>
      <c r="D197" s="29"/>
      <c r="E197" s="29"/>
      <c r="F197" s="29"/>
      <c r="G197" s="29"/>
      <c r="H197" s="32"/>
      <c r="I197" s="32"/>
      <c r="J197" s="32"/>
    </row>
    <row r="198" spans="1:10" ht="12.75" customHeight="1">
      <c r="A198" s="73" t="s">
        <v>926</v>
      </c>
      <c r="B198" s="73" t="s">
        <v>960</v>
      </c>
      <c r="C198" s="73" t="s">
        <v>961</v>
      </c>
      <c r="D198" s="73" t="s">
        <v>33</v>
      </c>
      <c r="E198" s="75">
        <v>40268</v>
      </c>
      <c r="F198" s="75">
        <v>40269</v>
      </c>
      <c r="G198" s="73">
        <v>1</v>
      </c>
      <c r="H198" s="73" t="s">
        <v>32</v>
      </c>
      <c r="I198" s="73" t="s">
        <v>1304</v>
      </c>
      <c r="J198" s="73" t="s">
        <v>24</v>
      </c>
    </row>
    <row r="199" spans="1:10" ht="12.75" customHeight="1">
      <c r="A199" s="74" t="s">
        <v>926</v>
      </c>
      <c r="B199" s="74" t="s">
        <v>960</v>
      </c>
      <c r="C199" s="74" t="s">
        <v>961</v>
      </c>
      <c r="D199" s="74" t="s">
        <v>33</v>
      </c>
      <c r="E199" s="76">
        <v>40289</v>
      </c>
      <c r="F199" s="76">
        <v>40292</v>
      </c>
      <c r="G199" s="74">
        <v>3</v>
      </c>
      <c r="H199" s="74" t="s">
        <v>32</v>
      </c>
      <c r="I199" s="74" t="s">
        <v>1318</v>
      </c>
      <c r="J199" s="74" t="s">
        <v>24</v>
      </c>
    </row>
    <row r="200" spans="1:10" ht="12.75" customHeight="1">
      <c r="A200" s="32"/>
      <c r="B200" s="63">
        <f>SUM(IF(FREQUENCY(MATCH(B198:B199,B198:B199,0),MATCH(B198:B199,B198:B199,0))&gt;0,1))</f>
        <v>1</v>
      </c>
      <c r="C200" s="33"/>
      <c r="D200" s="29">
        <f>COUNTA(D198:D199)</f>
        <v>2</v>
      </c>
      <c r="E200" s="29"/>
      <c r="F200" s="29"/>
      <c r="G200" s="29">
        <f>SUM(G198:G199)</f>
        <v>4</v>
      </c>
      <c r="H200" s="32"/>
      <c r="I200" s="32"/>
      <c r="J200" s="32"/>
    </row>
    <row r="201" spans="1:10" ht="12.75" customHeight="1">
      <c r="A201" s="32"/>
      <c r="B201" s="63"/>
      <c r="C201" s="33"/>
      <c r="D201" s="29"/>
      <c r="E201" s="29"/>
      <c r="F201" s="29"/>
      <c r="G201" s="29"/>
      <c r="H201" s="32"/>
      <c r="I201" s="32"/>
      <c r="J201" s="32"/>
    </row>
    <row r="202" spans="1:10" ht="18" customHeight="1">
      <c r="A202" s="73" t="s">
        <v>973</v>
      </c>
      <c r="B202" s="73" t="s">
        <v>976</v>
      </c>
      <c r="C202" s="73" t="s">
        <v>977</v>
      </c>
      <c r="D202" s="73" t="s">
        <v>33</v>
      </c>
      <c r="E202" s="75">
        <v>40294</v>
      </c>
      <c r="F202" s="75">
        <v>40308</v>
      </c>
      <c r="G202" s="73">
        <v>14</v>
      </c>
      <c r="H202" s="73" t="s">
        <v>32</v>
      </c>
      <c r="I202" s="73" t="s">
        <v>1310</v>
      </c>
      <c r="J202" s="73" t="s">
        <v>1355</v>
      </c>
    </row>
    <row r="203" spans="1:10" ht="12.75" customHeight="1">
      <c r="A203" s="73" t="s">
        <v>973</v>
      </c>
      <c r="B203" s="73" t="s">
        <v>978</v>
      </c>
      <c r="C203" s="73" t="s">
        <v>979</v>
      </c>
      <c r="D203" s="73" t="s">
        <v>33</v>
      </c>
      <c r="E203" s="75">
        <v>40294</v>
      </c>
      <c r="F203" s="75">
        <v>40301</v>
      </c>
      <c r="G203" s="73">
        <v>7</v>
      </c>
      <c r="H203" s="73" t="s">
        <v>32</v>
      </c>
      <c r="I203" s="73" t="s">
        <v>1304</v>
      </c>
      <c r="J203" s="73" t="s">
        <v>1355</v>
      </c>
    </row>
    <row r="204" spans="1:10" ht="12.75" customHeight="1">
      <c r="A204" s="73" t="s">
        <v>973</v>
      </c>
      <c r="B204" s="73" t="s">
        <v>978</v>
      </c>
      <c r="C204" s="73" t="s">
        <v>979</v>
      </c>
      <c r="D204" s="73" t="s">
        <v>33</v>
      </c>
      <c r="E204" s="75">
        <v>40378</v>
      </c>
      <c r="F204" s="75">
        <v>40385</v>
      </c>
      <c r="G204" s="73">
        <v>7</v>
      </c>
      <c r="H204" s="73" t="s">
        <v>32</v>
      </c>
      <c r="I204" s="73" t="s">
        <v>1304</v>
      </c>
      <c r="J204" s="73" t="s">
        <v>1355</v>
      </c>
    </row>
    <row r="205" spans="1:10" ht="12.75" customHeight="1">
      <c r="A205" s="73" t="s">
        <v>973</v>
      </c>
      <c r="B205" s="73" t="s">
        <v>978</v>
      </c>
      <c r="C205" s="73" t="s">
        <v>979</v>
      </c>
      <c r="D205" s="73" t="s">
        <v>33</v>
      </c>
      <c r="E205" s="75">
        <v>40518</v>
      </c>
      <c r="F205" s="75">
        <v>40543</v>
      </c>
      <c r="G205" s="73">
        <v>26</v>
      </c>
      <c r="H205" s="73" t="s">
        <v>32</v>
      </c>
      <c r="I205" s="73" t="s">
        <v>1307</v>
      </c>
      <c r="J205" s="73" t="s">
        <v>1355</v>
      </c>
    </row>
    <row r="206" spans="1:10" ht="12.75" customHeight="1">
      <c r="A206" s="73" t="s">
        <v>973</v>
      </c>
      <c r="B206" s="73" t="s">
        <v>980</v>
      </c>
      <c r="C206" s="73" t="s">
        <v>981</v>
      </c>
      <c r="D206" s="73" t="s">
        <v>33</v>
      </c>
      <c r="E206" s="75">
        <v>40252</v>
      </c>
      <c r="F206" s="75">
        <v>40259</v>
      </c>
      <c r="G206" s="73">
        <v>7</v>
      </c>
      <c r="H206" s="73" t="s">
        <v>32</v>
      </c>
      <c r="I206" s="73" t="s">
        <v>1304</v>
      </c>
      <c r="J206" s="73" t="s">
        <v>1356</v>
      </c>
    </row>
    <row r="207" spans="1:10" ht="12.75" customHeight="1">
      <c r="A207" s="73" t="s">
        <v>973</v>
      </c>
      <c r="B207" s="73" t="s">
        <v>980</v>
      </c>
      <c r="C207" s="73" t="s">
        <v>981</v>
      </c>
      <c r="D207" s="73" t="s">
        <v>33</v>
      </c>
      <c r="E207" s="75">
        <v>40413</v>
      </c>
      <c r="F207" s="75">
        <v>40420</v>
      </c>
      <c r="G207" s="73">
        <v>7</v>
      </c>
      <c r="H207" s="73" t="s">
        <v>32</v>
      </c>
      <c r="I207" s="73" t="s">
        <v>1304</v>
      </c>
      <c r="J207" s="73" t="s">
        <v>1356</v>
      </c>
    </row>
    <row r="208" spans="1:10" ht="12.75" customHeight="1">
      <c r="A208" s="73" t="s">
        <v>973</v>
      </c>
      <c r="B208" s="73" t="s">
        <v>982</v>
      </c>
      <c r="C208" s="73" t="s">
        <v>983</v>
      </c>
      <c r="D208" s="73" t="s">
        <v>33</v>
      </c>
      <c r="E208" s="75">
        <v>40259</v>
      </c>
      <c r="F208" s="75">
        <v>40308</v>
      </c>
      <c r="G208" s="73">
        <v>49</v>
      </c>
      <c r="H208" s="73" t="s">
        <v>32</v>
      </c>
      <c r="I208" s="73" t="s">
        <v>1304</v>
      </c>
      <c r="J208" s="73" t="s">
        <v>1357</v>
      </c>
    </row>
    <row r="209" spans="1:10" ht="12.75" customHeight="1">
      <c r="A209" s="73" t="s">
        <v>973</v>
      </c>
      <c r="B209" s="73" t="s">
        <v>982</v>
      </c>
      <c r="C209" s="73" t="s">
        <v>983</v>
      </c>
      <c r="D209" s="73" t="s">
        <v>33</v>
      </c>
      <c r="E209" s="75">
        <v>40420</v>
      </c>
      <c r="F209" s="75">
        <v>40455</v>
      </c>
      <c r="G209" s="73">
        <v>35</v>
      </c>
      <c r="H209" s="73" t="s">
        <v>32</v>
      </c>
      <c r="I209" s="73" t="s">
        <v>1318</v>
      </c>
      <c r="J209" s="73" t="s">
        <v>1357</v>
      </c>
    </row>
    <row r="210" spans="1:10" ht="18" customHeight="1">
      <c r="A210" s="73" t="s">
        <v>973</v>
      </c>
      <c r="B210" s="73" t="s">
        <v>984</v>
      </c>
      <c r="C210" s="73" t="s">
        <v>985</v>
      </c>
      <c r="D210" s="73" t="s">
        <v>33</v>
      </c>
      <c r="E210" s="75">
        <v>40294</v>
      </c>
      <c r="F210" s="75">
        <v>40301</v>
      </c>
      <c r="G210" s="73">
        <v>7</v>
      </c>
      <c r="H210" s="73" t="s">
        <v>32</v>
      </c>
      <c r="I210" s="73" t="s">
        <v>1304</v>
      </c>
      <c r="J210" s="73" t="s">
        <v>1358</v>
      </c>
    </row>
    <row r="211" spans="1:10" ht="18" customHeight="1">
      <c r="A211" s="73" t="s">
        <v>973</v>
      </c>
      <c r="B211" s="73" t="s">
        <v>984</v>
      </c>
      <c r="C211" s="73" t="s">
        <v>985</v>
      </c>
      <c r="D211" s="73" t="s">
        <v>33</v>
      </c>
      <c r="E211" s="75">
        <v>40539</v>
      </c>
      <c r="F211" s="75">
        <v>40543</v>
      </c>
      <c r="G211" s="73">
        <v>5</v>
      </c>
      <c r="H211" s="73" t="s">
        <v>32</v>
      </c>
      <c r="I211" s="73" t="s">
        <v>12</v>
      </c>
      <c r="J211" s="73" t="s">
        <v>1358</v>
      </c>
    </row>
    <row r="212" spans="1:10" ht="12.75" customHeight="1">
      <c r="A212" s="73" t="s">
        <v>973</v>
      </c>
      <c r="B212" s="73" t="s">
        <v>986</v>
      </c>
      <c r="C212" s="73" t="s">
        <v>987</v>
      </c>
      <c r="D212" s="73" t="s">
        <v>33</v>
      </c>
      <c r="E212" s="75">
        <v>40399</v>
      </c>
      <c r="F212" s="75">
        <v>40413</v>
      </c>
      <c r="G212" s="73">
        <v>14</v>
      </c>
      <c r="H212" s="73" t="s">
        <v>32</v>
      </c>
      <c r="I212" s="73" t="s">
        <v>1304</v>
      </c>
      <c r="J212" s="73" t="s">
        <v>1359</v>
      </c>
    </row>
    <row r="213" spans="1:10" ht="12.75" customHeight="1">
      <c r="A213" s="74" t="s">
        <v>973</v>
      </c>
      <c r="B213" s="74" t="s">
        <v>986</v>
      </c>
      <c r="C213" s="74" t="s">
        <v>987</v>
      </c>
      <c r="D213" s="74" t="s">
        <v>33</v>
      </c>
      <c r="E213" s="76">
        <v>40511</v>
      </c>
      <c r="F213" s="76">
        <v>40518</v>
      </c>
      <c r="G213" s="74">
        <v>7</v>
      </c>
      <c r="H213" s="74" t="s">
        <v>32</v>
      </c>
      <c r="I213" s="74" t="s">
        <v>1304</v>
      </c>
      <c r="J213" s="74" t="s">
        <v>1359</v>
      </c>
    </row>
    <row r="214" spans="1:10" ht="12.75" customHeight="1">
      <c r="A214" s="32"/>
      <c r="B214" s="63">
        <f>SUM(IF(FREQUENCY(MATCH(B202:B213,B202:B213,0),MATCH(B202:B213,B202:B213,0))&gt;0,1))</f>
        <v>6</v>
      </c>
      <c r="C214" s="33"/>
      <c r="D214" s="29">
        <f>COUNTA(D202:D213)</f>
        <v>12</v>
      </c>
      <c r="E214" s="29"/>
      <c r="F214" s="29"/>
      <c r="G214" s="29">
        <f>SUM(G202:G213)</f>
        <v>185</v>
      </c>
      <c r="H214" s="32"/>
      <c r="I214" s="32"/>
      <c r="J214" s="32"/>
    </row>
    <row r="215" spans="1:10" ht="12.75" customHeight="1">
      <c r="A215" s="32"/>
      <c r="B215" s="63"/>
      <c r="C215" s="33"/>
      <c r="D215" s="29"/>
      <c r="E215" s="29"/>
      <c r="F215" s="29"/>
      <c r="G215" s="29"/>
      <c r="H215" s="32"/>
      <c r="I215" s="32"/>
      <c r="J215" s="32"/>
    </row>
    <row r="216" spans="1:10" ht="18" customHeight="1">
      <c r="A216" s="73" t="s">
        <v>988</v>
      </c>
      <c r="B216" s="73" t="s">
        <v>999</v>
      </c>
      <c r="C216" s="73" t="s">
        <v>1000</v>
      </c>
      <c r="D216" s="73" t="s">
        <v>33</v>
      </c>
      <c r="E216" s="75">
        <v>40415</v>
      </c>
      <c r="F216" s="75">
        <v>40420</v>
      </c>
      <c r="G216" s="73">
        <v>5</v>
      </c>
      <c r="H216" s="73" t="s">
        <v>32</v>
      </c>
      <c r="I216" s="73" t="s">
        <v>1310</v>
      </c>
      <c r="J216" s="73" t="s">
        <v>1360</v>
      </c>
    </row>
    <row r="217" spans="1:10" ht="18" customHeight="1">
      <c r="A217" s="73" t="s">
        <v>988</v>
      </c>
      <c r="B217" s="73" t="s">
        <v>1031</v>
      </c>
      <c r="C217" s="73" t="s">
        <v>1032</v>
      </c>
      <c r="D217" s="73" t="s">
        <v>33</v>
      </c>
      <c r="E217" s="75">
        <v>40478</v>
      </c>
      <c r="F217" s="75">
        <v>40483</v>
      </c>
      <c r="G217" s="73">
        <v>5</v>
      </c>
      <c r="H217" s="73" t="s">
        <v>32</v>
      </c>
      <c r="I217" s="73" t="s">
        <v>1304</v>
      </c>
      <c r="J217" s="73" t="s">
        <v>1361</v>
      </c>
    </row>
    <row r="218" spans="1:10" ht="18" customHeight="1">
      <c r="A218" s="73" t="s">
        <v>988</v>
      </c>
      <c r="B218" s="73" t="s">
        <v>1043</v>
      </c>
      <c r="C218" s="73" t="s">
        <v>1044</v>
      </c>
      <c r="D218" s="73" t="s">
        <v>33</v>
      </c>
      <c r="E218" s="75">
        <v>40380</v>
      </c>
      <c r="F218" s="75">
        <v>40385</v>
      </c>
      <c r="G218" s="73">
        <v>5</v>
      </c>
      <c r="H218" s="73" t="s">
        <v>32</v>
      </c>
      <c r="I218" s="73" t="s">
        <v>1307</v>
      </c>
      <c r="J218" s="73" t="s">
        <v>1362</v>
      </c>
    </row>
    <row r="219" spans="1:10" ht="18" customHeight="1">
      <c r="A219" s="74" t="s">
        <v>988</v>
      </c>
      <c r="B219" s="74" t="s">
        <v>1071</v>
      </c>
      <c r="C219" s="74" t="s">
        <v>1072</v>
      </c>
      <c r="D219" s="74" t="s">
        <v>33</v>
      </c>
      <c r="E219" s="76">
        <v>40471</v>
      </c>
      <c r="F219" s="76">
        <v>40476</v>
      </c>
      <c r="G219" s="74">
        <v>5</v>
      </c>
      <c r="H219" s="74" t="s">
        <v>32</v>
      </c>
      <c r="I219" s="74" t="s">
        <v>1304</v>
      </c>
      <c r="J219" s="74" t="s">
        <v>1363</v>
      </c>
    </row>
    <row r="220" spans="1:10" ht="12.75" customHeight="1">
      <c r="A220" s="32"/>
      <c r="B220" s="63">
        <f>SUM(IF(FREQUENCY(MATCH(B216:B219,B216:B219,0),MATCH(B216:B219,B216:B219,0))&gt;0,1))</f>
        <v>4</v>
      </c>
      <c r="C220" s="33"/>
      <c r="D220" s="29">
        <f>COUNTA(D216:D219)</f>
        <v>4</v>
      </c>
      <c r="E220" s="29"/>
      <c r="F220" s="29"/>
      <c r="G220" s="29">
        <f>SUM(G216:G219)</f>
        <v>20</v>
      </c>
      <c r="H220" s="32"/>
      <c r="I220" s="32"/>
      <c r="J220" s="32"/>
    </row>
    <row r="221" spans="1:10" ht="12.75" customHeight="1">
      <c r="A221" s="32"/>
      <c r="B221" s="63"/>
      <c r="C221" s="33"/>
      <c r="D221" s="29"/>
      <c r="E221" s="29"/>
      <c r="F221" s="29"/>
      <c r="G221" s="29"/>
      <c r="H221" s="32"/>
      <c r="I221" s="32"/>
      <c r="J221" s="32"/>
    </row>
    <row r="222" spans="1:10" ht="12.75" customHeight="1">
      <c r="A222" s="73" t="s">
        <v>1073</v>
      </c>
      <c r="B222" s="73" t="s">
        <v>1086</v>
      </c>
      <c r="C222" s="73" t="s">
        <v>1087</v>
      </c>
      <c r="D222" s="73" t="s">
        <v>33</v>
      </c>
      <c r="E222" s="75">
        <v>40252</v>
      </c>
      <c r="F222" s="75">
        <v>40259</v>
      </c>
      <c r="G222" s="73">
        <v>7</v>
      </c>
      <c r="H222" s="73" t="s">
        <v>32</v>
      </c>
      <c r="I222" s="73" t="s">
        <v>1304</v>
      </c>
      <c r="J222" s="73" t="s">
        <v>24</v>
      </c>
    </row>
    <row r="223" spans="1:10" ht="12.75" customHeight="1">
      <c r="A223" s="74" t="s">
        <v>1073</v>
      </c>
      <c r="B223" s="74" t="s">
        <v>1090</v>
      </c>
      <c r="C223" s="74" t="s">
        <v>1091</v>
      </c>
      <c r="D223" s="74" t="s">
        <v>33</v>
      </c>
      <c r="E223" s="76">
        <v>40478</v>
      </c>
      <c r="F223" s="76">
        <v>40483</v>
      </c>
      <c r="G223" s="74">
        <v>5</v>
      </c>
      <c r="H223" s="74" t="s">
        <v>32</v>
      </c>
      <c r="I223" s="74" t="s">
        <v>1304</v>
      </c>
      <c r="J223" s="74" t="s">
        <v>24</v>
      </c>
    </row>
    <row r="224" spans="1:10" ht="12.75" customHeight="1">
      <c r="A224" s="32"/>
      <c r="B224" s="63">
        <f>SUM(IF(FREQUENCY(MATCH(B222:B223,B222:B223,0),MATCH(B222:B223,B222:B223,0))&gt;0,1))</f>
        <v>2</v>
      </c>
      <c r="C224" s="33"/>
      <c r="D224" s="29">
        <f>COUNTA(D222:D223)</f>
        <v>2</v>
      </c>
      <c r="E224" s="29"/>
      <c r="F224" s="29"/>
      <c r="G224" s="29">
        <f>SUM(G222:G223)</f>
        <v>12</v>
      </c>
      <c r="H224" s="32"/>
      <c r="I224" s="32"/>
      <c r="J224" s="32"/>
    </row>
    <row r="225" spans="1:10" ht="12.75" customHeight="1">
      <c r="A225" s="32"/>
      <c r="B225" s="63"/>
      <c r="C225" s="33"/>
      <c r="D225" s="29"/>
      <c r="E225" s="29"/>
      <c r="F225" s="29"/>
      <c r="G225" s="29"/>
      <c r="H225" s="32"/>
      <c r="I225" s="32"/>
      <c r="J225" s="32"/>
    </row>
    <row r="226" spans="1:10" ht="18" customHeight="1">
      <c r="A226" s="73" t="s">
        <v>1094</v>
      </c>
      <c r="B226" s="73" t="s">
        <v>1141</v>
      </c>
      <c r="C226" s="73" t="s">
        <v>1142</v>
      </c>
      <c r="D226" s="73" t="s">
        <v>33</v>
      </c>
      <c r="E226" s="75">
        <v>40428</v>
      </c>
      <c r="F226" s="75">
        <v>40430</v>
      </c>
      <c r="G226" s="73">
        <v>2</v>
      </c>
      <c r="H226" s="73" t="s">
        <v>32</v>
      </c>
      <c r="I226" s="73" t="s">
        <v>1318</v>
      </c>
      <c r="J226" s="73" t="s">
        <v>1364</v>
      </c>
    </row>
    <row r="227" spans="1:10" ht="18" customHeight="1">
      <c r="A227" s="74" t="s">
        <v>1094</v>
      </c>
      <c r="B227" s="74" t="s">
        <v>1141</v>
      </c>
      <c r="C227" s="74" t="s">
        <v>1142</v>
      </c>
      <c r="D227" s="74" t="s">
        <v>33</v>
      </c>
      <c r="E227" s="76">
        <v>40441</v>
      </c>
      <c r="F227" s="76">
        <v>40443</v>
      </c>
      <c r="G227" s="74">
        <v>2</v>
      </c>
      <c r="H227" s="74" t="s">
        <v>32</v>
      </c>
      <c r="I227" s="74" t="s">
        <v>12</v>
      </c>
      <c r="J227" s="74" t="s">
        <v>1364</v>
      </c>
    </row>
    <row r="228" spans="1:10" ht="12.75" customHeight="1">
      <c r="A228" s="32"/>
      <c r="B228" s="63">
        <f>SUM(IF(FREQUENCY(MATCH(B226:B227,B226:B227,0),MATCH(B226:B227,B226:B227,0))&gt;0,1))</f>
        <v>1</v>
      </c>
      <c r="C228" s="33"/>
      <c r="D228" s="29">
        <f>COUNTA(D226:D227)</f>
        <v>2</v>
      </c>
      <c r="E228" s="29"/>
      <c r="F228" s="29"/>
      <c r="G228" s="29">
        <f>SUM(G226:G227)</f>
        <v>4</v>
      </c>
      <c r="H228" s="32"/>
      <c r="I228" s="32"/>
      <c r="J228" s="32"/>
    </row>
    <row r="229" spans="1:10" ht="12.75" customHeight="1">
      <c r="A229" s="32"/>
      <c r="B229" s="63"/>
      <c r="C229" s="33"/>
      <c r="D229" s="29"/>
      <c r="E229" s="29"/>
      <c r="F229" s="29"/>
      <c r="G229" s="29"/>
      <c r="H229" s="32"/>
      <c r="I229" s="32"/>
      <c r="J229" s="32"/>
    </row>
    <row r="230" spans="1:10" ht="18" customHeight="1">
      <c r="A230" s="73" t="s">
        <v>1229</v>
      </c>
      <c r="B230" s="73" t="s">
        <v>1234</v>
      </c>
      <c r="C230" s="73" t="s">
        <v>1235</v>
      </c>
      <c r="D230" s="73" t="s">
        <v>33</v>
      </c>
      <c r="E230" s="75">
        <v>40267</v>
      </c>
      <c r="F230" s="75">
        <v>40288</v>
      </c>
      <c r="G230" s="73">
        <v>21</v>
      </c>
      <c r="H230" s="73" t="s">
        <v>32</v>
      </c>
      <c r="I230" s="73" t="s">
        <v>12</v>
      </c>
      <c r="J230" s="73" t="s">
        <v>1365</v>
      </c>
    </row>
    <row r="231" spans="1:10" ht="18" customHeight="1">
      <c r="A231" s="73" t="s">
        <v>1229</v>
      </c>
      <c r="B231" s="73" t="s">
        <v>1234</v>
      </c>
      <c r="C231" s="73" t="s">
        <v>1235</v>
      </c>
      <c r="D231" s="73" t="s">
        <v>33</v>
      </c>
      <c r="E231" s="75">
        <v>40351</v>
      </c>
      <c r="F231" s="75">
        <v>40358</v>
      </c>
      <c r="G231" s="73">
        <v>7</v>
      </c>
      <c r="H231" s="73" t="s">
        <v>32</v>
      </c>
      <c r="I231" s="73" t="s">
        <v>1307</v>
      </c>
      <c r="J231" s="73" t="s">
        <v>1365</v>
      </c>
    </row>
    <row r="232" spans="1:10" ht="18" customHeight="1">
      <c r="A232" s="73" t="s">
        <v>1229</v>
      </c>
      <c r="B232" s="73" t="s">
        <v>1234</v>
      </c>
      <c r="C232" s="73" t="s">
        <v>1235</v>
      </c>
      <c r="D232" s="73" t="s">
        <v>33</v>
      </c>
      <c r="E232" s="75">
        <v>40387</v>
      </c>
      <c r="F232" s="75">
        <v>40407</v>
      </c>
      <c r="G232" s="73">
        <v>20</v>
      </c>
      <c r="H232" s="73" t="s">
        <v>32</v>
      </c>
      <c r="I232" s="73" t="s">
        <v>12</v>
      </c>
      <c r="J232" s="73" t="s">
        <v>1365</v>
      </c>
    </row>
    <row r="233" spans="1:10" ht="18" customHeight="1">
      <c r="A233" s="73" t="s">
        <v>1229</v>
      </c>
      <c r="B233" s="73" t="s">
        <v>1234</v>
      </c>
      <c r="C233" s="73" t="s">
        <v>1235</v>
      </c>
      <c r="D233" s="73" t="s">
        <v>33</v>
      </c>
      <c r="E233" s="75">
        <v>40414</v>
      </c>
      <c r="F233" s="75">
        <v>40421</v>
      </c>
      <c r="G233" s="73">
        <v>7</v>
      </c>
      <c r="H233" s="73" t="s">
        <v>32</v>
      </c>
      <c r="I233" s="73" t="s">
        <v>1306</v>
      </c>
      <c r="J233" s="73" t="s">
        <v>1365</v>
      </c>
    </row>
    <row r="234" spans="1:10" ht="18" customHeight="1">
      <c r="A234" s="73" t="s">
        <v>1229</v>
      </c>
      <c r="B234" s="73" t="s">
        <v>1234</v>
      </c>
      <c r="C234" s="73" t="s">
        <v>1235</v>
      </c>
      <c r="D234" s="73" t="s">
        <v>33</v>
      </c>
      <c r="E234" s="75">
        <v>40499</v>
      </c>
      <c r="F234" s="75">
        <v>40519</v>
      </c>
      <c r="G234" s="73">
        <v>20</v>
      </c>
      <c r="H234" s="73" t="s">
        <v>32</v>
      </c>
      <c r="I234" s="73" t="s">
        <v>1304</v>
      </c>
      <c r="J234" s="73" t="s">
        <v>1365</v>
      </c>
    </row>
    <row r="235" spans="1:10" ht="18" customHeight="1">
      <c r="A235" s="73" t="s">
        <v>1229</v>
      </c>
      <c r="B235" s="73" t="s">
        <v>1236</v>
      </c>
      <c r="C235" s="73" t="s">
        <v>1237</v>
      </c>
      <c r="D235" s="73" t="s">
        <v>33</v>
      </c>
      <c r="E235" s="75">
        <v>40414</v>
      </c>
      <c r="F235" s="75">
        <v>40421</v>
      </c>
      <c r="G235" s="73">
        <v>7</v>
      </c>
      <c r="H235" s="73" t="s">
        <v>32</v>
      </c>
      <c r="I235" s="73" t="s">
        <v>1306</v>
      </c>
      <c r="J235" s="73" t="s">
        <v>1366</v>
      </c>
    </row>
    <row r="236" spans="1:10" ht="18" customHeight="1">
      <c r="A236" s="73" t="s">
        <v>1229</v>
      </c>
      <c r="B236" s="73" t="s">
        <v>1236</v>
      </c>
      <c r="C236" s="73" t="s">
        <v>1237</v>
      </c>
      <c r="D236" s="73" t="s">
        <v>33</v>
      </c>
      <c r="E236" s="75">
        <v>40435</v>
      </c>
      <c r="F236" s="75">
        <v>40442</v>
      </c>
      <c r="G236" s="73">
        <v>7</v>
      </c>
      <c r="H236" s="73" t="s">
        <v>32</v>
      </c>
      <c r="I236" s="73" t="s">
        <v>12</v>
      </c>
      <c r="J236" s="73" t="s">
        <v>1366</v>
      </c>
    </row>
    <row r="237" spans="1:10" ht="18" customHeight="1">
      <c r="A237" s="73" t="s">
        <v>1229</v>
      </c>
      <c r="B237" s="73" t="s">
        <v>1236</v>
      </c>
      <c r="C237" s="73" t="s">
        <v>1237</v>
      </c>
      <c r="D237" s="73" t="s">
        <v>33</v>
      </c>
      <c r="E237" s="75">
        <v>40449</v>
      </c>
      <c r="F237" s="75">
        <v>40519</v>
      </c>
      <c r="G237" s="73">
        <v>70</v>
      </c>
      <c r="H237" s="73" t="s">
        <v>32</v>
      </c>
      <c r="I237" s="73" t="s">
        <v>1310</v>
      </c>
      <c r="J237" s="73" t="s">
        <v>1366</v>
      </c>
    </row>
    <row r="238" spans="1:10" ht="18" customHeight="1">
      <c r="A238" s="73" t="s">
        <v>1229</v>
      </c>
      <c r="B238" s="73" t="s">
        <v>1238</v>
      </c>
      <c r="C238" s="73" t="s">
        <v>1239</v>
      </c>
      <c r="D238" s="73" t="s">
        <v>33</v>
      </c>
      <c r="E238" s="75">
        <v>40267</v>
      </c>
      <c r="F238" s="75">
        <v>40288</v>
      </c>
      <c r="G238" s="73">
        <v>21</v>
      </c>
      <c r="H238" s="73" t="s">
        <v>32</v>
      </c>
      <c r="I238" s="73" t="s">
        <v>12</v>
      </c>
      <c r="J238" s="73" t="s">
        <v>1367</v>
      </c>
    </row>
    <row r="239" spans="1:10" ht="18" customHeight="1">
      <c r="A239" s="73" t="s">
        <v>1229</v>
      </c>
      <c r="B239" s="73" t="s">
        <v>1238</v>
      </c>
      <c r="C239" s="73" t="s">
        <v>1239</v>
      </c>
      <c r="D239" s="73" t="s">
        <v>33</v>
      </c>
      <c r="E239" s="75">
        <v>40295</v>
      </c>
      <c r="F239" s="75">
        <v>40302</v>
      </c>
      <c r="G239" s="73">
        <v>7</v>
      </c>
      <c r="H239" s="73" t="s">
        <v>32</v>
      </c>
      <c r="I239" s="73" t="s">
        <v>12</v>
      </c>
      <c r="J239" s="73" t="s">
        <v>1367</v>
      </c>
    </row>
    <row r="240" spans="1:10" ht="18" customHeight="1">
      <c r="A240" s="73" t="s">
        <v>1229</v>
      </c>
      <c r="B240" s="73" t="s">
        <v>1238</v>
      </c>
      <c r="C240" s="73" t="s">
        <v>1239</v>
      </c>
      <c r="D240" s="73" t="s">
        <v>33</v>
      </c>
      <c r="E240" s="75">
        <v>40351</v>
      </c>
      <c r="F240" s="75">
        <v>40358</v>
      </c>
      <c r="G240" s="73">
        <v>7</v>
      </c>
      <c r="H240" s="73" t="s">
        <v>32</v>
      </c>
      <c r="I240" s="73" t="s">
        <v>1304</v>
      </c>
      <c r="J240" s="73" t="s">
        <v>1367</v>
      </c>
    </row>
    <row r="241" spans="1:10" ht="18" customHeight="1">
      <c r="A241" s="73" t="s">
        <v>1229</v>
      </c>
      <c r="B241" s="73" t="s">
        <v>1238</v>
      </c>
      <c r="C241" s="73" t="s">
        <v>1239</v>
      </c>
      <c r="D241" s="73" t="s">
        <v>33</v>
      </c>
      <c r="E241" s="75">
        <v>40414</v>
      </c>
      <c r="F241" s="75">
        <v>40421</v>
      </c>
      <c r="G241" s="73">
        <v>7</v>
      </c>
      <c r="H241" s="73" t="s">
        <v>32</v>
      </c>
      <c r="I241" s="73" t="s">
        <v>12</v>
      </c>
      <c r="J241" s="73" t="s">
        <v>1367</v>
      </c>
    </row>
    <row r="242" spans="1:10" ht="18" customHeight="1">
      <c r="A242" s="74" t="s">
        <v>1229</v>
      </c>
      <c r="B242" s="74" t="s">
        <v>1238</v>
      </c>
      <c r="C242" s="74" t="s">
        <v>1239</v>
      </c>
      <c r="D242" s="74" t="s">
        <v>33</v>
      </c>
      <c r="E242" s="76">
        <v>40435</v>
      </c>
      <c r="F242" s="76">
        <v>40470</v>
      </c>
      <c r="G242" s="74">
        <v>35</v>
      </c>
      <c r="H242" s="74" t="s">
        <v>32</v>
      </c>
      <c r="I242" s="74" t="s">
        <v>12</v>
      </c>
      <c r="J242" s="74" t="s">
        <v>1367</v>
      </c>
    </row>
    <row r="243" spans="1:10" ht="12.75" customHeight="1">
      <c r="A243" s="32"/>
      <c r="B243" s="63">
        <f>SUM(IF(FREQUENCY(MATCH(B230:B242,B230:B242,0),MATCH(B230:B242,B230:B242,0))&gt;0,1))</f>
        <v>3</v>
      </c>
      <c r="C243" s="33"/>
      <c r="D243" s="29">
        <f>COUNTA(D230:D242)</f>
        <v>13</v>
      </c>
      <c r="E243" s="29"/>
      <c r="F243" s="29"/>
      <c r="G243" s="29">
        <f>SUM(G230:G242)</f>
        <v>236</v>
      </c>
      <c r="H243" s="32"/>
      <c r="I243" s="32"/>
      <c r="J243" s="32"/>
    </row>
    <row r="244" spans="1:10" ht="12.75" customHeight="1">
      <c r="A244" s="32"/>
      <c r="B244" s="63"/>
      <c r="C244" s="33"/>
      <c r="D244" s="29"/>
      <c r="E244" s="29"/>
      <c r="F244" s="29"/>
      <c r="G244" s="29"/>
      <c r="H244" s="32"/>
      <c r="I244" s="32"/>
      <c r="J244" s="32"/>
    </row>
    <row r="245" spans="1:10" ht="12.75" customHeight="1">
      <c r="A245" s="73" t="s">
        <v>1240</v>
      </c>
      <c r="B245" s="73" t="s">
        <v>1247</v>
      </c>
      <c r="C245" s="73" t="s">
        <v>1248</v>
      </c>
      <c r="D245" s="73" t="s">
        <v>33</v>
      </c>
      <c r="E245" s="75">
        <v>40225</v>
      </c>
      <c r="F245" s="75">
        <v>40239</v>
      </c>
      <c r="G245" s="73">
        <v>14</v>
      </c>
      <c r="H245" s="73" t="s">
        <v>32</v>
      </c>
      <c r="I245" s="73" t="s">
        <v>12</v>
      </c>
      <c r="J245" s="73" t="s">
        <v>158</v>
      </c>
    </row>
    <row r="246" spans="1:10" ht="12.75" customHeight="1">
      <c r="A246" s="73" t="s">
        <v>1240</v>
      </c>
      <c r="B246" s="73" t="s">
        <v>1251</v>
      </c>
      <c r="C246" s="73" t="s">
        <v>1252</v>
      </c>
      <c r="D246" s="73" t="s">
        <v>33</v>
      </c>
      <c r="E246" s="75">
        <v>40179</v>
      </c>
      <c r="F246" s="75">
        <v>40183</v>
      </c>
      <c r="G246" s="73">
        <v>5</v>
      </c>
      <c r="H246" s="73" t="s">
        <v>32</v>
      </c>
      <c r="I246" s="73" t="s">
        <v>12</v>
      </c>
      <c r="J246" s="73" t="s">
        <v>158</v>
      </c>
    </row>
    <row r="247" spans="1:10" ht="12.75" customHeight="1">
      <c r="A247" s="73" t="s">
        <v>1240</v>
      </c>
      <c r="B247" s="73" t="s">
        <v>1251</v>
      </c>
      <c r="C247" s="73" t="s">
        <v>1252</v>
      </c>
      <c r="D247" s="73" t="s">
        <v>33</v>
      </c>
      <c r="E247" s="75">
        <v>40183</v>
      </c>
      <c r="F247" s="75">
        <v>40211</v>
      </c>
      <c r="G247" s="73">
        <v>28</v>
      </c>
      <c r="H247" s="73" t="s">
        <v>32</v>
      </c>
      <c r="I247" s="73" t="s">
        <v>12</v>
      </c>
      <c r="J247" s="73" t="s">
        <v>158</v>
      </c>
    </row>
    <row r="248" spans="1:10" ht="12.75" customHeight="1">
      <c r="A248" s="73" t="s">
        <v>1240</v>
      </c>
      <c r="B248" s="73" t="s">
        <v>1251</v>
      </c>
      <c r="C248" s="73" t="s">
        <v>1252</v>
      </c>
      <c r="D248" s="73" t="s">
        <v>33</v>
      </c>
      <c r="E248" s="75">
        <v>40253</v>
      </c>
      <c r="F248" s="75">
        <v>40274</v>
      </c>
      <c r="G248" s="73">
        <v>21</v>
      </c>
      <c r="H248" s="73" t="s">
        <v>32</v>
      </c>
      <c r="I248" s="73" t="s">
        <v>12</v>
      </c>
      <c r="J248" s="73" t="s">
        <v>158</v>
      </c>
    </row>
    <row r="249" spans="1:10" ht="12.75" customHeight="1">
      <c r="A249" s="73" t="s">
        <v>1240</v>
      </c>
      <c r="B249" s="73" t="s">
        <v>1255</v>
      </c>
      <c r="C249" s="73" t="s">
        <v>1256</v>
      </c>
      <c r="D249" s="73" t="s">
        <v>33</v>
      </c>
      <c r="E249" s="75">
        <v>40183</v>
      </c>
      <c r="F249" s="75">
        <v>40190</v>
      </c>
      <c r="G249" s="73">
        <v>7</v>
      </c>
      <c r="H249" s="73" t="s">
        <v>32</v>
      </c>
      <c r="I249" s="73" t="s">
        <v>1306</v>
      </c>
      <c r="J249" s="73" t="s">
        <v>158</v>
      </c>
    </row>
    <row r="250" spans="1:10" ht="12.75" customHeight="1">
      <c r="A250" s="73" t="s">
        <v>1240</v>
      </c>
      <c r="B250" s="73" t="s">
        <v>1255</v>
      </c>
      <c r="C250" s="73" t="s">
        <v>1256</v>
      </c>
      <c r="D250" s="73" t="s">
        <v>33</v>
      </c>
      <c r="E250" s="75">
        <v>40211</v>
      </c>
      <c r="F250" s="75">
        <v>40218</v>
      </c>
      <c r="G250" s="73">
        <v>7</v>
      </c>
      <c r="H250" s="73" t="s">
        <v>32</v>
      </c>
      <c r="I250" s="73" t="s">
        <v>12</v>
      </c>
      <c r="J250" s="73" t="s">
        <v>158</v>
      </c>
    </row>
    <row r="251" spans="1:10" ht="12.75" customHeight="1">
      <c r="A251" s="73" t="s">
        <v>1240</v>
      </c>
      <c r="B251" s="73" t="s">
        <v>1255</v>
      </c>
      <c r="C251" s="73" t="s">
        <v>1256</v>
      </c>
      <c r="D251" s="73" t="s">
        <v>33</v>
      </c>
      <c r="E251" s="75">
        <v>40260</v>
      </c>
      <c r="F251" s="75">
        <v>40274</v>
      </c>
      <c r="G251" s="73">
        <v>14</v>
      </c>
      <c r="H251" s="73" t="s">
        <v>32</v>
      </c>
      <c r="I251" s="73" t="s">
        <v>12</v>
      </c>
      <c r="J251" s="73" t="s">
        <v>158</v>
      </c>
    </row>
    <row r="252" spans="1:10" ht="12.75" customHeight="1">
      <c r="A252" s="73" t="s">
        <v>1240</v>
      </c>
      <c r="B252" s="73" t="s">
        <v>1265</v>
      </c>
      <c r="C252" s="73" t="s">
        <v>1266</v>
      </c>
      <c r="D252" s="73" t="s">
        <v>33</v>
      </c>
      <c r="E252" s="75">
        <v>40183</v>
      </c>
      <c r="F252" s="75">
        <v>40218</v>
      </c>
      <c r="G252" s="73">
        <v>35</v>
      </c>
      <c r="H252" s="73" t="s">
        <v>32</v>
      </c>
      <c r="I252" s="73" t="s">
        <v>12</v>
      </c>
      <c r="J252" s="73" t="s">
        <v>158</v>
      </c>
    </row>
    <row r="253" spans="1:10" ht="12.75" customHeight="1">
      <c r="A253" s="74" t="s">
        <v>1240</v>
      </c>
      <c r="B253" s="74" t="s">
        <v>1265</v>
      </c>
      <c r="C253" s="74" t="s">
        <v>1266</v>
      </c>
      <c r="D253" s="74" t="s">
        <v>33</v>
      </c>
      <c r="E253" s="76">
        <v>40260</v>
      </c>
      <c r="F253" s="76">
        <v>40274</v>
      </c>
      <c r="G253" s="74">
        <v>14</v>
      </c>
      <c r="H253" s="74" t="s">
        <v>32</v>
      </c>
      <c r="I253" s="74" t="s">
        <v>12</v>
      </c>
      <c r="J253" s="74" t="s">
        <v>158</v>
      </c>
    </row>
    <row r="254" spans="1:10" ht="12.75" customHeight="1">
      <c r="A254" s="32"/>
      <c r="B254" s="63">
        <f>SUM(IF(FREQUENCY(MATCH(B245:B253,B245:B253,0),MATCH(B245:B253,B245:B253,0))&gt;0,1))</f>
        <v>4</v>
      </c>
      <c r="C254" s="33"/>
      <c r="D254" s="29">
        <f>COUNTA(D245:D253)</f>
        <v>9</v>
      </c>
      <c r="E254" s="29"/>
      <c r="F254" s="29"/>
      <c r="G254" s="29">
        <f>SUM(G245:G253)</f>
        <v>145</v>
      </c>
      <c r="H254" s="32"/>
      <c r="I254" s="32"/>
      <c r="J254" s="32"/>
    </row>
    <row r="255" spans="1:10" ht="12.75" customHeight="1">
      <c r="A255" s="32"/>
      <c r="B255" s="63"/>
      <c r="C255" s="33"/>
      <c r="D255" s="29"/>
      <c r="E255" s="29"/>
      <c r="F255" s="29"/>
      <c r="G255" s="29"/>
      <c r="H255" s="32"/>
      <c r="I255" s="32"/>
      <c r="J255" s="32"/>
    </row>
    <row r="256" spans="1:10" ht="12.75" customHeight="1">
      <c r="A256" s="73" t="s">
        <v>1273</v>
      </c>
      <c r="B256" s="73" t="s">
        <v>1274</v>
      </c>
      <c r="C256" s="73" t="s">
        <v>1275</v>
      </c>
      <c r="D256" s="73" t="s">
        <v>33</v>
      </c>
      <c r="E256" s="75">
        <v>40267</v>
      </c>
      <c r="F256" s="75">
        <v>40288</v>
      </c>
      <c r="G256" s="73">
        <v>21</v>
      </c>
      <c r="H256" s="73" t="s">
        <v>32</v>
      </c>
      <c r="I256" s="73" t="s">
        <v>12</v>
      </c>
      <c r="J256" s="73" t="s">
        <v>1368</v>
      </c>
    </row>
    <row r="257" spans="1:10" ht="12.75" customHeight="1">
      <c r="A257" s="73" t="s">
        <v>1273</v>
      </c>
      <c r="B257" s="73" t="s">
        <v>1276</v>
      </c>
      <c r="C257" s="73" t="s">
        <v>1277</v>
      </c>
      <c r="D257" s="73" t="s">
        <v>33</v>
      </c>
      <c r="E257" s="75">
        <v>40267</v>
      </c>
      <c r="F257" s="75">
        <v>40274</v>
      </c>
      <c r="G257" s="73">
        <v>7</v>
      </c>
      <c r="H257" s="73" t="s">
        <v>32</v>
      </c>
      <c r="I257" s="73" t="s">
        <v>12</v>
      </c>
      <c r="J257" s="73" t="s">
        <v>1330</v>
      </c>
    </row>
    <row r="258" spans="1:10" ht="12.75" customHeight="1">
      <c r="A258" s="73" t="s">
        <v>1273</v>
      </c>
      <c r="B258" s="73" t="s">
        <v>1276</v>
      </c>
      <c r="C258" s="73" t="s">
        <v>1277</v>
      </c>
      <c r="D258" s="73" t="s">
        <v>33</v>
      </c>
      <c r="E258" s="75">
        <v>40295</v>
      </c>
      <c r="F258" s="75">
        <v>40309</v>
      </c>
      <c r="G258" s="73">
        <v>14</v>
      </c>
      <c r="H258" s="73" t="s">
        <v>32</v>
      </c>
      <c r="I258" s="73" t="s">
        <v>1304</v>
      </c>
      <c r="J258" s="73" t="s">
        <v>1330</v>
      </c>
    </row>
    <row r="259" spans="1:10" ht="12.75" customHeight="1">
      <c r="A259" s="73" t="s">
        <v>1273</v>
      </c>
      <c r="B259" s="73" t="s">
        <v>1276</v>
      </c>
      <c r="C259" s="73" t="s">
        <v>1277</v>
      </c>
      <c r="D259" s="73" t="s">
        <v>33</v>
      </c>
      <c r="E259" s="75">
        <v>40315</v>
      </c>
      <c r="F259" s="75">
        <v>40323</v>
      </c>
      <c r="G259" s="73">
        <v>8</v>
      </c>
      <c r="H259" s="73" t="s">
        <v>32</v>
      </c>
      <c r="I259" s="73" t="s">
        <v>12</v>
      </c>
      <c r="J259" s="73" t="s">
        <v>1330</v>
      </c>
    </row>
    <row r="260" spans="1:10" ht="12.75" customHeight="1">
      <c r="A260" s="74" t="s">
        <v>1273</v>
      </c>
      <c r="B260" s="74" t="s">
        <v>1276</v>
      </c>
      <c r="C260" s="74" t="s">
        <v>1277</v>
      </c>
      <c r="D260" s="74" t="s">
        <v>33</v>
      </c>
      <c r="E260" s="76">
        <v>40470</v>
      </c>
      <c r="F260" s="76">
        <v>40484</v>
      </c>
      <c r="G260" s="74">
        <v>14</v>
      </c>
      <c r="H260" s="74" t="s">
        <v>32</v>
      </c>
      <c r="I260" s="74" t="s">
        <v>12</v>
      </c>
      <c r="J260" s="74" t="s">
        <v>1330</v>
      </c>
    </row>
    <row r="261" spans="1:10" ht="12.75" customHeight="1">
      <c r="A261" s="32"/>
      <c r="B261" s="63">
        <f>SUM(IF(FREQUENCY(MATCH(B256:B260,B256:B260,0),MATCH(B256:B260,B256:B260,0))&gt;0,1))</f>
        <v>2</v>
      </c>
      <c r="C261" s="33"/>
      <c r="D261" s="29">
        <f>COUNTA(D256:D260)</f>
        <v>5</v>
      </c>
      <c r="E261" s="29"/>
      <c r="F261" s="29"/>
      <c r="G261" s="29">
        <f>SUM(G256:G260)</f>
        <v>64</v>
      </c>
      <c r="H261" s="32"/>
      <c r="I261" s="32"/>
      <c r="J261" s="32"/>
    </row>
    <row r="262" spans="1:10" ht="12.75" customHeight="1">
      <c r="A262" s="32"/>
      <c r="B262" s="63"/>
      <c r="C262" s="33"/>
      <c r="D262" s="29"/>
      <c r="E262" s="29"/>
      <c r="F262" s="29"/>
      <c r="G262" s="29"/>
      <c r="H262" s="32"/>
      <c r="I262" s="32"/>
      <c r="J262" s="32"/>
    </row>
    <row r="263" spans="1:10" ht="12.75" customHeight="1">
      <c r="A263" s="32"/>
      <c r="B263" s="164"/>
      <c r="C263" s="165" t="s">
        <v>1376</v>
      </c>
      <c r="D263" s="29"/>
      <c r="E263" s="29"/>
      <c r="F263" s="29"/>
      <c r="G263" s="29"/>
      <c r="H263" s="32"/>
      <c r="I263" s="32"/>
      <c r="J263" s="32"/>
    </row>
    <row r="264" spans="1:10" ht="12.75" customHeight="1">
      <c r="A264" s="32"/>
      <c r="B264" s="172"/>
      <c r="C264" s="165" t="s">
        <v>1377</v>
      </c>
      <c r="D264" s="29"/>
      <c r="E264" s="29"/>
      <c r="F264" s="29"/>
      <c r="G264" s="29"/>
      <c r="H264" s="32"/>
      <c r="I264" s="32"/>
      <c r="J264" s="32"/>
    </row>
    <row r="265" spans="1:10" ht="12.75" customHeight="1">
      <c r="A265" s="32"/>
      <c r="B265" s="63"/>
      <c r="C265" s="33"/>
      <c r="D265" s="29"/>
      <c r="E265" s="29"/>
      <c r="F265" s="29"/>
      <c r="G265" s="29"/>
      <c r="H265" s="32"/>
      <c r="I265" s="32"/>
      <c r="J265" s="32"/>
    </row>
    <row r="266" spans="1:10" ht="12.75" customHeight="1">
      <c r="A266" s="32"/>
      <c r="B266" s="102" t="s">
        <v>69</v>
      </c>
      <c r="C266" s="117"/>
      <c r="D266" s="118"/>
      <c r="E266" s="118"/>
      <c r="F266" s="29"/>
      <c r="G266" s="29"/>
      <c r="H266" s="32"/>
      <c r="I266" s="32"/>
      <c r="J266" s="32"/>
    </row>
    <row r="267" spans="1:10" ht="12.75" customHeight="1">
      <c r="A267" s="32"/>
      <c r="B267" s="119"/>
      <c r="C267" s="120" t="s">
        <v>139</v>
      </c>
      <c r="D267" s="101">
        <f>SUM(B22+B27+B40+B45+B51+B55+B86+B89+B95+B99+B107+B111+B116+B121+B125+B131+B166+B196+B200+B214+B220+B224+B228+B243+B254+B261)</f>
        <v>83</v>
      </c>
      <c r="E267" s="118"/>
      <c r="F267" s="29"/>
      <c r="G267" s="29"/>
      <c r="H267" s="32"/>
      <c r="I267" s="32"/>
      <c r="J267" s="32"/>
    </row>
    <row r="268" spans="1:10" ht="12.75" customHeight="1">
      <c r="A268" s="32"/>
      <c r="B268" s="119"/>
      <c r="C268" s="120" t="s">
        <v>140</v>
      </c>
      <c r="D268" s="101">
        <f>SUM(D22+D27+D40+D45+D51+D55+D86+D89+D95+D99+D107+D111+D116+D121+D125+D131+D166+D196+D200+D214+D220+D224+D228+D243+D254+D261)</f>
        <v>208</v>
      </c>
      <c r="E268" s="118"/>
      <c r="F268" s="29"/>
      <c r="G268" s="29"/>
      <c r="H268" s="32"/>
      <c r="I268" s="32"/>
      <c r="J268" s="32"/>
    </row>
    <row r="269" spans="1:10" ht="12.75" customHeight="1">
      <c r="A269" s="32"/>
      <c r="B269" s="119"/>
      <c r="C269" s="120" t="s">
        <v>141</v>
      </c>
      <c r="D269" s="100">
        <f>SUM(G22+G27+G40+G45+G51+G55+G86+G89+G95+G99+G107+G111+G116+G121+G125+G131+G166+G196+G200+G214+G220+G224+G228+G243+G254+G261)</f>
        <v>2645</v>
      </c>
      <c r="E269" s="118"/>
      <c r="F269" s="29"/>
      <c r="G269" s="29"/>
      <c r="H269" s="32"/>
      <c r="I269" s="32"/>
      <c r="J269" s="32"/>
    </row>
    <row r="270" spans="1:10" ht="12.75" customHeight="1">
      <c r="A270" s="32"/>
      <c r="B270" s="119"/>
      <c r="C270" s="117"/>
      <c r="D270" s="118"/>
      <c r="E270" s="118"/>
      <c r="F270" s="29"/>
      <c r="G270" s="29"/>
      <c r="H270" s="32"/>
      <c r="I270" s="32"/>
      <c r="J270" s="32"/>
    </row>
    <row r="271" spans="1:10" ht="12.75" customHeight="1">
      <c r="A271" s="32"/>
      <c r="B271" s="107"/>
      <c r="C271" s="121" t="s">
        <v>117</v>
      </c>
      <c r="D271" s="118"/>
      <c r="E271" s="118"/>
      <c r="F271" s="29"/>
      <c r="G271" s="29"/>
      <c r="H271" s="32"/>
      <c r="I271" s="32"/>
      <c r="J271" s="32"/>
    </row>
    <row r="272" spans="1:10" ht="12.75" customHeight="1">
      <c r="A272" s="32"/>
      <c r="B272" s="119"/>
      <c r="C272" s="103"/>
      <c r="D272" s="112" t="s">
        <v>103</v>
      </c>
      <c r="E272" s="112" t="s">
        <v>104</v>
      </c>
      <c r="F272" s="29"/>
      <c r="G272" s="29"/>
      <c r="H272" s="32"/>
      <c r="I272" s="32"/>
      <c r="J272" s="32"/>
    </row>
    <row r="273" spans="1:11" ht="12.75" customHeight="1">
      <c r="A273" s="87"/>
      <c r="B273" s="107"/>
      <c r="C273" s="122" t="s">
        <v>135</v>
      </c>
      <c r="D273" s="103"/>
      <c r="E273" s="103"/>
      <c r="F273" s="30"/>
      <c r="G273" s="162"/>
      <c r="H273" s="162"/>
      <c r="I273" s="162"/>
      <c r="J273" s="56"/>
    </row>
    <row r="274" spans="1:11" ht="12.75" customHeight="1">
      <c r="A274" s="29"/>
      <c r="B274" s="114"/>
      <c r="C274" s="123" t="s">
        <v>102</v>
      </c>
      <c r="D274" s="124">
        <f>COUNTIF(H2:H260, "*ELEV_BACT*")-1</f>
        <v>207</v>
      </c>
      <c r="E274" s="115">
        <f>D274/D276</f>
        <v>0.99519230769230771</v>
      </c>
      <c r="F274" s="32"/>
      <c r="G274" s="162"/>
      <c r="H274" s="162"/>
      <c r="I274" s="162"/>
      <c r="J274" s="32"/>
    </row>
    <row r="275" spans="1:11" ht="12.75" customHeight="1">
      <c r="A275" s="29"/>
      <c r="B275" s="114"/>
      <c r="C275" s="123" t="s">
        <v>1369</v>
      </c>
      <c r="D275" s="125">
        <f>COUNTIF(H2:H260, "*SEWAGE*")</f>
        <v>1</v>
      </c>
      <c r="E275" s="116">
        <f>D275/D276</f>
        <v>4.807692307692308E-3</v>
      </c>
      <c r="F275" s="32"/>
      <c r="G275" s="73"/>
      <c r="H275" s="73"/>
      <c r="I275" s="32"/>
      <c r="J275" s="32"/>
    </row>
    <row r="276" spans="1:11" ht="12.75" customHeight="1">
      <c r="B276" s="107"/>
      <c r="C276" s="126"/>
      <c r="D276" s="127">
        <f>SUM(D274:D275)</f>
        <v>208</v>
      </c>
      <c r="E276" s="115">
        <f>SUM(E274:E275)</f>
        <v>1</v>
      </c>
      <c r="F276" s="32"/>
      <c r="G276" s="73"/>
      <c r="H276" s="73"/>
      <c r="I276" s="32"/>
      <c r="J276" s="32"/>
    </row>
    <row r="277" spans="1:11" ht="12.75" customHeight="1">
      <c r="B277" s="107"/>
      <c r="C277" s="122" t="s">
        <v>136</v>
      </c>
      <c r="D277" s="103"/>
      <c r="E277" s="124"/>
      <c r="G277" s="73"/>
      <c r="H277" s="73"/>
      <c r="I277" s="47"/>
      <c r="J277" s="92"/>
    </row>
    <row r="278" spans="1:11" ht="12.75" customHeight="1">
      <c r="B278" s="107"/>
      <c r="C278" s="123" t="s">
        <v>1370</v>
      </c>
      <c r="D278" s="101">
        <f>COUNTIF(I2:I262, "*ENTERO*")-1</f>
        <v>122</v>
      </c>
      <c r="E278" s="128">
        <f>D278/D281</f>
        <v>0.47286821705426357</v>
      </c>
      <c r="G278" s="73"/>
      <c r="H278" s="73"/>
      <c r="I278" s="47"/>
      <c r="J278" s="92"/>
    </row>
    <row r="279" spans="1:11" ht="12.75" customHeight="1">
      <c r="B279" s="107"/>
      <c r="C279" s="123" t="s">
        <v>1371</v>
      </c>
      <c r="D279" s="101">
        <f>COUNTIF(I2:I262, "*FECAL_COL*")</f>
        <v>47</v>
      </c>
      <c r="E279" s="128">
        <f>D279/D281</f>
        <v>0.18217054263565891</v>
      </c>
      <c r="G279" s="73"/>
      <c r="H279" s="73"/>
      <c r="I279" s="47"/>
      <c r="J279" s="92"/>
    </row>
    <row r="280" spans="1:11" ht="12.75" customHeight="1">
      <c r="B280" s="107"/>
      <c r="C280" s="123" t="s">
        <v>120</v>
      </c>
      <c r="D280" s="125">
        <f>COUNTIF(I2:I262, "*OTHER*")</f>
        <v>89</v>
      </c>
      <c r="E280" s="116">
        <f>D280/D281</f>
        <v>0.34496124031007752</v>
      </c>
      <c r="G280" s="73"/>
      <c r="H280" s="73"/>
      <c r="I280" s="47"/>
      <c r="J280" s="92"/>
    </row>
    <row r="281" spans="1:11" ht="12.75" customHeight="1">
      <c r="B281" s="107"/>
      <c r="C281" s="126"/>
      <c r="D281" s="127">
        <f>SUM(D278:D280)</f>
        <v>258</v>
      </c>
      <c r="E281" s="115">
        <f>SUM(E278:E280)</f>
        <v>1</v>
      </c>
      <c r="H281" s="86"/>
      <c r="I281" s="32"/>
      <c r="J281" s="47"/>
      <c r="K281" s="73"/>
    </row>
    <row r="282" spans="1:11" ht="12.75" customHeight="1">
      <c r="B282" s="107"/>
      <c r="C282" s="122" t="s">
        <v>137</v>
      </c>
      <c r="D282" s="103"/>
      <c r="E282" s="124"/>
      <c r="H282" s="85"/>
      <c r="I282" s="47"/>
      <c r="J282" s="92"/>
      <c r="K282" s="73"/>
    </row>
    <row r="283" spans="1:11" ht="12.75" customHeight="1">
      <c r="B283" s="107"/>
      <c r="C283" s="123" t="s">
        <v>165</v>
      </c>
      <c r="D283" s="124">
        <f>COUNTIF(J2:J262, "*RUNOFF*")</f>
        <v>70</v>
      </c>
      <c r="E283" s="115">
        <f>D283/D294</f>
        <v>9.668508287292818E-2</v>
      </c>
      <c r="H283" s="85"/>
      <c r="I283" s="47"/>
      <c r="J283" s="92"/>
      <c r="K283" s="73"/>
    </row>
    <row r="284" spans="1:11" ht="12.75" customHeight="1">
      <c r="B284" s="107"/>
      <c r="C284" s="123" t="s">
        <v>118</v>
      </c>
      <c r="D284" s="124">
        <f>COUNTIF(J2:J262, "*STORM*")-1</f>
        <v>140</v>
      </c>
      <c r="E284" s="115">
        <f>D284/D294</f>
        <v>0.19337016574585636</v>
      </c>
      <c r="H284" s="85"/>
      <c r="I284" s="47"/>
      <c r="J284" s="92"/>
      <c r="K284" s="73"/>
    </row>
    <row r="285" spans="1:11" ht="12.75" customHeight="1">
      <c r="B285" s="107"/>
      <c r="C285" s="123" t="s">
        <v>163</v>
      </c>
      <c r="D285" s="124">
        <f>COUNTIF(J2:J262, "*AGRICULTURAL*")</f>
        <v>2</v>
      </c>
      <c r="E285" s="115">
        <f>D285/D294</f>
        <v>2.7624309392265192E-3</v>
      </c>
      <c r="H285" s="85"/>
      <c r="I285" s="47"/>
      <c r="J285" s="92"/>
      <c r="K285" s="73"/>
    </row>
    <row r="286" spans="1:11" ht="12.75" customHeight="1">
      <c r="B286" s="107"/>
      <c r="C286" s="123" t="s">
        <v>1372</v>
      </c>
      <c r="D286" s="124">
        <f>COUNTIF(J2:J262, "*BOAT*")-1</f>
        <v>104</v>
      </c>
      <c r="E286" s="115">
        <f>D286/D294</f>
        <v>0.143646408839779</v>
      </c>
      <c r="H286" s="85"/>
      <c r="I286" s="47"/>
      <c r="J286" s="92"/>
      <c r="K286" s="73"/>
    </row>
    <row r="287" spans="1:11" ht="12.75" customHeight="1">
      <c r="B287" s="107"/>
      <c r="C287" s="123" t="s">
        <v>164</v>
      </c>
      <c r="D287" s="124">
        <f>COUNTIF(J2:J262, "*SSO*")</f>
        <v>49</v>
      </c>
      <c r="E287" s="115">
        <f>D287/D294</f>
        <v>6.7679558011049717E-2</v>
      </c>
      <c r="H287" s="85"/>
      <c r="I287" s="47"/>
      <c r="J287" s="92"/>
      <c r="K287" s="73"/>
    </row>
    <row r="288" spans="1:11" ht="12.75" customHeight="1">
      <c r="B288" s="107"/>
      <c r="C288" s="123" t="s">
        <v>1373</v>
      </c>
      <c r="D288" s="124">
        <f>COUNTIF(J2:J262, "*POTW*")</f>
        <v>6</v>
      </c>
      <c r="E288" s="115">
        <f>D288/D294</f>
        <v>8.2872928176795577E-3</v>
      </c>
      <c r="H288" s="85"/>
      <c r="I288" s="47"/>
      <c r="J288" s="92"/>
      <c r="K288" s="73"/>
    </row>
    <row r="289" spans="2:10" ht="12.75" customHeight="1">
      <c r="B289" s="107"/>
      <c r="C289" s="123" t="s">
        <v>1375</v>
      </c>
      <c r="D289" s="124">
        <f>COUNTIF(J2:J262, "*SEWER_LINE*")</f>
        <v>51</v>
      </c>
      <c r="E289" s="115">
        <f>D289/D294</f>
        <v>7.0441988950276244E-2</v>
      </c>
      <c r="H289" s="93"/>
      <c r="I289" s="94"/>
      <c r="J289" s="92"/>
    </row>
    <row r="290" spans="2:10" ht="12.75" customHeight="1">
      <c r="B290" s="107"/>
      <c r="C290" s="123" t="s">
        <v>1374</v>
      </c>
      <c r="D290" s="124">
        <f>COUNTIF(J2:J262, "*SEPTIC*")</f>
        <v>45</v>
      </c>
      <c r="E290" s="115">
        <f>D290/D294</f>
        <v>6.2154696132596686E-2</v>
      </c>
      <c r="H290" s="93"/>
      <c r="I290" s="94"/>
      <c r="J290" s="92"/>
    </row>
    <row r="291" spans="2:10" ht="12.75" customHeight="1">
      <c r="B291" s="107"/>
      <c r="C291" s="123" t="s">
        <v>119</v>
      </c>
      <c r="D291" s="124">
        <f>COUNTIF(J2:J262, "*WILDLIFE*")-1</f>
        <v>132</v>
      </c>
      <c r="E291" s="115">
        <f>D291/D294</f>
        <v>0.18232044198895028</v>
      </c>
      <c r="H291" s="86"/>
      <c r="I291" s="32"/>
      <c r="J291" s="47"/>
    </row>
    <row r="292" spans="2:10" ht="12.75" customHeight="1">
      <c r="B292" s="107"/>
      <c r="C292" s="123" t="s">
        <v>120</v>
      </c>
      <c r="D292" s="124">
        <f>COUNTIF(J2:J262, "*OTHER*")</f>
        <v>13</v>
      </c>
      <c r="E292" s="115">
        <f>D292/D294</f>
        <v>1.7955801104972375E-2</v>
      </c>
      <c r="H292" s="73"/>
      <c r="I292" s="47"/>
      <c r="J292" s="92"/>
    </row>
    <row r="293" spans="2:10" ht="12.75" customHeight="1">
      <c r="B293" s="107"/>
      <c r="C293" s="123" t="s">
        <v>121</v>
      </c>
      <c r="D293" s="125">
        <f>COUNTIF(J2:J262, "*UNKNOWN*")-1</f>
        <v>112</v>
      </c>
      <c r="E293" s="116">
        <f>D293/D294</f>
        <v>0.15469613259668508</v>
      </c>
      <c r="H293" s="73"/>
      <c r="I293" s="47"/>
      <c r="J293" s="92"/>
    </row>
    <row r="294" spans="2:10" ht="12.75" customHeight="1">
      <c r="B294" s="107"/>
      <c r="C294" s="107"/>
      <c r="D294" s="127">
        <f>SUM(D283:D293)</f>
        <v>724</v>
      </c>
      <c r="E294" s="115">
        <f>SUM(E283:E293)</f>
        <v>1</v>
      </c>
      <c r="H294" s="73"/>
      <c r="I294" s="47"/>
      <c r="J294" s="92"/>
    </row>
    <row r="295" spans="2:10" ht="12.75" customHeight="1">
      <c r="H295" s="73"/>
      <c r="I295" s="47"/>
      <c r="J295" s="92"/>
    </row>
    <row r="296" spans="2:10" ht="12.75" customHeight="1">
      <c r="H296" s="73"/>
      <c r="I296" s="47"/>
      <c r="J296" s="92"/>
    </row>
    <row r="297" spans="2:10" ht="12" customHeight="1">
      <c r="H297" s="24"/>
      <c r="I297" s="94"/>
      <c r="J297" s="24"/>
    </row>
  </sheetData>
  <sortState ref="H154:H161">
    <sortCondition ref="H154"/>
  </sortState>
  <phoneticPr fontId="3" type="noConversion"/>
  <printOptions horizontalCentered="1" gridLines="1"/>
  <pageMargins left="0.5" right="0.5" top="1.5" bottom="0.75" header="0.5" footer="0.5"/>
  <pageSetup scale="80" orientation="landscape" r:id="rId1"/>
  <headerFooter alignWithMargins="0">
    <oddHeader>&amp;C&amp;"Arial,Bold"&amp;16 2010 Swimming Season
Florida Beach Actions</oddHeader>
    <oddFooter>&amp;R&amp;P of &amp;N</oddFooter>
  </headerFooter>
  <rowBreaks count="2" manualBreakCount="2">
    <brk id="221" max="9" man="1"/>
    <brk id="255" max="9" man="1"/>
  </rowBreaks>
</worksheet>
</file>

<file path=xl/worksheets/sheet6.xml><?xml version="1.0" encoding="utf-8"?>
<worksheet xmlns="http://schemas.openxmlformats.org/spreadsheetml/2006/main" xmlns:r="http://schemas.openxmlformats.org/officeDocument/2006/relationships">
  <sheetPr codeName="Sheet6"/>
  <dimension ref="A1:EQ150"/>
  <sheetViews>
    <sheetView zoomScaleNormal="100" workbookViewId="0">
      <pane ySplit="2" topLeftCell="A3" activePane="bottomLeft" state="frozen"/>
      <selection pane="bottomLeft"/>
    </sheetView>
  </sheetViews>
  <sheetFormatPr defaultRowHeight="9" customHeight="1"/>
  <cols>
    <col min="1" max="1" width="13.7109375" style="5" customWidth="1"/>
    <col min="2" max="2" width="9.140625" style="5"/>
    <col min="3" max="3" width="39.28515625" style="34" customWidth="1"/>
    <col min="4" max="5" width="9.140625" style="6"/>
    <col min="6" max="6" width="0.5703125" style="6" customWidth="1"/>
    <col min="7" max="11" width="9.140625" style="6"/>
    <col min="12" max="16384" width="9.140625" style="5"/>
  </cols>
  <sheetData>
    <row r="1" spans="1:147" s="2" customFormat="1" ht="12" customHeight="1">
      <c r="A1" s="9"/>
      <c r="B1" s="202" t="s">
        <v>26</v>
      </c>
      <c r="C1" s="203"/>
      <c r="D1" s="203"/>
      <c r="E1" s="203"/>
      <c r="F1" s="31"/>
      <c r="G1" s="200" t="s">
        <v>25</v>
      </c>
      <c r="H1" s="201"/>
      <c r="I1" s="201"/>
      <c r="J1" s="201"/>
      <c r="K1" s="201"/>
    </row>
    <row r="2" spans="1:147" s="8" customFormat="1" ht="48" customHeight="1">
      <c r="A2" s="4" t="s">
        <v>13</v>
      </c>
      <c r="B2" s="3" t="s">
        <v>14</v>
      </c>
      <c r="C2" s="3" t="s">
        <v>11</v>
      </c>
      <c r="D2" s="3" t="s">
        <v>3</v>
      </c>
      <c r="E2" s="3" t="s">
        <v>19</v>
      </c>
      <c r="F2" s="31"/>
      <c r="G2" s="3" t="s">
        <v>4</v>
      </c>
      <c r="H2" s="3" t="s">
        <v>5</v>
      </c>
      <c r="I2" s="3" t="s">
        <v>6</v>
      </c>
      <c r="J2" s="3" t="s">
        <v>7</v>
      </c>
      <c r="K2" s="3" t="s">
        <v>8</v>
      </c>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row>
    <row r="3" spans="1:147" ht="12.75" customHeight="1">
      <c r="A3" s="73" t="s">
        <v>160</v>
      </c>
      <c r="B3" s="73" t="s">
        <v>171</v>
      </c>
      <c r="C3" s="73" t="s">
        <v>172</v>
      </c>
      <c r="D3" s="60">
        <v>4</v>
      </c>
      <c r="E3" s="60">
        <v>41</v>
      </c>
      <c r="F3" s="60"/>
      <c r="G3" s="60"/>
      <c r="H3" s="60"/>
      <c r="I3" s="60">
        <v>3</v>
      </c>
      <c r="J3" s="60">
        <v>1</v>
      </c>
      <c r="K3" s="60"/>
    </row>
    <row r="4" spans="1:147" ht="12.75" customHeight="1">
      <c r="A4" s="73" t="s">
        <v>160</v>
      </c>
      <c r="B4" s="73" t="s">
        <v>173</v>
      </c>
      <c r="C4" s="73" t="s">
        <v>174</v>
      </c>
      <c r="D4" s="155">
        <v>1</v>
      </c>
      <c r="E4" s="155">
        <v>14</v>
      </c>
      <c r="F4" s="155"/>
      <c r="G4" s="155"/>
      <c r="H4" s="155"/>
      <c r="I4" s="155"/>
      <c r="J4" s="155">
        <v>1</v>
      </c>
      <c r="K4" s="155"/>
    </row>
    <row r="5" spans="1:147" ht="12.75" customHeight="1">
      <c r="A5" s="73" t="s">
        <v>160</v>
      </c>
      <c r="B5" s="73" t="s">
        <v>177</v>
      </c>
      <c r="C5" s="73" t="s">
        <v>178</v>
      </c>
      <c r="D5" s="155">
        <v>8</v>
      </c>
      <c r="E5" s="155">
        <v>70</v>
      </c>
      <c r="F5" s="155"/>
      <c r="G5" s="155"/>
      <c r="H5" s="155"/>
      <c r="I5" s="155">
        <v>6</v>
      </c>
      <c r="J5" s="155">
        <v>2</v>
      </c>
      <c r="K5" s="155"/>
    </row>
    <row r="6" spans="1:147" ht="12.75" customHeight="1">
      <c r="A6" s="73" t="s">
        <v>160</v>
      </c>
      <c r="B6" s="73" t="s">
        <v>181</v>
      </c>
      <c r="C6" s="73" t="s">
        <v>182</v>
      </c>
      <c r="D6" s="155">
        <v>2</v>
      </c>
      <c r="E6" s="155">
        <v>56</v>
      </c>
      <c r="F6" s="155"/>
      <c r="G6" s="155"/>
      <c r="H6" s="155"/>
      <c r="I6" s="155">
        <v>1</v>
      </c>
      <c r="J6" s="155"/>
      <c r="K6" s="155">
        <v>1</v>
      </c>
    </row>
    <row r="7" spans="1:147" ht="12.75" customHeight="1">
      <c r="A7" s="73" t="s">
        <v>160</v>
      </c>
      <c r="B7" s="73" t="s">
        <v>183</v>
      </c>
      <c r="C7" s="73" t="s">
        <v>184</v>
      </c>
      <c r="D7" s="155">
        <v>2</v>
      </c>
      <c r="E7" s="155">
        <v>15</v>
      </c>
      <c r="F7" s="155"/>
      <c r="G7" s="155"/>
      <c r="H7" s="155"/>
      <c r="I7" s="155">
        <v>1</v>
      </c>
      <c r="J7" s="155">
        <v>1</v>
      </c>
      <c r="K7" s="155"/>
    </row>
    <row r="8" spans="1:147" ht="12.75" customHeight="1">
      <c r="A8" s="73" t="s">
        <v>160</v>
      </c>
      <c r="B8" s="73" t="s">
        <v>185</v>
      </c>
      <c r="C8" s="73" t="s">
        <v>186</v>
      </c>
      <c r="D8" s="155">
        <v>1</v>
      </c>
      <c r="E8" s="155">
        <v>7</v>
      </c>
      <c r="F8" s="155"/>
      <c r="G8" s="155"/>
      <c r="H8" s="155"/>
      <c r="I8" s="155">
        <v>1</v>
      </c>
      <c r="J8" s="155"/>
      <c r="K8" s="155"/>
    </row>
    <row r="9" spans="1:147" ht="12.75" customHeight="1">
      <c r="A9" s="74" t="s">
        <v>160</v>
      </c>
      <c r="B9" s="74" t="s">
        <v>187</v>
      </c>
      <c r="C9" s="74" t="s">
        <v>188</v>
      </c>
      <c r="D9" s="68">
        <v>1</v>
      </c>
      <c r="E9" s="68">
        <v>7</v>
      </c>
      <c r="F9" s="68"/>
      <c r="G9" s="68"/>
      <c r="H9" s="68"/>
      <c r="I9" s="68">
        <v>1</v>
      </c>
      <c r="J9" s="68"/>
      <c r="K9" s="68"/>
    </row>
    <row r="10" spans="1:147" ht="12.75" customHeight="1">
      <c r="A10" s="32"/>
      <c r="B10" s="33">
        <f>COUNTA(B3:B9)</f>
        <v>7</v>
      </c>
      <c r="C10" s="33"/>
      <c r="D10" s="46">
        <f>SUM(D3:D9)</f>
        <v>19</v>
      </c>
      <c r="E10" s="46">
        <f>SUM(E3:E9)</f>
        <v>210</v>
      </c>
      <c r="F10" s="46"/>
      <c r="G10" s="46">
        <f>SUM(G3:G9)</f>
        <v>0</v>
      </c>
      <c r="H10" s="46">
        <f>SUM(H3:H9)</f>
        <v>0</v>
      </c>
      <c r="I10" s="46">
        <f>SUM(I3:I9)</f>
        <v>13</v>
      </c>
      <c r="J10" s="46">
        <f>SUM(J3:J9)</f>
        <v>5</v>
      </c>
      <c r="K10" s="46">
        <f>SUM(K3:K9)</f>
        <v>1</v>
      </c>
    </row>
    <row r="11" spans="1:147" ht="9" customHeight="1">
      <c r="A11" s="32"/>
      <c r="B11" s="32"/>
      <c r="C11" s="32"/>
      <c r="D11" s="36"/>
      <c r="E11" s="36"/>
      <c r="F11" s="36"/>
      <c r="G11" s="36"/>
      <c r="H11" s="36"/>
      <c r="I11" s="36"/>
      <c r="J11" s="36"/>
      <c r="K11" s="36"/>
    </row>
    <row r="12" spans="1:147" ht="12.75" customHeight="1">
      <c r="A12" s="74" t="s">
        <v>201</v>
      </c>
      <c r="B12" s="74" t="s">
        <v>217</v>
      </c>
      <c r="C12" s="74" t="s">
        <v>218</v>
      </c>
      <c r="D12" s="68">
        <v>3</v>
      </c>
      <c r="E12" s="68">
        <v>15</v>
      </c>
      <c r="F12" s="68"/>
      <c r="G12" s="68"/>
      <c r="H12" s="68"/>
      <c r="I12" s="68">
        <v>3</v>
      </c>
      <c r="J12" s="68"/>
      <c r="K12" s="68"/>
    </row>
    <row r="13" spans="1:147" ht="12.75" customHeight="1">
      <c r="A13" s="32"/>
      <c r="B13" s="33">
        <f>COUNTA(B12:B12)</f>
        <v>1</v>
      </c>
      <c r="C13" s="33"/>
      <c r="D13" s="29">
        <f>SUM(D12:D12)</f>
        <v>3</v>
      </c>
      <c r="E13" s="29">
        <f>SUM(E12:E12)</f>
        <v>15</v>
      </c>
      <c r="F13" s="36"/>
      <c r="G13" s="29">
        <f>SUM(G12:G12)</f>
        <v>0</v>
      </c>
      <c r="H13" s="29">
        <f>SUM(H12:H12)</f>
        <v>0</v>
      </c>
      <c r="I13" s="29">
        <f>SUM(I12:I12)</f>
        <v>3</v>
      </c>
      <c r="J13" s="29">
        <f>SUM(J12:J12)</f>
        <v>0</v>
      </c>
      <c r="K13" s="29">
        <f>SUM(K12:K12)</f>
        <v>0</v>
      </c>
    </row>
    <row r="14" spans="1:147" ht="9" customHeight="1">
      <c r="A14" s="32"/>
      <c r="B14" s="32"/>
      <c r="C14" s="32"/>
      <c r="D14" s="36"/>
      <c r="E14" s="36"/>
      <c r="F14" s="36"/>
      <c r="G14" s="36"/>
      <c r="H14" s="36"/>
      <c r="I14" s="36"/>
      <c r="J14" s="36"/>
      <c r="K14" s="36"/>
    </row>
    <row r="15" spans="1:147" ht="12.75" customHeight="1">
      <c r="A15" s="73" t="s">
        <v>257</v>
      </c>
      <c r="B15" s="73" t="s">
        <v>264</v>
      </c>
      <c r="C15" s="73" t="s">
        <v>265</v>
      </c>
      <c r="D15" s="72">
        <v>2</v>
      </c>
      <c r="E15" s="72">
        <v>3</v>
      </c>
      <c r="F15" s="72"/>
      <c r="G15" s="72">
        <v>1</v>
      </c>
      <c r="H15" s="72">
        <v>1</v>
      </c>
      <c r="I15" s="60"/>
      <c r="J15" s="60"/>
      <c r="K15" s="60"/>
    </row>
    <row r="16" spans="1:147" ht="12.75" customHeight="1">
      <c r="A16" s="73" t="s">
        <v>257</v>
      </c>
      <c r="B16" s="73" t="s">
        <v>266</v>
      </c>
      <c r="C16" s="73" t="s">
        <v>267</v>
      </c>
      <c r="D16" s="157">
        <v>1</v>
      </c>
      <c r="E16" s="157">
        <v>6</v>
      </c>
      <c r="F16" s="157"/>
      <c r="G16" s="157"/>
      <c r="H16" s="157"/>
      <c r="I16" s="157">
        <v>1</v>
      </c>
      <c r="J16" s="157"/>
      <c r="K16" s="157"/>
    </row>
    <row r="17" spans="1:15" ht="12.75" customHeight="1">
      <c r="A17" s="73" t="s">
        <v>257</v>
      </c>
      <c r="B17" s="73" t="s">
        <v>274</v>
      </c>
      <c r="C17" s="73" t="s">
        <v>275</v>
      </c>
      <c r="D17" s="157">
        <v>2</v>
      </c>
      <c r="E17" s="157">
        <v>3</v>
      </c>
      <c r="F17" s="157"/>
      <c r="G17" s="157">
        <v>1</v>
      </c>
      <c r="H17" s="157">
        <v>1</v>
      </c>
      <c r="I17" s="157"/>
      <c r="J17" s="157"/>
      <c r="K17" s="157"/>
    </row>
    <row r="18" spans="1:15" ht="12.75" customHeight="1">
      <c r="A18" s="73" t="s">
        <v>257</v>
      </c>
      <c r="B18" s="73" t="s">
        <v>276</v>
      </c>
      <c r="C18" s="73" t="s">
        <v>277</v>
      </c>
      <c r="D18" s="72">
        <v>3</v>
      </c>
      <c r="E18" s="72">
        <v>8</v>
      </c>
      <c r="F18" s="72"/>
      <c r="G18" s="72">
        <v>2</v>
      </c>
      <c r="H18" s="72"/>
      <c r="I18" s="72">
        <v>1</v>
      </c>
      <c r="J18" s="72"/>
      <c r="K18" s="72"/>
    </row>
    <row r="19" spans="1:15" ht="12.75" customHeight="1">
      <c r="A19" s="74" t="s">
        <v>257</v>
      </c>
      <c r="B19" s="74" t="s">
        <v>282</v>
      </c>
      <c r="C19" s="74" t="s">
        <v>283</v>
      </c>
      <c r="D19" s="68">
        <v>3</v>
      </c>
      <c r="E19" s="68">
        <v>6</v>
      </c>
      <c r="F19" s="68"/>
      <c r="G19" s="68">
        <v>1</v>
      </c>
      <c r="H19" s="68">
        <v>1</v>
      </c>
      <c r="I19" s="68">
        <v>1</v>
      </c>
      <c r="J19" s="68"/>
      <c r="K19" s="68"/>
    </row>
    <row r="20" spans="1:15" ht="12.75" customHeight="1">
      <c r="A20" s="32"/>
      <c r="B20" s="33">
        <f>COUNTA(B15:B19)</f>
        <v>5</v>
      </c>
      <c r="C20" s="33"/>
      <c r="D20" s="29">
        <f>SUM(D15:D19)</f>
        <v>11</v>
      </c>
      <c r="E20" s="29">
        <f>SUM(E15:E19)</f>
        <v>26</v>
      </c>
      <c r="F20" s="36"/>
      <c r="G20" s="29">
        <f>SUM(G15:G19)</f>
        <v>5</v>
      </c>
      <c r="H20" s="29">
        <f>SUM(H15:H19)</f>
        <v>3</v>
      </c>
      <c r="I20" s="29">
        <f>SUM(I15:I19)</f>
        <v>3</v>
      </c>
      <c r="J20" s="29">
        <f>SUM(J15:J19)</f>
        <v>0</v>
      </c>
      <c r="K20" s="29">
        <f>SUM(K15:K19)</f>
        <v>0</v>
      </c>
    </row>
    <row r="21" spans="1:15" ht="9" customHeight="1">
      <c r="A21" s="32"/>
      <c r="B21" s="33"/>
      <c r="C21" s="33"/>
      <c r="D21" s="29"/>
      <c r="E21" s="29"/>
      <c r="F21" s="36"/>
      <c r="G21" s="29"/>
      <c r="H21" s="29"/>
      <c r="I21" s="29"/>
      <c r="J21" s="29"/>
      <c r="K21" s="29"/>
    </row>
    <row r="22" spans="1:15" ht="12.75" customHeight="1">
      <c r="A22" s="73" t="s">
        <v>296</v>
      </c>
      <c r="B22" s="73" t="s">
        <v>301</v>
      </c>
      <c r="C22" s="73" t="s">
        <v>302</v>
      </c>
      <c r="D22" s="131">
        <v>1</v>
      </c>
      <c r="E22" s="131">
        <v>5</v>
      </c>
      <c r="F22" s="131"/>
      <c r="G22" s="131"/>
      <c r="H22" s="131"/>
      <c r="I22" s="131">
        <v>1</v>
      </c>
      <c r="J22" s="131"/>
      <c r="K22" s="131"/>
    </row>
    <row r="23" spans="1:15" ht="12.75" customHeight="1">
      <c r="A23" s="74" t="s">
        <v>296</v>
      </c>
      <c r="B23" s="74" t="s">
        <v>314</v>
      </c>
      <c r="C23" s="74" t="s">
        <v>315</v>
      </c>
      <c r="D23" s="68">
        <v>2</v>
      </c>
      <c r="E23" s="68">
        <v>10</v>
      </c>
      <c r="F23" s="68"/>
      <c r="G23" s="68"/>
      <c r="H23" s="68"/>
      <c r="I23" s="68">
        <v>2</v>
      </c>
      <c r="J23" s="68"/>
      <c r="K23" s="68"/>
    </row>
    <row r="24" spans="1:15" ht="12.75" customHeight="1">
      <c r="A24" s="32"/>
      <c r="B24" s="33">
        <f>COUNTA(B22:B23)</f>
        <v>2</v>
      </c>
      <c r="C24" s="33"/>
      <c r="D24" s="29">
        <f>SUM(D22:D23)</f>
        <v>3</v>
      </c>
      <c r="E24" s="29">
        <f>SUM(E22:E23)</f>
        <v>15</v>
      </c>
      <c r="F24" s="36"/>
      <c r="G24" s="29">
        <f>SUM(G22:G23)</f>
        <v>0</v>
      </c>
      <c r="H24" s="29">
        <f>SUM(H22:H23)</f>
        <v>0</v>
      </c>
      <c r="I24" s="29">
        <f>SUM(I22:I23)</f>
        <v>3</v>
      </c>
      <c r="J24" s="29">
        <f>SUM(J22:J23)</f>
        <v>0</v>
      </c>
      <c r="K24" s="29">
        <f>SUM(K22:K23)</f>
        <v>0</v>
      </c>
      <c r="N24" s="73"/>
      <c r="O24" s="73"/>
    </row>
    <row r="25" spans="1:15" ht="9" customHeight="1">
      <c r="A25" s="32"/>
      <c r="B25" s="33"/>
      <c r="C25" s="33"/>
      <c r="D25" s="29"/>
      <c r="E25" s="29"/>
      <c r="F25" s="36"/>
      <c r="G25" s="29"/>
      <c r="H25" s="29"/>
      <c r="I25" s="29"/>
      <c r="J25" s="29"/>
      <c r="K25" s="29"/>
      <c r="N25" s="73"/>
      <c r="O25" s="73"/>
    </row>
    <row r="26" spans="1:15" ht="12.75" customHeight="1">
      <c r="A26" s="74" t="s">
        <v>318</v>
      </c>
      <c r="B26" s="74" t="s">
        <v>319</v>
      </c>
      <c r="C26" s="74" t="s">
        <v>320</v>
      </c>
      <c r="D26" s="68">
        <v>4</v>
      </c>
      <c r="E26" s="68">
        <v>84</v>
      </c>
      <c r="F26" s="68"/>
      <c r="G26" s="68"/>
      <c r="H26" s="68"/>
      <c r="I26" s="68">
        <v>2</v>
      </c>
      <c r="J26" s="68">
        <v>1</v>
      </c>
      <c r="K26" s="68">
        <v>1</v>
      </c>
      <c r="N26" s="73"/>
      <c r="O26" s="73"/>
    </row>
    <row r="27" spans="1:15" ht="12.75" customHeight="1">
      <c r="A27" s="32"/>
      <c r="B27" s="33">
        <f>COUNTA(B26:B26)</f>
        <v>1</v>
      </c>
      <c r="C27" s="33"/>
      <c r="D27" s="29">
        <f>SUM(D26:D26)</f>
        <v>4</v>
      </c>
      <c r="E27" s="29">
        <f>SUM(E26:E26)</f>
        <v>84</v>
      </c>
      <c r="F27" s="36"/>
      <c r="G27" s="29">
        <f>SUM(G26:G26)</f>
        <v>0</v>
      </c>
      <c r="H27" s="29">
        <f>SUM(H26:H26)</f>
        <v>0</v>
      </c>
      <c r="I27" s="29">
        <f>SUM(I26:I26)</f>
        <v>2</v>
      </c>
      <c r="J27" s="29">
        <f>SUM(J26:J26)</f>
        <v>1</v>
      </c>
      <c r="K27" s="29">
        <f>SUM(K26:K26)</f>
        <v>1</v>
      </c>
    </row>
    <row r="28" spans="1:15" ht="9" customHeight="1">
      <c r="A28" s="32"/>
      <c r="B28" s="33"/>
      <c r="C28" s="33"/>
      <c r="D28" s="29"/>
      <c r="E28" s="29"/>
      <c r="F28" s="36"/>
      <c r="G28" s="29"/>
      <c r="H28" s="29"/>
      <c r="I28" s="29"/>
      <c r="J28" s="29"/>
      <c r="K28" s="29"/>
    </row>
    <row r="29" spans="1:15" ht="12.75" customHeight="1">
      <c r="A29" s="74" t="s">
        <v>434</v>
      </c>
      <c r="B29" s="74" t="s">
        <v>435</v>
      </c>
      <c r="C29" s="74" t="s">
        <v>436</v>
      </c>
      <c r="D29" s="68">
        <v>2</v>
      </c>
      <c r="E29" s="68">
        <v>26</v>
      </c>
      <c r="F29" s="68"/>
      <c r="G29" s="68"/>
      <c r="H29" s="68"/>
      <c r="I29" s="68">
        <v>1</v>
      </c>
      <c r="J29" s="68">
        <v>1</v>
      </c>
      <c r="K29" s="68"/>
    </row>
    <row r="30" spans="1:15" ht="12.75" customHeight="1">
      <c r="A30" s="32"/>
      <c r="B30" s="33">
        <f>COUNTA(B29:B29)</f>
        <v>1</v>
      </c>
      <c r="C30" s="33"/>
      <c r="D30" s="29">
        <f>SUM(D29:D29)</f>
        <v>2</v>
      </c>
      <c r="E30" s="29">
        <f>SUM(E29:E29)</f>
        <v>26</v>
      </c>
      <c r="F30" s="36"/>
      <c r="G30" s="29">
        <f>SUM(G29:G29)</f>
        <v>0</v>
      </c>
      <c r="H30" s="29">
        <f>SUM(H29:H29)</f>
        <v>0</v>
      </c>
      <c r="I30" s="29">
        <f>SUM(I29:I29)</f>
        <v>1</v>
      </c>
      <c r="J30" s="29">
        <f>SUM(J29:J29)</f>
        <v>1</v>
      </c>
      <c r="K30" s="29">
        <f>SUM(K29:K29)</f>
        <v>0</v>
      </c>
    </row>
    <row r="31" spans="1:15" ht="9" customHeight="1">
      <c r="A31" s="32"/>
      <c r="B31" s="33"/>
      <c r="C31" s="33"/>
      <c r="D31" s="29"/>
      <c r="E31" s="29"/>
      <c r="F31" s="36"/>
      <c r="G31" s="29"/>
      <c r="H31" s="29"/>
      <c r="I31" s="29"/>
      <c r="J31" s="29"/>
      <c r="K31" s="29"/>
    </row>
    <row r="32" spans="1:15" ht="12.75" customHeight="1">
      <c r="A32" s="73" t="s">
        <v>458</v>
      </c>
      <c r="B32" s="73" t="s">
        <v>459</v>
      </c>
      <c r="C32" s="73" t="s">
        <v>460</v>
      </c>
      <c r="D32" s="131">
        <v>7</v>
      </c>
      <c r="E32" s="131">
        <v>235</v>
      </c>
      <c r="F32" s="131"/>
      <c r="G32" s="131"/>
      <c r="H32" s="131"/>
      <c r="I32" s="131">
        <v>2</v>
      </c>
      <c r="J32" s="131">
        <v>1</v>
      </c>
      <c r="K32" s="131">
        <v>4</v>
      </c>
    </row>
    <row r="33" spans="1:11" ht="12.75" customHeight="1">
      <c r="A33" s="73" t="s">
        <v>458</v>
      </c>
      <c r="B33" s="73" t="s">
        <v>461</v>
      </c>
      <c r="C33" s="73" t="s">
        <v>462</v>
      </c>
      <c r="D33" s="157">
        <v>8</v>
      </c>
      <c r="E33" s="157">
        <v>151</v>
      </c>
      <c r="F33" s="157"/>
      <c r="G33" s="157"/>
      <c r="H33" s="157"/>
      <c r="I33" s="157">
        <v>4</v>
      </c>
      <c r="J33" s="157">
        <v>2</v>
      </c>
      <c r="K33" s="157">
        <v>2</v>
      </c>
    </row>
    <row r="34" spans="1:11" ht="12.75" customHeight="1">
      <c r="A34" s="73" t="s">
        <v>458</v>
      </c>
      <c r="B34" s="73" t="s">
        <v>463</v>
      </c>
      <c r="C34" s="73" t="s">
        <v>464</v>
      </c>
      <c r="D34" s="157">
        <v>2</v>
      </c>
      <c r="E34" s="157">
        <v>25</v>
      </c>
      <c r="F34" s="157"/>
      <c r="G34" s="157"/>
      <c r="H34" s="157"/>
      <c r="I34" s="157">
        <v>1</v>
      </c>
      <c r="J34" s="157">
        <v>1</v>
      </c>
      <c r="K34" s="157"/>
    </row>
    <row r="35" spans="1:11" ht="12.75" customHeight="1">
      <c r="A35" s="73" t="s">
        <v>458</v>
      </c>
      <c r="B35" s="169" t="s">
        <v>473</v>
      </c>
      <c r="C35" s="73" t="s">
        <v>474</v>
      </c>
      <c r="D35" s="157">
        <v>1</v>
      </c>
      <c r="E35" s="157">
        <v>8</v>
      </c>
      <c r="F35" s="157"/>
      <c r="G35" s="157"/>
      <c r="H35" s="157"/>
      <c r="I35" s="157"/>
      <c r="J35" s="157">
        <v>1</v>
      </c>
      <c r="K35" s="157"/>
    </row>
    <row r="36" spans="1:11" ht="12.75" customHeight="1">
      <c r="A36" s="73" t="s">
        <v>458</v>
      </c>
      <c r="B36" s="73" t="s">
        <v>477</v>
      </c>
      <c r="C36" s="73" t="s">
        <v>478</v>
      </c>
      <c r="D36" s="157">
        <v>8</v>
      </c>
      <c r="E36" s="157">
        <v>146</v>
      </c>
      <c r="F36" s="157"/>
      <c r="G36" s="157"/>
      <c r="H36" s="157"/>
      <c r="I36" s="157">
        <v>2</v>
      </c>
      <c r="J36" s="157">
        <v>4</v>
      </c>
      <c r="K36" s="157">
        <v>2</v>
      </c>
    </row>
    <row r="37" spans="1:11" ht="12.75" customHeight="1">
      <c r="A37" s="74" t="s">
        <v>458</v>
      </c>
      <c r="B37" s="74" t="s">
        <v>491</v>
      </c>
      <c r="C37" s="74" t="s">
        <v>492</v>
      </c>
      <c r="D37" s="68">
        <v>3</v>
      </c>
      <c r="E37" s="68">
        <v>39</v>
      </c>
      <c r="F37" s="68"/>
      <c r="G37" s="68"/>
      <c r="H37" s="68"/>
      <c r="I37" s="68">
        <v>2</v>
      </c>
      <c r="J37" s="68">
        <v>1</v>
      </c>
      <c r="K37" s="68"/>
    </row>
    <row r="38" spans="1:11" ht="12.75" customHeight="1">
      <c r="A38" s="32"/>
      <c r="B38" s="33">
        <f>COUNTA(B32:B37)</f>
        <v>6</v>
      </c>
      <c r="C38" s="33"/>
      <c r="D38" s="29">
        <f>SUM(D32:D37)</f>
        <v>29</v>
      </c>
      <c r="E38" s="29">
        <f>SUM(E32:E37)</f>
        <v>604</v>
      </c>
      <c r="F38" s="36"/>
      <c r="G38" s="29">
        <f>SUM(G32:G37)</f>
        <v>0</v>
      </c>
      <c r="H38" s="29">
        <f>SUM(H32:H37)</f>
        <v>0</v>
      </c>
      <c r="I38" s="29">
        <f>SUM(I32:I37)</f>
        <v>11</v>
      </c>
      <c r="J38" s="29">
        <f>SUM(J32:J37)</f>
        <v>10</v>
      </c>
      <c r="K38" s="29">
        <f>SUM(K32:K37)</f>
        <v>8</v>
      </c>
    </row>
    <row r="39" spans="1:11" ht="9" customHeight="1">
      <c r="A39" s="32"/>
      <c r="B39" s="33"/>
      <c r="C39" s="33"/>
      <c r="D39" s="29"/>
      <c r="E39" s="29"/>
      <c r="F39" s="36"/>
      <c r="G39" s="29"/>
      <c r="H39" s="29"/>
      <c r="I39" s="29"/>
      <c r="J39" s="29"/>
      <c r="K39" s="29"/>
    </row>
    <row r="40" spans="1:11" ht="18" customHeight="1">
      <c r="A40" s="74" t="s">
        <v>514</v>
      </c>
      <c r="B40" s="74" t="s">
        <v>517</v>
      </c>
      <c r="C40" s="74" t="s">
        <v>518</v>
      </c>
      <c r="D40" s="68">
        <v>1</v>
      </c>
      <c r="E40" s="68">
        <v>27</v>
      </c>
      <c r="F40" s="68"/>
      <c r="G40" s="68"/>
      <c r="H40" s="68"/>
      <c r="I40" s="68"/>
      <c r="J40" s="68">
        <v>1</v>
      </c>
      <c r="K40" s="68"/>
    </row>
    <row r="41" spans="1:11" ht="12.75" customHeight="1">
      <c r="A41" s="32"/>
      <c r="B41" s="33">
        <f>COUNTA(B40:B40)</f>
        <v>1</v>
      </c>
      <c r="C41" s="33"/>
      <c r="D41" s="29">
        <f>SUM(D40:D40)</f>
        <v>1</v>
      </c>
      <c r="E41" s="29">
        <f>SUM(E40:E40)</f>
        <v>27</v>
      </c>
      <c r="F41" s="36"/>
      <c r="G41" s="29">
        <f>SUM(G40:G40)</f>
        <v>0</v>
      </c>
      <c r="H41" s="29">
        <f>SUM(H40:H40)</f>
        <v>0</v>
      </c>
      <c r="I41" s="29">
        <f>SUM(I40:I40)</f>
        <v>0</v>
      </c>
      <c r="J41" s="29">
        <f>SUM(J40:J40)</f>
        <v>1</v>
      </c>
      <c r="K41" s="29">
        <f>SUM(K40:K40)</f>
        <v>0</v>
      </c>
    </row>
    <row r="42" spans="1:11" ht="9" customHeight="1">
      <c r="A42" s="32"/>
      <c r="B42" s="33"/>
      <c r="C42" s="33"/>
      <c r="D42" s="29"/>
      <c r="E42" s="29"/>
      <c r="F42" s="36"/>
      <c r="G42" s="29"/>
      <c r="H42" s="29"/>
      <c r="I42" s="29"/>
      <c r="J42" s="29"/>
      <c r="K42" s="29"/>
    </row>
    <row r="43" spans="1:11" ht="12.75" customHeight="1">
      <c r="A43" s="73" t="s">
        <v>527</v>
      </c>
      <c r="B43" s="167" t="s">
        <v>530</v>
      </c>
      <c r="C43" s="167" t="s">
        <v>1333</v>
      </c>
      <c r="D43" s="192">
        <v>1</v>
      </c>
      <c r="E43" s="192">
        <v>6</v>
      </c>
      <c r="F43" s="192"/>
      <c r="G43" s="192"/>
      <c r="H43" s="192"/>
      <c r="I43" s="192">
        <v>1</v>
      </c>
      <c r="J43" s="192"/>
      <c r="K43" s="192"/>
    </row>
    <row r="44" spans="1:11" ht="12.75" customHeight="1">
      <c r="A44" s="73" t="s">
        <v>527</v>
      </c>
      <c r="B44" s="73" t="s">
        <v>532</v>
      </c>
      <c r="C44" s="73" t="s">
        <v>533</v>
      </c>
      <c r="D44" s="192">
        <v>1</v>
      </c>
      <c r="E44" s="192">
        <v>6</v>
      </c>
      <c r="F44" s="192"/>
      <c r="G44" s="192"/>
      <c r="H44" s="192"/>
      <c r="I44" s="192">
        <v>1</v>
      </c>
      <c r="J44" s="192"/>
      <c r="K44" s="192"/>
    </row>
    <row r="45" spans="1:11" ht="12.75" customHeight="1">
      <c r="A45" s="74" t="s">
        <v>527</v>
      </c>
      <c r="B45" s="74" t="s">
        <v>538</v>
      </c>
      <c r="C45" s="74" t="s">
        <v>539</v>
      </c>
      <c r="D45" s="68">
        <v>2</v>
      </c>
      <c r="E45" s="68">
        <v>16</v>
      </c>
      <c r="F45" s="68"/>
      <c r="G45" s="68"/>
      <c r="H45" s="68"/>
      <c r="I45" s="68">
        <v>1</v>
      </c>
      <c r="J45" s="68">
        <v>1</v>
      </c>
      <c r="K45" s="68"/>
    </row>
    <row r="46" spans="1:11" ht="12.75" customHeight="1">
      <c r="A46" s="32"/>
      <c r="B46" s="33">
        <f>COUNTA(B43:B45)</f>
        <v>3</v>
      </c>
      <c r="C46" s="33"/>
      <c r="D46" s="29">
        <f>SUM(D43:D45)</f>
        <v>4</v>
      </c>
      <c r="E46" s="29">
        <f>SUM(E43:E45)</f>
        <v>28</v>
      </c>
      <c r="F46" s="36"/>
      <c r="G46" s="29">
        <f>SUM(G43:G45)</f>
        <v>0</v>
      </c>
      <c r="H46" s="29">
        <f>SUM(H43:H45)</f>
        <v>0</v>
      </c>
      <c r="I46" s="29">
        <f>SUM(I43:I45)</f>
        <v>3</v>
      </c>
      <c r="J46" s="29">
        <f>SUM(J43:J45)</f>
        <v>1</v>
      </c>
      <c r="K46" s="29">
        <f>SUM(K43:K45)</f>
        <v>0</v>
      </c>
    </row>
    <row r="47" spans="1:11" ht="9" customHeight="1">
      <c r="A47" s="32"/>
      <c r="B47" s="33"/>
      <c r="C47" s="62"/>
      <c r="D47" s="29"/>
      <c r="E47" s="29"/>
      <c r="F47" s="36"/>
      <c r="G47" s="29"/>
      <c r="H47" s="29"/>
      <c r="I47" s="29"/>
      <c r="J47" s="29"/>
      <c r="K47" s="29"/>
    </row>
    <row r="48" spans="1:11" ht="12.75" customHeight="1">
      <c r="A48" s="74" t="s">
        <v>542</v>
      </c>
      <c r="B48" s="74" t="s">
        <v>543</v>
      </c>
      <c r="C48" s="74" t="s">
        <v>544</v>
      </c>
      <c r="D48" s="68">
        <v>2</v>
      </c>
      <c r="E48" s="68">
        <v>14</v>
      </c>
      <c r="F48" s="68"/>
      <c r="G48" s="68"/>
      <c r="H48" s="68"/>
      <c r="I48" s="68">
        <v>2</v>
      </c>
      <c r="J48" s="68"/>
      <c r="K48" s="68"/>
    </row>
    <row r="49" spans="1:11" ht="12.75" customHeight="1">
      <c r="A49" s="32"/>
      <c r="B49" s="33">
        <f>COUNTA(B48:B48)</f>
        <v>1</v>
      </c>
      <c r="C49" s="62"/>
      <c r="D49" s="29">
        <f>SUM(D48:D48)</f>
        <v>2</v>
      </c>
      <c r="E49" s="29">
        <f>SUM(E48:E48)</f>
        <v>14</v>
      </c>
      <c r="F49" s="36"/>
      <c r="G49" s="29">
        <f>SUM(G48:G48)</f>
        <v>0</v>
      </c>
      <c r="H49" s="29">
        <f>SUM(H48:H48)</f>
        <v>0</v>
      </c>
      <c r="I49" s="29">
        <f>SUM(I48:I48)</f>
        <v>2</v>
      </c>
      <c r="J49" s="29">
        <f>SUM(J48:J48)</f>
        <v>0</v>
      </c>
      <c r="K49" s="29">
        <f>SUM(K48:K48)</f>
        <v>0</v>
      </c>
    </row>
    <row r="50" spans="1:11" ht="9" customHeight="1">
      <c r="A50" s="32"/>
      <c r="B50" s="33"/>
      <c r="C50" s="62"/>
      <c r="D50" s="29"/>
      <c r="E50" s="29"/>
      <c r="F50" s="36"/>
      <c r="G50" s="29"/>
      <c r="H50" s="29"/>
      <c r="I50" s="29"/>
      <c r="J50" s="29"/>
      <c r="K50" s="29"/>
    </row>
    <row r="51" spans="1:11" ht="12.75" customHeight="1">
      <c r="A51" s="73" t="s">
        <v>545</v>
      </c>
      <c r="B51" s="73" t="s">
        <v>548</v>
      </c>
      <c r="C51" s="73" t="s">
        <v>549</v>
      </c>
      <c r="D51" s="131">
        <v>1</v>
      </c>
      <c r="E51" s="131">
        <v>5</v>
      </c>
      <c r="F51" s="131"/>
      <c r="G51" s="131"/>
      <c r="H51" s="131"/>
      <c r="I51" s="131">
        <v>1</v>
      </c>
      <c r="J51" s="131"/>
      <c r="K51" s="131"/>
    </row>
    <row r="52" spans="1:11" ht="12.75" customHeight="1">
      <c r="A52" s="73" t="s">
        <v>545</v>
      </c>
      <c r="B52" s="73" t="s">
        <v>550</v>
      </c>
      <c r="C52" s="73" t="s">
        <v>551</v>
      </c>
      <c r="D52" s="132">
        <v>3</v>
      </c>
      <c r="E52" s="132">
        <v>16</v>
      </c>
      <c r="F52" s="132"/>
      <c r="G52" s="132"/>
      <c r="H52" s="132">
        <v>1</v>
      </c>
      <c r="I52" s="132">
        <v>2</v>
      </c>
      <c r="J52" s="132"/>
      <c r="K52" s="132"/>
    </row>
    <row r="53" spans="1:11" ht="12.75" customHeight="1">
      <c r="A53" s="74" t="s">
        <v>545</v>
      </c>
      <c r="B53" s="74" t="s">
        <v>554</v>
      </c>
      <c r="C53" s="74" t="s">
        <v>555</v>
      </c>
      <c r="D53" s="68">
        <v>2</v>
      </c>
      <c r="E53" s="68">
        <v>4</v>
      </c>
      <c r="F53" s="68"/>
      <c r="G53" s="68"/>
      <c r="H53" s="68">
        <v>2</v>
      </c>
      <c r="I53" s="68"/>
      <c r="J53" s="68"/>
      <c r="K53" s="68"/>
    </row>
    <row r="54" spans="1:11" ht="12.75" customHeight="1">
      <c r="A54" s="32"/>
      <c r="B54" s="33">
        <f>COUNTA(B51:B53)</f>
        <v>3</v>
      </c>
      <c r="C54" s="33"/>
      <c r="D54" s="29">
        <f>SUM(D51:D53)</f>
        <v>6</v>
      </c>
      <c r="E54" s="29">
        <f>SUM(E51:E53)</f>
        <v>25</v>
      </c>
      <c r="F54" s="36"/>
      <c r="G54" s="29">
        <f>SUM(G51:G53)</f>
        <v>0</v>
      </c>
      <c r="H54" s="29">
        <f>SUM(H51:H53)</f>
        <v>3</v>
      </c>
      <c r="I54" s="29">
        <f>SUM(I51:I53)</f>
        <v>3</v>
      </c>
      <c r="J54" s="29">
        <f>SUM(J51:J53)</f>
        <v>0</v>
      </c>
      <c r="K54" s="29">
        <f>SUM(K51:K53)</f>
        <v>0</v>
      </c>
    </row>
    <row r="55" spans="1:11" ht="9" customHeight="1">
      <c r="A55" s="32"/>
      <c r="B55" s="33"/>
      <c r="C55" s="33"/>
      <c r="D55" s="29"/>
      <c r="E55" s="29"/>
      <c r="F55" s="36"/>
      <c r="G55" s="29"/>
      <c r="H55" s="29"/>
      <c r="I55" s="29"/>
      <c r="J55" s="29"/>
      <c r="K55" s="29"/>
    </row>
    <row r="56" spans="1:11" ht="12.75" customHeight="1">
      <c r="A56" s="73" t="s">
        <v>597</v>
      </c>
      <c r="B56" s="73" t="s">
        <v>598</v>
      </c>
      <c r="C56" s="73" t="s">
        <v>599</v>
      </c>
      <c r="D56" s="138">
        <v>1</v>
      </c>
      <c r="E56" s="138">
        <v>5</v>
      </c>
      <c r="F56" s="138"/>
      <c r="G56" s="138"/>
      <c r="H56" s="138"/>
      <c r="I56" s="138">
        <v>1</v>
      </c>
      <c r="J56" s="138"/>
      <c r="K56" s="138"/>
    </row>
    <row r="57" spans="1:11" ht="12.75" customHeight="1">
      <c r="A57" s="74" t="s">
        <v>597</v>
      </c>
      <c r="B57" s="74" t="s">
        <v>606</v>
      </c>
      <c r="C57" s="74" t="s">
        <v>607</v>
      </c>
      <c r="D57" s="68">
        <v>1</v>
      </c>
      <c r="E57" s="68">
        <v>15</v>
      </c>
      <c r="F57" s="68"/>
      <c r="G57" s="68"/>
      <c r="H57" s="68"/>
      <c r="I57" s="68"/>
      <c r="J57" s="68">
        <v>1</v>
      </c>
      <c r="K57" s="68"/>
    </row>
    <row r="58" spans="1:11" ht="12.75" customHeight="1">
      <c r="A58" s="32"/>
      <c r="B58" s="33">
        <f>COUNTA(B56:B57)</f>
        <v>2</v>
      </c>
      <c r="C58" s="33"/>
      <c r="D58" s="29">
        <f>SUM(D56:D57)</f>
        <v>2</v>
      </c>
      <c r="E58" s="29">
        <f>SUM(E56:E57)</f>
        <v>20</v>
      </c>
      <c r="F58" s="36"/>
      <c r="G58" s="29">
        <f>SUM(G56:G57)</f>
        <v>0</v>
      </c>
      <c r="H58" s="29">
        <f>SUM(H56:H57)</f>
        <v>0</v>
      </c>
      <c r="I58" s="29">
        <f>SUM(I56:I57)</f>
        <v>1</v>
      </c>
      <c r="J58" s="29">
        <f>SUM(J56:J57)</f>
        <v>1</v>
      </c>
      <c r="K58" s="29">
        <f>SUM(K56:K57)</f>
        <v>0</v>
      </c>
    </row>
    <row r="59" spans="1:11" ht="9" customHeight="1">
      <c r="A59" s="32"/>
      <c r="B59" s="33"/>
      <c r="C59" s="33"/>
      <c r="D59" s="29"/>
      <c r="E59" s="29"/>
      <c r="F59" s="36"/>
      <c r="G59" s="29"/>
      <c r="H59" s="29"/>
      <c r="I59" s="29"/>
      <c r="J59" s="29"/>
      <c r="K59" s="29"/>
    </row>
    <row r="60" spans="1:11" ht="12.75" customHeight="1">
      <c r="A60" s="74" t="s">
        <v>636</v>
      </c>
      <c r="B60" s="74" t="s">
        <v>637</v>
      </c>
      <c r="C60" s="74" t="s">
        <v>638</v>
      </c>
      <c r="D60" s="68">
        <v>3</v>
      </c>
      <c r="E60" s="68">
        <v>21</v>
      </c>
      <c r="F60" s="68"/>
      <c r="G60" s="68"/>
      <c r="H60" s="68"/>
      <c r="I60" s="68">
        <v>3</v>
      </c>
      <c r="J60" s="68"/>
      <c r="K60" s="68"/>
    </row>
    <row r="61" spans="1:11" ht="12.75" customHeight="1">
      <c r="A61" s="32"/>
      <c r="B61" s="33">
        <f>COUNTA(B60:B60)</f>
        <v>1</v>
      </c>
      <c r="C61" s="33"/>
      <c r="D61" s="29">
        <f>SUM(D60:D60)</f>
        <v>3</v>
      </c>
      <c r="E61" s="29">
        <f>SUM(E60:E60)</f>
        <v>21</v>
      </c>
      <c r="F61" s="36"/>
      <c r="G61" s="29">
        <f>SUM(G60:G60)</f>
        <v>0</v>
      </c>
      <c r="H61" s="29">
        <f>SUM(H60:H60)</f>
        <v>0</v>
      </c>
      <c r="I61" s="29">
        <f>SUM(I60:I60)</f>
        <v>3</v>
      </c>
      <c r="J61" s="29">
        <f>SUM(J60:J60)</f>
        <v>0</v>
      </c>
      <c r="K61" s="29">
        <f>SUM(K60:K60)</f>
        <v>0</v>
      </c>
    </row>
    <row r="62" spans="1:11" ht="9" customHeight="1">
      <c r="A62" s="32"/>
      <c r="B62" s="33"/>
      <c r="C62" s="33"/>
      <c r="D62" s="29"/>
      <c r="E62" s="29"/>
      <c r="F62" s="36"/>
      <c r="G62" s="29"/>
      <c r="H62" s="29"/>
      <c r="I62" s="29"/>
      <c r="J62" s="29"/>
      <c r="K62" s="29"/>
    </row>
    <row r="63" spans="1:11" ht="12.75" customHeight="1">
      <c r="A63" s="73" t="s">
        <v>641</v>
      </c>
      <c r="B63" s="73" t="s">
        <v>642</v>
      </c>
      <c r="C63" s="73" t="s">
        <v>643</v>
      </c>
      <c r="D63" s="30">
        <v>1</v>
      </c>
      <c r="E63" s="30">
        <v>18</v>
      </c>
      <c r="F63" s="157"/>
      <c r="G63" s="30"/>
      <c r="H63" s="30"/>
      <c r="I63" s="30"/>
      <c r="J63" s="30">
        <v>1</v>
      </c>
      <c r="K63" s="30"/>
    </row>
    <row r="64" spans="1:11" ht="12.75" customHeight="1">
      <c r="A64" s="73" t="s">
        <v>641</v>
      </c>
      <c r="B64" s="73" t="s">
        <v>650</v>
      </c>
      <c r="C64" s="73" t="s">
        <v>651</v>
      </c>
      <c r="D64" s="30">
        <v>1</v>
      </c>
      <c r="E64" s="30">
        <v>21</v>
      </c>
      <c r="F64" s="157"/>
      <c r="G64" s="30"/>
      <c r="H64" s="30"/>
      <c r="I64" s="30"/>
      <c r="J64" s="30">
        <v>1</v>
      </c>
      <c r="K64" s="30"/>
    </row>
    <row r="65" spans="1:11" ht="12.75" customHeight="1">
      <c r="A65" s="74" t="s">
        <v>641</v>
      </c>
      <c r="B65" s="74" t="s">
        <v>660</v>
      </c>
      <c r="C65" s="74" t="s">
        <v>661</v>
      </c>
      <c r="D65" s="68">
        <v>1</v>
      </c>
      <c r="E65" s="68">
        <v>33</v>
      </c>
      <c r="F65" s="68"/>
      <c r="G65" s="68"/>
      <c r="H65" s="68"/>
      <c r="I65" s="68"/>
      <c r="J65" s="68"/>
      <c r="K65" s="68">
        <v>1</v>
      </c>
    </row>
    <row r="66" spans="1:11" ht="12.75" customHeight="1">
      <c r="A66" s="32"/>
      <c r="B66" s="33">
        <f>COUNTA(B63:B65)</f>
        <v>3</v>
      </c>
      <c r="C66" s="33"/>
      <c r="D66" s="29">
        <f>SUM(D63:D65)</f>
        <v>3</v>
      </c>
      <c r="E66" s="29">
        <f>SUM(E63:E65)</f>
        <v>72</v>
      </c>
      <c r="F66" s="36"/>
      <c r="G66" s="29">
        <f t="shared" ref="G66:K66" si="0">SUM(G63:G65)</f>
        <v>0</v>
      </c>
      <c r="H66" s="29">
        <f t="shared" si="0"/>
        <v>0</v>
      </c>
      <c r="I66" s="29">
        <f t="shared" si="0"/>
        <v>0</v>
      </c>
      <c r="J66" s="29">
        <f t="shared" si="0"/>
        <v>2</v>
      </c>
      <c r="K66" s="29">
        <f t="shared" si="0"/>
        <v>1</v>
      </c>
    </row>
    <row r="67" spans="1:11" ht="9" customHeight="1">
      <c r="A67" s="32"/>
      <c r="B67" s="33"/>
      <c r="C67" s="33"/>
      <c r="D67" s="29"/>
      <c r="E67" s="29"/>
      <c r="F67" s="36"/>
      <c r="G67" s="29"/>
      <c r="H67" s="29"/>
      <c r="I67" s="29"/>
      <c r="J67" s="29"/>
      <c r="K67" s="29"/>
    </row>
    <row r="68" spans="1:11" ht="12.75" customHeight="1">
      <c r="A68" s="74" t="s">
        <v>664</v>
      </c>
      <c r="B68" s="74" t="s">
        <v>693</v>
      </c>
      <c r="C68" s="74" t="s">
        <v>694</v>
      </c>
      <c r="D68" s="68">
        <v>2</v>
      </c>
      <c r="E68" s="68">
        <v>55</v>
      </c>
      <c r="F68" s="68"/>
      <c r="G68" s="68"/>
      <c r="H68" s="68">
        <v>1</v>
      </c>
      <c r="I68" s="68"/>
      <c r="J68" s="68"/>
      <c r="K68" s="68">
        <v>1</v>
      </c>
    </row>
    <row r="69" spans="1:11" ht="12.75" customHeight="1">
      <c r="A69" s="32"/>
      <c r="B69" s="33">
        <f>COUNTA(B68:B68)</f>
        <v>1</v>
      </c>
      <c r="C69" s="33"/>
      <c r="D69" s="29">
        <f>SUM(D68:D68)</f>
        <v>2</v>
      </c>
      <c r="E69" s="29">
        <f>SUM(E68:E68)</f>
        <v>55</v>
      </c>
      <c r="F69" s="36"/>
      <c r="G69" s="29">
        <f>SUM(G68:G68)</f>
        <v>0</v>
      </c>
      <c r="H69" s="29">
        <f>SUM(H68:H68)</f>
        <v>1</v>
      </c>
      <c r="I69" s="29">
        <f>SUM(I68:I68)</f>
        <v>0</v>
      </c>
      <c r="J69" s="29">
        <f>SUM(J68:J68)</f>
        <v>0</v>
      </c>
      <c r="K69" s="29">
        <f>SUM(K68:K68)</f>
        <v>1</v>
      </c>
    </row>
    <row r="70" spans="1:11" ht="9" customHeight="1">
      <c r="A70" s="32"/>
      <c r="B70" s="33"/>
      <c r="C70" s="33"/>
      <c r="D70" s="29"/>
      <c r="E70" s="29"/>
      <c r="F70" s="36"/>
      <c r="G70" s="29"/>
      <c r="H70" s="29"/>
      <c r="I70" s="29"/>
      <c r="J70" s="29"/>
      <c r="K70" s="29"/>
    </row>
    <row r="71" spans="1:11" ht="12.75" customHeight="1">
      <c r="A71" s="73" t="s">
        <v>707</v>
      </c>
      <c r="B71" s="73" t="s">
        <v>714</v>
      </c>
      <c r="C71" s="73" t="s">
        <v>1342</v>
      </c>
      <c r="D71" s="138">
        <v>2</v>
      </c>
      <c r="E71" s="138">
        <v>15</v>
      </c>
      <c r="F71" s="138"/>
      <c r="G71" s="138"/>
      <c r="H71" s="138">
        <v>1</v>
      </c>
      <c r="I71" s="138"/>
      <c r="J71" s="138">
        <v>1</v>
      </c>
      <c r="K71" s="138"/>
    </row>
    <row r="72" spans="1:11" ht="12.75" customHeight="1">
      <c r="A72" s="73" t="s">
        <v>707</v>
      </c>
      <c r="B72" s="73" t="s">
        <v>724</v>
      </c>
      <c r="C72" s="73" t="s">
        <v>725</v>
      </c>
      <c r="D72" s="157">
        <v>1</v>
      </c>
      <c r="E72" s="157">
        <v>2</v>
      </c>
      <c r="F72" s="157"/>
      <c r="G72" s="157"/>
      <c r="H72" s="157">
        <v>1</v>
      </c>
      <c r="I72" s="157"/>
      <c r="J72" s="157"/>
      <c r="K72" s="157"/>
    </row>
    <row r="73" spans="1:11" ht="12.75" customHeight="1">
      <c r="A73" s="74" t="s">
        <v>707</v>
      </c>
      <c r="B73" s="74" t="s">
        <v>728</v>
      </c>
      <c r="C73" s="74" t="s">
        <v>729</v>
      </c>
      <c r="D73" s="68">
        <v>1</v>
      </c>
      <c r="E73" s="68">
        <v>7</v>
      </c>
      <c r="F73" s="68"/>
      <c r="G73" s="68"/>
      <c r="H73" s="68"/>
      <c r="I73" s="68">
        <v>1</v>
      </c>
      <c r="J73" s="68"/>
      <c r="K73" s="68"/>
    </row>
    <row r="74" spans="1:11" ht="12.75" customHeight="1">
      <c r="A74" s="32"/>
      <c r="B74" s="33">
        <f>COUNTA(B71:B73)</f>
        <v>3</v>
      </c>
      <c r="C74" s="33"/>
      <c r="D74" s="29">
        <f>SUM(D71:D73)</f>
        <v>4</v>
      </c>
      <c r="E74" s="29">
        <f>SUM(E71:E73)</f>
        <v>24</v>
      </c>
      <c r="F74" s="36"/>
      <c r="G74" s="29">
        <f>SUM(G71:G73)</f>
        <v>0</v>
      </c>
      <c r="H74" s="29">
        <f>SUM(H71:H73)</f>
        <v>2</v>
      </c>
      <c r="I74" s="29">
        <f>SUM(I71:I73)</f>
        <v>1</v>
      </c>
      <c r="J74" s="29">
        <f>SUM(J71:J73)</f>
        <v>1</v>
      </c>
      <c r="K74" s="29">
        <f>SUM(K71:K73)</f>
        <v>0</v>
      </c>
    </row>
    <row r="75" spans="1:11" ht="9" customHeight="1">
      <c r="A75" s="32"/>
      <c r="B75" s="33"/>
      <c r="C75" s="33"/>
      <c r="D75" s="29"/>
      <c r="E75" s="29"/>
      <c r="F75" s="36"/>
      <c r="G75" s="29"/>
      <c r="H75" s="29"/>
      <c r="I75" s="29"/>
      <c r="J75" s="29"/>
      <c r="K75" s="29"/>
    </row>
    <row r="76" spans="1:11" ht="12.75" customHeight="1">
      <c r="A76" s="73" t="s">
        <v>156</v>
      </c>
      <c r="B76" s="73" t="s">
        <v>739</v>
      </c>
      <c r="C76" s="73" t="s">
        <v>740</v>
      </c>
      <c r="D76" s="138">
        <v>2</v>
      </c>
      <c r="E76" s="138">
        <v>21</v>
      </c>
      <c r="F76" s="138"/>
      <c r="G76" s="138"/>
      <c r="H76" s="138"/>
      <c r="I76" s="138">
        <v>1</v>
      </c>
      <c r="J76" s="138">
        <v>1</v>
      </c>
      <c r="K76" s="138"/>
    </row>
    <row r="77" spans="1:11" ht="12.75" customHeight="1">
      <c r="A77" s="73" t="s">
        <v>156</v>
      </c>
      <c r="B77" s="73" t="s">
        <v>745</v>
      </c>
      <c r="C77" s="73" t="s">
        <v>746</v>
      </c>
      <c r="D77" s="138">
        <v>4</v>
      </c>
      <c r="E77" s="138">
        <v>42</v>
      </c>
      <c r="F77" s="138"/>
      <c r="G77" s="138"/>
      <c r="H77" s="138"/>
      <c r="I77" s="138">
        <v>2</v>
      </c>
      <c r="J77" s="138">
        <v>2</v>
      </c>
      <c r="K77" s="138"/>
    </row>
    <row r="78" spans="1:11" ht="12.75" customHeight="1">
      <c r="A78" s="73" t="s">
        <v>156</v>
      </c>
      <c r="B78" s="73" t="s">
        <v>747</v>
      </c>
      <c r="C78" s="73" t="s">
        <v>748</v>
      </c>
      <c r="D78" s="138">
        <v>3</v>
      </c>
      <c r="E78" s="138">
        <v>28</v>
      </c>
      <c r="F78" s="138"/>
      <c r="G78" s="138"/>
      <c r="H78" s="138"/>
      <c r="I78" s="138">
        <v>2</v>
      </c>
      <c r="J78" s="138">
        <v>1</v>
      </c>
      <c r="K78" s="138"/>
    </row>
    <row r="79" spans="1:11" ht="12.75" customHeight="1">
      <c r="A79" s="73" t="s">
        <v>156</v>
      </c>
      <c r="B79" s="73" t="s">
        <v>759</v>
      </c>
      <c r="C79" s="73" t="s">
        <v>760</v>
      </c>
      <c r="D79" s="138">
        <v>6</v>
      </c>
      <c r="E79" s="138">
        <v>91</v>
      </c>
      <c r="F79" s="138"/>
      <c r="G79" s="138"/>
      <c r="H79" s="138"/>
      <c r="I79" s="138">
        <v>3</v>
      </c>
      <c r="J79" s="138">
        <v>2</v>
      </c>
      <c r="K79" s="138">
        <v>1</v>
      </c>
    </row>
    <row r="80" spans="1:11" ht="12.75" customHeight="1">
      <c r="A80" s="73" t="s">
        <v>156</v>
      </c>
      <c r="B80" s="73" t="s">
        <v>761</v>
      </c>
      <c r="C80" s="73" t="s">
        <v>762</v>
      </c>
      <c r="D80" s="138">
        <v>1</v>
      </c>
      <c r="E80" s="138">
        <v>7</v>
      </c>
      <c r="F80" s="138"/>
      <c r="G80" s="138"/>
      <c r="H80" s="138"/>
      <c r="I80" s="138">
        <v>1</v>
      </c>
      <c r="J80" s="138"/>
      <c r="K80" s="138"/>
    </row>
    <row r="81" spans="1:11" ht="12.75" customHeight="1">
      <c r="A81" s="73" t="s">
        <v>156</v>
      </c>
      <c r="B81" s="73" t="s">
        <v>775</v>
      </c>
      <c r="C81" s="73" t="s">
        <v>776</v>
      </c>
      <c r="D81" s="138">
        <v>4</v>
      </c>
      <c r="E81" s="138">
        <v>133</v>
      </c>
      <c r="F81" s="138"/>
      <c r="G81" s="138"/>
      <c r="H81" s="138"/>
      <c r="I81" s="138">
        <v>3</v>
      </c>
      <c r="J81" s="138"/>
      <c r="K81" s="138">
        <v>1</v>
      </c>
    </row>
    <row r="82" spans="1:11" ht="12.75" customHeight="1">
      <c r="A82" s="73" t="s">
        <v>156</v>
      </c>
      <c r="B82" s="73" t="s">
        <v>797</v>
      </c>
      <c r="C82" s="73" t="s">
        <v>798</v>
      </c>
      <c r="D82" s="138">
        <v>1</v>
      </c>
      <c r="E82" s="138">
        <v>7</v>
      </c>
      <c r="F82" s="138"/>
      <c r="G82" s="138"/>
      <c r="H82" s="138"/>
      <c r="I82" s="138">
        <v>1</v>
      </c>
      <c r="J82" s="138"/>
      <c r="K82" s="138"/>
    </row>
    <row r="83" spans="1:11" ht="12.75" customHeight="1">
      <c r="A83" s="73" t="s">
        <v>156</v>
      </c>
      <c r="B83" s="73" t="s">
        <v>799</v>
      </c>
      <c r="C83" s="73" t="s">
        <v>800</v>
      </c>
      <c r="D83" s="138">
        <v>3</v>
      </c>
      <c r="E83" s="138">
        <v>21</v>
      </c>
      <c r="F83" s="138"/>
      <c r="G83" s="138"/>
      <c r="H83" s="138"/>
      <c r="I83" s="138">
        <v>3</v>
      </c>
      <c r="J83" s="138"/>
      <c r="K83" s="138"/>
    </row>
    <row r="84" spans="1:11" ht="12.75" customHeight="1">
      <c r="A84" s="73" t="s">
        <v>156</v>
      </c>
      <c r="B84" s="73" t="s">
        <v>803</v>
      </c>
      <c r="C84" s="73" t="s">
        <v>804</v>
      </c>
      <c r="D84" s="138">
        <v>2</v>
      </c>
      <c r="E84" s="138">
        <v>14</v>
      </c>
      <c r="F84" s="138"/>
      <c r="G84" s="138"/>
      <c r="H84" s="138"/>
      <c r="I84" s="138">
        <v>2</v>
      </c>
      <c r="J84" s="138"/>
      <c r="K84" s="138"/>
    </row>
    <row r="85" spans="1:11" ht="12.75" customHeight="1">
      <c r="A85" s="73" t="s">
        <v>156</v>
      </c>
      <c r="B85" s="73" t="s">
        <v>805</v>
      </c>
      <c r="C85" s="73" t="s">
        <v>507</v>
      </c>
      <c r="D85" s="138">
        <v>6</v>
      </c>
      <c r="E85" s="138">
        <v>42</v>
      </c>
      <c r="F85" s="138"/>
      <c r="G85" s="138"/>
      <c r="H85" s="138"/>
      <c r="I85" s="138">
        <v>6</v>
      </c>
      <c r="J85" s="138"/>
      <c r="K85" s="138"/>
    </row>
    <row r="86" spans="1:11" ht="12.75" customHeight="1">
      <c r="A86" s="74" t="s">
        <v>156</v>
      </c>
      <c r="B86" s="74" t="s">
        <v>812</v>
      </c>
      <c r="C86" s="74" t="s">
        <v>813</v>
      </c>
      <c r="D86" s="68">
        <v>1</v>
      </c>
      <c r="E86" s="68">
        <v>7</v>
      </c>
      <c r="F86" s="68"/>
      <c r="G86" s="68"/>
      <c r="H86" s="68"/>
      <c r="I86" s="68">
        <v>1</v>
      </c>
      <c r="J86" s="68"/>
      <c r="K86" s="68"/>
    </row>
    <row r="87" spans="1:11" ht="12.75" customHeight="1">
      <c r="A87" s="32"/>
      <c r="B87" s="33">
        <f>COUNTA(B76:B86)</f>
        <v>11</v>
      </c>
      <c r="C87" s="33"/>
      <c r="D87" s="29">
        <f>SUM(D76:D86)</f>
        <v>33</v>
      </c>
      <c r="E87" s="29">
        <f>SUM(E76:E86)</f>
        <v>413</v>
      </c>
      <c r="F87" s="36"/>
      <c r="G87" s="29">
        <f>SUM(G76:G86)</f>
        <v>0</v>
      </c>
      <c r="H87" s="29">
        <f>SUM(H76:H86)</f>
        <v>0</v>
      </c>
      <c r="I87" s="29">
        <f>SUM(I76:I86)</f>
        <v>25</v>
      </c>
      <c r="J87" s="29">
        <f>SUM(J76:J86)</f>
        <v>6</v>
      </c>
      <c r="K87" s="29">
        <f>SUM(K76:K86)</f>
        <v>2</v>
      </c>
    </row>
    <row r="88" spans="1:11" ht="9" customHeight="1">
      <c r="A88" s="32"/>
      <c r="B88" s="33"/>
      <c r="C88" s="33"/>
      <c r="D88" s="29"/>
      <c r="E88" s="29"/>
      <c r="F88" s="36"/>
      <c r="G88" s="29"/>
      <c r="H88" s="29"/>
      <c r="I88" s="29"/>
      <c r="J88" s="29"/>
      <c r="K88" s="29"/>
    </row>
    <row r="89" spans="1:11" ht="12.75" customHeight="1">
      <c r="A89" s="73" t="s">
        <v>873</v>
      </c>
      <c r="B89" s="73" t="s">
        <v>876</v>
      </c>
      <c r="C89" s="73" t="s">
        <v>877</v>
      </c>
      <c r="D89" s="157">
        <v>2</v>
      </c>
      <c r="E89" s="157">
        <v>14</v>
      </c>
      <c r="F89" s="157"/>
      <c r="G89" s="157"/>
      <c r="H89" s="157"/>
      <c r="I89" s="157">
        <v>2</v>
      </c>
      <c r="J89" s="157"/>
      <c r="K89" s="157"/>
    </row>
    <row r="90" spans="1:11" ht="12.75" customHeight="1">
      <c r="A90" s="73" t="s">
        <v>873</v>
      </c>
      <c r="B90" s="73" t="s">
        <v>878</v>
      </c>
      <c r="C90" s="73" t="s">
        <v>879</v>
      </c>
      <c r="D90" s="157">
        <v>2</v>
      </c>
      <c r="E90" s="157">
        <v>13</v>
      </c>
      <c r="F90" s="157"/>
      <c r="G90" s="157"/>
      <c r="H90" s="157"/>
      <c r="I90" s="157">
        <v>2</v>
      </c>
      <c r="J90" s="157"/>
      <c r="K90" s="157"/>
    </row>
    <row r="91" spans="1:11" ht="12.75" customHeight="1">
      <c r="A91" s="73" t="s">
        <v>873</v>
      </c>
      <c r="B91" s="73" t="s">
        <v>884</v>
      </c>
      <c r="C91" s="73" t="s">
        <v>885</v>
      </c>
      <c r="D91" s="157">
        <v>5</v>
      </c>
      <c r="E91" s="157">
        <v>120</v>
      </c>
      <c r="F91" s="157"/>
      <c r="G91" s="157"/>
      <c r="H91" s="157"/>
      <c r="I91" s="157">
        <v>2</v>
      </c>
      <c r="J91" s="157">
        <v>2</v>
      </c>
      <c r="K91" s="157">
        <v>1</v>
      </c>
    </row>
    <row r="92" spans="1:11" ht="12.75" customHeight="1">
      <c r="A92" s="73" t="s">
        <v>873</v>
      </c>
      <c r="B92" s="73" t="s">
        <v>886</v>
      </c>
      <c r="C92" s="73" t="s">
        <v>887</v>
      </c>
      <c r="D92" s="157">
        <v>3</v>
      </c>
      <c r="E92" s="157">
        <v>27</v>
      </c>
      <c r="F92" s="157"/>
      <c r="G92" s="157"/>
      <c r="H92" s="157"/>
      <c r="I92" s="157">
        <v>2</v>
      </c>
      <c r="J92" s="157">
        <v>1</v>
      </c>
      <c r="K92" s="157"/>
    </row>
    <row r="93" spans="1:11" ht="12.75" customHeight="1">
      <c r="A93" s="73" t="s">
        <v>873</v>
      </c>
      <c r="B93" s="73" t="s">
        <v>894</v>
      </c>
      <c r="C93" s="73" t="s">
        <v>895</v>
      </c>
      <c r="D93" s="157">
        <v>4</v>
      </c>
      <c r="E93" s="157">
        <v>35</v>
      </c>
      <c r="F93" s="157"/>
      <c r="G93" s="157"/>
      <c r="H93" s="157"/>
      <c r="I93" s="157">
        <v>2</v>
      </c>
      <c r="J93" s="157">
        <v>2</v>
      </c>
      <c r="K93" s="157"/>
    </row>
    <row r="94" spans="1:11" ht="12.75" customHeight="1">
      <c r="A94" s="73" t="s">
        <v>873</v>
      </c>
      <c r="B94" s="73" t="s">
        <v>896</v>
      </c>
      <c r="C94" s="73" t="s">
        <v>897</v>
      </c>
      <c r="D94" s="157">
        <v>7</v>
      </c>
      <c r="E94" s="157">
        <v>50</v>
      </c>
      <c r="F94" s="157"/>
      <c r="G94" s="157"/>
      <c r="H94" s="157"/>
      <c r="I94" s="157">
        <v>6</v>
      </c>
      <c r="J94" s="157">
        <v>1</v>
      </c>
      <c r="K94" s="157"/>
    </row>
    <row r="95" spans="1:11" ht="12.75" customHeight="1">
      <c r="A95" s="73" t="s">
        <v>873</v>
      </c>
      <c r="B95" s="73" t="s">
        <v>916</v>
      </c>
      <c r="C95" s="73" t="s">
        <v>917</v>
      </c>
      <c r="D95" s="157">
        <v>1</v>
      </c>
      <c r="E95" s="157">
        <v>8</v>
      </c>
      <c r="F95" s="157"/>
      <c r="G95" s="157"/>
      <c r="H95" s="157"/>
      <c r="I95" s="157"/>
      <c r="J95" s="157">
        <v>1</v>
      </c>
      <c r="K95" s="157"/>
    </row>
    <row r="96" spans="1:11" ht="12.75" customHeight="1">
      <c r="A96" s="74" t="s">
        <v>873</v>
      </c>
      <c r="B96" s="74" t="s">
        <v>918</v>
      </c>
      <c r="C96" s="74" t="s">
        <v>919</v>
      </c>
      <c r="D96" s="68">
        <v>4</v>
      </c>
      <c r="E96" s="68">
        <v>29</v>
      </c>
      <c r="F96" s="68"/>
      <c r="G96" s="68"/>
      <c r="H96" s="68"/>
      <c r="I96" s="68">
        <v>3</v>
      </c>
      <c r="J96" s="68">
        <v>1</v>
      </c>
      <c r="K96" s="68"/>
    </row>
    <row r="97" spans="1:11" ht="12.75" customHeight="1">
      <c r="A97" s="32"/>
      <c r="B97" s="33">
        <f>COUNTA(B89:B96)</f>
        <v>8</v>
      </c>
      <c r="C97" s="33"/>
      <c r="D97" s="29">
        <f>SUM(D89:D96)</f>
        <v>28</v>
      </c>
      <c r="E97" s="29">
        <f>SUM(E89:E96)</f>
        <v>296</v>
      </c>
      <c r="F97" s="36"/>
      <c r="G97" s="29">
        <f>SUM(G89:G96)</f>
        <v>0</v>
      </c>
      <c r="H97" s="29">
        <f>SUM(H89:H96)</f>
        <v>0</v>
      </c>
      <c r="I97" s="29">
        <f>SUM(I89:I96)</f>
        <v>19</v>
      </c>
      <c r="J97" s="29">
        <f>SUM(J89:J96)</f>
        <v>8</v>
      </c>
      <c r="K97" s="29">
        <f>SUM(K89:K96)</f>
        <v>1</v>
      </c>
    </row>
    <row r="98" spans="1:11" ht="9" customHeight="1">
      <c r="A98" s="32"/>
      <c r="B98" s="33"/>
      <c r="C98" s="33"/>
      <c r="D98" s="29"/>
      <c r="E98" s="29"/>
      <c r="F98" s="36"/>
      <c r="G98" s="29"/>
      <c r="H98" s="29"/>
      <c r="I98" s="29"/>
      <c r="J98" s="29"/>
      <c r="K98" s="29"/>
    </row>
    <row r="99" spans="1:11" ht="12.75" customHeight="1">
      <c r="A99" s="74" t="s">
        <v>926</v>
      </c>
      <c r="B99" s="74" t="s">
        <v>960</v>
      </c>
      <c r="C99" s="74" t="s">
        <v>961</v>
      </c>
      <c r="D99" s="68">
        <v>2</v>
      </c>
      <c r="E99" s="68">
        <v>4</v>
      </c>
      <c r="F99" s="68"/>
      <c r="G99" s="68">
        <v>1</v>
      </c>
      <c r="H99" s="68"/>
      <c r="I99" s="68">
        <v>1</v>
      </c>
      <c r="J99" s="68"/>
      <c r="K99" s="68"/>
    </row>
    <row r="100" spans="1:11" ht="12.75" customHeight="1">
      <c r="A100" s="32"/>
      <c r="B100" s="33">
        <f>COUNTA(B99:B99)</f>
        <v>1</v>
      </c>
      <c r="C100" s="33"/>
      <c r="D100" s="29">
        <f>SUM(D99:D99)</f>
        <v>2</v>
      </c>
      <c r="E100" s="29">
        <f>SUM(E99:E99)</f>
        <v>4</v>
      </c>
      <c r="F100" s="36"/>
      <c r="G100" s="29">
        <f>SUM(G99:G99)</f>
        <v>1</v>
      </c>
      <c r="H100" s="29">
        <f>SUM(H99:H99)</f>
        <v>0</v>
      </c>
      <c r="I100" s="29">
        <f>SUM(I99:I99)</f>
        <v>1</v>
      </c>
      <c r="J100" s="29">
        <f>SUM(J99:J99)</f>
        <v>0</v>
      </c>
      <c r="K100" s="29">
        <f>SUM(K99:K99)</f>
        <v>0</v>
      </c>
    </row>
    <row r="101" spans="1:11" ht="9" customHeight="1">
      <c r="A101" s="32"/>
      <c r="B101" s="33"/>
      <c r="C101" s="33"/>
      <c r="D101" s="29"/>
      <c r="E101" s="29"/>
      <c r="F101" s="36"/>
      <c r="G101" s="29"/>
      <c r="H101" s="29"/>
      <c r="I101" s="29"/>
      <c r="J101" s="29"/>
      <c r="K101" s="29"/>
    </row>
    <row r="102" spans="1:11" ht="12.75" customHeight="1">
      <c r="A102" s="73" t="s">
        <v>973</v>
      </c>
      <c r="B102" s="73" t="s">
        <v>976</v>
      </c>
      <c r="C102" s="73" t="s">
        <v>977</v>
      </c>
      <c r="D102" s="157">
        <v>1</v>
      </c>
      <c r="E102" s="157">
        <v>14</v>
      </c>
      <c r="F102" s="157"/>
      <c r="G102" s="157"/>
      <c r="H102" s="157"/>
      <c r="I102" s="157"/>
      <c r="J102" s="157">
        <v>1</v>
      </c>
      <c r="K102" s="157"/>
    </row>
    <row r="103" spans="1:11" ht="12.75" customHeight="1">
      <c r="A103" s="73" t="s">
        <v>973</v>
      </c>
      <c r="B103" s="73" t="s">
        <v>978</v>
      </c>
      <c r="C103" s="73" t="s">
        <v>979</v>
      </c>
      <c r="D103" s="157">
        <v>3</v>
      </c>
      <c r="E103" s="157">
        <v>40</v>
      </c>
      <c r="F103" s="157"/>
      <c r="G103" s="157"/>
      <c r="H103" s="157"/>
      <c r="I103" s="157">
        <v>2</v>
      </c>
      <c r="J103" s="157">
        <v>1</v>
      </c>
      <c r="K103" s="157"/>
    </row>
    <row r="104" spans="1:11" ht="12.75" customHeight="1">
      <c r="A104" s="73" t="s">
        <v>973</v>
      </c>
      <c r="B104" s="73" t="s">
        <v>980</v>
      </c>
      <c r="C104" s="73" t="s">
        <v>981</v>
      </c>
      <c r="D104" s="157">
        <v>2</v>
      </c>
      <c r="E104" s="157">
        <v>14</v>
      </c>
      <c r="F104" s="157"/>
      <c r="G104" s="157"/>
      <c r="H104" s="157"/>
      <c r="I104" s="157">
        <v>2</v>
      </c>
      <c r="J104" s="157"/>
      <c r="K104" s="157"/>
    </row>
    <row r="105" spans="1:11" ht="12.75" customHeight="1">
      <c r="A105" s="73" t="s">
        <v>973</v>
      </c>
      <c r="B105" s="73" t="s">
        <v>982</v>
      </c>
      <c r="C105" s="73" t="s">
        <v>983</v>
      </c>
      <c r="D105" s="157">
        <v>2</v>
      </c>
      <c r="E105" s="157">
        <v>84</v>
      </c>
      <c r="F105" s="157"/>
      <c r="G105" s="157"/>
      <c r="H105" s="157"/>
      <c r="I105" s="157"/>
      <c r="J105" s="157"/>
      <c r="K105" s="157">
        <v>2</v>
      </c>
    </row>
    <row r="106" spans="1:11" ht="12.75" customHeight="1">
      <c r="A106" s="73" t="s">
        <v>973</v>
      </c>
      <c r="B106" s="73" t="s">
        <v>984</v>
      </c>
      <c r="C106" s="73" t="s">
        <v>985</v>
      </c>
      <c r="D106" s="157">
        <v>2</v>
      </c>
      <c r="E106" s="157">
        <v>12</v>
      </c>
      <c r="F106" s="157"/>
      <c r="G106" s="157"/>
      <c r="H106" s="157"/>
      <c r="I106" s="157">
        <v>2</v>
      </c>
      <c r="J106" s="157"/>
      <c r="K106" s="157"/>
    </row>
    <row r="107" spans="1:11" ht="12.75" customHeight="1">
      <c r="A107" s="74" t="s">
        <v>973</v>
      </c>
      <c r="B107" s="74" t="s">
        <v>986</v>
      </c>
      <c r="C107" s="74" t="s">
        <v>987</v>
      </c>
      <c r="D107" s="68">
        <v>2</v>
      </c>
      <c r="E107" s="68">
        <v>21</v>
      </c>
      <c r="F107" s="68"/>
      <c r="G107" s="68"/>
      <c r="H107" s="68"/>
      <c r="I107" s="68">
        <v>1</v>
      </c>
      <c r="J107" s="68">
        <v>1</v>
      </c>
      <c r="K107" s="68"/>
    </row>
    <row r="108" spans="1:11" ht="12.75" customHeight="1">
      <c r="A108" s="32"/>
      <c r="B108" s="33">
        <f>COUNTA(B102:B107)</f>
        <v>6</v>
      </c>
      <c r="C108" s="33"/>
      <c r="D108" s="29">
        <f>SUM(D102:D107)</f>
        <v>12</v>
      </c>
      <c r="E108" s="29">
        <f>SUM(E102:E107)</f>
        <v>185</v>
      </c>
      <c r="F108" s="36"/>
      <c r="G108" s="29">
        <f>SUM(G102:G107)</f>
        <v>0</v>
      </c>
      <c r="H108" s="29">
        <f>SUM(H102:H107)</f>
        <v>0</v>
      </c>
      <c r="I108" s="29">
        <f>SUM(I102:I107)</f>
        <v>7</v>
      </c>
      <c r="J108" s="29">
        <f>SUM(J102:J107)</f>
        <v>3</v>
      </c>
      <c r="K108" s="29">
        <f>SUM(K102:K107)</f>
        <v>2</v>
      </c>
    </row>
    <row r="109" spans="1:11" ht="9" customHeight="1">
      <c r="A109" s="32"/>
      <c r="B109" s="33"/>
      <c r="C109" s="33"/>
      <c r="D109" s="29"/>
      <c r="E109" s="29"/>
      <c r="F109" s="36"/>
      <c r="G109" s="29"/>
      <c r="H109" s="29"/>
      <c r="I109" s="29"/>
      <c r="J109" s="29"/>
      <c r="K109" s="29"/>
    </row>
    <row r="110" spans="1:11" ht="12.75" customHeight="1">
      <c r="A110" s="73" t="s">
        <v>988</v>
      </c>
      <c r="B110" s="73" t="s">
        <v>999</v>
      </c>
      <c r="C110" s="73" t="s">
        <v>1000</v>
      </c>
      <c r="D110" s="157">
        <v>1</v>
      </c>
      <c r="E110" s="157">
        <v>5</v>
      </c>
      <c r="F110" s="157"/>
      <c r="G110" s="157"/>
      <c r="H110" s="157"/>
      <c r="I110" s="157">
        <v>1</v>
      </c>
      <c r="J110" s="157"/>
      <c r="K110" s="157"/>
    </row>
    <row r="111" spans="1:11" ht="12.75" customHeight="1">
      <c r="A111" s="73" t="s">
        <v>988</v>
      </c>
      <c r="B111" s="73" t="s">
        <v>1031</v>
      </c>
      <c r="C111" s="73" t="s">
        <v>1032</v>
      </c>
      <c r="D111" s="157">
        <v>1</v>
      </c>
      <c r="E111" s="157">
        <v>5</v>
      </c>
      <c r="F111" s="157"/>
      <c r="G111" s="157"/>
      <c r="H111" s="157"/>
      <c r="I111" s="157">
        <v>1</v>
      </c>
      <c r="J111" s="157"/>
      <c r="K111" s="157"/>
    </row>
    <row r="112" spans="1:11" ht="12.75" customHeight="1">
      <c r="A112" s="73" t="s">
        <v>988</v>
      </c>
      <c r="B112" s="73" t="s">
        <v>1043</v>
      </c>
      <c r="C112" s="73" t="s">
        <v>1044</v>
      </c>
      <c r="D112" s="157">
        <v>1</v>
      </c>
      <c r="E112" s="157">
        <v>5</v>
      </c>
      <c r="F112" s="157"/>
      <c r="G112" s="157"/>
      <c r="H112" s="157"/>
      <c r="I112" s="157">
        <v>1</v>
      </c>
      <c r="J112" s="157"/>
      <c r="K112" s="157"/>
    </row>
    <row r="113" spans="1:11" ht="12.75" customHeight="1">
      <c r="A113" s="74" t="s">
        <v>988</v>
      </c>
      <c r="B113" s="74" t="s">
        <v>1071</v>
      </c>
      <c r="C113" s="74" t="s">
        <v>1072</v>
      </c>
      <c r="D113" s="68">
        <v>1</v>
      </c>
      <c r="E113" s="68">
        <v>5</v>
      </c>
      <c r="F113" s="68"/>
      <c r="G113" s="68"/>
      <c r="H113" s="68"/>
      <c r="I113" s="68">
        <v>1</v>
      </c>
      <c r="J113" s="68"/>
      <c r="K113" s="68"/>
    </row>
    <row r="114" spans="1:11" ht="12.75" customHeight="1">
      <c r="A114" s="32"/>
      <c r="B114" s="33">
        <f>COUNTA(B110:B113)</f>
        <v>4</v>
      </c>
      <c r="C114" s="33"/>
      <c r="D114" s="29">
        <f>SUM(D110:D113)</f>
        <v>4</v>
      </c>
      <c r="E114" s="29">
        <f>SUM(E110:E113)</f>
        <v>20</v>
      </c>
      <c r="F114" s="36"/>
      <c r="G114" s="29">
        <f>SUM(G110:G113)</f>
        <v>0</v>
      </c>
      <c r="H114" s="29">
        <f>SUM(H110:H113)</f>
        <v>0</v>
      </c>
      <c r="I114" s="29">
        <f>SUM(I110:I113)</f>
        <v>4</v>
      </c>
      <c r="J114" s="29">
        <f>SUM(J110:J113)</f>
        <v>0</v>
      </c>
      <c r="K114" s="29">
        <f>SUM(K110:K113)</f>
        <v>0</v>
      </c>
    </row>
    <row r="115" spans="1:11" ht="9" customHeight="1">
      <c r="A115" s="32"/>
      <c r="B115" s="33"/>
      <c r="C115" s="33"/>
      <c r="D115" s="29"/>
      <c r="E115" s="29"/>
      <c r="F115" s="36"/>
      <c r="G115" s="29"/>
      <c r="H115" s="29"/>
      <c r="I115" s="29"/>
      <c r="J115" s="29"/>
      <c r="K115" s="29"/>
    </row>
    <row r="116" spans="1:11" ht="12.75" customHeight="1">
      <c r="A116" s="73" t="s">
        <v>1073</v>
      </c>
      <c r="B116" s="73" t="s">
        <v>1086</v>
      </c>
      <c r="C116" s="73" t="s">
        <v>1087</v>
      </c>
      <c r="D116" s="157">
        <v>1</v>
      </c>
      <c r="E116" s="157">
        <v>7</v>
      </c>
      <c r="F116" s="157"/>
      <c r="G116" s="157"/>
      <c r="H116" s="157"/>
      <c r="I116" s="157">
        <v>1</v>
      </c>
      <c r="J116" s="157"/>
      <c r="K116" s="157"/>
    </row>
    <row r="117" spans="1:11" ht="12.75" customHeight="1">
      <c r="A117" s="74" t="s">
        <v>1073</v>
      </c>
      <c r="B117" s="74" t="s">
        <v>1090</v>
      </c>
      <c r="C117" s="74" t="s">
        <v>1091</v>
      </c>
      <c r="D117" s="68">
        <v>1</v>
      </c>
      <c r="E117" s="68">
        <v>5</v>
      </c>
      <c r="F117" s="68"/>
      <c r="G117" s="68"/>
      <c r="H117" s="68"/>
      <c r="I117" s="68">
        <v>1</v>
      </c>
      <c r="J117" s="68"/>
      <c r="K117" s="68"/>
    </row>
    <row r="118" spans="1:11" ht="12.75" customHeight="1">
      <c r="A118" s="32"/>
      <c r="B118" s="33">
        <f>COUNTA(B116:B117)</f>
        <v>2</v>
      </c>
      <c r="C118" s="33"/>
      <c r="D118" s="29">
        <f>SUM(D116:D117)</f>
        <v>2</v>
      </c>
      <c r="E118" s="29">
        <f>SUM(E116:E117)</f>
        <v>12</v>
      </c>
      <c r="F118" s="36"/>
      <c r="G118" s="29">
        <f>SUM(G116:G117)</f>
        <v>0</v>
      </c>
      <c r="H118" s="29">
        <f>SUM(H116:H117)</f>
        <v>0</v>
      </c>
      <c r="I118" s="29">
        <f>SUM(I116:I117)</f>
        <v>2</v>
      </c>
      <c r="J118" s="29">
        <f>SUM(J116:J117)</f>
        <v>0</v>
      </c>
      <c r="K118" s="29">
        <f>SUM(K116:K117)</f>
        <v>0</v>
      </c>
    </row>
    <row r="119" spans="1:11" ht="9" customHeight="1">
      <c r="A119" s="32"/>
      <c r="B119" s="33"/>
      <c r="C119" s="33"/>
      <c r="D119" s="29"/>
      <c r="E119" s="29"/>
      <c r="F119" s="36"/>
      <c r="G119" s="29"/>
      <c r="H119" s="29"/>
      <c r="I119" s="29"/>
      <c r="J119" s="29"/>
      <c r="K119" s="29"/>
    </row>
    <row r="120" spans="1:11" ht="12.75" customHeight="1">
      <c r="A120" s="74" t="s">
        <v>1094</v>
      </c>
      <c r="B120" s="74" t="s">
        <v>1141</v>
      </c>
      <c r="C120" s="74" t="s">
        <v>1142</v>
      </c>
      <c r="D120" s="68">
        <v>2</v>
      </c>
      <c r="E120" s="68">
        <v>4</v>
      </c>
      <c r="F120" s="68"/>
      <c r="G120" s="68"/>
      <c r="H120" s="68">
        <v>2</v>
      </c>
      <c r="I120" s="68"/>
      <c r="J120" s="68"/>
      <c r="K120" s="68"/>
    </row>
    <row r="121" spans="1:11" ht="12.75" customHeight="1">
      <c r="A121" s="32"/>
      <c r="B121" s="33">
        <f>COUNTA(B120:B120)</f>
        <v>1</v>
      </c>
      <c r="C121" s="33"/>
      <c r="D121" s="29">
        <f>SUM(D120:D120)</f>
        <v>2</v>
      </c>
      <c r="E121" s="29">
        <f>SUM(E120:E120)</f>
        <v>4</v>
      </c>
      <c r="F121" s="36"/>
      <c r="G121" s="29">
        <f>SUM(G120:G120)</f>
        <v>0</v>
      </c>
      <c r="H121" s="29">
        <f>SUM(H120:H120)</f>
        <v>2</v>
      </c>
      <c r="I121" s="29">
        <f>SUM(I120:I120)</f>
        <v>0</v>
      </c>
      <c r="J121" s="29">
        <f>SUM(J120:J120)</f>
        <v>0</v>
      </c>
      <c r="K121" s="29">
        <f>SUM(K120:K120)</f>
        <v>0</v>
      </c>
    </row>
    <row r="122" spans="1:11" ht="9" customHeight="1">
      <c r="A122" s="32"/>
      <c r="B122" s="33"/>
      <c r="C122" s="33"/>
      <c r="D122" s="29"/>
      <c r="E122" s="29"/>
      <c r="F122" s="36"/>
      <c r="G122" s="29"/>
      <c r="H122" s="29"/>
      <c r="I122" s="29"/>
      <c r="J122" s="29"/>
      <c r="K122" s="29"/>
    </row>
    <row r="123" spans="1:11" ht="12.75" customHeight="1">
      <c r="A123" s="73" t="s">
        <v>1229</v>
      </c>
      <c r="B123" s="73" t="s">
        <v>1234</v>
      </c>
      <c r="C123" s="73" t="s">
        <v>1235</v>
      </c>
      <c r="D123" s="157">
        <v>5</v>
      </c>
      <c r="E123" s="157">
        <v>75</v>
      </c>
      <c r="F123" s="157"/>
      <c r="G123" s="157"/>
      <c r="H123" s="157"/>
      <c r="I123" s="157">
        <v>2</v>
      </c>
      <c r="J123" s="157">
        <v>3</v>
      </c>
      <c r="K123" s="157"/>
    </row>
    <row r="124" spans="1:11" ht="12.75" customHeight="1">
      <c r="A124" s="73" t="s">
        <v>1229</v>
      </c>
      <c r="B124" s="73" t="s">
        <v>1236</v>
      </c>
      <c r="C124" s="73" t="s">
        <v>1237</v>
      </c>
      <c r="D124" s="157">
        <v>3</v>
      </c>
      <c r="E124" s="157">
        <v>84</v>
      </c>
      <c r="F124" s="157"/>
      <c r="G124" s="157"/>
      <c r="H124" s="157"/>
      <c r="I124" s="157">
        <v>2</v>
      </c>
      <c r="J124" s="157"/>
      <c r="K124" s="157">
        <v>1</v>
      </c>
    </row>
    <row r="125" spans="1:11" ht="12.75" customHeight="1">
      <c r="A125" s="74" t="s">
        <v>1229</v>
      </c>
      <c r="B125" s="74" t="s">
        <v>1238</v>
      </c>
      <c r="C125" s="74" t="s">
        <v>1239</v>
      </c>
      <c r="D125" s="68">
        <v>5</v>
      </c>
      <c r="E125" s="68">
        <v>77</v>
      </c>
      <c r="F125" s="68"/>
      <c r="G125" s="68"/>
      <c r="H125" s="68"/>
      <c r="I125" s="68">
        <v>3</v>
      </c>
      <c r="J125" s="68">
        <v>1</v>
      </c>
      <c r="K125" s="68">
        <v>1</v>
      </c>
    </row>
    <row r="126" spans="1:11" ht="12.75" customHeight="1">
      <c r="A126" s="32"/>
      <c r="B126" s="33">
        <f>COUNTA(B123:B125)</f>
        <v>3</v>
      </c>
      <c r="C126" s="33"/>
      <c r="D126" s="29">
        <f>SUM(D123:D125)</f>
        <v>13</v>
      </c>
      <c r="E126" s="29">
        <f>SUM(E123:E125)</f>
        <v>236</v>
      </c>
      <c r="F126" s="36"/>
      <c r="G126" s="29">
        <f>SUM(G123:G125)</f>
        <v>0</v>
      </c>
      <c r="H126" s="29">
        <f>SUM(H123:H125)</f>
        <v>0</v>
      </c>
      <c r="I126" s="29">
        <f>SUM(I123:I125)</f>
        <v>7</v>
      </c>
      <c r="J126" s="29">
        <f>SUM(J123:J125)</f>
        <v>4</v>
      </c>
      <c r="K126" s="29">
        <f>SUM(K123:K125)</f>
        <v>2</v>
      </c>
    </row>
    <row r="127" spans="1:11" ht="9" customHeight="1">
      <c r="A127" s="32"/>
      <c r="B127" s="33"/>
      <c r="C127" s="33"/>
      <c r="D127" s="29"/>
      <c r="E127" s="29"/>
      <c r="F127" s="36"/>
      <c r="G127" s="29"/>
      <c r="H127" s="29"/>
      <c r="I127" s="29"/>
      <c r="J127" s="29"/>
      <c r="K127" s="29"/>
    </row>
    <row r="128" spans="1:11" ht="12.75" customHeight="1">
      <c r="A128" s="73" t="s">
        <v>1240</v>
      </c>
      <c r="B128" s="73" t="s">
        <v>1247</v>
      </c>
      <c r="C128" s="73" t="s">
        <v>1248</v>
      </c>
      <c r="D128" s="157">
        <v>1</v>
      </c>
      <c r="E128" s="157">
        <v>14</v>
      </c>
      <c r="F128" s="157"/>
      <c r="G128" s="157"/>
      <c r="H128" s="157"/>
      <c r="I128" s="157"/>
      <c r="J128" s="157">
        <v>1</v>
      </c>
      <c r="K128" s="157"/>
    </row>
    <row r="129" spans="1:11" ht="12.75" customHeight="1">
      <c r="A129" s="73" t="s">
        <v>1240</v>
      </c>
      <c r="B129" s="73" t="s">
        <v>1251</v>
      </c>
      <c r="C129" s="73" t="s">
        <v>1252</v>
      </c>
      <c r="D129" s="157">
        <v>3</v>
      </c>
      <c r="E129" s="157">
        <v>54</v>
      </c>
      <c r="F129" s="157"/>
      <c r="G129" s="157"/>
      <c r="H129" s="157"/>
      <c r="I129" s="157">
        <v>1</v>
      </c>
      <c r="J129" s="157">
        <v>2</v>
      </c>
      <c r="K129" s="157"/>
    </row>
    <row r="130" spans="1:11" ht="12.75" customHeight="1">
      <c r="A130" s="73" t="s">
        <v>1240</v>
      </c>
      <c r="B130" s="73" t="s">
        <v>1255</v>
      </c>
      <c r="C130" s="73" t="s">
        <v>1256</v>
      </c>
      <c r="D130" s="157">
        <v>3</v>
      </c>
      <c r="E130" s="157">
        <v>28</v>
      </c>
      <c r="F130" s="157"/>
      <c r="G130" s="157"/>
      <c r="H130" s="157"/>
      <c r="I130" s="157">
        <v>2</v>
      </c>
      <c r="J130" s="157">
        <v>1</v>
      </c>
      <c r="K130" s="157"/>
    </row>
    <row r="131" spans="1:11" ht="12.75" customHeight="1">
      <c r="A131" s="74" t="s">
        <v>1240</v>
      </c>
      <c r="B131" s="74" t="s">
        <v>1265</v>
      </c>
      <c r="C131" s="74" t="s">
        <v>1266</v>
      </c>
      <c r="D131" s="68">
        <v>2</v>
      </c>
      <c r="E131" s="68">
        <v>49</v>
      </c>
      <c r="F131" s="68"/>
      <c r="G131" s="68"/>
      <c r="H131" s="68"/>
      <c r="I131" s="68"/>
      <c r="J131" s="68">
        <v>1</v>
      </c>
      <c r="K131" s="68">
        <v>1</v>
      </c>
    </row>
    <row r="132" spans="1:11" ht="12.75" customHeight="1">
      <c r="A132" s="32"/>
      <c r="B132" s="33">
        <f>COUNTA(B128:B131)</f>
        <v>4</v>
      </c>
      <c r="C132" s="33"/>
      <c r="D132" s="29">
        <f>SUM(D128:D131)</f>
        <v>9</v>
      </c>
      <c r="E132" s="29">
        <f>SUM(E128:E131)</f>
        <v>145</v>
      </c>
      <c r="F132" s="36"/>
      <c r="G132" s="29">
        <f>SUM(G128:G131)</f>
        <v>0</v>
      </c>
      <c r="H132" s="29">
        <f>SUM(H128:H131)</f>
        <v>0</v>
      </c>
      <c r="I132" s="29">
        <f>SUM(I128:I131)</f>
        <v>3</v>
      </c>
      <c r="J132" s="29">
        <f>SUM(J128:J131)</f>
        <v>5</v>
      </c>
      <c r="K132" s="29">
        <f>SUM(K128:K131)</f>
        <v>1</v>
      </c>
    </row>
    <row r="133" spans="1:11" ht="9" customHeight="1">
      <c r="A133" s="32"/>
      <c r="B133" s="33"/>
      <c r="C133" s="33"/>
      <c r="D133" s="29"/>
      <c r="E133" s="29"/>
      <c r="F133" s="36"/>
      <c r="G133" s="29"/>
      <c r="H133" s="29"/>
      <c r="I133" s="29"/>
      <c r="J133" s="29"/>
      <c r="K133" s="29"/>
    </row>
    <row r="134" spans="1:11" ht="12.75" customHeight="1">
      <c r="A134" s="73" t="s">
        <v>1273</v>
      </c>
      <c r="B134" s="73" t="s">
        <v>1274</v>
      </c>
      <c r="C134" s="73" t="s">
        <v>1275</v>
      </c>
      <c r="D134" s="157">
        <v>1</v>
      </c>
      <c r="E134" s="157">
        <v>21</v>
      </c>
      <c r="F134" s="157"/>
      <c r="G134" s="157"/>
      <c r="H134" s="157"/>
      <c r="I134" s="157"/>
      <c r="J134" s="157">
        <v>1</v>
      </c>
      <c r="K134" s="157"/>
    </row>
    <row r="135" spans="1:11" ht="12.75" customHeight="1">
      <c r="A135" s="74" t="s">
        <v>1273</v>
      </c>
      <c r="B135" s="74" t="s">
        <v>1276</v>
      </c>
      <c r="C135" s="74" t="s">
        <v>1277</v>
      </c>
      <c r="D135" s="68">
        <v>4</v>
      </c>
      <c r="E135" s="68">
        <v>43</v>
      </c>
      <c r="F135" s="68"/>
      <c r="G135" s="68"/>
      <c r="H135" s="68"/>
      <c r="I135" s="68">
        <v>1</v>
      </c>
      <c r="J135" s="68">
        <v>3</v>
      </c>
      <c r="K135" s="68"/>
    </row>
    <row r="136" spans="1:11" ht="12.75" customHeight="1">
      <c r="A136" s="32"/>
      <c r="B136" s="33">
        <f>COUNTA(B134:B135)</f>
        <v>2</v>
      </c>
      <c r="C136" s="33"/>
      <c r="D136" s="29">
        <f>SUM(D134:D135)</f>
        <v>5</v>
      </c>
      <c r="E136" s="29">
        <f>SUM(E134:E135)</f>
        <v>64</v>
      </c>
      <c r="F136" s="36"/>
      <c r="G136" s="29">
        <f>SUM(G134:G135)</f>
        <v>0</v>
      </c>
      <c r="H136" s="29">
        <f>SUM(H134:H135)</f>
        <v>0</v>
      </c>
      <c r="I136" s="29">
        <f>SUM(I134:I135)</f>
        <v>1</v>
      </c>
      <c r="J136" s="29">
        <f>SUM(J134:J135)</f>
        <v>4</v>
      </c>
      <c r="K136" s="29">
        <f>SUM(K134:K135)</f>
        <v>0</v>
      </c>
    </row>
    <row r="137" spans="1:11" ht="9" customHeight="1">
      <c r="A137" s="32"/>
      <c r="B137" s="33"/>
      <c r="C137" s="33"/>
      <c r="D137" s="29"/>
      <c r="E137" s="29"/>
      <c r="F137" s="36"/>
      <c r="G137" s="29"/>
      <c r="H137" s="29"/>
      <c r="I137" s="29"/>
      <c r="J137" s="29"/>
      <c r="K137" s="29"/>
    </row>
    <row r="138" spans="1:11" ht="12.75" customHeight="1">
      <c r="A138" s="32"/>
      <c r="B138" s="33"/>
      <c r="C138" s="33"/>
      <c r="D138" s="29"/>
      <c r="E138" s="29"/>
      <c r="F138" s="36"/>
      <c r="G138" s="29"/>
      <c r="H138" s="29"/>
      <c r="I138" s="29"/>
      <c r="J138" s="29"/>
      <c r="K138" s="29"/>
    </row>
    <row r="139" spans="1:11" ht="12.75" customHeight="1">
      <c r="B139" s="102" t="s">
        <v>138</v>
      </c>
      <c r="C139" s="117"/>
      <c r="D139" s="118"/>
    </row>
    <row r="140" spans="1:11" ht="12.75" customHeight="1">
      <c r="B140" s="119"/>
      <c r="C140" s="120" t="s">
        <v>139</v>
      </c>
      <c r="D140" s="101">
        <f>B10+B13+B20+B24+B27+B30+B38+B41+B46+B49+B54+B58+B61+B66+B69+B74+B87+B97+B100+B108+B114+B118+B121+B126+B132+B136</f>
        <v>83</v>
      </c>
    </row>
    <row r="141" spans="1:11" ht="12.75" customHeight="1">
      <c r="B141" s="119"/>
      <c r="C141" s="120" t="s">
        <v>115</v>
      </c>
      <c r="D141" s="101">
        <f>SUM(D10+D13+D20+D24+D27+D30+D38+D41+D46+D49+D54+D58+D61+D66+D69+D74+D87+D97+D100+D108+D114+D118+D121+D126+D132+D136)</f>
        <v>208</v>
      </c>
    </row>
    <row r="142" spans="1:11" ht="12.75" customHeight="1">
      <c r="B142" s="119"/>
      <c r="C142" s="120" t="s">
        <v>116</v>
      </c>
      <c r="D142" s="100">
        <f>SUM(E10+E13+E20+E24+E27+E30+E38+E41+E46+E49+E54+E58+E61+E66+E69+E74+E87+E97+E100+E108+E114+E118+E121+E126+E132+E136)</f>
        <v>2645</v>
      </c>
    </row>
    <row r="143" spans="1:11" ht="12.75" customHeight="1"/>
    <row r="144" spans="1:11" ht="12.75" customHeight="1">
      <c r="C144" s="105" t="s">
        <v>147</v>
      </c>
      <c r="D144" s="107"/>
      <c r="E144" s="107"/>
      <c r="F144" s="107"/>
      <c r="G144" s="112" t="s">
        <v>103</v>
      </c>
      <c r="H144" s="112" t="s">
        <v>114</v>
      </c>
    </row>
    <row r="145" spans="3:8" ht="12.75" customHeight="1">
      <c r="C145" s="126"/>
      <c r="D145" s="126"/>
      <c r="E145" s="110" t="s">
        <v>142</v>
      </c>
      <c r="G145" s="101">
        <f>SUM(G10+G13+G20+G24+G27+G30+G38+G41+G46+G49+G54+G58+G61+G66+G69+G74+G87+G97+G100+G108+G114+G118+G121+G126+G132+G136)</f>
        <v>6</v>
      </c>
      <c r="H145" s="115">
        <f>G145/(G150)</f>
        <v>2.8846153846153848E-2</v>
      </c>
    </row>
    <row r="146" spans="3:8" ht="12.75" customHeight="1">
      <c r="C146" s="126"/>
      <c r="D146" s="126"/>
      <c r="E146" s="110" t="s">
        <v>143</v>
      </c>
      <c r="G146" s="101">
        <f>SUM(H10+H13+H20+H24+H27+H30+H38+H41+H46+H49+H54+H58+H61+H66+H69+H74+H87+H97+H100+H108+H114+H118+H121+H126+H132+H136)</f>
        <v>11</v>
      </c>
      <c r="H146" s="115">
        <f>G146/G150</f>
        <v>5.2884615384615384E-2</v>
      </c>
    </row>
    <row r="147" spans="3:8" ht="12.75" customHeight="1">
      <c r="C147" s="126"/>
      <c r="D147" s="126"/>
      <c r="E147" s="110" t="s">
        <v>144</v>
      </c>
      <c r="G147" s="101">
        <f>SUM(I10+I13+I20+I24+I27+I30+I38+I41+I46+I49+I54+I58+I61+I66+I69+I74+I87+I97+I100+I108+I114+I118+I121+I126+I132+I136)</f>
        <v>118</v>
      </c>
      <c r="H147" s="115">
        <f>G147/G150</f>
        <v>0.56730769230769229</v>
      </c>
    </row>
    <row r="148" spans="3:8" ht="12.75" customHeight="1">
      <c r="C148" s="126"/>
      <c r="D148" s="126"/>
      <c r="E148" s="110" t="s">
        <v>145</v>
      </c>
      <c r="G148" s="101">
        <f>SUM(J10+J13+J20+J24+J27+J30+J38+J41+J46+J49+J54+J58+J61+J66+J69+J74+J87+J97+J100+J108+J114+J118+J121+J126+J132+J136)</f>
        <v>53</v>
      </c>
      <c r="H148" s="115">
        <f>G148/G150</f>
        <v>0.25480769230769229</v>
      </c>
    </row>
    <row r="149" spans="3:8" ht="12.75" customHeight="1">
      <c r="C149" s="126"/>
      <c r="D149" s="126"/>
      <c r="E149" s="110" t="s">
        <v>146</v>
      </c>
      <c r="G149" s="125">
        <f>SUM(K10+K13+K20+K24+K27+K30+K38+K41+K46+K49+K54+K58+K61+K66+K69+K74+K87+K97+K100+K108+K114+K118+K121+K126+K132+K136)</f>
        <v>20</v>
      </c>
      <c r="H149" s="116">
        <f>G149/G150</f>
        <v>9.6153846153846159E-2</v>
      </c>
    </row>
    <row r="150" spans="3:8" ht="12.75" customHeight="1">
      <c r="C150" s="126"/>
      <c r="D150" s="126"/>
      <c r="E150" s="126"/>
      <c r="F150" s="110"/>
      <c r="G150" s="124">
        <f>SUM(G145:G149)</f>
        <v>208</v>
      </c>
      <c r="H150" s="115">
        <f>SUM(H145:H149)</f>
        <v>1</v>
      </c>
    </row>
  </sheetData>
  <mergeCells count="2">
    <mergeCell ref="G1:K1"/>
    <mergeCell ref="B1:E1"/>
  </mergeCells>
  <phoneticPr fontId="3" type="noConversion"/>
  <printOptions horizontalCentered="1" gridLines="1"/>
  <pageMargins left="0.5" right="0.5" top="1.5" bottom="1" header="0.5" footer="0.5"/>
  <pageSetup scale="80" orientation="landscape" r:id="rId1"/>
  <headerFooter alignWithMargins="0">
    <oddHeader>&amp;C&amp;"Arial,Bold"&amp;16 2010 Swimming Season
Florida Beach Action Durations</oddHeader>
    <oddFooter>&amp;R&amp;P of &amp;N</oddFooter>
  </headerFooter>
</worksheet>
</file>

<file path=xl/worksheets/sheet7.xml><?xml version="1.0" encoding="utf-8"?>
<worksheet xmlns="http://schemas.openxmlformats.org/spreadsheetml/2006/main" xmlns:r="http://schemas.openxmlformats.org/officeDocument/2006/relationships">
  <sheetPr codeName="Sheet7"/>
  <dimension ref="A1:L393"/>
  <sheetViews>
    <sheetView zoomScaleNormal="100" workbookViewId="0">
      <pane ySplit="2" topLeftCell="A3" activePane="bottomLeft" state="frozen"/>
      <selection pane="bottomLeft"/>
    </sheetView>
  </sheetViews>
  <sheetFormatPr defaultRowHeight="12.75"/>
  <cols>
    <col min="1" max="1" width="11.42578125" style="6" customWidth="1"/>
    <col min="2" max="2" width="9" style="6" customWidth="1"/>
    <col min="3" max="3" width="41" style="6" customWidth="1"/>
    <col min="4" max="4" width="0.85546875" style="6" customWidth="1"/>
    <col min="5" max="5" width="9.140625" style="59"/>
    <col min="6" max="6" width="0.85546875" style="6" customWidth="1"/>
    <col min="7" max="9" width="9.140625" style="6"/>
    <col min="10" max="10" width="0.85546875" style="6" customWidth="1"/>
    <col min="11" max="16384" width="9.140625" style="6"/>
  </cols>
  <sheetData>
    <row r="1" spans="1:12" s="55" customFormat="1" ht="12" customHeight="1">
      <c r="B1" s="205" t="s">
        <v>27</v>
      </c>
      <c r="C1" s="205"/>
      <c r="D1" s="70"/>
      <c r="E1" s="71"/>
      <c r="F1" s="70"/>
      <c r="G1" s="204" t="s">
        <v>29</v>
      </c>
      <c r="H1" s="204"/>
      <c r="I1" s="204"/>
      <c r="J1" s="70"/>
      <c r="K1" s="205" t="s">
        <v>34</v>
      </c>
      <c r="L1" s="205"/>
    </row>
    <row r="2" spans="1:12" s="58" customFormat="1" ht="48.75" customHeight="1">
      <c r="A2" s="3" t="s">
        <v>13</v>
      </c>
      <c r="B2" s="3" t="s">
        <v>14</v>
      </c>
      <c r="C2" s="3" t="s">
        <v>11</v>
      </c>
      <c r="D2" s="3"/>
      <c r="E2" s="15" t="s">
        <v>28</v>
      </c>
      <c r="F2" s="3"/>
      <c r="G2" s="3" t="s">
        <v>38</v>
      </c>
      <c r="H2" s="3" t="s">
        <v>15</v>
      </c>
      <c r="I2" s="3" t="s">
        <v>16</v>
      </c>
      <c r="J2" s="3"/>
      <c r="K2" s="3" t="s">
        <v>17</v>
      </c>
      <c r="L2" s="3" t="s">
        <v>18</v>
      </c>
    </row>
    <row r="3" spans="1:12">
      <c r="A3" s="32" t="s">
        <v>160</v>
      </c>
      <c r="B3" s="56" t="s">
        <v>171</v>
      </c>
      <c r="C3" s="56" t="s">
        <v>172</v>
      </c>
      <c r="D3" s="56"/>
      <c r="E3" s="167">
        <v>365</v>
      </c>
      <c r="F3" s="5"/>
      <c r="G3" s="13" t="s">
        <v>30</v>
      </c>
      <c r="H3" s="170">
        <v>41</v>
      </c>
      <c r="I3" s="39">
        <f t="shared" ref="I3:I15" si="0">H3/E3</f>
        <v>0.11232876712328767</v>
      </c>
      <c r="J3" s="64"/>
      <c r="K3" s="40">
        <f t="shared" ref="K3:K15" si="1">E3-H3</f>
        <v>324</v>
      </c>
      <c r="L3" s="39">
        <f t="shared" ref="L3:L15" si="2">K3/E3</f>
        <v>0.88767123287671235</v>
      </c>
    </row>
    <row r="4" spans="1:12">
      <c r="A4" s="32" t="s">
        <v>160</v>
      </c>
      <c r="B4" s="56" t="s">
        <v>173</v>
      </c>
      <c r="C4" s="56" t="s">
        <v>174</v>
      </c>
      <c r="D4" s="56"/>
      <c r="E4" s="167">
        <v>365</v>
      </c>
      <c r="F4" s="5"/>
      <c r="G4" s="13" t="s">
        <v>30</v>
      </c>
      <c r="H4" s="170">
        <v>14</v>
      </c>
      <c r="I4" s="39">
        <f t="shared" ref="I4:I12" si="3">H4/E4</f>
        <v>3.8356164383561646E-2</v>
      </c>
      <c r="J4" s="64"/>
      <c r="K4" s="40">
        <f t="shared" ref="K4:K12" si="4">E4-H4</f>
        <v>351</v>
      </c>
      <c r="L4" s="39">
        <f t="shared" ref="L4:L12" si="5">K4/E4</f>
        <v>0.9616438356164384</v>
      </c>
    </row>
    <row r="5" spans="1:12">
      <c r="A5" s="32" t="s">
        <v>160</v>
      </c>
      <c r="B5" s="56" t="s">
        <v>175</v>
      </c>
      <c r="C5" s="56" t="s">
        <v>176</v>
      </c>
      <c r="D5" s="56"/>
      <c r="E5" s="167">
        <v>365</v>
      </c>
      <c r="F5" s="5"/>
      <c r="G5" s="13"/>
      <c r="H5" s="160"/>
      <c r="I5" s="39">
        <f t="shared" si="3"/>
        <v>0</v>
      </c>
      <c r="J5" s="64"/>
      <c r="K5" s="40">
        <f t="shared" si="4"/>
        <v>365</v>
      </c>
      <c r="L5" s="39">
        <f t="shared" si="5"/>
        <v>1</v>
      </c>
    </row>
    <row r="6" spans="1:12">
      <c r="A6" s="32" t="s">
        <v>160</v>
      </c>
      <c r="B6" s="56" t="s">
        <v>177</v>
      </c>
      <c r="C6" s="56" t="s">
        <v>178</v>
      </c>
      <c r="D6" s="56"/>
      <c r="E6" s="167">
        <v>365</v>
      </c>
      <c r="F6" s="5"/>
      <c r="G6" s="13" t="s">
        <v>30</v>
      </c>
      <c r="H6" s="170">
        <v>70</v>
      </c>
      <c r="I6" s="39">
        <f t="shared" si="3"/>
        <v>0.19178082191780821</v>
      </c>
      <c r="J6" s="64"/>
      <c r="K6" s="40">
        <f t="shared" si="4"/>
        <v>295</v>
      </c>
      <c r="L6" s="39">
        <f t="shared" si="5"/>
        <v>0.80821917808219179</v>
      </c>
    </row>
    <row r="7" spans="1:12">
      <c r="A7" s="32" t="s">
        <v>160</v>
      </c>
      <c r="B7" s="56" t="s">
        <v>179</v>
      </c>
      <c r="C7" s="56" t="s">
        <v>180</v>
      </c>
      <c r="D7" s="56"/>
      <c r="E7" s="167">
        <v>365</v>
      </c>
      <c r="F7" s="5"/>
      <c r="G7" s="13"/>
      <c r="H7" s="160"/>
      <c r="I7" s="39">
        <f t="shared" si="3"/>
        <v>0</v>
      </c>
      <c r="J7" s="64"/>
      <c r="K7" s="40">
        <f t="shared" si="4"/>
        <v>365</v>
      </c>
      <c r="L7" s="39">
        <f t="shared" si="5"/>
        <v>1</v>
      </c>
    </row>
    <row r="8" spans="1:12">
      <c r="A8" s="32" t="s">
        <v>160</v>
      </c>
      <c r="B8" s="56" t="s">
        <v>181</v>
      </c>
      <c r="C8" s="56" t="s">
        <v>182</v>
      </c>
      <c r="D8" s="56"/>
      <c r="E8" s="167">
        <v>365</v>
      </c>
      <c r="F8" s="5"/>
      <c r="G8" s="13" t="s">
        <v>30</v>
      </c>
      <c r="H8" s="170">
        <v>56</v>
      </c>
      <c r="I8" s="39">
        <f t="shared" si="3"/>
        <v>0.15342465753424658</v>
      </c>
      <c r="J8" s="64"/>
      <c r="K8" s="40">
        <f t="shared" si="4"/>
        <v>309</v>
      </c>
      <c r="L8" s="39">
        <f t="shared" si="5"/>
        <v>0.84657534246575339</v>
      </c>
    </row>
    <row r="9" spans="1:12">
      <c r="A9" s="32" t="s">
        <v>160</v>
      </c>
      <c r="B9" s="56" t="s">
        <v>183</v>
      </c>
      <c r="C9" s="56" t="s">
        <v>184</v>
      </c>
      <c r="D9" s="56"/>
      <c r="E9" s="167">
        <v>365</v>
      </c>
      <c r="F9" s="5"/>
      <c r="G9" s="13" t="s">
        <v>30</v>
      </c>
      <c r="H9" s="170">
        <v>15</v>
      </c>
      <c r="I9" s="39">
        <f t="shared" si="3"/>
        <v>4.1095890410958902E-2</v>
      </c>
      <c r="J9" s="64"/>
      <c r="K9" s="40">
        <f t="shared" si="4"/>
        <v>350</v>
      </c>
      <c r="L9" s="39">
        <f t="shared" si="5"/>
        <v>0.95890410958904104</v>
      </c>
    </row>
    <row r="10" spans="1:12">
      <c r="A10" s="32" t="s">
        <v>160</v>
      </c>
      <c r="B10" s="56" t="s">
        <v>185</v>
      </c>
      <c r="C10" s="56" t="s">
        <v>186</v>
      </c>
      <c r="D10" s="56"/>
      <c r="E10" s="167">
        <v>365</v>
      </c>
      <c r="F10" s="5"/>
      <c r="G10" s="13" t="s">
        <v>30</v>
      </c>
      <c r="H10" s="170">
        <v>7</v>
      </c>
      <c r="I10" s="39">
        <f t="shared" si="3"/>
        <v>1.9178082191780823E-2</v>
      </c>
      <c r="J10" s="64"/>
      <c r="K10" s="40">
        <f t="shared" si="4"/>
        <v>358</v>
      </c>
      <c r="L10" s="39">
        <f t="shared" si="5"/>
        <v>0.98082191780821915</v>
      </c>
    </row>
    <row r="11" spans="1:12">
      <c r="A11" s="32" t="s">
        <v>160</v>
      </c>
      <c r="B11" s="56" t="s">
        <v>187</v>
      </c>
      <c r="C11" s="56" t="s">
        <v>188</v>
      </c>
      <c r="D11" s="56"/>
      <c r="E11" s="167">
        <v>365</v>
      </c>
      <c r="F11" s="5"/>
      <c r="G11" s="13" t="s">
        <v>30</v>
      </c>
      <c r="H11" s="57">
        <v>7</v>
      </c>
      <c r="I11" s="39">
        <f t="shared" si="3"/>
        <v>1.9178082191780823E-2</v>
      </c>
      <c r="J11" s="64"/>
      <c r="K11" s="40">
        <f t="shared" si="4"/>
        <v>358</v>
      </c>
      <c r="L11" s="39">
        <f t="shared" si="5"/>
        <v>0.98082191780821915</v>
      </c>
    </row>
    <row r="12" spans="1:12">
      <c r="A12" s="32" t="s">
        <v>160</v>
      </c>
      <c r="B12" s="56" t="s">
        <v>189</v>
      </c>
      <c r="C12" s="56" t="s">
        <v>190</v>
      </c>
      <c r="D12" s="56"/>
      <c r="E12" s="167">
        <v>365</v>
      </c>
      <c r="F12" s="5"/>
      <c r="G12" s="13"/>
      <c r="H12" s="160"/>
      <c r="I12" s="39">
        <f t="shared" si="3"/>
        <v>0</v>
      </c>
      <c r="J12" s="64"/>
      <c r="K12" s="40">
        <f t="shared" si="4"/>
        <v>365</v>
      </c>
      <c r="L12" s="39">
        <f t="shared" si="5"/>
        <v>1</v>
      </c>
    </row>
    <row r="13" spans="1:12">
      <c r="A13" s="32" t="s">
        <v>160</v>
      </c>
      <c r="B13" s="32" t="s">
        <v>193</v>
      </c>
      <c r="C13" s="32" t="s">
        <v>194</v>
      </c>
      <c r="D13" s="56"/>
      <c r="E13" s="167">
        <v>365</v>
      </c>
      <c r="F13" s="5"/>
      <c r="G13" s="38"/>
      <c r="H13" s="38"/>
      <c r="I13" s="39">
        <f t="shared" si="0"/>
        <v>0</v>
      </c>
      <c r="J13" s="64"/>
      <c r="K13" s="40">
        <f t="shared" si="1"/>
        <v>365</v>
      </c>
      <c r="L13" s="39">
        <f t="shared" si="2"/>
        <v>1</v>
      </c>
    </row>
    <row r="14" spans="1:12">
      <c r="A14" s="32" t="s">
        <v>160</v>
      </c>
      <c r="B14" s="56" t="s">
        <v>195</v>
      </c>
      <c r="C14" s="56" t="s">
        <v>196</v>
      </c>
      <c r="D14" s="56"/>
      <c r="E14" s="167">
        <v>365</v>
      </c>
      <c r="F14" s="5"/>
      <c r="G14" s="13"/>
      <c r="H14" s="143"/>
      <c r="I14" s="39">
        <f t="shared" si="0"/>
        <v>0</v>
      </c>
      <c r="J14" s="64"/>
      <c r="K14" s="40">
        <f t="shared" si="1"/>
        <v>365</v>
      </c>
      <c r="L14" s="39">
        <f t="shared" si="2"/>
        <v>1</v>
      </c>
    </row>
    <row r="15" spans="1:12">
      <c r="A15" s="35" t="s">
        <v>160</v>
      </c>
      <c r="B15" s="35" t="s">
        <v>199</v>
      </c>
      <c r="C15" s="35" t="s">
        <v>200</v>
      </c>
      <c r="D15" s="137"/>
      <c r="E15" s="171">
        <v>365</v>
      </c>
      <c r="F15" s="65"/>
      <c r="G15" s="67"/>
      <c r="H15" s="68"/>
      <c r="I15" s="42">
        <f t="shared" si="0"/>
        <v>0</v>
      </c>
      <c r="J15" s="66"/>
      <c r="K15" s="43">
        <f t="shared" si="1"/>
        <v>365</v>
      </c>
      <c r="L15" s="42">
        <f t="shared" si="2"/>
        <v>1</v>
      </c>
    </row>
    <row r="16" spans="1:12">
      <c r="A16" s="56"/>
      <c r="B16" s="62">
        <f>COUNTA(B3:B15)</f>
        <v>13</v>
      </c>
      <c r="C16" s="56"/>
      <c r="E16" s="166">
        <f>SUM(E3:E15)</f>
        <v>4745</v>
      </c>
      <c r="F16" s="44"/>
      <c r="G16" s="62">
        <f>COUNTA(G3:G15)</f>
        <v>7</v>
      </c>
      <c r="H16" s="37">
        <f>SUM(H3:H15)</f>
        <v>210</v>
      </c>
      <c r="I16" s="45">
        <f>H16/E16</f>
        <v>4.4257112750263436E-2</v>
      </c>
      <c r="J16" s="46"/>
      <c r="K16" s="54">
        <f>E16-H16</f>
        <v>4535</v>
      </c>
      <c r="L16" s="45">
        <f>K16/E16</f>
        <v>0.95574288724973655</v>
      </c>
    </row>
    <row r="17" spans="1:12" ht="12.75" customHeight="1">
      <c r="A17" s="56"/>
      <c r="B17" s="56"/>
      <c r="C17" s="56"/>
      <c r="H17" s="38"/>
      <c r="I17" s="38"/>
      <c r="J17" s="38"/>
      <c r="K17" s="38"/>
      <c r="L17" s="38"/>
    </row>
    <row r="18" spans="1:12" ht="12.75" customHeight="1">
      <c r="A18" s="32" t="s">
        <v>201</v>
      </c>
      <c r="B18" s="32" t="s">
        <v>215</v>
      </c>
      <c r="C18" s="32" t="s">
        <v>216</v>
      </c>
      <c r="D18" s="56"/>
      <c r="E18" s="167">
        <v>365</v>
      </c>
      <c r="F18" s="5"/>
      <c r="G18" s="13"/>
      <c r="H18" s="134"/>
      <c r="I18" s="39">
        <f t="shared" ref="I18:I26" si="6">H18/E18</f>
        <v>0</v>
      </c>
      <c r="J18" s="64"/>
      <c r="K18" s="40">
        <f t="shared" ref="K18:K26" si="7">E18-H18</f>
        <v>365</v>
      </c>
      <c r="L18" s="39">
        <f t="shared" ref="L18:L26" si="8">K18/E18</f>
        <v>1</v>
      </c>
    </row>
    <row r="19" spans="1:12" ht="12.75" customHeight="1">
      <c r="A19" s="32" t="s">
        <v>201</v>
      </c>
      <c r="B19" s="32" t="s">
        <v>217</v>
      </c>
      <c r="C19" s="32" t="s">
        <v>218</v>
      </c>
      <c r="D19" s="56"/>
      <c r="E19" s="167">
        <v>365</v>
      </c>
      <c r="F19" s="5"/>
      <c r="G19" s="13" t="s">
        <v>30</v>
      </c>
      <c r="H19" s="160">
        <v>15</v>
      </c>
      <c r="I19" s="39">
        <f t="shared" ref="I19:I22" si="9">H19/E19</f>
        <v>4.1095890410958902E-2</v>
      </c>
      <c r="J19" s="64"/>
      <c r="K19" s="40">
        <f t="shared" ref="K19:K22" si="10">E19-H19</f>
        <v>350</v>
      </c>
      <c r="L19" s="39">
        <f t="shared" ref="L19:L22" si="11">K19/E19</f>
        <v>0.95890410958904104</v>
      </c>
    </row>
    <row r="20" spans="1:12" ht="12.75" customHeight="1">
      <c r="A20" s="32" t="s">
        <v>201</v>
      </c>
      <c r="B20" s="32" t="s">
        <v>225</v>
      </c>
      <c r="C20" s="32" t="s">
        <v>226</v>
      </c>
      <c r="D20" s="56"/>
      <c r="E20" s="167">
        <v>365</v>
      </c>
      <c r="F20" s="5"/>
      <c r="G20" s="13"/>
      <c r="H20" s="160"/>
      <c r="I20" s="39">
        <f t="shared" si="9"/>
        <v>0</v>
      </c>
      <c r="J20" s="64"/>
      <c r="K20" s="40">
        <f t="shared" si="10"/>
        <v>365</v>
      </c>
      <c r="L20" s="39">
        <f t="shared" si="11"/>
        <v>1</v>
      </c>
    </row>
    <row r="21" spans="1:12" ht="12.75" customHeight="1">
      <c r="A21" s="32" t="s">
        <v>201</v>
      </c>
      <c r="B21" s="32" t="s">
        <v>227</v>
      </c>
      <c r="C21" s="32" t="s">
        <v>228</v>
      </c>
      <c r="D21" s="56"/>
      <c r="E21" s="167">
        <v>365</v>
      </c>
      <c r="F21" s="5"/>
      <c r="G21" s="13"/>
      <c r="H21" s="160"/>
      <c r="I21" s="39">
        <f t="shared" si="9"/>
        <v>0</v>
      </c>
      <c r="J21" s="64"/>
      <c r="K21" s="40">
        <f t="shared" si="10"/>
        <v>365</v>
      </c>
      <c r="L21" s="39">
        <f t="shared" si="11"/>
        <v>1</v>
      </c>
    </row>
    <row r="22" spans="1:12" ht="12.75" customHeight="1">
      <c r="A22" s="32" t="s">
        <v>201</v>
      </c>
      <c r="B22" s="32" t="s">
        <v>241</v>
      </c>
      <c r="C22" s="32" t="s">
        <v>242</v>
      </c>
      <c r="D22" s="56"/>
      <c r="E22" s="167">
        <v>365</v>
      </c>
      <c r="F22" s="5"/>
      <c r="G22" s="13"/>
      <c r="H22" s="160"/>
      <c r="I22" s="39">
        <f t="shared" si="9"/>
        <v>0</v>
      </c>
      <c r="J22" s="64"/>
      <c r="K22" s="40">
        <f t="shared" si="10"/>
        <v>365</v>
      </c>
      <c r="L22" s="39">
        <f t="shared" si="11"/>
        <v>1</v>
      </c>
    </row>
    <row r="23" spans="1:12" ht="12.75" customHeight="1">
      <c r="A23" s="32" t="s">
        <v>201</v>
      </c>
      <c r="B23" s="32" t="s">
        <v>243</v>
      </c>
      <c r="C23" s="32" t="s">
        <v>244</v>
      </c>
      <c r="D23" s="56"/>
      <c r="E23" s="167">
        <v>365</v>
      </c>
      <c r="F23" s="5"/>
      <c r="G23" s="13"/>
      <c r="H23" s="134"/>
      <c r="I23" s="39">
        <f t="shared" si="6"/>
        <v>0</v>
      </c>
      <c r="J23" s="64"/>
      <c r="K23" s="40">
        <f t="shared" si="7"/>
        <v>365</v>
      </c>
      <c r="L23" s="39">
        <f t="shared" si="8"/>
        <v>1</v>
      </c>
    </row>
    <row r="24" spans="1:12" ht="12.75" customHeight="1">
      <c r="A24" s="32" t="s">
        <v>201</v>
      </c>
      <c r="B24" s="32" t="s">
        <v>245</v>
      </c>
      <c r="C24" s="32" t="s">
        <v>246</v>
      </c>
      <c r="D24" s="56"/>
      <c r="E24" s="167">
        <v>365</v>
      </c>
      <c r="F24" s="5"/>
      <c r="G24" s="13"/>
      <c r="H24" s="134"/>
      <c r="I24" s="39">
        <f t="shared" si="6"/>
        <v>0</v>
      </c>
      <c r="J24" s="64"/>
      <c r="K24" s="40">
        <f t="shared" si="7"/>
        <v>365</v>
      </c>
      <c r="L24" s="39">
        <f t="shared" si="8"/>
        <v>1</v>
      </c>
    </row>
    <row r="25" spans="1:12" ht="12.75" customHeight="1">
      <c r="A25" s="32" t="s">
        <v>201</v>
      </c>
      <c r="B25" s="32" t="s">
        <v>251</v>
      </c>
      <c r="C25" s="32" t="s">
        <v>252</v>
      </c>
      <c r="D25" s="56"/>
      <c r="E25" s="167">
        <v>365</v>
      </c>
      <c r="F25" s="5"/>
      <c r="G25" s="13"/>
      <c r="H25" s="134"/>
      <c r="I25" s="39">
        <f t="shared" si="6"/>
        <v>0</v>
      </c>
      <c r="J25" s="64"/>
      <c r="K25" s="40">
        <f t="shared" si="7"/>
        <v>365</v>
      </c>
      <c r="L25" s="39">
        <f t="shared" si="8"/>
        <v>1</v>
      </c>
    </row>
    <row r="26" spans="1:12" ht="12.75" customHeight="1">
      <c r="A26" s="35" t="s">
        <v>201</v>
      </c>
      <c r="B26" s="35" t="s">
        <v>255</v>
      </c>
      <c r="C26" s="35" t="s">
        <v>256</v>
      </c>
      <c r="D26" s="137"/>
      <c r="E26" s="171">
        <v>365</v>
      </c>
      <c r="F26" s="65"/>
      <c r="G26" s="67"/>
      <c r="H26" s="68"/>
      <c r="I26" s="42">
        <f t="shared" si="6"/>
        <v>0</v>
      </c>
      <c r="J26" s="66"/>
      <c r="K26" s="43">
        <f t="shared" si="7"/>
        <v>365</v>
      </c>
      <c r="L26" s="42">
        <f t="shared" si="8"/>
        <v>1</v>
      </c>
    </row>
    <row r="27" spans="1:12" ht="12.75" customHeight="1">
      <c r="A27" s="56"/>
      <c r="B27" s="62">
        <f>COUNTA(B18:B26)</f>
        <v>9</v>
      </c>
      <c r="C27" s="56"/>
      <c r="E27" s="166">
        <f>SUM(E18:E26)</f>
        <v>3285</v>
      </c>
      <c r="F27" s="44"/>
      <c r="G27" s="62">
        <f>COUNTA(G18:G26)</f>
        <v>1</v>
      </c>
      <c r="H27" s="37">
        <f>SUM(H18:H26)</f>
        <v>15</v>
      </c>
      <c r="I27" s="45">
        <f>H27/E27</f>
        <v>4.5662100456621002E-3</v>
      </c>
      <c r="J27" s="46"/>
      <c r="K27" s="54">
        <f>E27-H27</f>
        <v>3270</v>
      </c>
      <c r="L27" s="45">
        <f>K27/E27</f>
        <v>0.99543378995433784</v>
      </c>
    </row>
    <row r="28" spans="1:12" ht="12.75" customHeight="1">
      <c r="A28" s="56"/>
      <c r="B28" s="62"/>
      <c r="C28" s="56"/>
      <c r="E28" s="166"/>
      <c r="F28" s="44"/>
      <c r="G28" s="62"/>
      <c r="H28" s="37"/>
      <c r="I28" s="45"/>
      <c r="J28" s="133"/>
      <c r="K28" s="54"/>
      <c r="L28" s="45"/>
    </row>
    <row r="29" spans="1:12" ht="12.75" customHeight="1">
      <c r="A29" s="32" t="s">
        <v>257</v>
      </c>
      <c r="B29" s="32" t="s">
        <v>258</v>
      </c>
      <c r="C29" s="32" t="s">
        <v>259</v>
      </c>
      <c r="D29" s="56"/>
      <c r="E29" s="167">
        <v>365</v>
      </c>
      <c r="F29" s="5"/>
      <c r="G29" s="38"/>
      <c r="H29" s="38"/>
      <c r="I29" s="39">
        <f t="shared" ref="I29:I43" si="12">H29/E29</f>
        <v>0</v>
      </c>
      <c r="J29" s="64"/>
      <c r="K29" s="40">
        <f t="shared" ref="K29:K43" si="13">E29-H29</f>
        <v>365</v>
      </c>
      <c r="L29" s="39">
        <f t="shared" ref="L29:L43" si="14">K29/E29</f>
        <v>1</v>
      </c>
    </row>
    <row r="30" spans="1:12" ht="12.75" customHeight="1">
      <c r="A30" s="32" t="s">
        <v>257</v>
      </c>
      <c r="B30" s="32" t="s">
        <v>260</v>
      </c>
      <c r="C30" s="32" t="s">
        <v>261</v>
      </c>
      <c r="D30" s="56"/>
      <c r="E30" s="167">
        <v>365</v>
      </c>
      <c r="F30" s="5"/>
      <c r="G30" s="38"/>
      <c r="H30" s="38"/>
      <c r="I30" s="39">
        <f t="shared" ref="I30:I38" si="15">H30/E30</f>
        <v>0</v>
      </c>
      <c r="J30" s="64"/>
      <c r="K30" s="40">
        <f t="shared" si="13"/>
        <v>365</v>
      </c>
      <c r="L30" s="39">
        <f t="shared" si="14"/>
        <v>1</v>
      </c>
    </row>
    <row r="31" spans="1:12" ht="12.75" customHeight="1">
      <c r="A31" s="32" t="s">
        <v>257</v>
      </c>
      <c r="B31" s="32" t="s">
        <v>262</v>
      </c>
      <c r="C31" s="32" t="s">
        <v>263</v>
      </c>
      <c r="D31" s="56"/>
      <c r="E31" s="167">
        <v>365</v>
      </c>
      <c r="F31" s="5"/>
      <c r="G31" s="38"/>
      <c r="H31" s="38"/>
      <c r="I31" s="39">
        <f t="shared" si="15"/>
        <v>0</v>
      </c>
      <c r="J31" s="64"/>
      <c r="K31" s="40">
        <f t="shared" si="13"/>
        <v>365</v>
      </c>
      <c r="L31" s="39">
        <f t="shared" si="14"/>
        <v>1</v>
      </c>
    </row>
    <row r="32" spans="1:12" ht="12.75" customHeight="1">
      <c r="A32" s="32" t="s">
        <v>257</v>
      </c>
      <c r="B32" s="32" t="s">
        <v>264</v>
      </c>
      <c r="C32" s="32" t="s">
        <v>265</v>
      </c>
      <c r="D32" s="56"/>
      <c r="E32" s="167">
        <v>365</v>
      </c>
      <c r="F32" s="5"/>
      <c r="G32" s="13" t="s">
        <v>30</v>
      </c>
      <c r="H32" s="170">
        <v>3</v>
      </c>
      <c r="I32" s="39">
        <f t="shared" si="15"/>
        <v>8.21917808219178E-3</v>
      </c>
      <c r="J32" s="64"/>
      <c r="K32" s="40">
        <f t="shared" si="13"/>
        <v>362</v>
      </c>
      <c r="L32" s="39">
        <f t="shared" si="14"/>
        <v>0.99178082191780825</v>
      </c>
    </row>
    <row r="33" spans="1:12" ht="12.75" customHeight="1">
      <c r="A33" s="32" t="s">
        <v>257</v>
      </c>
      <c r="B33" s="32" t="s">
        <v>266</v>
      </c>
      <c r="C33" s="32" t="s">
        <v>267</v>
      </c>
      <c r="D33" s="56"/>
      <c r="E33" s="167">
        <v>365</v>
      </c>
      <c r="F33" s="5"/>
      <c r="G33" s="13" t="s">
        <v>30</v>
      </c>
      <c r="H33" s="170">
        <v>6</v>
      </c>
      <c r="I33" s="39">
        <f t="shared" si="15"/>
        <v>1.643835616438356E-2</v>
      </c>
      <c r="J33" s="64"/>
      <c r="K33" s="40">
        <f t="shared" si="13"/>
        <v>359</v>
      </c>
      <c r="L33" s="39">
        <f t="shared" si="14"/>
        <v>0.98356164383561639</v>
      </c>
    </row>
    <row r="34" spans="1:12" ht="12.75" customHeight="1">
      <c r="A34" s="32" t="s">
        <v>257</v>
      </c>
      <c r="B34" s="32" t="s">
        <v>268</v>
      </c>
      <c r="C34" s="32" t="s">
        <v>269</v>
      </c>
      <c r="D34" s="56"/>
      <c r="E34" s="167">
        <v>365</v>
      </c>
      <c r="F34" s="5"/>
      <c r="G34" s="38"/>
      <c r="H34" s="38"/>
      <c r="I34" s="39">
        <f t="shared" si="15"/>
        <v>0</v>
      </c>
      <c r="J34" s="64"/>
      <c r="K34" s="40">
        <f t="shared" si="13"/>
        <v>365</v>
      </c>
      <c r="L34" s="39">
        <f t="shared" si="14"/>
        <v>1</v>
      </c>
    </row>
    <row r="35" spans="1:12" ht="12.75" customHeight="1">
      <c r="A35" s="32" t="s">
        <v>257</v>
      </c>
      <c r="B35" s="32" t="s">
        <v>270</v>
      </c>
      <c r="C35" s="32" t="s">
        <v>271</v>
      </c>
      <c r="D35" s="56"/>
      <c r="E35" s="167">
        <v>365</v>
      </c>
      <c r="F35" s="5"/>
      <c r="G35" s="38"/>
      <c r="H35" s="38"/>
      <c r="I35" s="39">
        <f t="shared" si="15"/>
        <v>0</v>
      </c>
      <c r="J35" s="64"/>
      <c r="K35" s="40">
        <f t="shared" si="13"/>
        <v>365</v>
      </c>
      <c r="L35" s="39">
        <f t="shared" si="14"/>
        <v>1</v>
      </c>
    </row>
    <row r="36" spans="1:12" ht="12.75" customHeight="1">
      <c r="A36" s="32" t="s">
        <v>257</v>
      </c>
      <c r="B36" s="32" t="s">
        <v>274</v>
      </c>
      <c r="C36" s="32" t="s">
        <v>275</v>
      </c>
      <c r="D36" s="56"/>
      <c r="E36" s="167">
        <v>365</v>
      </c>
      <c r="F36" s="5"/>
      <c r="G36" s="13" t="s">
        <v>30</v>
      </c>
      <c r="H36" s="170">
        <v>3</v>
      </c>
      <c r="I36" s="39">
        <f t="shared" si="15"/>
        <v>8.21917808219178E-3</v>
      </c>
      <c r="J36" s="64"/>
      <c r="K36" s="40">
        <f t="shared" si="13"/>
        <v>362</v>
      </c>
      <c r="L36" s="39">
        <f t="shared" si="14"/>
        <v>0.99178082191780825</v>
      </c>
    </row>
    <row r="37" spans="1:12" ht="12.75" customHeight="1">
      <c r="A37" s="32" t="s">
        <v>257</v>
      </c>
      <c r="B37" s="32" t="s">
        <v>276</v>
      </c>
      <c r="C37" s="32" t="s">
        <v>277</v>
      </c>
      <c r="D37" s="56"/>
      <c r="E37" s="167">
        <v>365</v>
      </c>
      <c r="F37" s="5"/>
      <c r="G37" s="13" t="s">
        <v>30</v>
      </c>
      <c r="H37" s="170">
        <v>8</v>
      </c>
      <c r="I37" s="39">
        <f t="shared" si="15"/>
        <v>2.1917808219178082E-2</v>
      </c>
      <c r="J37" s="64"/>
      <c r="K37" s="40">
        <f t="shared" si="13"/>
        <v>357</v>
      </c>
      <c r="L37" s="39">
        <f t="shared" si="14"/>
        <v>0.9780821917808219</v>
      </c>
    </row>
    <row r="38" spans="1:12" ht="12.75" customHeight="1">
      <c r="A38" s="32" t="s">
        <v>257</v>
      </c>
      <c r="B38" s="32" t="s">
        <v>280</v>
      </c>
      <c r="C38" s="32" t="s">
        <v>281</v>
      </c>
      <c r="D38" s="56"/>
      <c r="E38" s="167">
        <v>365</v>
      </c>
      <c r="F38" s="5"/>
      <c r="G38" s="38"/>
      <c r="H38" s="38"/>
      <c r="I38" s="39">
        <f t="shared" si="15"/>
        <v>0</v>
      </c>
      <c r="J38" s="64"/>
      <c r="K38" s="40">
        <f t="shared" si="13"/>
        <v>365</v>
      </c>
      <c r="L38" s="39">
        <f t="shared" si="14"/>
        <v>1</v>
      </c>
    </row>
    <row r="39" spans="1:12" ht="12.75" customHeight="1">
      <c r="A39" s="32" t="s">
        <v>257</v>
      </c>
      <c r="B39" s="32" t="s">
        <v>282</v>
      </c>
      <c r="C39" s="32" t="s">
        <v>283</v>
      </c>
      <c r="D39" s="56"/>
      <c r="E39" s="167">
        <v>365</v>
      </c>
      <c r="F39" s="5"/>
      <c r="G39" s="13" t="s">
        <v>30</v>
      </c>
      <c r="H39" s="38">
        <v>6</v>
      </c>
      <c r="I39" s="39">
        <f t="shared" si="12"/>
        <v>1.643835616438356E-2</v>
      </c>
      <c r="J39" s="64"/>
      <c r="K39" s="40">
        <f t="shared" ref="K39:K41" si="16">E39-H39</f>
        <v>359</v>
      </c>
      <c r="L39" s="39">
        <f t="shared" ref="L39:L41" si="17">K39/E39</f>
        <v>0.98356164383561639</v>
      </c>
    </row>
    <row r="40" spans="1:12" ht="12.75" customHeight="1">
      <c r="A40" s="32" t="s">
        <v>257</v>
      </c>
      <c r="B40" s="32" t="s">
        <v>284</v>
      </c>
      <c r="C40" s="32" t="s">
        <v>285</v>
      </c>
      <c r="D40" s="56"/>
      <c r="E40" s="167">
        <v>365</v>
      </c>
      <c r="F40" s="5"/>
      <c r="G40" s="38"/>
      <c r="H40" s="38"/>
      <c r="I40" s="39">
        <f t="shared" si="12"/>
        <v>0</v>
      </c>
      <c r="J40" s="64"/>
      <c r="K40" s="40">
        <f t="shared" si="16"/>
        <v>365</v>
      </c>
      <c r="L40" s="39">
        <f t="shared" si="17"/>
        <v>1</v>
      </c>
    </row>
    <row r="41" spans="1:12" ht="12.75" customHeight="1">
      <c r="A41" s="32" t="s">
        <v>257</v>
      </c>
      <c r="B41" s="32" t="s">
        <v>288</v>
      </c>
      <c r="C41" s="32" t="s">
        <v>289</v>
      </c>
      <c r="D41" s="56"/>
      <c r="E41" s="167">
        <v>365</v>
      </c>
      <c r="F41" s="5"/>
      <c r="G41" s="38"/>
      <c r="H41" s="38"/>
      <c r="I41" s="39">
        <f t="shared" si="12"/>
        <v>0</v>
      </c>
      <c r="J41" s="64"/>
      <c r="K41" s="40">
        <f t="shared" si="16"/>
        <v>365</v>
      </c>
      <c r="L41" s="39">
        <f t="shared" si="17"/>
        <v>1</v>
      </c>
    </row>
    <row r="42" spans="1:12" ht="12.75" customHeight="1">
      <c r="A42" s="32" t="s">
        <v>257</v>
      </c>
      <c r="B42" s="32" t="s">
        <v>290</v>
      </c>
      <c r="C42" s="32" t="s">
        <v>291</v>
      </c>
      <c r="D42" s="56"/>
      <c r="E42" s="167">
        <v>365</v>
      </c>
      <c r="F42" s="5"/>
      <c r="G42" s="38"/>
      <c r="H42" s="38"/>
      <c r="I42" s="39">
        <f t="shared" si="12"/>
        <v>0</v>
      </c>
      <c r="J42" s="64"/>
      <c r="K42" s="40">
        <f t="shared" si="13"/>
        <v>365</v>
      </c>
      <c r="L42" s="39">
        <f t="shared" si="14"/>
        <v>1</v>
      </c>
    </row>
    <row r="43" spans="1:12" ht="12.75" customHeight="1">
      <c r="A43" s="35" t="s">
        <v>257</v>
      </c>
      <c r="B43" s="35" t="s">
        <v>292</v>
      </c>
      <c r="C43" s="35" t="s">
        <v>293</v>
      </c>
      <c r="D43" s="137"/>
      <c r="E43" s="171">
        <v>365</v>
      </c>
      <c r="F43" s="65"/>
      <c r="G43" s="41"/>
      <c r="H43" s="41"/>
      <c r="I43" s="42">
        <f t="shared" si="12"/>
        <v>0</v>
      </c>
      <c r="J43" s="66"/>
      <c r="K43" s="43">
        <f t="shared" si="13"/>
        <v>365</v>
      </c>
      <c r="L43" s="42">
        <f t="shared" si="14"/>
        <v>1</v>
      </c>
    </row>
    <row r="44" spans="1:12" ht="12.75" customHeight="1">
      <c r="A44" s="56"/>
      <c r="B44" s="62">
        <f>COUNTA(B29:B43)</f>
        <v>15</v>
      </c>
      <c r="C44" s="56"/>
      <c r="E44" s="166">
        <f>SUM(E29:E43)</f>
        <v>5475</v>
      </c>
      <c r="F44" s="44"/>
      <c r="G44" s="62">
        <f>COUNTA(G29:G43)</f>
        <v>5</v>
      </c>
      <c r="H44" s="37">
        <f>SUM(H29:H43)</f>
        <v>26</v>
      </c>
      <c r="I44" s="45">
        <f>H44/E44</f>
        <v>4.7488584474885843E-3</v>
      </c>
      <c r="J44" s="133"/>
      <c r="K44" s="54">
        <f>E44-H44</f>
        <v>5449</v>
      </c>
      <c r="L44" s="45">
        <f>K44/E44</f>
        <v>0.99525114155251138</v>
      </c>
    </row>
    <row r="45" spans="1:12" ht="12.75" customHeight="1">
      <c r="A45" s="56"/>
      <c r="B45" s="62"/>
      <c r="C45" s="56"/>
      <c r="E45" s="166"/>
      <c r="F45" s="44"/>
      <c r="G45" s="62"/>
      <c r="H45" s="37"/>
      <c r="I45" s="45"/>
      <c r="J45" s="133"/>
      <c r="K45" s="54"/>
      <c r="L45" s="45"/>
    </row>
    <row r="46" spans="1:12" ht="12.75" customHeight="1">
      <c r="A46" s="32" t="s">
        <v>296</v>
      </c>
      <c r="B46" s="32" t="s">
        <v>297</v>
      </c>
      <c r="C46" s="32" t="s">
        <v>298</v>
      </c>
      <c r="D46" s="56"/>
      <c r="E46" s="167">
        <v>365</v>
      </c>
      <c r="F46" s="5"/>
      <c r="G46" s="38"/>
      <c r="H46" s="38"/>
      <c r="I46" s="39">
        <f t="shared" ref="I46:I53" si="18">H46/E46</f>
        <v>0</v>
      </c>
      <c r="J46" s="64"/>
      <c r="K46" s="40">
        <f t="shared" ref="K46:K53" si="19">E46-H46</f>
        <v>365</v>
      </c>
      <c r="L46" s="39">
        <f t="shared" ref="L46:L53" si="20">K46/E46</f>
        <v>1</v>
      </c>
    </row>
    <row r="47" spans="1:12" ht="12.75" customHeight="1">
      <c r="A47" s="32" t="s">
        <v>296</v>
      </c>
      <c r="B47" s="32" t="s">
        <v>301</v>
      </c>
      <c r="C47" s="32" t="s">
        <v>302</v>
      </c>
      <c r="D47" s="56"/>
      <c r="E47" s="167">
        <v>365</v>
      </c>
      <c r="F47" s="5"/>
      <c r="G47" s="13" t="s">
        <v>30</v>
      </c>
      <c r="H47" s="170">
        <v>5</v>
      </c>
      <c r="I47" s="39">
        <f t="shared" si="18"/>
        <v>1.3698630136986301E-2</v>
      </c>
      <c r="J47" s="64"/>
      <c r="K47" s="40">
        <f t="shared" si="19"/>
        <v>360</v>
      </c>
      <c r="L47" s="39">
        <f t="shared" si="20"/>
        <v>0.98630136986301364</v>
      </c>
    </row>
    <row r="48" spans="1:12" ht="12.75" customHeight="1">
      <c r="A48" s="32" t="s">
        <v>296</v>
      </c>
      <c r="B48" s="32" t="s">
        <v>304</v>
      </c>
      <c r="C48" s="32" t="s">
        <v>305</v>
      </c>
      <c r="D48" s="56"/>
      <c r="E48" s="167">
        <v>365</v>
      </c>
      <c r="F48" s="5"/>
      <c r="G48" s="13"/>
      <c r="H48" s="38"/>
      <c r="I48" s="39">
        <f t="shared" si="18"/>
        <v>0</v>
      </c>
      <c r="J48" s="64"/>
      <c r="K48" s="40">
        <f t="shared" si="19"/>
        <v>365</v>
      </c>
      <c r="L48" s="39">
        <f t="shared" si="20"/>
        <v>1</v>
      </c>
    </row>
    <row r="49" spans="1:12" ht="12.75" customHeight="1">
      <c r="A49" s="32" t="s">
        <v>296</v>
      </c>
      <c r="B49" s="32" t="s">
        <v>306</v>
      </c>
      <c r="C49" s="32" t="s">
        <v>307</v>
      </c>
      <c r="D49" s="56"/>
      <c r="E49" s="167">
        <v>365</v>
      </c>
      <c r="F49" s="5"/>
      <c r="G49" s="38"/>
      <c r="H49" s="38"/>
      <c r="I49" s="39">
        <f t="shared" si="18"/>
        <v>0</v>
      </c>
      <c r="J49" s="64"/>
      <c r="K49" s="40">
        <f t="shared" si="19"/>
        <v>365</v>
      </c>
      <c r="L49" s="39">
        <f t="shared" si="20"/>
        <v>1</v>
      </c>
    </row>
    <row r="50" spans="1:12" ht="12.75" customHeight="1">
      <c r="A50" s="32" t="s">
        <v>296</v>
      </c>
      <c r="B50" s="32" t="s">
        <v>308</v>
      </c>
      <c r="C50" s="32" t="s">
        <v>309</v>
      </c>
      <c r="D50" s="56"/>
      <c r="E50" s="167">
        <v>365</v>
      </c>
      <c r="F50" s="5"/>
      <c r="G50" s="38"/>
      <c r="H50" s="38"/>
      <c r="I50" s="39">
        <f t="shared" si="18"/>
        <v>0</v>
      </c>
      <c r="J50" s="64"/>
      <c r="K50" s="40">
        <f t="shared" si="19"/>
        <v>365</v>
      </c>
      <c r="L50" s="39">
        <f t="shared" si="20"/>
        <v>1</v>
      </c>
    </row>
    <row r="51" spans="1:12" ht="12.75" customHeight="1">
      <c r="A51" s="32" t="s">
        <v>296</v>
      </c>
      <c r="B51" s="32" t="s">
        <v>310</v>
      </c>
      <c r="C51" s="32" t="s">
        <v>311</v>
      </c>
      <c r="D51" s="56"/>
      <c r="E51" s="167">
        <v>365</v>
      </c>
      <c r="F51" s="5"/>
      <c r="G51" s="13"/>
      <c r="H51" s="38"/>
      <c r="I51" s="39">
        <f t="shared" si="18"/>
        <v>0</v>
      </c>
      <c r="J51" s="64"/>
      <c r="K51" s="40">
        <f t="shared" si="19"/>
        <v>365</v>
      </c>
      <c r="L51" s="39">
        <f t="shared" si="20"/>
        <v>1</v>
      </c>
    </row>
    <row r="52" spans="1:12" ht="12.75" customHeight="1">
      <c r="A52" s="32" t="s">
        <v>296</v>
      </c>
      <c r="B52" s="32" t="s">
        <v>314</v>
      </c>
      <c r="C52" s="32" t="s">
        <v>315</v>
      </c>
      <c r="D52" s="56"/>
      <c r="E52" s="167">
        <v>365</v>
      </c>
      <c r="F52" s="5"/>
      <c r="G52" s="13" t="s">
        <v>30</v>
      </c>
      <c r="H52" s="134">
        <v>10</v>
      </c>
      <c r="I52" s="39">
        <f t="shared" si="18"/>
        <v>2.7397260273972601E-2</v>
      </c>
      <c r="J52" s="64"/>
      <c r="K52" s="40">
        <f t="shared" si="19"/>
        <v>355</v>
      </c>
      <c r="L52" s="39">
        <f t="shared" si="20"/>
        <v>0.9726027397260274</v>
      </c>
    </row>
    <row r="53" spans="1:12" ht="12.75" customHeight="1">
      <c r="A53" s="35" t="s">
        <v>296</v>
      </c>
      <c r="B53" s="35" t="s">
        <v>316</v>
      </c>
      <c r="C53" s="35" t="s">
        <v>317</v>
      </c>
      <c r="D53" s="137"/>
      <c r="E53" s="171">
        <v>365</v>
      </c>
      <c r="F53" s="65"/>
      <c r="G53" s="67"/>
      <c r="H53" s="41"/>
      <c r="I53" s="42">
        <f t="shared" si="18"/>
        <v>0</v>
      </c>
      <c r="J53" s="66"/>
      <c r="K53" s="43">
        <f t="shared" si="19"/>
        <v>365</v>
      </c>
      <c r="L53" s="42">
        <f t="shared" si="20"/>
        <v>1</v>
      </c>
    </row>
    <row r="54" spans="1:12" ht="12.75" customHeight="1">
      <c r="A54" s="56"/>
      <c r="B54" s="62">
        <f>COUNTA(B46:B53)</f>
        <v>8</v>
      </c>
      <c r="C54" s="56"/>
      <c r="E54" s="166">
        <f>SUM(E46:E53)</f>
        <v>2920</v>
      </c>
      <c r="F54" s="44"/>
      <c r="G54" s="62">
        <f>COUNTA(G46:G53)</f>
        <v>2</v>
      </c>
      <c r="H54" s="37">
        <f>SUM(H46:H53)</f>
        <v>15</v>
      </c>
      <c r="I54" s="45">
        <f>H54/E54</f>
        <v>5.1369863013698627E-3</v>
      </c>
      <c r="J54" s="133"/>
      <c r="K54" s="54">
        <f>E54-H54</f>
        <v>2905</v>
      </c>
      <c r="L54" s="45">
        <f>K54/E54</f>
        <v>0.99486301369863017</v>
      </c>
    </row>
    <row r="55" spans="1:12" ht="12.75" customHeight="1">
      <c r="A55" s="56"/>
      <c r="B55" s="62"/>
      <c r="C55" s="56"/>
      <c r="E55" s="166"/>
      <c r="F55" s="44"/>
      <c r="G55" s="62"/>
      <c r="H55" s="37"/>
      <c r="I55" s="45"/>
      <c r="J55" s="133"/>
      <c r="K55" s="54"/>
      <c r="L55" s="45"/>
    </row>
    <row r="56" spans="1:12" ht="12.75" customHeight="1">
      <c r="A56" s="35" t="s">
        <v>318</v>
      </c>
      <c r="B56" s="35" t="s">
        <v>319</v>
      </c>
      <c r="C56" s="35" t="s">
        <v>320</v>
      </c>
      <c r="D56" s="137"/>
      <c r="E56" s="171">
        <v>365</v>
      </c>
      <c r="F56" s="65"/>
      <c r="G56" s="67" t="s">
        <v>30</v>
      </c>
      <c r="H56" s="68">
        <v>84</v>
      </c>
      <c r="I56" s="42">
        <f t="shared" ref="I56" si="21">H56/E56</f>
        <v>0.23013698630136986</v>
      </c>
      <c r="J56" s="66"/>
      <c r="K56" s="43">
        <f t="shared" ref="K56" si="22">E56-H56</f>
        <v>281</v>
      </c>
      <c r="L56" s="42">
        <f t="shared" ref="L56" si="23">K56/E56</f>
        <v>0.76986301369863008</v>
      </c>
    </row>
    <row r="57" spans="1:12" ht="12.75" customHeight="1">
      <c r="A57" s="56"/>
      <c r="B57" s="62">
        <f>COUNTA(B56:B56)</f>
        <v>1</v>
      </c>
      <c r="C57" s="56"/>
      <c r="E57" s="166">
        <f>SUM(E56:E56)</f>
        <v>365</v>
      </c>
      <c r="F57" s="44"/>
      <c r="G57" s="62">
        <f>COUNTA(G56:G56)</f>
        <v>1</v>
      </c>
      <c r="H57" s="37">
        <f>SUM(H56:H56)</f>
        <v>84</v>
      </c>
      <c r="I57" s="45">
        <f>H57/E57</f>
        <v>0.23013698630136986</v>
      </c>
      <c r="J57" s="133"/>
      <c r="K57" s="54">
        <f>E57-H57</f>
        <v>281</v>
      </c>
      <c r="L57" s="45">
        <f>K57/E57</f>
        <v>0.76986301369863008</v>
      </c>
    </row>
    <row r="58" spans="1:12" ht="12.75" customHeight="1">
      <c r="A58" s="56"/>
      <c r="B58" s="62"/>
      <c r="C58" s="56"/>
      <c r="E58" s="166"/>
      <c r="F58" s="44"/>
      <c r="G58" s="62"/>
      <c r="H58" s="37"/>
      <c r="I58" s="45"/>
      <c r="J58" s="133"/>
      <c r="K58" s="54"/>
      <c r="L58" s="45"/>
    </row>
    <row r="59" spans="1:12" ht="12.75" customHeight="1">
      <c r="A59" s="32" t="s">
        <v>321</v>
      </c>
      <c r="B59" s="32" t="s">
        <v>368</v>
      </c>
      <c r="C59" s="32" t="s">
        <v>369</v>
      </c>
      <c r="D59" s="56"/>
      <c r="E59" s="167">
        <v>365</v>
      </c>
      <c r="F59" s="5"/>
      <c r="G59" s="38"/>
      <c r="H59" s="38"/>
      <c r="I59" s="39">
        <f t="shared" ref="I59:I72" si="24">H59/E59</f>
        <v>0</v>
      </c>
      <c r="J59" s="64"/>
      <c r="K59" s="40">
        <f t="shared" ref="K59:K72" si="25">E59-H59</f>
        <v>365</v>
      </c>
      <c r="L59" s="39">
        <f t="shared" ref="L59:L72" si="26">K59/E59</f>
        <v>1</v>
      </c>
    </row>
    <row r="60" spans="1:12" ht="12.75" customHeight="1">
      <c r="A60" s="32" t="s">
        <v>321</v>
      </c>
      <c r="B60" s="32" t="s">
        <v>374</v>
      </c>
      <c r="C60" s="32" t="s">
        <v>375</v>
      </c>
      <c r="D60" s="56"/>
      <c r="E60" s="167">
        <v>365</v>
      </c>
      <c r="F60" s="5"/>
      <c r="G60" s="38"/>
      <c r="H60" s="38"/>
      <c r="I60" s="39">
        <f t="shared" si="24"/>
        <v>0</v>
      </c>
      <c r="J60" s="64"/>
      <c r="K60" s="40">
        <f t="shared" si="25"/>
        <v>365</v>
      </c>
      <c r="L60" s="39">
        <f t="shared" si="26"/>
        <v>1</v>
      </c>
    </row>
    <row r="61" spans="1:12" ht="12.75" customHeight="1">
      <c r="A61" s="32" t="s">
        <v>321</v>
      </c>
      <c r="B61" s="32" t="s">
        <v>376</v>
      </c>
      <c r="C61" s="32" t="s">
        <v>377</v>
      </c>
      <c r="D61" s="56"/>
      <c r="E61" s="167">
        <v>365</v>
      </c>
      <c r="F61" s="5"/>
      <c r="G61" s="38"/>
      <c r="H61" s="38"/>
      <c r="I61" s="39">
        <f t="shared" si="24"/>
        <v>0</v>
      </c>
      <c r="J61" s="64"/>
      <c r="K61" s="40">
        <f t="shared" si="25"/>
        <v>365</v>
      </c>
      <c r="L61" s="39">
        <f t="shared" si="26"/>
        <v>1</v>
      </c>
    </row>
    <row r="62" spans="1:12" ht="12.75" customHeight="1">
      <c r="A62" s="32" t="s">
        <v>321</v>
      </c>
      <c r="B62" s="32" t="s">
        <v>384</v>
      </c>
      <c r="C62" s="32" t="s">
        <v>385</v>
      </c>
      <c r="D62" s="56"/>
      <c r="E62" s="167">
        <v>365</v>
      </c>
      <c r="F62" s="5"/>
      <c r="G62" s="38"/>
      <c r="H62" s="38"/>
      <c r="I62" s="39">
        <f t="shared" si="24"/>
        <v>0</v>
      </c>
      <c r="J62" s="64"/>
      <c r="K62" s="40">
        <f t="shared" si="25"/>
        <v>365</v>
      </c>
      <c r="L62" s="39">
        <f t="shared" si="26"/>
        <v>1</v>
      </c>
    </row>
    <row r="63" spans="1:12" ht="12.75" customHeight="1">
      <c r="A63" s="32" t="s">
        <v>321</v>
      </c>
      <c r="B63" s="32" t="s">
        <v>386</v>
      </c>
      <c r="C63" s="32" t="s">
        <v>387</v>
      </c>
      <c r="D63" s="56"/>
      <c r="E63" s="167">
        <v>365</v>
      </c>
      <c r="F63" s="5"/>
      <c r="G63" s="38"/>
      <c r="H63" s="38"/>
      <c r="I63" s="39">
        <f t="shared" si="24"/>
        <v>0</v>
      </c>
      <c r="J63" s="64"/>
      <c r="K63" s="40">
        <f t="shared" si="25"/>
        <v>365</v>
      </c>
      <c r="L63" s="39">
        <f t="shared" si="26"/>
        <v>1</v>
      </c>
    </row>
    <row r="64" spans="1:12" ht="12.75" customHeight="1">
      <c r="A64" s="32" t="s">
        <v>321</v>
      </c>
      <c r="B64" s="32" t="s">
        <v>390</v>
      </c>
      <c r="C64" s="32" t="s">
        <v>391</v>
      </c>
      <c r="D64" s="56"/>
      <c r="E64" s="167">
        <v>365</v>
      </c>
      <c r="F64" s="5"/>
      <c r="G64" s="38"/>
      <c r="H64" s="38"/>
      <c r="I64" s="39">
        <f t="shared" si="24"/>
        <v>0</v>
      </c>
      <c r="J64" s="64"/>
      <c r="K64" s="40">
        <f t="shared" si="25"/>
        <v>365</v>
      </c>
      <c r="L64" s="39">
        <f t="shared" si="26"/>
        <v>1</v>
      </c>
    </row>
    <row r="65" spans="1:12" ht="12.75" customHeight="1">
      <c r="A65" s="32" t="s">
        <v>321</v>
      </c>
      <c r="B65" s="32" t="s">
        <v>392</v>
      </c>
      <c r="C65" s="32" t="s">
        <v>393</v>
      </c>
      <c r="D65" s="56"/>
      <c r="E65" s="167">
        <v>365</v>
      </c>
      <c r="F65" s="5"/>
      <c r="G65" s="38"/>
      <c r="H65" s="38"/>
      <c r="I65" s="39">
        <f t="shared" si="24"/>
        <v>0</v>
      </c>
      <c r="J65" s="64"/>
      <c r="K65" s="40">
        <f t="shared" si="25"/>
        <v>365</v>
      </c>
      <c r="L65" s="39">
        <f t="shared" si="26"/>
        <v>1</v>
      </c>
    </row>
    <row r="66" spans="1:12" ht="12.75" customHeight="1">
      <c r="A66" s="32" t="s">
        <v>321</v>
      </c>
      <c r="B66" s="32" t="s">
        <v>398</v>
      </c>
      <c r="C66" s="32" t="s">
        <v>399</v>
      </c>
      <c r="D66" s="56"/>
      <c r="E66" s="167">
        <v>365</v>
      </c>
      <c r="F66" s="5"/>
      <c r="G66" s="38"/>
      <c r="H66" s="38"/>
      <c r="I66" s="39">
        <f t="shared" si="24"/>
        <v>0</v>
      </c>
      <c r="J66" s="64"/>
      <c r="K66" s="40">
        <f t="shared" si="25"/>
        <v>365</v>
      </c>
      <c r="L66" s="39">
        <f t="shared" si="26"/>
        <v>1</v>
      </c>
    </row>
    <row r="67" spans="1:12" ht="12.75" customHeight="1">
      <c r="A67" s="32" t="s">
        <v>321</v>
      </c>
      <c r="B67" s="32" t="s">
        <v>404</v>
      </c>
      <c r="C67" s="32" t="s">
        <v>405</v>
      </c>
      <c r="D67" s="56"/>
      <c r="E67" s="167">
        <v>365</v>
      </c>
      <c r="F67" s="5"/>
      <c r="G67" s="38"/>
      <c r="H67" s="38"/>
      <c r="I67" s="39">
        <f t="shared" si="24"/>
        <v>0</v>
      </c>
      <c r="J67" s="64"/>
      <c r="K67" s="40">
        <f t="shared" si="25"/>
        <v>365</v>
      </c>
      <c r="L67" s="39">
        <f t="shared" si="26"/>
        <v>1</v>
      </c>
    </row>
    <row r="68" spans="1:12" ht="12.75" customHeight="1">
      <c r="A68" s="32" t="s">
        <v>321</v>
      </c>
      <c r="B68" s="32" t="s">
        <v>410</v>
      </c>
      <c r="C68" s="32" t="s">
        <v>411</v>
      </c>
      <c r="D68" s="56"/>
      <c r="E68" s="167">
        <v>365</v>
      </c>
      <c r="F68" s="5"/>
      <c r="G68" s="38"/>
      <c r="H68" s="38"/>
      <c r="I68" s="39">
        <f t="shared" si="24"/>
        <v>0</v>
      </c>
      <c r="J68" s="64"/>
      <c r="K68" s="40">
        <f t="shared" si="25"/>
        <v>365</v>
      </c>
      <c r="L68" s="39">
        <f t="shared" si="26"/>
        <v>1</v>
      </c>
    </row>
    <row r="69" spans="1:12" ht="12.75" customHeight="1">
      <c r="A69" s="32" t="s">
        <v>321</v>
      </c>
      <c r="B69" s="32" t="s">
        <v>414</v>
      </c>
      <c r="C69" s="32" t="s">
        <v>415</v>
      </c>
      <c r="D69" s="56"/>
      <c r="E69" s="167">
        <v>365</v>
      </c>
      <c r="F69" s="5"/>
      <c r="G69" s="38"/>
      <c r="H69" s="38"/>
      <c r="I69" s="39">
        <f t="shared" si="24"/>
        <v>0</v>
      </c>
      <c r="J69" s="64"/>
      <c r="K69" s="40">
        <f t="shared" si="25"/>
        <v>365</v>
      </c>
      <c r="L69" s="39">
        <f t="shared" si="26"/>
        <v>1</v>
      </c>
    </row>
    <row r="70" spans="1:12" ht="12.75" customHeight="1">
      <c r="A70" s="32" t="s">
        <v>321</v>
      </c>
      <c r="B70" s="32" t="s">
        <v>418</v>
      </c>
      <c r="C70" s="32" t="s">
        <v>419</v>
      </c>
      <c r="D70" s="56"/>
      <c r="E70" s="167">
        <v>365</v>
      </c>
      <c r="F70" s="5"/>
      <c r="G70" s="38"/>
      <c r="H70" s="38"/>
      <c r="I70" s="39">
        <f t="shared" si="24"/>
        <v>0</v>
      </c>
      <c r="J70" s="64"/>
      <c r="K70" s="40">
        <f t="shared" si="25"/>
        <v>365</v>
      </c>
      <c r="L70" s="39">
        <f t="shared" si="26"/>
        <v>1</v>
      </c>
    </row>
    <row r="71" spans="1:12" ht="12.75" customHeight="1">
      <c r="A71" s="32" t="s">
        <v>321</v>
      </c>
      <c r="B71" s="32" t="s">
        <v>422</v>
      </c>
      <c r="C71" s="32" t="s">
        <v>423</v>
      </c>
      <c r="D71" s="56"/>
      <c r="E71" s="167">
        <v>365</v>
      </c>
      <c r="F71" s="5"/>
      <c r="G71" s="38"/>
      <c r="H71" s="38"/>
      <c r="I71" s="39">
        <f t="shared" si="24"/>
        <v>0</v>
      </c>
      <c r="J71" s="64"/>
      <c r="K71" s="40">
        <f t="shared" si="25"/>
        <v>365</v>
      </c>
      <c r="L71" s="39">
        <f t="shared" si="26"/>
        <v>1</v>
      </c>
    </row>
    <row r="72" spans="1:12" ht="12.75" customHeight="1">
      <c r="A72" s="35" t="s">
        <v>321</v>
      </c>
      <c r="B72" s="35" t="s">
        <v>424</v>
      </c>
      <c r="C72" s="35" t="s">
        <v>425</v>
      </c>
      <c r="D72" s="137"/>
      <c r="E72" s="171">
        <v>365</v>
      </c>
      <c r="F72" s="65"/>
      <c r="G72" s="41"/>
      <c r="H72" s="41"/>
      <c r="I72" s="42">
        <f t="shared" si="24"/>
        <v>0</v>
      </c>
      <c r="J72" s="66"/>
      <c r="K72" s="43">
        <f t="shared" si="25"/>
        <v>365</v>
      </c>
      <c r="L72" s="42">
        <f t="shared" si="26"/>
        <v>1</v>
      </c>
    </row>
    <row r="73" spans="1:12" ht="12.75" customHeight="1">
      <c r="A73" s="56"/>
      <c r="B73" s="62">
        <f>COUNTA(B59:B72)</f>
        <v>14</v>
      </c>
      <c r="C73" s="56"/>
      <c r="E73" s="166">
        <f>SUM(E59:E72)</f>
        <v>5110</v>
      </c>
      <c r="F73" s="44"/>
      <c r="G73" s="62">
        <f>COUNTA(G59:G72)</f>
        <v>0</v>
      </c>
      <c r="H73" s="37">
        <f>SUM(H59:H72)</f>
        <v>0</v>
      </c>
      <c r="I73" s="45">
        <f>H73/E73</f>
        <v>0</v>
      </c>
      <c r="J73" s="133"/>
      <c r="K73" s="54">
        <f>E73-H73</f>
        <v>5110</v>
      </c>
      <c r="L73" s="45">
        <f>K73/E73</f>
        <v>1</v>
      </c>
    </row>
    <row r="74" spans="1:12" ht="12.75" customHeight="1">
      <c r="A74" s="56"/>
      <c r="B74" s="62"/>
      <c r="C74" s="56"/>
      <c r="E74" s="166"/>
      <c r="F74" s="44"/>
      <c r="G74" s="62"/>
      <c r="H74" s="37"/>
      <c r="I74" s="45"/>
      <c r="J74" s="133"/>
      <c r="K74" s="54"/>
      <c r="L74" s="45"/>
    </row>
    <row r="75" spans="1:12" ht="12.75" customHeight="1">
      <c r="A75" s="35" t="s">
        <v>434</v>
      </c>
      <c r="B75" s="35" t="s">
        <v>435</v>
      </c>
      <c r="C75" s="35" t="s">
        <v>436</v>
      </c>
      <c r="D75" s="168"/>
      <c r="E75" s="171">
        <v>365</v>
      </c>
      <c r="F75" s="65"/>
      <c r="G75" s="67" t="s">
        <v>30</v>
      </c>
      <c r="H75" s="41">
        <v>26</v>
      </c>
      <c r="I75" s="42">
        <f t="shared" ref="I75" si="27">H75/E75</f>
        <v>7.1232876712328766E-2</v>
      </c>
      <c r="J75" s="66"/>
      <c r="K75" s="43">
        <f t="shared" ref="K75" si="28">E75-H75</f>
        <v>339</v>
      </c>
      <c r="L75" s="42">
        <f t="shared" ref="L75" si="29">K75/E75</f>
        <v>0.92876712328767119</v>
      </c>
    </row>
    <row r="76" spans="1:12" ht="12.75" customHeight="1">
      <c r="A76" s="56"/>
      <c r="B76" s="62">
        <f>COUNTA(B75:B75)</f>
        <v>1</v>
      </c>
      <c r="C76" s="56"/>
      <c r="E76" s="166">
        <f>SUM(E75:E75)</f>
        <v>365</v>
      </c>
      <c r="F76" s="44"/>
      <c r="G76" s="62">
        <f>COUNTA(G75:G75)</f>
        <v>1</v>
      </c>
      <c r="H76" s="37">
        <f>SUM(H75:H75)</f>
        <v>26</v>
      </c>
      <c r="I76" s="45">
        <f>H76/E76</f>
        <v>7.1232876712328766E-2</v>
      </c>
      <c r="J76" s="133"/>
      <c r="K76" s="54">
        <f>E76-H76</f>
        <v>339</v>
      </c>
      <c r="L76" s="45">
        <f>K76/E76</f>
        <v>0.92876712328767119</v>
      </c>
    </row>
    <row r="77" spans="1:12" ht="12.75" customHeight="1">
      <c r="A77" s="56"/>
      <c r="B77" s="62"/>
      <c r="C77" s="56"/>
      <c r="E77" s="166"/>
      <c r="F77" s="44"/>
      <c r="G77" s="62"/>
      <c r="H77" s="37"/>
      <c r="I77" s="45"/>
      <c r="J77" s="133"/>
      <c r="K77" s="54"/>
      <c r="L77" s="45"/>
    </row>
    <row r="78" spans="1:12" ht="12.75" customHeight="1">
      <c r="A78" s="32" t="s">
        <v>437</v>
      </c>
      <c r="B78" s="32" t="s">
        <v>438</v>
      </c>
      <c r="C78" s="32" t="s">
        <v>439</v>
      </c>
      <c r="D78" s="56"/>
      <c r="E78" s="167">
        <v>365</v>
      </c>
      <c r="F78" s="5"/>
      <c r="G78" s="38"/>
      <c r="H78" s="38"/>
      <c r="I78" s="39">
        <f t="shared" ref="I78:I87" si="30">H78/E78</f>
        <v>0</v>
      </c>
      <c r="J78" s="64"/>
      <c r="K78" s="40">
        <f t="shared" ref="K78:K87" si="31">E78-H78</f>
        <v>365</v>
      </c>
      <c r="L78" s="39">
        <f t="shared" ref="L78:L87" si="32">K78/E78</f>
        <v>1</v>
      </c>
    </row>
    <row r="79" spans="1:12" ht="12.75" customHeight="1">
      <c r="A79" s="32" t="s">
        <v>437</v>
      </c>
      <c r="B79" s="32" t="s">
        <v>440</v>
      </c>
      <c r="C79" s="32" t="s">
        <v>441</v>
      </c>
      <c r="D79" s="56"/>
      <c r="E79" s="167">
        <v>365</v>
      </c>
      <c r="F79" s="5"/>
      <c r="G79" s="38"/>
      <c r="H79" s="38"/>
      <c r="I79" s="39">
        <f t="shared" si="30"/>
        <v>0</v>
      </c>
      <c r="J79" s="64"/>
      <c r="K79" s="40">
        <f t="shared" si="31"/>
        <v>365</v>
      </c>
      <c r="L79" s="39">
        <f t="shared" si="32"/>
        <v>1</v>
      </c>
    </row>
    <row r="80" spans="1:12" ht="12.75" customHeight="1">
      <c r="A80" s="32" t="s">
        <v>437</v>
      </c>
      <c r="B80" s="32" t="s">
        <v>442</v>
      </c>
      <c r="C80" s="32" t="s">
        <v>443</v>
      </c>
      <c r="D80" s="56"/>
      <c r="E80" s="167">
        <v>365</v>
      </c>
      <c r="F80" s="5"/>
      <c r="G80" s="38"/>
      <c r="H80" s="38"/>
      <c r="I80" s="39">
        <f t="shared" si="30"/>
        <v>0</v>
      </c>
      <c r="J80" s="64"/>
      <c r="K80" s="40">
        <f t="shared" si="31"/>
        <v>365</v>
      </c>
      <c r="L80" s="39">
        <f t="shared" si="32"/>
        <v>1</v>
      </c>
    </row>
    <row r="81" spans="1:12" ht="12.75" customHeight="1">
      <c r="A81" s="32" t="s">
        <v>437</v>
      </c>
      <c r="B81" s="32" t="s">
        <v>444</v>
      </c>
      <c r="C81" s="32" t="s">
        <v>445</v>
      </c>
      <c r="D81" s="56"/>
      <c r="E81" s="167">
        <v>365</v>
      </c>
      <c r="F81" s="5"/>
      <c r="G81" s="38"/>
      <c r="H81" s="38"/>
      <c r="I81" s="39">
        <f t="shared" si="30"/>
        <v>0</v>
      </c>
      <c r="J81" s="64"/>
      <c r="K81" s="40">
        <f t="shared" si="31"/>
        <v>365</v>
      </c>
      <c r="L81" s="39">
        <f t="shared" si="32"/>
        <v>1</v>
      </c>
    </row>
    <row r="82" spans="1:12" ht="12.75" customHeight="1">
      <c r="A82" s="32" t="s">
        <v>437</v>
      </c>
      <c r="B82" s="32" t="s">
        <v>446</v>
      </c>
      <c r="C82" s="32" t="s">
        <v>447</v>
      </c>
      <c r="D82" s="56"/>
      <c r="E82" s="167">
        <v>365</v>
      </c>
      <c r="F82" s="5"/>
      <c r="G82" s="38"/>
      <c r="H82" s="38"/>
      <c r="I82" s="39">
        <f t="shared" si="30"/>
        <v>0</v>
      </c>
      <c r="J82" s="64"/>
      <c r="K82" s="40">
        <f t="shared" si="31"/>
        <v>365</v>
      </c>
      <c r="L82" s="39">
        <f t="shared" si="32"/>
        <v>1</v>
      </c>
    </row>
    <row r="83" spans="1:12" ht="12.75" customHeight="1">
      <c r="A83" s="32" t="s">
        <v>437</v>
      </c>
      <c r="B83" s="32" t="s">
        <v>448</v>
      </c>
      <c r="C83" s="32" t="s">
        <v>449</v>
      </c>
      <c r="D83" s="56"/>
      <c r="E83" s="167">
        <v>365</v>
      </c>
      <c r="F83" s="5"/>
      <c r="G83" s="38"/>
      <c r="H83" s="38"/>
      <c r="I83" s="39">
        <f t="shared" si="30"/>
        <v>0</v>
      </c>
      <c r="J83" s="64"/>
      <c r="K83" s="40">
        <f t="shared" si="31"/>
        <v>365</v>
      </c>
      <c r="L83" s="39">
        <f t="shared" si="32"/>
        <v>1</v>
      </c>
    </row>
    <row r="84" spans="1:12" ht="12.75" customHeight="1">
      <c r="A84" s="32" t="s">
        <v>437</v>
      </c>
      <c r="B84" s="32" t="s">
        <v>450</v>
      </c>
      <c r="C84" s="32" t="s">
        <v>451</v>
      </c>
      <c r="D84" s="56"/>
      <c r="E84" s="167">
        <v>365</v>
      </c>
      <c r="F84" s="5"/>
      <c r="G84" s="38"/>
      <c r="H84" s="38"/>
      <c r="I84" s="39">
        <f t="shared" si="30"/>
        <v>0</v>
      </c>
      <c r="J84" s="64"/>
      <c r="K84" s="40">
        <f t="shared" si="31"/>
        <v>365</v>
      </c>
      <c r="L84" s="39">
        <f t="shared" si="32"/>
        <v>1</v>
      </c>
    </row>
    <row r="85" spans="1:12" ht="12.75" customHeight="1">
      <c r="A85" s="32" t="s">
        <v>437</v>
      </c>
      <c r="B85" s="32" t="s">
        <v>452</v>
      </c>
      <c r="C85" s="32" t="s">
        <v>453</v>
      </c>
      <c r="D85" s="56"/>
      <c r="E85" s="167">
        <v>365</v>
      </c>
      <c r="F85" s="5"/>
      <c r="G85" s="38"/>
      <c r="H85" s="38"/>
      <c r="I85" s="39">
        <f t="shared" si="30"/>
        <v>0</v>
      </c>
      <c r="J85" s="64"/>
      <c r="K85" s="40">
        <f t="shared" si="31"/>
        <v>365</v>
      </c>
      <c r="L85" s="39">
        <f t="shared" si="32"/>
        <v>1</v>
      </c>
    </row>
    <row r="86" spans="1:12" ht="12.75" customHeight="1">
      <c r="A86" s="32" t="s">
        <v>437</v>
      </c>
      <c r="B86" s="32" t="s">
        <v>454</v>
      </c>
      <c r="C86" s="32" t="s">
        <v>455</v>
      </c>
      <c r="D86" s="56"/>
      <c r="E86" s="167">
        <v>365</v>
      </c>
      <c r="F86" s="5"/>
      <c r="G86" s="38"/>
      <c r="H86" s="38"/>
      <c r="I86" s="39">
        <f t="shared" si="30"/>
        <v>0</v>
      </c>
      <c r="J86" s="64"/>
      <c r="K86" s="40">
        <f t="shared" si="31"/>
        <v>365</v>
      </c>
      <c r="L86" s="39">
        <f t="shared" si="32"/>
        <v>1</v>
      </c>
    </row>
    <row r="87" spans="1:12" ht="12.75" customHeight="1">
      <c r="A87" s="35" t="s">
        <v>437</v>
      </c>
      <c r="B87" s="35" t="s">
        <v>456</v>
      </c>
      <c r="C87" s="35" t="s">
        <v>457</v>
      </c>
      <c r="D87" s="137"/>
      <c r="E87" s="171">
        <v>365</v>
      </c>
      <c r="F87" s="65"/>
      <c r="G87" s="41"/>
      <c r="H87" s="41"/>
      <c r="I87" s="42">
        <f t="shared" si="30"/>
        <v>0</v>
      </c>
      <c r="J87" s="66"/>
      <c r="K87" s="43">
        <f t="shared" si="31"/>
        <v>365</v>
      </c>
      <c r="L87" s="42">
        <f t="shared" si="32"/>
        <v>1</v>
      </c>
    </row>
    <row r="88" spans="1:12" ht="12.75" customHeight="1">
      <c r="A88" s="56"/>
      <c r="B88" s="62">
        <f>COUNTA(B78:B87)</f>
        <v>10</v>
      </c>
      <c r="C88" s="56"/>
      <c r="E88" s="166">
        <f>SUM(E78:E87)</f>
        <v>3650</v>
      </c>
      <c r="F88" s="44"/>
      <c r="G88" s="62">
        <f>COUNTA(G78:G87)</f>
        <v>0</v>
      </c>
      <c r="H88" s="37">
        <f>SUM(H78:H87)</f>
        <v>0</v>
      </c>
      <c r="I88" s="45">
        <f>H88/E88</f>
        <v>0</v>
      </c>
      <c r="J88" s="133"/>
      <c r="K88" s="54">
        <f>E88-H88</f>
        <v>3650</v>
      </c>
      <c r="L88" s="45">
        <f>K88/E88</f>
        <v>1</v>
      </c>
    </row>
    <row r="89" spans="1:12" ht="12.75" customHeight="1">
      <c r="A89" s="56"/>
      <c r="B89" s="62"/>
      <c r="C89" s="56"/>
      <c r="E89" s="166"/>
      <c r="F89" s="44"/>
      <c r="G89" s="62"/>
      <c r="H89" s="37"/>
      <c r="I89" s="45"/>
      <c r="J89" s="133"/>
      <c r="K89" s="54"/>
      <c r="L89" s="45"/>
    </row>
    <row r="90" spans="1:12" ht="12.75" customHeight="1">
      <c r="A90" s="32" t="s">
        <v>458</v>
      </c>
      <c r="B90" s="32" t="s">
        <v>459</v>
      </c>
      <c r="C90" s="32" t="s">
        <v>460</v>
      </c>
      <c r="D90" s="56"/>
      <c r="E90" s="167">
        <v>365</v>
      </c>
      <c r="F90" s="5"/>
      <c r="G90" s="13" t="s">
        <v>30</v>
      </c>
      <c r="H90" s="170">
        <v>235</v>
      </c>
      <c r="I90" s="39">
        <f t="shared" ref="I90:I94" si="33">H90/E90</f>
        <v>0.64383561643835618</v>
      </c>
      <c r="J90" s="64"/>
      <c r="K90" s="40">
        <f t="shared" ref="K90:K94" si="34">E90-H90</f>
        <v>130</v>
      </c>
      <c r="L90" s="39">
        <f t="shared" ref="L90:L94" si="35">K90/E90</f>
        <v>0.35616438356164382</v>
      </c>
    </row>
    <row r="91" spans="1:12" ht="12.75" customHeight="1">
      <c r="A91" s="32" t="s">
        <v>458</v>
      </c>
      <c r="B91" s="32" t="s">
        <v>461</v>
      </c>
      <c r="C91" s="32" t="s">
        <v>462</v>
      </c>
      <c r="D91" s="56"/>
      <c r="E91" s="167">
        <v>365</v>
      </c>
      <c r="F91" s="5"/>
      <c r="G91" s="13" t="s">
        <v>30</v>
      </c>
      <c r="H91" s="170">
        <v>151</v>
      </c>
      <c r="I91" s="39">
        <f t="shared" si="33"/>
        <v>0.41369863013698632</v>
      </c>
      <c r="J91" s="64"/>
      <c r="K91" s="40">
        <f t="shared" si="34"/>
        <v>214</v>
      </c>
      <c r="L91" s="39">
        <f t="shared" si="35"/>
        <v>0.58630136986301373</v>
      </c>
    </row>
    <row r="92" spans="1:12" ht="12.75" customHeight="1">
      <c r="A92" s="32" t="s">
        <v>458</v>
      </c>
      <c r="B92" s="32" t="s">
        <v>463</v>
      </c>
      <c r="C92" s="32" t="s">
        <v>464</v>
      </c>
      <c r="D92" s="56"/>
      <c r="E92" s="167">
        <v>365</v>
      </c>
      <c r="F92" s="5"/>
      <c r="G92" s="13" t="s">
        <v>30</v>
      </c>
      <c r="H92" s="170">
        <v>25</v>
      </c>
      <c r="I92" s="39">
        <f t="shared" si="33"/>
        <v>6.8493150684931503E-2</v>
      </c>
      <c r="J92" s="64"/>
      <c r="K92" s="40">
        <f t="shared" si="34"/>
        <v>340</v>
      </c>
      <c r="L92" s="39">
        <f t="shared" si="35"/>
        <v>0.93150684931506844</v>
      </c>
    </row>
    <row r="93" spans="1:12" ht="12.75" customHeight="1">
      <c r="A93" s="32" t="s">
        <v>458</v>
      </c>
      <c r="B93" s="32" t="s">
        <v>465</v>
      </c>
      <c r="C93" s="32" t="s">
        <v>466</v>
      </c>
      <c r="D93" s="56"/>
      <c r="E93" s="167">
        <v>365</v>
      </c>
      <c r="F93" s="5"/>
      <c r="G93" s="13"/>
      <c r="H93" s="170"/>
      <c r="I93" s="39">
        <f t="shared" si="33"/>
        <v>0</v>
      </c>
      <c r="J93" s="64"/>
      <c r="K93" s="40">
        <f t="shared" si="34"/>
        <v>365</v>
      </c>
      <c r="L93" s="39">
        <f t="shared" si="35"/>
        <v>1</v>
      </c>
    </row>
    <row r="94" spans="1:12" ht="12.75" customHeight="1">
      <c r="A94" s="32" t="s">
        <v>458</v>
      </c>
      <c r="B94" s="32" t="s">
        <v>467</v>
      </c>
      <c r="C94" s="32" t="s">
        <v>468</v>
      </c>
      <c r="D94" s="56"/>
      <c r="E94" s="167">
        <v>365</v>
      </c>
      <c r="F94" s="5"/>
      <c r="G94" s="13"/>
      <c r="H94" s="170"/>
      <c r="I94" s="39">
        <f t="shared" si="33"/>
        <v>0</v>
      </c>
      <c r="J94" s="64"/>
      <c r="K94" s="40">
        <f t="shared" si="34"/>
        <v>365</v>
      </c>
      <c r="L94" s="39">
        <f t="shared" si="35"/>
        <v>1</v>
      </c>
    </row>
    <row r="95" spans="1:12" ht="12.75" customHeight="1">
      <c r="A95" s="32" t="s">
        <v>458</v>
      </c>
      <c r="B95" s="32" t="s">
        <v>473</v>
      </c>
      <c r="C95" s="32" t="s">
        <v>474</v>
      </c>
      <c r="D95" s="56"/>
      <c r="E95" s="167">
        <v>365</v>
      </c>
      <c r="F95" s="5"/>
      <c r="G95" s="13" t="s">
        <v>30</v>
      </c>
      <c r="H95" s="170">
        <v>8</v>
      </c>
      <c r="I95" s="39">
        <f t="shared" ref="I95" si="36">H95/E95</f>
        <v>2.1917808219178082E-2</v>
      </c>
      <c r="J95" s="64"/>
      <c r="K95" s="40">
        <f t="shared" ref="K95" si="37">E95-H95</f>
        <v>357</v>
      </c>
      <c r="L95" s="39">
        <f t="shared" ref="L95" si="38">K95/E95</f>
        <v>0.9780821917808219</v>
      </c>
    </row>
    <row r="96" spans="1:12" ht="12.75" customHeight="1">
      <c r="A96" s="32" t="s">
        <v>458</v>
      </c>
      <c r="B96" s="32" t="s">
        <v>475</v>
      </c>
      <c r="C96" s="32" t="s">
        <v>476</v>
      </c>
      <c r="D96" s="56"/>
      <c r="E96" s="167">
        <v>365</v>
      </c>
      <c r="F96" s="5"/>
      <c r="G96" s="38"/>
      <c r="H96" s="38"/>
      <c r="I96" s="39">
        <f t="shared" ref="I96:I101" si="39">H96/E96</f>
        <v>0</v>
      </c>
      <c r="J96" s="64"/>
      <c r="K96" s="40">
        <f t="shared" ref="K96:K101" si="40">E96-H96</f>
        <v>365</v>
      </c>
      <c r="L96" s="39">
        <f t="shared" ref="L96:L101" si="41">K96/E96</f>
        <v>1</v>
      </c>
    </row>
    <row r="97" spans="1:12" ht="12.75" customHeight="1">
      <c r="A97" s="32" t="s">
        <v>458</v>
      </c>
      <c r="B97" s="32" t="s">
        <v>477</v>
      </c>
      <c r="C97" s="32" t="s">
        <v>478</v>
      </c>
      <c r="D97" s="56"/>
      <c r="E97" s="167">
        <v>365</v>
      </c>
      <c r="F97" s="5"/>
      <c r="G97" s="13" t="s">
        <v>30</v>
      </c>
      <c r="H97" s="170">
        <v>146</v>
      </c>
      <c r="I97" s="39">
        <f t="shared" si="39"/>
        <v>0.4</v>
      </c>
      <c r="J97" s="64"/>
      <c r="K97" s="40">
        <f t="shared" si="40"/>
        <v>219</v>
      </c>
      <c r="L97" s="39">
        <f t="shared" si="41"/>
        <v>0.6</v>
      </c>
    </row>
    <row r="98" spans="1:12" ht="12.75" customHeight="1">
      <c r="A98" s="32" t="s">
        <v>458</v>
      </c>
      <c r="B98" s="32" t="s">
        <v>481</v>
      </c>
      <c r="C98" s="32" t="s">
        <v>482</v>
      </c>
      <c r="D98" s="56"/>
      <c r="E98" s="167">
        <v>365</v>
      </c>
      <c r="F98" s="5"/>
      <c r="G98" s="13"/>
      <c r="H98" s="170"/>
      <c r="I98" s="39">
        <f t="shared" si="39"/>
        <v>0</v>
      </c>
      <c r="J98" s="64"/>
      <c r="K98" s="40">
        <f t="shared" si="40"/>
        <v>365</v>
      </c>
      <c r="L98" s="39">
        <f t="shared" si="41"/>
        <v>1</v>
      </c>
    </row>
    <row r="99" spans="1:12" ht="12.75" customHeight="1">
      <c r="A99" s="32" t="s">
        <v>458</v>
      </c>
      <c r="B99" s="32" t="s">
        <v>483</v>
      </c>
      <c r="C99" s="32" t="s">
        <v>484</v>
      </c>
      <c r="D99" s="56"/>
      <c r="E99" s="167">
        <v>365</v>
      </c>
      <c r="F99" s="5"/>
      <c r="G99" s="13"/>
      <c r="H99" s="170"/>
      <c r="I99" s="39">
        <f t="shared" si="39"/>
        <v>0</v>
      </c>
      <c r="J99" s="64"/>
      <c r="K99" s="40">
        <f t="shared" si="40"/>
        <v>365</v>
      </c>
      <c r="L99" s="39">
        <f t="shared" si="41"/>
        <v>1</v>
      </c>
    </row>
    <row r="100" spans="1:12" ht="12.75" customHeight="1">
      <c r="A100" s="32" t="s">
        <v>458</v>
      </c>
      <c r="B100" s="32" t="s">
        <v>485</v>
      </c>
      <c r="C100" s="32" t="s">
        <v>486</v>
      </c>
      <c r="D100" s="56"/>
      <c r="E100" s="167">
        <v>365</v>
      </c>
      <c r="F100" s="5"/>
      <c r="G100" s="38"/>
      <c r="H100" s="38"/>
      <c r="I100" s="39">
        <f t="shared" si="39"/>
        <v>0</v>
      </c>
      <c r="J100" s="64"/>
      <c r="K100" s="40">
        <f t="shared" si="40"/>
        <v>365</v>
      </c>
      <c r="L100" s="39">
        <f t="shared" si="41"/>
        <v>1</v>
      </c>
    </row>
    <row r="101" spans="1:12" ht="12.75" customHeight="1">
      <c r="A101" s="35" t="s">
        <v>458</v>
      </c>
      <c r="B101" s="35" t="s">
        <v>491</v>
      </c>
      <c r="C101" s="35" t="s">
        <v>492</v>
      </c>
      <c r="D101" s="137"/>
      <c r="E101" s="171">
        <v>365</v>
      </c>
      <c r="F101" s="65"/>
      <c r="G101" s="67" t="s">
        <v>30</v>
      </c>
      <c r="H101" s="68">
        <v>39</v>
      </c>
      <c r="I101" s="42">
        <f t="shared" si="39"/>
        <v>0.10684931506849316</v>
      </c>
      <c r="J101" s="66"/>
      <c r="K101" s="43">
        <f t="shared" si="40"/>
        <v>326</v>
      </c>
      <c r="L101" s="42">
        <f t="shared" si="41"/>
        <v>0.89315068493150684</v>
      </c>
    </row>
    <row r="102" spans="1:12" ht="12.75" customHeight="1">
      <c r="A102" s="56"/>
      <c r="B102" s="62">
        <f>COUNTA(B90:B101)</f>
        <v>12</v>
      </c>
      <c r="C102" s="56"/>
      <c r="E102" s="166">
        <f>SUM(E90:E101)</f>
        <v>4380</v>
      </c>
      <c r="F102" s="44"/>
      <c r="G102" s="62">
        <f>COUNTA(G90:G101)</f>
        <v>6</v>
      </c>
      <c r="H102" s="37">
        <f>SUM(H90:H101)</f>
        <v>604</v>
      </c>
      <c r="I102" s="45">
        <f>H102/E102</f>
        <v>0.13789954337899543</v>
      </c>
      <c r="J102" s="133"/>
      <c r="K102" s="54">
        <f>E102-H102</f>
        <v>3776</v>
      </c>
      <c r="L102" s="45">
        <f>K102/E102</f>
        <v>0.86210045662100454</v>
      </c>
    </row>
    <row r="103" spans="1:12" ht="12.75" customHeight="1">
      <c r="A103" s="56"/>
      <c r="B103" s="62"/>
      <c r="C103" s="56"/>
      <c r="E103" s="166"/>
      <c r="F103" s="44"/>
      <c r="G103" s="62"/>
      <c r="H103" s="37"/>
      <c r="I103" s="45"/>
      <c r="J103" s="133"/>
      <c r="K103" s="54"/>
      <c r="L103" s="45"/>
    </row>
    <row r="104" spans="1:12" ht="12.75" customHeight="1">
      <c r="A104" s="32" t="s">
        <v>495</v>
      </c>
      <c r="B104" s="32" t="s">
        <v>496</v>
      </c>
      <c r="C104" s="32" t="s">
        <v>497</v>
      </c>
      <c r="D104" s="56"/>
      <c r="E104" s="167">
        <v>365</v>
      </c>
      <c r="F104" s="5"/>
      <c r="G104" s="38"/>
      <c r="H104" s="38"/>
      <c r="I104" s="39">
        <f t="shared" ref="I104:I109" si="42">H104/E104</f>
        <v>0</v>
      </c>
      <c r="J104" s="64"/>
      <c r="K104" s="40">
        <f t="shared" ref="K104:K109" si="43">E104-H104</f>
        <v>365</v>
      </c>
      <c r="L104" s="39">
        <f t="shared" ref="L104:L109" si="44">K104/E104</f>
        <v>1</v>
      </c>
    </row>
    <row r="105" spans="1:12" ht="12.75" customHeight="1">
      <c r="A105" s="32" t="s">
        <v>495</v>
      </c>
      <c r="B105" s="32" t="s">
        <v>502</v>
      </c>
      <c r="C105" s="32" t="s">
        <v>503</v>
      </c>
      <c r="D105" s="56"/>
      <c r="E105" s="167">
        <v>365</v>
      </c>
      <c r="F105" s="5"/>
      <c r="G105" s="38"/>
      <c r="H105" s="38"/>
      <c r="I105" s="39">
        <f t="shared" si="42"/>
        <v>0</v>
      </c>
      <c r="J105" s="64"/>
      <c r="K105" s="40">
        <f t="shared" si="43"/>
        <v>365</v>
      </c>
      <c r="L105" s="39">
        <f t="shared" si="44"/>
        <v>1</v>
      </c>
    </row>
    <row r="106" spans="1:12" ht="12.75" customHeight="1">
      <c r="A106" s="32" t="s">
        <v>495</v>
      </c>
      <c r="B106" s="32" t="s">
        <v>504</v>
      </c>
      <c r="C106" s="32" t="s">
        <v>505</v>
      </c>
      <c r="D106" s="56"/>
      <c r="E106" s="167">
        <v>365</v>
      </c>
      <c r="F106" s="5"/>
      <c r="G106" s="38"/>
      <c r="H106" s="38"/>
      <c r="I106" s="39">
        <f t="shared" si="42"/>
        <v>0</v>
      </c>
      <c r="J106" s="64"/>
      <c r="K106" s="40">
        <f t="shared" si="43"/>
        <v>365</v>
      </c>
      <c r="L106" s="39">
        <f t="shared" si="44"/>
        <v>1</v>
      </c>
    </row>
    <row r="107" spans="1:12" ht="12.75" customHeight="1">
      <c r="A107" s="32" t="s">
        <v>495</v>
      </c>
      <c r="B107" s="32" t="s">
        <v>508</v>
      </c>
      <c r="C107" s="32" t="s">
        <v>509</v>
      </c>
      <c r="D107" s="56"/>
      <c r="E107" s="167">
        <v>365</v>
      </c>
      <c r="F107" s="5"/>
      <c r="G107" s="38"/>
      <c r="H107" s="38"/>
      <c r="I107" s="39">
        <f t="shared" si="42"/>
        <v>0</v>
      </c>
      <c r="J107" s="64"/>
      <c r="K107" s="40">
        <f t="shared" si="43"/>
        <v>365</v>
      </c>
      <c r="L107" s="39">
        <f t="shared" si="44"/>
        <v>1</v>
      </c>
    </row>
    <row r="108" spans="1:12" ht="12.75" customHeight="1">
      <c r="A108" s="32" t="s">
        <v>495</v>
      </c>
      <c r="B108" s="32" t="s">
        <v>510</v>
      </c>
      <c r="C108" s="32" t="s">
        <v>511</v>
      </c>
      <c r="D108" s="56"/>
      <c r="E108" s="167">
        <v>365</v>
      </c>
      <c r="F108" s="5"/>
      <c r="G108" s="38"/>
      <c r="H108" s="38"/>
      <c r="I108" s="39">
        <f t="shared" si="42"/>
        <v>0</v>
      </c>
      <c r="J108" s="64"/>
      <c r="K108" s="40">
        <f t="shared" si="43"/>
        <v>365</v>
      </c>
      <c r="L108" s="39">
        <f t="shared" si="44"/>
        <v>1</v>
      </c>
    </row>
    <row r="109" spans="1:12" ht="12.75" customHeight="1">
      <c r="A109" s="35" t="s">
        <v>495</v>
      </c>
      <c r="B109" s="35" t="s">
        <v>512</v>
      </c>
      <c r="C109" s="35" t="s">
        <v>513</v>
      </c>
      <c r="D109" s="137"/>
      <c r="E109" s="171">
        <v>365</v>
      </c>
      <c r="F109" s="65"/>
      <c r="G109" s="41"/>
      <c r="H109" s="41"/>
      <c r="I109" s="42">
        <f t="shared" si="42"/>
        <v>0</v>
      </c>
      <c r="J109" s="66"/>
      <c r="K109" s="43">
        <f t="shared" si="43"/>
        <v>365</v>
      </c>
      <c r="L109" s="42">
        <f t="shared" si="44"/>
        <v>1</v>
      </c>
    </row>
    <row r="110" spans="1:12" ht="12.75" customHeight="1">
      <c r="A110" s="56"/>
      <c r="B110" s="62">
        <f>COUNTA(B104:B109)</f>
        <v>6</v>
      </c>
      <c r="C110" s="56"/>
      <c r="E110" s="166">
        <f>SUM(E104:E109)</f>
        <v>2190</v>
      </c>
      <c r="F110" s="44"/>
      <c r="G110" s="62">
        <f>COUNTA(G104:G109)</f>
        <v>0</v>
      </c>
      <c r="H110" s="37">
        <f>SUM(H104:H109)</f>
        <v>0</v>
      </c>
      <c r="I110" s="45">
        <f>H110/E110</f>
        <v>0</v>
      </c>
      <c r="J110" s="133"/>
      <c r="K110" s="54">
        <f>E110-H110</f>
        <v>2190</v>
      </c>
      <c r="L110" s="45">
        <f>K110/E110</f>
        <v>1</v>
      </c>
    </row>
    <row r="111" spans="1:12" ht="12.75" customHeight="1">
      <c r="A111" s="56"/>
      <c r="B111" s="62"/>
      <c r="C111" s="56"/>
      <c r="E111" s="166"/>
      <c r="F111" s="44"/>
      <c r="G111" s="62"/>
      <c r="H111" s="37"/>
      <c r="I111" s="45"/>
      <c r="J111" s="133"/>
      <c r="K111" s="54"/>
      <c r="L111" s="45"/>
    </row>
    <row r="112" spans="1:12" ht="12.75" customHeight="1">
      <c r="A112" s="32" t="s">
        <v>514</v>
      </c>
      <c r="B112" s="32" t="s">
        <v>515</v>
      </c>
      <c r="C112" s="32" t="s">
        <v>516</v>
      </c>
      <c r="D112" s="56"/>
      <c r="E112" s="167">
        <v>365</v>
      </c>
      <c r="F112" s="5"/>
      <c r="G112" s="38"/>
      <c r="H112" s="38"/>
      <c r="I112" s="39">
        <f t="shared" ref="I112:I117" si="45">H112/E112</f>
        <v>0</v>
      </c>
      <c r="J112" s="64"/>
      <c r="K112" s="40">
        <f t="shared" ref="K112:K117" si="46">E112-H112</f>
        <v>365</v>
      </c>
      <c r="L112" s="39">
        <f t="shared" ref="L112:L117" si="47">K112/E112</f>
        <v>1</v>
      </c>
    </row>
    <row r="113" spans="1:12" ht="12.75" customHeight="1">
      <c r="A113" s="32" t="s">
        <v>514</v>
      </c>
      <c r="B113" s="32" t="s">
        <v>517</v>
      </c>
      <c r="C113" s="32" t="s">
        <v>518</v>
      </c>
      <c r="D113" s="56"/>
      <c r="E113" s="167">
        <v>365</v>
      </c>
      <c r="F113" s="5"/>
      <c r="G113" s="13" t="s">
        <v>30</v>
      </c>
      <c r="H113" s="38">
        <v>27</v>
      </c>
      <c r="I113" s="39">
        <f t="shared" si="45"/>
        <v>7.3972602739726029E-2</v>
      </c>
      <c r="J113" s="64"/>
      <c r="K113" s="40">
        <f t="shared" si="46"/>
        <v>338</v>
      </c>
      <c r="L113" s="39">
        <f t="shared" si="47"/>
        <v>0.92602739726027394</v>
      </c>
    </row>
    <row r="114" spans="1:12" ht="12.75" customHeight="1">
      <c r="A114" s="32" t="s">
        <v>514</v>
      </c>
      <c r="B114" s="32" t="s">
        <v>519</v>
      </c>
      <c r="C114" s="32" t="s">
        <v>520</v>
      </c>
      <c r="D114" s="56"/>
      <c r="E114" s="167">
        <v>365</v>
      </c>
      <c r="F114" s="5"/>
      <c r="G114" s="38"/>
      <c r="H114" s="38"/>
      <c r="I114" s="39">
        <f t="shared" si="45"/>
        <v>0</v>
      </c>
      <c r="J114" s="64"/>
      <c r="K114" s="40">
        <f t="shared" si="46"/>
        <v>365</v>
      </c>
      <c r="L114" s="39">
        <f t="shared" si="47"/>
        <v>1</v>
      </c>
    </row>
    <row r="115" spans="1:12" ht="12.75" customHeight="1">
      <c r="A115" s="32" t="s">
        <v>514</v>
      </c>
      <c r="B115" s="32" t="s">
        <v>521</v>
      </c>
      <c r="C115" s="32" t="s">
        <v>522</v>
      </c>
      <c r="D115" s="56"/>
      <c r="E115" s="167">
        <v>365</v>
      </c>
      <c r="F115" s="5"/>
      <c r="G115" s="38"/>
      <c r="H115" s="38"/>
      <c r="I115" s="39">
        <f t="shared" si="45"/>
        <v>0</v>
      </c>
      <c r="J115" s="64"/>
      <c r="K115" s="40">
        <f t="shared" si="46"/>
        <v>365</v>
      </c>
      <c r="L115" s="39">
        <f t="shared" si="47"/>
        <v>1</v>
      </c>
    </row>
    <row r="116" spans="1:12" ht="12.75" customHeight="1">
      <c r="A116" s="32" t="s">
        <v>514</v>
      </c>
      <c r="B116" s="32" t="s">
        <v>523</v>
      </c>
      <c r="C116" s="32" t="s">
        <v>524</v>
      </c>
      <c r="D116" s="56"/>
      <c r="E116" s="167">
        <v>365</v>
      </c>
      <c r="F116" s="5"/>
      <c r="G116" s="38"/>
      <c r="H116" s="38"/>
      <c r="I116" s="39">
        <f t="shared" si="45"/>
        <v>0</v>
      </c>
      <c r="J116" s="64"/>
      <c r="K116" s="40">
        <f t="shared" si="46"/>
        <v>365</v>
      </c>
      <c r="L116" s="39">
        <f t="shared" si="47"/>
        <v>1</v>
      </c>
    </row>
    <row r="117" spans="1:12" ht="12.75" customHeight="1">
      <c r="A117" s="35" t="s">
        <v>514</v>
      </c>
      <c r="B117" s="35" t="s">
        <v>525</v>
      </c>
      <c r="C117" s="35" t="s">
        <v>526</v>
      </c>
      <c r="D117" s="137"/>
      <c r="E117" s="171">
        <v>365</v>
      </c>
      <c r="F117" s="65"/>
      <c r="G117" s="41"/>
      <c r="H117" s="41"/>
      <c r="I117" s="42">
        <f t="shared" si="45"/>
        <v>0</v>
      </c>
      <c r="J117" s="66"/>
      <c r="K117" s="43">
        <f t="shared" si="46"/>
        <v>365</v>
      </c>
      <c r="L117" s="42">
        <f t="shared" si="47"/>
        <v>1</v>
      </c>
    </row>
    <row r="118" spans="1:12" ht="12.75" customHeight="1">
      <c r="A118" s="56"/>
      <c r="B118" s="62">
        <f>COUNTA(B112:B117)</f>
        <v>6</v>
      </c>
      <c r="C118" s="56"/>
      <c r="E118" s="166">
        <f>SUM(E112:E117)</f>
        <v>2190</v>
      </c>
      <c r="F118" s="44"/>
      <c r="G118" s="62">
        <f>COUNTA(G112:G117)</f>
        <v>1</v>
      </c>
      <c r="H118" s="37">
        <f>SUM(H112:H117)</f>
        <v>27</v>
      </c>
      <c r="I118" s="45">
        <f>H118/E118</f>
        <v>1.2328767123287671E-2</v>
      </c>
      <c r="J118" s="133"/>
      <c r="K118" s="54">
        <f>E118-H118</f>
        <v>2163</v>
      </c>
      <c r="L118" s="45">
        <f>K118/E118</f>
        <v>0.98767123287671232</v>
      </c>
    </row>
    <row r="119" spans="1:12" ht="12.75" customHeight="1">
      <c r="A119" s="56"/>
      <c r="B119" s="62"/>
      <c r="C119" s="56"/>
      <c r="E119" s="166"/>
      <c r="F119" s="44"/>
      <c r="G119" s="62"/>
      <c r="H119" s="37"/>
      <c r="I119" s="45"/>
      <c r="J119" s="133"/>
      <c r="K119" s="54"/>
      <c r="L119" s="45"/>
    </row>
    <row r="120" spans="1:12" ht="12.75" customHeight="1">
      <c r="A120" s="32" t="s">
        <v>527</v>
      </c>
      <c r="B120" s="32" t="s">
        <v>528</v>
      </c>
      <c r="C120" s="32" t="s">
        <v>529</v>
      </c>
      <c r="D120" s="56"/>
      <c r="E120" s="167">
        <v>365</v>
      </c>
      <c r="F120" s="5"/>
      <c r="G120" s="38"/>
      <c r="H120" s="38"/>
      <c r="I120" s="39">
        <f t="shared" ref="I120:I126" si="48">H120/E120</f>
        <v>0</v>
      </c>
      <c r="J120" s="64"/>
      <c r="K120" s="40">
        <f t="shared" ref="K120:K126" si="49">E120-H120</f>
        <v>365</v>
      </c>
      <c r="L120" s="39">
        <f t="shared" ref="L120:L126" si="50">K120/E120</f>
        <v>1</v>
      </c>
    </row>
    <row r="121" spans="1:12" ht="12.75" customHeight="1">
      <c r="A121" s="73" t="s">
        <v>527</v>
      </c>
      <c r="B121" s="167" t="s">
        <v>530</v>
      </c>
      <c r="C121" s="167" t="s">
        <v>1333</v>
      </c>
      <c r="D121" s="56"/>
      <c r="E121" s="167">
        <v>365</v>
      </c>
      <c r="F121" s="5"/>
      <c r="G121" s="13" t="s">
        <v>30</v>
      </c>
      <c r="H121" s="38">
        <v>6</v>
      </c>
      <c r="I121" s="39">
        <f t="shared" ref="I121" si="51">H121/E121</f>
        <v>1.643835616438356E-2</v>
      </c>
      <c r="J121" s="64"/>
      <c r="K121" s="40">
        <f t="shared" ref="K121" si="52">E121-H121</f>
        <v>359</v>
      </c>
      <c r="L121" s="39">
        <f t="shared" ref="L121" si="53">K121/E121</f>
        <v>0.98356164383561639</v>
      </c>
    </row>
    <row r="122" spans="1:12" ht="12.75" customHeight="1">
      <c r="A122" s="32" t="s">
        <v>527</v>
      </c>
      <c r="B122" s="32" t="s">
        <v>532</v>
      </c>
      <c r="C122" s="32" t="s">
        <v>533</v>
      </c>
      <c r="D122" s="56"/>
      <c r="E122" s="167">
        <v>365</v>
      </c>
      <c r="F122" s="5"/>
      <c r="G122" s="13" t="s">
        <v>30</v>
      </c>
      <c r="H122" s="38">
        <v>6</v>
      </c>
      <c r="I122" s="39">
        <f t="shared" si="48"/>
        <v>1.643835616438356E-2</v>
      </c>
      <c r="J122" s="64"/>
      <c r="K122" s="40">
        <f t="shared" si="49"/>
        <v>359</v>
      </c>
      <c r="L122" s="39">
        <f t="shared" si="50"/>
        <v>0.98356164383561639</v>
      </c>
    </row>
    <row r="123" spans="1:12" ht="12.75" customHeight="1">
      <c r="A123" s="32" t="s">
        <v>527</v>
      </c>
      <c r="B123" s="32" t="s">
        <v>534</v>
      </c>
      <c r="C123" s="32" t="s">
        <v>535</v>
      </c>
      <c r="D123" s="56"/>
      <c r="E123" s="167">
        <v>365</v>
      </c>
      <c r="F123" s="5"/>
      <c r="G123" s="38"/>
      <c r="H123" s="38"/>
      <c r="I123" s="39">
        <f t="shared" si="48"/>
        <v>0</v>
      </c>
      <c r="J123" s="64"/>
      <c r="K123" s="40">
        <f t="shared" si="49"/>
        <v>365</v>
      </c>
      <c r="L123" s="39">
        <f t="shared" si="50"/>
        <v>1</v>
      </c>
    </row>
    <row r="124" spans="1:12" ht="12.75" customHeight="1">
      <c r="A124" s="32" t="s">
        <v>527</v>
      </c>
      <c r="B124" s="32" t="s">
        <v>536</v>
      </c>
      <c r="C124" s="32" t="s">
        <v>537</v>
      </c>
      <c r="D124" s="56"/>
      <c r="E124" s="167">
        <v>365</v>
      </c>
      <c r="F124" s="5"/>
      <c r="G124" s="38"/>
      <c r="H124" s="38"/>
      <c r="I124" s="39">
        <f t="shared" si="48"/>
        <v>0</v>
      </c>
      <c r="J124" s="64"/>
      <c r="K124" s="40">
        <f t="shared" si="49"/>
        <v>365</v>
      </c>
      <c r="L124" s="39">
        <f t="shared" si="50"/>
        <v>1</v>
      </c>
    </row>
    <row r="125" spans="1:12" ht="12.75" customHeight="1">
      <c r="A125" s="32" t="s">
        <v>527</v>
      </c>
      <c r="B125" s="32" t="s">
        <v>538</v>
      </c>
      <c r="C125" s="32" t="s">
        <v>539</v>
      </c>
      <c r="D125" s="56"/>
      <c r="E125" s="167">
        <v>365</v>
      </c>
      <c r="F125" s="5"/>
      <c r="G125" s="13" t="s">
        <v>30</v>
      </c>
      <c r="H125" s="38">
        <v>16</v>
      </c>
      <c r="I125" s="39">
        <f t="shared" si="48"/>
        <v>4.3835616438356165E-2</v>
      </c>
      <c r="J125" s="64"/>
      <c r="K125" s="40">
        <f t="shared" si="49"/>
        <v>349</v>
      </c>
      <c r="L125" s="39">
        <f t="shared" si="50"/>
        <v>0.95616438356164379</v>
      </c>
    </row>
    <row r="126" spans="1:12" ht="12.75" customHeight="1">
      <c r="A126" s="35" t="s">
        <v>527</v>
      </c>
      <c r="B126" s="35" t="s">
        <v>540</v>
      </c>
      <c r="C126" s="35" t="s">
        <v>541</v>
      </c>
      <c r="D126" s="137"/>
      <c r="E126" s="171">
        <v>365</v>
      </c>
      <c r="F126" s="65"/>
      <c r="G126" s="41"/>
      <c r="H126" s="41"/>
      <c r="I126" s="42">
        <f t="shared" si="48"/>
        <v>0</v>
      </c>
      <c r="J126" s="66"/>
      <c r="K126" s="43">
        <f t="shared" si="49"/>
        <v>365</v>
      </c>
      <c r="L126" s="42">
        <f t="shared" si="50"/>
        <v>1</v>
      </c>
    </row>
    <row r="127" spans="1:12" ht="12.75" customHeight="1">
      <c r="A127" s="56"/>
      <c r="B127" s="62">
        <f>COUNTA(B120:B126)</f>
        <v>7</v>
      </c>
      <c r="C127" s="56"/>
      <c r="E127" s="166">
        <f>SUM(E120:E126)</f>
        <v>2555</v>
      </c>
      <c r="F127" s="44"/>
      <c r="G127" s="62">
        <f>COUNTA(G120:G126)</f>
        <v>3</v>
      </c>
      <c r="H127" s="37">
        <f>SUM(H120:H126)</f>
        <v>28</v>
      </c>
      <c r="I127" s="45">
        <f>H127/E127</f>
        <v>1.0958904109589041E-2</v>
      </c>
      <c r="J127" s="133"/>
      <c r="K127" s="54">
        <f>E127-H127</f>
        <v>2527</v>
      </c>
      <c r="L127" s="45">
        <f>K127/E127</f>
        <v>0.989041095890411</v>
      </c>
    </row>
    <row r="128" spans="1:12" ht="12.75" customHeight="1">
      <c r="A128" s="56"/>
      <c r="B128" s="62"/>
      <c r="C128" s="56"/>
      <c r="E128" s="166"/>
      <c r="F128" s="44"/>
      <c r="G128" s="62"/>
      <c r="H128" s="37"/>
      <c r="I128" s="45"/>
      <c r="J128" s="133"/>
      <c r="K128" s="54"/>
      <c r="L128" s="45"/>
    </row>
    <row r="129" spans="1:12" ht="12.75" customHeight="1">
      <c r="A129" s="35" t="s">
        <v>542</v>
      </c>
      <c r="B129" s="35" t="s">
        <v>543</v>
      </c>
      <c r="C129" s="35" t="s">
        <v>544</v>
      </c>
      <c r="D129" s="137"/>
      <c r="E129" s="171">
        <v>365</v>
      </c>
      <c r="F129" s="65"/>
      <c r="G129" s="67" t="s">
        <v>30</v>
      </c>
      <c r="H129" s="41">
        <v>14</v>
      </c>
      <c r="I129" s="42">
        <f t="shared" ref="I129" si="54">H129/E129</f>
        <v>3.8356164383561646E-2</v>
      </c>
      <c r="J129" s="66"/>
      <c r="K129" s="43">
        <f t="shared" ref="K129" si="55">E129-H129</f>
        <v>351</v>
      </c>
      <c r="L129" s="42">
        <f t="shared" ref="L129" si="56">K129/E129</f>
        <v>0.9616438356164384</v>
      </c>
    </row>
    <row r="130" spans="1:12" ht="12.75" customHeight="1">
      <c r="A130" s="56"/>
      <c r="B130" s="62">
        <f>COUNTA(B129:B129)</f>
        <v>1</v>
      </c>
      <c r="C130" s="56"/>
      <c r="E130" s="166">
        <f>SUM(E129:E129)</f>
        <v>365</v>
      </c>
      <c r="F130" s="44"/>
      <c r="G130" s="62">
        <f>COUNTA(G129:G129)</f>
        <v>1</v>
      </c>
      <c r="H130" s="37">
        <f>SUM(H129:H129)</f>
        <v>14</v>
      </c>
      <c r="I130" s="45">
        <f>H130/E130</f>
        <v>3.8356164383561646E-2</v>
      </c>
      <c r="J130" s="133"/>
      <c r="K130" s="54">
        <f>E130-H130</f>
        <v>351</v>
      </c>
      <c r="L130" s="45">
        <f>K130/E130</f>
        <v>0.9616438356164384</v>
      </c>
    </row>
    <row r="131" spans="1:12" ht="12.75" customHeight="1">
      <c r="A131" s="56"/>
      <c r="B131" s="62"/>
      <c r="C131" s="56"/>
      <c r="E131" s="166"/>
      <c r="F131" s="44"/>
      <c r="G131" s="62"/>
      <c r="H131" s="37"/>
      <c r="I131" s="45"/>
      <c r="J131" s="133"/>
      <c r="K131" s="54"/>
      <c r="L131" s="45"/>
    </row>
    <row r="132" spans="1:12" ht="12.75" customHeight="1">
      <c r="A132" s="32" t="s">
        <v>545</v>
      </c>
      <c r="B132" s="32" t="s">
        <v>546</v>
      </c>
      <c r="C132" s="32" t="s">
        <v>547</v>
      </c>
      <c r="D132" s="56"/>
      <c r="E132" s="167">
        <v>365</v>
      </c>
      <c r="F132" s="5"/>
      <c r="G132" s="38"/>
      <c r="H132" s="38"/>
      <c r="I132" s="39">
        <f t="shared" ref="I132:I140" si="57">H132/E132</f>
        <v>0</v>
      </c>
      <c r="J132" s="64"/>
      <c r="K132" s="40">
        <f t="shared" ref="K132:K140" si="58">E132-H132</f>
        <v>365</v>
      </c>
      <c r="L132" s="39">
        <f t="shared" ref="L132:L140" si="59">K132/E132</f>
        <v>1</v>
      </c>
    </row>
    <row r="133" spans="1:12" ht="12.75" customHeight="1">
      <c r="A133" s="32" t="s">
        <v>545</v>
      </c>
      <c r="B133" s="32" t="s">
        <v>548</v>
      </c>
      <c r="C133" s="32" t="s">
        <v>549</v>
      </c>
      <c r="D133" s="56"/>
      <c r="E133" s="167">
        <v>365</v>
      </c>
      <c r="F133" s="5"/>
      <c r="G133" s="13" t="s">
        <v>30</v>
      </c>
      <c r="H133" s="170">
        <v>5</v>
      </c>
      <c r="I133" s="39">
        <f t="shared" si="57"/>
        <v>1.3698630136986301E-2</v>
      </c>
      <c r="J133" s="64"/>
      <c r="K133" s="40">
        <f t="shared" si="58"/>
        <v>360</v>
      </c>
      <c r="L133" s="39">
        <f t="shared" si="59"/>
        <v>0.98630136986301364</v>
      </c>
    </row>
    <row r="134" spans="1:12" ht="12.75" customHeight="1">
      <c r="A134" s="32" t="s">
        <v>545</v>
      </c>
      <c r="B134" s="32" t="s">
        <v>550</v>
      </c>
      <c r="C134" s="32" t="s">
        <v>551</v>
      </c>
      <c r="D134" s="56"/>
      <c r="E134" s="167">
        <v>365</v>
      </c>
      <c r="F134" s="5"/>
      <c r="G134" s="13" t="s">
        <v>30</v>
      </c>
      <c r="H134" s="170">
        <v>16</v>
      </c>
      <c r="I134" s="39">
        <f t="shared" si="57"/>
        <v>4.3835616438356165E-2</v>
      </c>
      <c r="J134" s="64"/>
      <c r="K134" s="40">
        <f t="shared" si="58"/>
        <v>349</v>
      </c>
      <c r="L134" s="39">
        <f t="shared" si="59"/>
        <v>0.95616438356164379</v>
      </c>
    </row>
    <row r="135" spans="1:12" ht="12.75" customHeight="1">
      <c r="A135" s="32" t="s">
        <v>545</v>
      </c>
      <c r="B135" s="32" t="s">
        <v>552</v>
      </c>
      <c r="C135" s="32" t="s">
        <v>553</v>
      </c>
      <c r="D135" s="56"/>
      <c r="E135" s="167">
        <v>365</v>
      </c>
      <c r="F135" s="5"/>
      <c r="G135" s="38"/>
      <c r="H135" s="38"/>
      <c r="I135" s="39">
        <f t="shared" si="57"/>
        <v>0</v>
      </c>
      <c r="J135" s="64"/>
      <c r="K135" s="40">
        <f t="shared" si="58"/>
        <v>365</v>
      </c>
      <c r="L135" s="39">
        <f t="shared" si="59"/>
        <v>1</v>
      </c>
    </row>
    <row r="136" spans="1:12" ht="12.75" customHeight="1">
      <c r="A136" s="32" t="s">
        <v>545</v>
      </c>
      <c r="B136" s="32" t="s">
        <v>554</v>
      </c>
      <c r="C136" s="32" t="s">
        <v>555</v>
      </c>
      <c r="D136" s="56"/>
      <c r="E136" s="167">
        <v>365</v>
      </c>
      <c r="F136" s="5"/>
      <c r="G136" s="13" t="s">
        <v>30</v>
      </c>
      <c r="H136" s="38">
        <v>4</v>
      </c>
      <c r="I136" s="39">
        <f t="shared" si="57"/>
        <v>1.0958904109589041E-2</v>
      </c>
      <c r="J136" s="64"/>
      <c r="K136" s="40">
        <f t="shared" si="58"/>
        <v>361</v>
      </c>
      <c r="L136" s="39">
        <f t="shared" si="59"/>
        <v>0.989041095890411</v>
      </c>
    </row>
    <row r="137" spans="1:12" ht="12.75" customHeight="1">
      <c r="A137" s="32" t="s">
        <v>545</v>
      </c>
      <c r="B137" s="32" t="s">
        <v>556</v>
      </c>
      <c r="C137" s="32" t="s">
        <v>557</v>
      </c>
      <c r="D137" s="56"/>
      <c r="E137" s="167">
        <v>365</v>
      </c>
      <c r="F137" s="5"/>
      <c r="G137" s="38"/>
      <c r="H137" s="38"/>
      <c r="I137" s="39">
        <f t="shared" si="57"/>
        <v>0</v>
      </c>
      <c r="J137" s="64"/>
      <c r="K137" s="40">
        <f t="shared" si="58"/>
        <v>365</v>
      </c>
      <c r="L137" s="39">
        <f t="shared" si="59"/>
        <v>1</v>
      </c>
    </row>
    <row r="138" spans="1:12" ht="12.75" customHeight="1">
      <c r="A138" s="32" t="s">
        <v>545</v>
      </c>
      <c r="B138" s="32" t="s">
        <v>558</v>
      </c>
      <c r="C138" s="32" t="s">
        <v>559</v>
      </c>
      <c r="D138" s="56"/>
      <c r="E138" s="167">
        <v>365</v>
      </c>
      <c r="F138" s="5"/>
      <c r="G138" s="38"/>
      <c r="H138" s="38"/>
      <c r="I138" s="39">
        <f t="shared" si="57"/>
        <v>0</v>
      </c>
      <c r="J138" s="64"/>
      <c r="K138" s="40">
        <f t="shared" si="58"/>
        <v>365</v>
      </c>
      <c r="L138" s="39">
        <f t="shared" si="59"/>
        <v>1</v>
      </c>
    </row>
    <row r="139" spans="1:12" ht="12.75" customHeight="1">
      <c r="A139" s="32" t="s">
        <v>545</v>
      </c>
      <c r="B139" s="32" t="s">
        <v>560</v>
      </c>
      <c r="C139" s="32" t="s">
        <v>561</v>
      </c>
      <c r="D139" s="56"/>
      <c r="E139" s="167">
        <v>365</v>
      </c>
      <c r="F139" s="5"/>
      <c r="G139" s="38"/>
      <c r="H139" s="38"/>
      <c r="I139" s="39">
        <f t="shared" si="57"/>
        <v>0</v>
      </c>
      <c r="J139" s="64"/>
      <c r="K139" s="40">
        <f t="shared" si="58"/>
        <v>365</v>
      </c>
      <c r="L139" s="39">
        <f t="shared" si="59"/>
        <v>1</v>
      </c>
    </row>
    <row r="140" spans="1:12" ht="12.75" customHeight="1">
      <c r="A140" s="35" t="s">
        <v>545</v>
      </c>
      <c r="B140" s="35" t="s">
        <v>562</v>
      </c>
      <c r="C140" s="35" t="s">
        <v>563</v>
      </c>
      <c r="D140" s="137"/>
      <c r="E140" s="171">
        <v>365</v>
      </c>
      <c r="F140" s="65"/>
      <c r="G140" s="41"/>
      <c r="H140" s="41"/>
      <c r="I140" s="42">
        <f t="shared" si="57"/>
        <v>0</v>
      </c>
      <c r="J140" s="66"/>
      <c r="K140" s="43">
        <f t="shared" si="58"/>
        <v>365</v>
      </c>
      <c r="L140" s="42">
        <f t="shared" si="59"/>
        <v>1</v>
      </c>
    </row>
    <row r="141" spans="1:12" ht="12.75" customHeight="1">
      <c r="A141" s="56"/>
      <c r="B141" s="62">
        <f>COUNTA(B132:B140)</f>
        <v>9</v>
      </c>
      <c r="C141" s="56"/>
      <c r="E141" s="166">
        <f>SUM(E132:E140)</f>
        <v>3285</v>
      </c>
      <c r="F141" s="44"/>
      <c r="G141" s="62">
        <f>COUNTA(G132:G140)</f>
        <v>3</v>
      </c>
      <c r="H141" s="37">
        <f>SUM(H132:H140)</f>
        <v>25</v>
      </c>
      <c r="I141" s="45">
        <f>H141/E141</f>
        <v>7.6103500761035003E-3</v>
      </c>
      <c r="J141" s="142"/>
      <c r="K141" s="54">
        <f>E141-H141</f>
        <v>3260</v>
      </c>
      <c r="L141" s="45">
        <f>K141/E141</f>
        <v>0.99238964992389644</v>
      </c>
    </row>
    <row r="142" spans="1:12" ht="12.75" customHeight="1">
      <c r="A142" s="56"/>
      <c r="B142" s="62"/>
      <c r="C142" s="56"/>
      <c r="E142" s="166"/>
      <c r="F142" s="44"/>
      <c r="G142" s="62"/>
      <c r="H142" s="37"/>
      <c r="I142" s="45"/>
      <c r="J142" s="142"/>
      <c r="K142" s="54"/>
      <c r="L142" s="45"/>
    </row>
    <row r="143" spans="1:12" ht="12.75" customHeight="1">
      <c r="A143" s="32" t="s">
        <v>564</v>
      </c>
      <c r="B143" s="32" t="s">
        <v>567</v>
      </c>
      <c r="C143" s="32" t="s">
        <v>568</v>
      </c>
      <c r="D143" s="56"/>
      <c r="E143" s="167">
        <v>365</v>
      </c>
      <c r="F143" s="5"/>
      <c r="G143" s="38"/>
      <c r="H143" s="38"/>
      <c r="I143" s="39">
        <f t="shared" ref="I143:I148" si="60">H143/E143</f>
        <v>0</v>
      </c>
      <c r="J143" s="64"/>
      <c r="K143" s="40">
        <f t="shared" ref="K143:K148" si="61">E143-H143</f>
        <v>365</v>
      </c>
      <c r="L143" s="39">
        <f t="shared" ref="L143:L148" si="62">K143/E143</f>
        <v>1</v>
      </c>
    </row>
    <row r="144" spans="1:12" ht="12.75" customHeight="1">
      <c r="A144" s="32" t="s">
        <v>564</v>
      </c>
      <c r="B144" s="32" t="s">
        <v>575</v>
      </c>
      <c r="C144" s="32" t="s">
        <v>576</v>
      </c>
      <c r="D144" s="56"/>
      <c r="E144" s="167">
        <v>365</v>
      </c>
      <c r="F144" s="5"/>
      <c r="G144" s="38"/>
      <c r="H144" s="38"/>
      <c r="I144" s="39">
        <f t="shared" si="60"/>
        <v>0</v>
      </c>
      <c r="J144" s="64"/>
      <c r="K144" s="40">
        <f t="shared" si="61"/>
        <v>365</v>
      </c>
      <c r="L144" s="39">
        <f t="shared" si="62"/>
        <v>1</v>
      </c>
    </row>
    <row r="145" spans="1:12" ht="12.75" customHeight="1">
      <c r="A145" s="32" t="s">
        <v>564</v>
      </c>
      <c r="B145" s="32" t="s">
        <v>581</v>
      </c>
      <c r="C145" s="32" t="s">
        <v>582</v>
      </c>
      <c r="D145" s="56"/>
      <c r="E145" s="167">
        <v>365</v>
      </c>
      <c r="F145" s="5"/>
      <c r="G145" s="38"/>
      <c r="H145" s="38"/>
      <c r="I145" s="39">
        <f t="shared" si="60"/>
        <v>0</v>
      </c>
      <c r="J145" s="64"/>
      <c r="K145" s="40">
        <f t="shared" si="61"/>
        <v>365</v>
      </c>
      <c r="L145" s="39">
        <f t="shared" si="62"/>
        <v>1</v>
      </c>
    </row>
    <row r="146" spans="1:12" ht="12.75" customHeight="1">
      <c r="A146" s="32" t="s">
        <v>564</v>
      </c>
      <c r="B146" s="32" t="s">
        <v>585</v>
      </c>
      <c r="C146" s="32" t="s">
        <v>586</v>
      </c>
      <c r="D146" s="56"/>
      <c r="E146" s="167">
        <v>365</v>
      </c>
      <c r="F146" s="5"/>
      <c r="G146" s="38"/>
      <c r="H146" s="38"/>
      <c r="I146" s="39">
        <f t="shared" si="60"/>
        <v>0</v>
      </c>
      <c r="J146" s="64"/>
      <c r="K146" s="40">
        <f t="shared" si="61"/>
        <v>365</v>
      </c>
      <c r="L146" s="39">
        <f t="shared" si="62"/>
        <v>1</v>
      </c>
    </row>
    <row r="147" spans="1:12" ht="12.75" customHeight="1">
      <c r="A147" s="32" t="s">
        <v>564</v>
      </c>
      <c r="B147" s="32" t="s">
        <v>587</v>
      </c>
      <c r="C147" s="32" t="s">
        <v>588</v>
      </c>
      <c r="D147" s="56"/>
      <c r="E147" s="167">
        <v>365</v>
      </c>
      <c r="F147" s="5"/>
      <c r="G147" s="38"/>
      <c r="H147" s="38"/>
      <c r="I147" s="39">
        <f t="shared" si="60"/>
        <v>0</v>
      </c>
      <c r="J147" s="64"/>
      <c r="K147" s="40">
        <f t="shared" si="61"/>
        <v>365</v>
      </c>
      <c r="L147" s="39">
        <f t="shared" si="62"/>
        <v>1</v>
      </c>
    </row>
    <row r="148" spans="1:12" ht="12.75" customHeight="1">
      <c r="A148" s="35" t="s">
        <v>564</v>
      </c>
      <c r="B148" s="35" t="s">
        <v>595</v>
      </c>
      <c r="C148" s="35" t="s">
        <v>596</v>
      </c>
      <c r="D148" s="137"/>
      <c r="E148" s="171">
        <v>365</v>
      </c>
      <c r="F148" s="65"/>
      <c r="G148" s="41"/>
      <c r="H148" s="41"/>
      <c r="I148" s="42">
        <f t="shared" si="60"/>
        <v>0</v>
      </c>
      <c r="J148" s="66"/>
      <c r="K148" s="43">
        <f t="shared" si="61"/>
        <v>365</v>
      </c>
      <c r="L148" s="42">
        <f t="shared" si="62"/>
        <v>1</v>
      </c>
    </row>
    <row r="149" spans="1:12" ht="12.75" customHeight="1">
      <c r="A149" s="56"/>
      <c r="B149" s="62">
        <f>COUNTA(B143:B148)</f>
        <v>6</v>
      </c>
      <c r="C149" s="56"/>
      <c r="E149" s="166">
        <f>SUM(E143:E148)</f>
        <v>2190</v>
      </c>
      <c r="F149" s="44"/>
      <c r="G149" s="62">
        <f>COUNTA(G143:G148)</f>
        <v>0</v>
      </c>
      <c r="H149" s="37">
        <f>SUM(H143:H148)</f>
        <v>0</v>
      </c>
      <c r="I149" s="45">
        <f>H149/E149</f>
        <v>0</v>
      </c>
      <c r="J149" s="142"/>
      <c r="K149" s="54">
        <f>E149-H149</f>
        <v>2190</v>
      </c>
      <c r="L149" s="45">
        <f>K149/E149</f>
        <v>1</v>
      </c>
    </row>
    <row r="150" spans="1:12" ht="12.75" customHeight="1">
      <c r="A150" s="56"/>
      <c r="B150" s="62"/>
      <c r="C150" s="56"/>
      <c r="E150" s="166"/>
      <c r="F150" s="44"/>
      <c r="G150" s="62"/>
      <c r="H150" s="37"/>
      <c r="I150" s="45"/>
      <c r="J150" s="142"/>
      <c r="K150" s="54"/>
      <c r="L150" s="45"/>
    </row>
    <row r="151" spans="1:12" ht="12.75" customHeight="1">
      <c r="A151" s="32" t="s">
        <v>597</v>
      </c>
      <c r="B151" s="32" t="s">
        <v>598</v>
      </c>
      <c r="C151" s="32" t="s">
        <v>599</v>
      </c>
      <c r="D151" s="56"/>
      <c r="E151" s="167">
        <v>365</v>
      </c>
      <c r="F151" s="5"/>
      <c r="G151" s="13" t="s">
        <v>30</v>
      </c>
      <c r="H151" s="38">
        <v>5</v>
      </c>
      <c r="I151" s="39">
        <f t="shared" ref="I151:I163" si="63">H151/E151</f>
        <v>1.3698630136986301E-2</v>
      </c>
      <c r="J151" s="64"/>
      <c r="K151" s="40">
        <f t="shared" ref="K151:K163" si="64">E151-H151</f>
        <v>360</v>
      </c>
      <c r="L151" s="39">
        <f t="shared" ref="L151:L163" si="65">K151/E151</f>
        <v>0.98630136986301364</v>
      </c>
    </row>
    <row r="152" spans="1:12" ht="12.75" customHeight="1">
      <c r="A152" s="32" t="s">
        <v>597</v>
      </c>
      <c r="B152" s="32" t="s">
        <v>600</v>
      </c>
      <c r="C152" s="32" t="s">
        <v>601</v>
      </c>
      <c r="D152" s="56"/>
      <c r="E152" s="167">
        <v>365</v>
      </c>
      <c r="F152" s="5"/>
      <c r="G152" s="38"/>
      <c r="H152" s="38"/>
      <c r="I152" s="39">
        <f t="shared" si="63"/>
        <v>0</v>
      </c>
      <c r="J152" s="64"/>
      <c r="K152" s="40">
        <f t="shared" si="64"/>
        <v>365</v>
      </c>
      <c r="L152" s="39">
        <f t="shared" si="65"/>
        <v>1</v>
      </c>
    </row>
    <row r="153" spans="1:12" ht="12.75" customHeight="1">
      <c r="A153" s="32" t="s">
        <v>597</v>
      </c>
      <c r="B153" s="32" t="s">
        <v>602</v>
      </c>
      <c r="C153" s="32" t="s">
        <v>603</v>
      </c>
      <c r="D153" s="56"/>
      <c r="E153" s="167">
        <v>365</v>
      </c>
      <c r="F153" s="5"/>
      <c r="G153" s="38"/>
      <c r="H153" s="38"/>
      <c r="I153" s="39">
        <f t="shared" si="63"/>
        <v>0</v>
      </c>
      <c r="J153" s="64"/>
      <c r="K153" s="40">
        <f t="shared" si="64"/>
        <v>365</v>
      </c>
      <c r="L153" s="39">
        <f t="shared" si="65"/>
        <v>1</v>
      </c>
    </row>
    <row r="154" spans="1:12" ht="12.75" customHeight="1">
      <c r="A154" s="32" t="s">
        <v>597</v>
      </c>
      <c r="B154" s="32" t="s">
        <v>604</v>
      </c>
      <c r="C154" s="32" t="s">
        <v>605</v>
      </c>
      <c r="D154" s="56"/>
      <c r="E154" s="167">
        <v>365</v>
      </c>
      <c r="F154" s="5"/>
      <c r="G154" s="38"/>
      <c r="H154" s="38"/>
      <c r="I154" s="39">
        <f t="shared" si="63"/>
        <v>0</v>
      </c>
      <c r="J154" s="64"/>
      <c r="K154" s="40">
        <f t="shared" si="64"/>
        <v>365</v>
      </c>
      <c r="L154" s="39">
        <f t="shared" si="65"/>
        <v>1</v>
      </c>
    </row>
    <row r="155" spans="1:12" ht="12.75" customHeight="1">
      <c r="A155" s="32" t="s">
        <v>597</v>
      </c>
      <c r="B155" s="32" t="s">
        <v>606</v>
      </c>
      <c r="C155" s="32" t="s">
        <v>607</v>
      </c>
      <c r="D155" s="56"/>
      <c r="E155" s="167">
        <v>365</v>
      </c>
      <c r="F155" s="5"/>
      <c r="G155" s="13" t="s">
        <v>30</v>
      </c>
      <c r="H155" s="38">
        <v>15</v>
      </c>
      <c r="I155" s="39">
        <f t="shared" si="63"/>
        <v>4.1095890410958902E-2</v>
      </c>
      <c r="J155" s="64"/>
      <c r="K155" s="40">
        <f t="shared" si="64"/>
        <v>350</v>
      </c>
      <c r="L155" s="39">
        <f t="shared" si="65"/>
        <v>0.95890410958904104</v>
      </c>
    </row>
    <row r="156" spans="1:12" ht="12.75" customHeight="1">
      <c r="A156" s="32" t="s">
        <v>597</v>
      </c>
      <c r="B156" s="32" t="s">
        <v>612</v>
      </c>
      <c r="C156" s="32" t="s">
        <v>613</v>
      </c>
      <c r="D156" s="56"/>
      <c r="E156" s="167">
        <v>365</v>
      </c>
      <c r="F156" s="5"/>
      <c r="G156" s="38"/>
      <c r="H156" s="38"/>
      <c r="I156" s="39">
        <f t="shared" si="63"/>
        <v>0</v>
      </c>
      <c r="J156" s="64"/>
      <c r="K156" s="40">
        <f t="shared" si="64"/>
        <v>365</v>
      </c>
      <c r="L156" s="39">
        <f t="shared" si="65"/>
        <v>1</v>
      </c>
    </row>
    <row r="157" spans="1:12" ht="12.75" customHeight="1">
      <c r="A157" s="32" t="s">
        <v>597</v>
      </c>
      <c r="B157" s="32" t="s">
        <v>614</v>
      </c>
      <c r="C157" s="32" t="s">
        <v>615</v>
      </c>
      <c r="D157" s="56"/>
      <c r="E157" s="167">
        <v>365</v>
      </c>
      <c r="F157" s="5"/>
      <c r="G157" s="38"/>
      <c r="H157" s="38"/>
      <c r="I157" s="39">
        <f t="shared" si="63"/>
        <v>0</v>
      </c>
      <c r="J157" s="64"/>
      <c r="K157" s="40">
        <f t="shared" si="64"/>
        <v>365</v>
      </c>
      <c r="L157" s="39">
        <f t="shared" si="65"/>
        <v>1</v>
      </c>
    </row>
    <row r="158" spans="1:12" ht="12.75" customHeight="1">
      <c r="A158" s="32" t="s">
        <v>597</v>
      </c>
      <c r="B158" s="32" t="s">
        <v>616</v>
      </c>
      <c r="C158" s="32" t="s">
        <v>617</v>
      </c>
      <c r="D158" s="56"/>
      <c r="E158" s="167">
        <v>365</v>
      </c>
      <c r="F158" s="5"/>
      <c r="G158" s="38"/>
      <c r="H158" s="38"/>
      <c r="I158" s="39">
        <f t="shared" si="63"/>
        <v>0</v>
      </c>
      <c r="J158" s="64"/>
      <c r="K158" s="40">
        <f t="shared" si="64"/>
        <v>365</v>
      </c>
      <c r="L158" s="39">
        <f t="shared" si="65"/>
        <v>1</v>
      </c>
    </row>
    <row r="159" spans="1:12" ht="12.75" customHeight="1">
      <c r="A159" s="32" t="s">
        <v>597</v>
      </c>
      <c r="B159" s="32" t="s">
        <v>624</v>
      </c>
      <c r="C159" s="32" t="s">
        <v>625</v>
      </c>
      <c r="D159" s="56"/>
      <c r="E159" s="167">
        <v>365</v>
      </c>
      <c r="F159" s="5"/>
      <c r="G159" s="38"/>
      <c r="H159" s="38"/>
      <c r="I159" s="39">
        <f t="shared" si="63"/>
        <v>0</v>
      </c>
      <c r="J159" s="64"/>
      <c r="K159" s="40">
        <f t="shared" si="64"/>
        <v>365</v>
      </c>
      <c r="L159" s="39">
        <f t="shared" si="65"/>
        <v>1</v>
      </c>
    </row>
    <row r="160" spans="1:12" ht="12.75" customHeight="1">
      <c r="A160" s="32" t="s">
        <v>597</v>
      </c>
      <c r="B160" s="32" t="s">
        <v>626</v>
      </c>
      <c r="C160" s="32" t="s">
        <v>627</v>
      </c>
      <c r="D160" s="56"/>
      <c r="E160" s="167">
        <v>365</v>
      </c>
      <c r="F160" s="5"/>
      <c r="G160" s="38"/>
      <c r="H160" s="38"/>
      <c r="I160" s="39">
        <f t="shared" si="63"/>
        <v>0</v>
      </c>
      <c r="J160" s="64"/>
      <c r="K160" s="40">
        <f t="shared" si="64"/>
        <v>365</v>
      </c>
      <c r="L160" s="39">
        <f t="shared" si="65"/>
        <v>1</v>
      </c>
    </row>
    <row r="161" spans="1:12" ht="12.75" customHeight="1">
      <c r="A161" s="32" t="s">
        <v>597</v>
      </c>
      <c r="B161" s="32" t="s">
        <v>628</v>
      </c>
      <c r="C161" s="32" t="s">
        <v>629</v>
      </c>
      <c r="D161" s="56"/>
      <c r="E161" s="167">
        <v>365</v>
      </c>
      <c r="F161" s="5"/>
      <c r="G161" s="38"/>
      <c r="H161" s="38"/>
      <c r="I161" s="39">
        <f t="shared" si="63"/>
        <v>0</v>
      </c>
      <c r="J161" s="64"/>
      <c r="K161" s="40">
        <f t="shared" si="64"/>
        <v>365</v>
      </c>
      <c r="L161" s="39">
        <f t="shared" si="65"/>
        <v>1</v>
      </c>
    </row>
    <row r="162" spans="1:12" ht="12.75" customHeight="1">
      <c r="A162" s="32" t="s">
        <v>597</v>
      </c>
      <c r="B162" s="32" t="s">
        <v>632</v>
      </c>
      <c r="C162" s="32" t="s">
        <v>633</v>
      </c>
      <c r="D162" s="56"/>
      <c r="E162" s="167">
        <v>365</v>
      </c>
      <c r="F162" s="5"/>
      <c r="G162" s="38"/>
      <c r="H162" s="38"/>
      <c r="I162" s="39">
        <f t="shared" si="63"/>
        <v>0</v>
      </c>
      <c r="J162" s="64"/>
      <c r="K162" s="40">
        <f t="shared" si="64"/>
        <v>365</v>
      </c>
      <c r="L162" s="39">
        <f t="shared" si="65"/>
        <v>1</v>
      </c>
    </row>
    <row r="163" spans="1:12" ht="12.75" customHeight="1">
      <c r="A163" s="35" t="s">
        <v>597</v>
      </c>
      <c r="B163" s="35" t="s">
        <v>634</v>
      </c>
      <c r="C163" s="35" t="s">
        <v>635</v>
      </c>
      <c r="D163" s="137"/>
      <c r="E163" s="171">
        <v>365</v>
      </c>
      <c r="F163" s="65"/>
      <c r="G163" s="41"/>
      <c r="H163" s="41"/>
      <c r="I163" s="42">
        <f t="shared" si="63"/>
        <v>0</v>
      </c>
      <c r="J163" s="66"/>
      <c r="K163" s="43">
        <f t="shared" si="64"/>
        <v>365</v>
      </c>
      <c r="L163" s="42">
        <f t="shared" si="65"/>
        <v>1</v>
      </c>
    </row>
    <row r="164" spans="1:12" ht="12.75" customHeight="1">
      <c r="A164" s="56"/>
      <c r="B164" s="62">
        <f>COUNTA(B151:B163)</f>
        <v>13</v>
      </c>
      <c r="C164" s="56"/>
      <c r="E164" s="166">
        <f>SUM(E151:E163)</f>
        <v>4745</v>
      </c>
      <c r="F164" s="44"/>
      <c r="G164" s="62">
        <f>COUNTA(G151:G163)</f>
        <v>2</v>
      </c>
      <c r="H164" s="37">
        <f>SUM(H151:H163)</f>
        <v>20</v>
      </c>
      <c r="I164" s="45">
        <f>H164/E164</f>
        <v>4.2149631190727078E-3</v>
      </c>
      <c r="J164" s="142"/>
      <c r="K164" s="54">
        <f>E164-H164</f>
        <v>4725</v>
      </c>
      <c r="L164" s="45">
        <f>K164/E164</f>
        <v>0.99578503688092734</v>
      </c>
    </row>
    <row r="165" spans="1:12" ht="12.75" customHeight="1">
      <c r="A165" s="56"/>
      <c r="B165" s="62"/>
      <c r="C165" s="56"/>
      <c r="E165" s="166"/>
      <c r="F165" s="44"/>
      <c r="G165" s="62"/>
      <c r="H165" s="37"/>
      <c r="I165" s="45"/>
      <c r="J165" s="142"/>
      <c r="K165" s="54"/>
      <c r="L165" s="45"/>
    </row>
    <row r="166" spans="1:12" ht="12.75" customHeight="1">
      <c r="A166" s="35" t="s">
        <v>636</v>
      </c>
      <c r="B166" s="35" t="s">
        <v>637</v>
      </c>
      <c r="C166" s="35" t="s">
        <v>638</v>
      </c>
      <c r="D166" s="137"/>
      <c r="E166" s="171">
        <v>365</v>
      </c>
      <c r="F166" s="65"/>
      <c r="G166" s="67" t="s">
        <v>30</v>
      </c>
      <c r="H166" s="41">
        <v>21</v>
      </c>
      <c r="I166" s="42">
        <f t="shared" ref="I166" si="66">H166/E166</f>
        <v>5.7534246575342465E-2</v>
      </c>
      <c r="J166" s="66"/>
      <c r="K166" s="43">
        <f t="shared" ref="K166" si="67">E166-H166</f>
        <v>344</v>
      </c>
      <c r="L166" s="42">
        <f t="shared" ref="L166" si="68">K166/E166</f>
        <v>0.94246575342465755</v>
      </c>
    </row>
    <row r="167" spans="1:12" ht="12.75" customHeight="1">
      <c r="A167" s="56"/>
      <c r="B167" s="62">
        <f>COUNTA(B166:B166)</f>
        <v>1</v>
      </c>
      <c r="C167" s="56"/>
      <c r="E167" s="166">
        <f>SUM(E166:E166)</f>
        <v>365</v>
      </c>
      <c r="F167" s="44"/>
      <c r="G167" s="62">
        <f>COUNTA(G166:G166)</f>
        <v>1</v>
      </c>
      <c r="H167" s="37">
        <f>SUM(H166:H166)</f>
        <v>21</v>
      </c>
      <c r="I167" s="45">
        <f>H167/E167</f>
        <v>5.7534246575342465E-2</v>
      </c>
      <c r="J167" s="142"/>
      <c r="K167" s="54">
        <f>E167-H167</f>
        <v>344</v>
      </c>
      <c r="L167" s="45">
        <f>K167/E167</f>
        <v>0.94246575342465755</v>
      </c>
    </row>
    <row r="168" spans="1:12" ht="12.75" customHeight="1">
      <c r="A168" s="56"/>
      <c r="B168" s="62"/>
      <c r="C168" s="56"/>
      <c r="E168" s="166"/>
      <c r="F168" s="44"/>
      <c r="G168" s="62"/>
      <c r="H168" s="37"/>
      <c r="I168" s="45"/>
      <c r="J168" s="142"/>
      <c r="K168" s="54"/>
      <c r="L168" s="45"/>
    </row>
    <row r="169" spans="1:12" ht="12.75" customHeight="1">
      <c r="A169" s="32" t="s">
        <v>641</v>
      </c>
      <c r="B169" s="32" t="s">
        <v>642</v>
      </c>
      <c r="C169" s="32" t="s">
        <v>643</v>
      </c>
      <c r="D169" s="56"/>
      <c r="E169" s="167">
        <v>365</v>
      </c>
      <c r="F169" s="5"/>
      <c r="G169" s="13" t="s">
        <v>30</v>
      </c>
      <c r="H169" s="30">
        <v>18</v>
      </c>
      <c r="I169" s="39">
        <f t="shared" ref="I169:I178" si="69">H169/E169</f>
        <v>4.9315068493150684E-2</v>
      </c>
      <c r="J169" s="64"/>
      <c r="K169" s="40">
        <f t="shared" ref="K169:K178" si="70">E169-H169</f>
        <v>347</v>
      </c>
      <c r="L169" s="39">
        <f t="shared" ref="L169:L178" si="71">K169/E169</f>
        <v>0.9506849315068493</v>
      </c>
    </row>
    <row r="170" spans="1:12" ht="12.75" customHeight="1">
      <c r="A170" s="32" t="s">
        <v>641</v>
      </c>
      <c r="B170" s="32" t="s">
        <v>644</v>
      </c>
      <c r="C170" s="32" t="s">
        <v>645</v>
      </c>
      <c r="D170" s="56"/>
      <c r="E170" s="167">
        <v>365</v>
      </c>
      <c r="F170" s="5"/>
      <c r="G170" s="38"/>
      <c r="H170" s="38"/>
      <c r="I170" s="39">
        <f t="shared" si="69"/>
        <v>0</v>
      </c>
      <c r="J170" s="64"/>
      <c r="K170" s="40">
        <f t="shared" si="70"/>
        <v>365</v>
      </c>
      <c r="L170" s="39">
        <f t="shared" si="71"/>
        <v>1</v>
      </c>
    </row>
    <row r="171" spans="1:12" ht="12.75" customHeight="1">
      <c r="A171" s="32" t="s">
        <v>641</v>
      </c>
      <c r="B171" s="32" t="s">
        <v>646</v>
      </c>
      <c r="C171" s="32" t="s">
        <v>647</v>
      </c>
      <c r="D171" s="56"/>
      <c r="E171" s="167">
        <v>365</v>
      </c>
      <c r="F171" s="5"/>
      <c r="G171" s="38"/>
      <c r="H171" s="38"/>
      <c r="I171" s="39">
        <f t="shared" si="69"/>
        <v>0</v>
      </c>
      <c r="J171" s="64"/>
      <c r="K171" s="40">
        <f t="shared" si="70"/>
        <v>365</v>
      </c>
      <c r="L171" s="39">
        <f t="shared" si="71"/>
        <v>1</v>
      </c>
    </row>
    <row r="172" spans="1:12" ht="12.75" customHeight="1">
      <c r="A172" s="32" t="s">
        <v>641</v>
      </c>
      <c r="B172" s="32" t="s">
        <v>650</v>
      </c>
      <c r="C172" s="32" t="s">
        <v>651</v>
      </c>
      <c r="D172" s="56"/>
      <c r="E172" s="167">
        <v>365</v>
      </c>
      <c r="F172" s="5"/>
      <c r="G172" s="13" t="s">
        <v>30</v>
      </c>
      <c r="H172" s="30">
        <v>21</v>
      </c>
      <c r="I172" s="39">
        <f t="shared" si="69"/>
        <v>5.7534246575342465E-2</v>
      </c>
      <c r="J172" s="64"/>
      <c r="K172" s="40">
        <f t="shared" si="70"/>
        <v>344</v>
      </c>
      <c r="L172" s="39">
        <f t="shared" si="71"/>
        <v>0.94246575342465755</v>
      </c>
    </row>
    <row r="173" spans="1:12" ht="12.75" customHeight="1">
      <c r="A173" s="32" t="s">
        <v>641</v>
      </c>
      <c r="B173" s="32" t="s">
        <v>652</v>
      </c>
      <c r="C173" s="32" t="s">
        <v>653</v>
      </c>
      <c r="D173" s="56"/>
      <c r="E173" s="167">
        <v>365</v>
      </c>
      <c r="F173" s="5"/>
      <c r="G173" s="38"/>
      <c r="H173" s="38"/>
      <c r="I173" s="39">
        <f t="shared" si="69"/>
        <v>0</v>
      </c>
      <c r="J173" s="64"/>
      <c r="K173" s="40">
        <f t="shared" si="70"/>
        <v>365</v>
      </c>
      <c r="L173" s="39">
        <f t="shared" si="71"/>
        <v>1</v>
      </c>
    </row>
    <row r="174" spans="1:12" ht="12.75" customHeight="1">
      <c r="A174" s="32" t="s">
        <v>641</v>
      </c>
      <c r="B174" s="32" t="s">
        <v>654</v>
      </c>
      <c r="C174" s="32" t="s">
        <v>655</v>
      </c>
      <c r="D174" s="169"/>
      <c r="E174" s="167">
        <v>365</v>
      </c>
      <c r="F174" s="5"/>
      <c r="G174" s="38"/>
      <c r="H174" s="38"/>
      <c r="I174" s="39">
        <f t="shared" si="69"/>
        <v>0</v>
      </c>
      <c r="J174" s="64"/>
      <c r="K174" s="40">
        <f t="shared" si="70"/>
        <v>365</v>
      </c>
      <c r="L174" s="39">
        <f t="shared" si="71"/>
        <v>1</v>
      </c>
    </row>
    <row r="175" spans="1:12" ht="12.75" customHeight="1">
      <c r="A175" s="32" t="s">
        <v>641</v>
      </c>
      <c r="B175" s="32" t="s">
        <v>656</v>
      </c>
      <c r="C175" s="32" t="s">
        <v>657</v>
      </c>
      <c r="D175" s="169"/>
      <c r="E175" s="167">
        <v>365</v>
      </c>
      <c r="F175" s="5"/>
      <c r="G175" s="38"/>
      <c r="H175" s="38"/>
      <c r="I175" s="39">
        <f t="shared" si="69"/>
        <v>0</v>
      </c>
      <c r="J175" s="64"/>
      <c r="K175" s="40">
        <f t="shared" si="70"/>
        <v>365</v>
      </c>
      <c r="L175" s="39">
        <f t="shared" si="71"/>
        <v>1</v>
      </c>
    </row>
    <row r="176" spans="1:12" ht="12.75" customHeight="1">
      <c r="A176" s="32" t="s">
        <v>641</v>
      </c>
      <c r="B176" s="32" t="s">
        <v>658</v>
      </c>
      <c r="C176" s="32" t="s">
        <v>659</v>
      </c>
      <c r="D176" s="169"/>
      <c r="E176" s="167">
        <v>365</v>
      </c>
      <c r="F176" s="5"/>
      <c r="G176" s="38"/>
      <c r="H176" s="38"/>
      <c r="I176" s="39">
        <f t="shared" si="69"/>
        <v>0</v>
      </c>
      <c r="J176" s="64"/>
      <c r="K176" s="40">
        <f t="shared" si="70"/>
        <v>365</v>
      </c>
      <c r="L176" s="39">
        <f t="shared" si="71"/>
        <v>1</v>
      </c>
    </row>
    <row r="177" spans="1:12" ht="12.75" customHeight="1">
      <c r="A177" s="32" t="s">
        <v>641</v>
      </c>
      <c r="B177" s="32" t="s">
        <v>660</v>
      </c>
      <c r="C177" s="32" t="s">
        <v>661</v>
      </c>
      <c r="D177" s="169"/>
      <c r="E177" s="167">
        <v>365</v>
      </c>
      <c r="F177" s="5"/>
      <c r="G177" s="13" t="s">
        <v>30</v>
      </c>
      <c r="H177" s="38">
        <v>33</v>
      </c>
      <c r="I177" s="39">
        <f t="shared" si="69"/>
        <v>9.0410958904109592E-2</v>
      </c>
      <c r="J177" s="64"/>
      <c r="K177" s="40">
        <f t="shared" si="70"/>
        <v>332</v>
      </c>
      <c r="L177" s="39">
        <f t="shared" si="71"/>
        <v>0.90958904109589045</v>
      </c>
    </row>
    <row r="178" spans="1:12" ht="12.75" customHeight="1">
      <c r="A178" s="35" t="s">
        <v>641</v>
      </c>
      <c r="B178" s="35" t="s">
        <v>662</v>
      </c>
      <c r="C178" s="35" t="s">
        <v>663</v>
      </c>
      <c r="D178" s="137"/>
      <c r="E178" s="171">
        <v>365</v>
      </c>
      <c r="F178" s="65"/>
      <c r="G178" s="41"/>
      <c r="H178" s="41"/>
      <c r="I178" s="42">
        <f t="shared" si="69"/>
        <v>0</v>
      </c>
      <c r="J178" s="66"/>
      <c r="K178" s="43">
        <f t="shared" si="70"/>
        <v>365</v>
      </c>
      <c r="L178" s="42">
        <f t="shared" si="71"/>
        <v>1</v>
      </c>
    </row>
    <row r="179" spans="1:12" ht="12.75" customHeight="1">
      <c r="A179" s="56"/>
      <c r="B179" s="62">
        <f>COUNTA(B169:B178)</f>
        <v>10</v>
      </c>
      <c r="C179" s="56"/>
      <c r="E179" s="166">
        <f>SUM(E169:E178)</f>
        <v>3650</v>
      </c>
      <c r="F179" s="44"/>
      <c r="G179" s="62">
        <f>COUNTA(G169:G178)</f>
        <v>3</v>
      </c>
      <c r="H179" s="37">
        <f>SUM(H169:H178)</f>
        <v>72</v>
      </c>
      <c r="I179" s="45">
        <f>H179/E179</f>
        <v>1.9726027397260273E-2</v>
      </c>
      <c r="J179" s="142"/>
      <c r="K179" s="54">
        <f>E179-H179</f>
        <v>3578</v>
      </c>
      <c r="L179" s="45">
        <f>K179/E179</f>
        <v>0.98027397260273974</v>
      </c>
    </row>
    <row r="180" spans="1:12" ht="12.75" customHeight="1">
      <c r="A180" s="56"/>
      <c r="B180" s="62"/>
      <c r="C180" s="56"/>
      <c r="E180" s="166"/>
      <c r="F180" s="44"/>
      <c r="G180" s="62"/>
      <c r="H180" s="37"/>
      <c r="I180" s="45"/>
      <c r="J180" s="142"/>
      <c r="K180" s="54"/>
      <c r="L180" s="45"/>
    </row>
    <row r="181" spans="1:12" ht="12.75" customHeight="1">
      <c r="A181" s="32" t="s">
        <v>664</v>
      </c>
      <c r="B181" s="32" t="s">
        <v>667</v>
      </c>
      <c r="C181" s="32" t="s">
        <v>668</v>
      </c>
      <c r="D181" s="56"/>
      <c r="E181" s="167">
        <v>365</v>
      </c>
      <c r="F181" s="5"/>
      <c r="G181" s="38"/>
      <c r="H181" s="38"/>
      <c r="I181" s="39">
        <f t="shared" ref="I181:I189" si="72">H181/E181</f>
        <v>0</v>
      </c>
      <c r="J181" s="64"/>
      <c r="K181" s="40">
        <f t="shared" ref="K181:K189" si="73">E181-H181</f>
        <v>365</v>
      </c>
      <c r="L181" s="39">
        <f t="shared" ref="L181:L189" si="74">K181/E181</f>
        <v>1</v>
      </c>
    </row>
    <row r="182" spans="1:12" ht="12.75" customHeight="1">
      <c r="A182" s="32" t="s">
        <v>664</v>
      </c>
      <c r="B182" s="32" t="s">
        <v>671</v>
      </c>
      <c r="C182" s="32" t="s">
        <v>672</v>
      </c>
      <c r="D182" s="56"/>
      <c r="E182" s="167">
        <v>365</v>
      </c>
      <c r="F182" s="5"/>
      <c r="G182" s="38"/>
      <c r="H182" s="38"/>
      <c r="I182" s="39">
        <f t="shared" si="72"/>
        <v>0</v>
      </c>
      <c r="J182" s="64"/>
      <c r="K182" s="40">
        <f t="shared" si="73"/>
        <v>365</v>
      </c>
      <c r="L182" s="39">
        <f t="shared" si="74"/>
        <v>1</v>
      </c>
    </row>
    <row r="183" spans="1:12" ht="12.75" customHeight="1">
      <c r="A183" s="32" t="s">
        <v>664</v>
      </c>
      <c r="B183" s="32" t="s">
        <v>681</v>
      </c>
      <c r="C183" s="32" t="s">
        <v>682</v>
      </c>
      <c r="D183" s="56"/>
      <c r="E183" s="167">
        <v>365</v>
      </c>
      <c r="F183" s="5"/>
      <c r="G183" s="38"/>
      <c r="H183" s="38"/>
      <c r="I183" s="39">
        <f t="shared" si="72"/>
        <v>0</v>
      </c>
      <c r="J183" s="64"/>
      <c r="K183" s="40">
        <f t="shared" si="73"/>
        <v>365</v>
      </c>
      <c r="L183" s="39">
        <f t="shared" si="74"/>
        <v>1</v>
      </c>
    </row>
    <row r="184" spans="1:12" ht="12.75" customHeight="1">
      <c r="A184" s="32" t="s">
        <v>664</v>
      </c>
      <c r="B184" s="32" t="s">
        <v>683</v>
      </c>
      <c r="C184" s="32" t="s">
        <v>684</v>
      </c>
      <c r="D184" s="56"/>
      <c r="E184" s="167">
        <v>365</v>
      </c>
      <c r="F184" s="5"/>
      <c r="G184" s="38"/>
      <c r="H184" s="38"/>
      <c r="I184" s="39">
        <f t="shared" si="72"/>
        <v>0</v>
      </c>
      <c r="J184" s="64"/>
      <c r="K184" s="40">
        <f t="shared" si="73"/>
        <v>365</v>
      </c>
      <c r="L184" s="39">
        <f t="shared" si="74"/>
        <v>1</v>
      </c>
    </row>
    <row r="185" spans="1:12" ht="12.75" customHeight="1">
      <c r="A185" s="32" t="s">
        <v>664</v>
      </c>
      <c r="B185" s="32" t="s">
        <v>689</v>
      </c>
      <c r="C185" s="32" t="s">
        <v>690</v>
      </c>
      <c r="D185" s="56"/>
      <c r="E185" s="167">
        <v>365</v>
      </c>
      <c r="F185" s="5"/>
      <c r="G185" s="38"/>
      <c r="H185" s="38"/>
      <c r="I185" s="39">
        <f t="shared" si="72"/>
        <v>0</v>
      </c>
      <c r="J185" s="64"/>
      <c r="K185" s="40">
        <f t="shared" si="73"/>
        <v>365</v>
      </c>
      <c r="L185" s="39">
        <f t="shared" si="74"/>
        <v>1</v>
      </c>
    </row>
    <row r="186" spans="1:12" ht="12.75" customHeight="1">
      <c r="A186" s="32" t="s">
        <v>664</v>
      </c>
      <c r="B186" s="32" t="s">
        <v>691</v>
      </c>
      <c r="C186" s="32" t="s">
        <v>692</v>
      </c>
      <c r="D186" s="56"/>
      <c r="E186" s="167">
        <v>365</v>
      </c>
      <c r="F186" s="5"/>
      <c r="G186" s="38"/>
      <c r="H186" s="38"/>
      <c r="I186" s="39">
        <f t="shared" si="72"/>
        <v>0</v>
      </c>
      <c r="J186" s="64"/>
      <c r="K186" s="40">
        <f t="shared" si="73"/>
        <v>365</v>
      </c>
      <c r="L186" s="39">
        <f t="shared" si="74"/>
        <v>1</v>
      </c>
    </row>
    <row r="187" spans="1:12" ht="12.75" customHeight="1">
      <c r="A187" s="32" t="s">
        <v>664</v>
      </c>
      <c r="B187" s="32" t="s">
        <v>693</v>
      </c>
      <c r="C187" s="32" t="s">
        <v>694</v>
      </c>
      <c r="D187" s="56"/>
      <c r="E187" s="167">
        <v>365</v>
      </c>
      <c r="F187" s="5"/>
      <c r="G187" s="13" t="s">
        <v>30</v>
      </c>
      <c r="H187" s="38">
        <v>55</v>
      </c>
      <c r="I187" s="39">
        <f t="shared" si="72"/>
        <v>0.15068493150684931</v>
      </c>
      <c r="J187" s="64"/>
      <c r="K187" s="40">
        <f t="shared" si="73"/>
        <v>310</v>
      </c>
      <c r="L187" s="39">
        <f t="shared" si="74"/>
        <v>0.84931506849315064</v>
      </c>
    </row>
    <row r="188" spans="1:12" ht="12.75" customHeight="1">
      <c r="A188" s="32" t="s">
        <v>664</v>
      </c>
      <c r="B188" s="32" t="s">
        <v>699</v>
      </c>
      <c r="C188" s="32" t="s">
        <v>700</v>
      </c>
      <c r="D188" s="56"/>
      <c r="E188" s="167">
        <v>365</v>
      </c>
      <c r="F188" s="5"/>
      <c r="G188" s="38"/>
      <c r="H188" s="38"/>
      <c r="I188" s="39">
        <f t="shared" si="72"/>
        <v>0</v>
      </c>
      <c r="J188" s="64"/>
      <c r="K188" s="40">
        <f t="shared" si="73"/>
        <v>365</v>
      </c>
      <c r="L188" s="39">
        <f t="shared" si="74"/>
        <v>1</v>
      </c>
    </row>
    <row r="189" spans="1:12" ht="12.75" customHeight="1">
      <c r="A189" s="35" t="s">
        <v>664</v>
      </c>
      <c r="B189" s="35" t="s">
        <v>701</v>
      </c>
      <c r="C189" s="35" t="s">
        <v>702</v>
      </c>
      <c r="D189" s="137"/>
      <c r="E189" s="171">
        <v>365</v>
      </c>
      <c r="F189" s="65"/>
      <c r="G189" s="41"/>
      <c r="H189" s="41"/>
      <c r="I189" s="42">
        <f t="shared" si="72"/>
        <v>0</v>
      </c>
      <c r="J189" s="66"/>
      <c r="K189" s="43">
        <f t="shared" si="73"/>
        <v>365</v>
      </c>
      <c r="L189" s="42">
        <f t="shared" si="74"/>
        <v>1</v>
      </c>
    </row>
    <row r="190" spans="1:12" ht="12.75" customHeight="1">
      <c r="A190" s="56"/>
      <c r="B190" s="62">
        <f>COUNTA(B181:B189)</f>
        <v>9</v>
      </c>
      <c r="C190" s="56"/>
      <c r="E190" s="166">
        <f>SUM(E181:E189)</f>
        <v>3285</v>
      </c>
      <c r="F190" s="44"/>
      <c r="G190" s="62">
        <f>COUNTA(G181:G189)</f>
        <v>1</v>
      </c>
      <c r="H190" s="37">
        <f>SUM(H181:H189)</f>
        <v>55</v>
      </c>
      <c r="I190" s="45">
        <f>H190/E190</f>
        <v>1.6742770167427701E-2</v>
      </c>
      <c r="J190" s="142"/>
      <c r="K190" s="54">
        <f>E190-H190</f>
        <v>3230</v>
      </c>
      <c r="L190" s="45">
        <f>K190/E190</f>
        <v>0.98325722983257224</v>
      </c>
    </row>
    <row r="191" spans="1:12" ht="12.75" customHeight="1">
      <c r="A191" s="56"/>
      <c r="B191" s="62"/>
      <c r="C191" s="56"/>
      <c r="E191" s="166"/>
      <c r="F191" s="44"/>
      <c r="G191" s="62"/>
      <c r="H191" s="37"/>
      <c r="I191" s="45"/>
      <c r="J191" s="142"/>
      <c r="K191" s="54"/>
      <c r="L191" s="45"/>
    </row>
    <row r="192" spans="1:12" ht="12.75" customHeight="1">
      <c r="A192" s="32" t="s">
        <v>707</v>
      </c>
      <c r="B192" s="32" t="s">
        <v>708</v>
      </c>
      <c r="C192" s="32" t="s">
        <v>709</v>
      </c>
      <c r="D192" s="56"/>
      <c r="E192" s="167">
        <v>365</v>
      </c>
      <c r="F192" s="5"/>
      <c r="G192" s="38"/>
      <c r="H192" s="38"/>
      <c r="I192" s="39">
        <f t="shared" ref="I192:I210" si="75">H192/E192</f>
        <v>0</v>
      </c>
      <c r="J192" s="64"/>
      <c r="K192" s="40">
        <f t="shared" ref="K192:K210" si="76">E192-H192</f>
        <v>365</v>
      </c>
      <c r="L192" s="39">
        <f t="shared" ref="L192:L210" si="77">K192/E192</f>
        <v>1</v>
      </c>
    </row>
    <row r="193" spans="1:12" ht="12.75" customHeight="1">
      <c r="A193" s="32" t="s">
        <v>707</v>
      </c>
      <c r="B193" s="32" t="s">
        <v>710</v>
      </c>
      <c r="C193" s="32" t="s">
        <v>711</v>
      </c>
      <c r="D193" s="56"/>
      <c r="E193" s="167">
        <v>365</v>
      </c>
      <c r="F193" s="5"/>
      <c r="G193" s="38"/>
      <c r="H193" s="38"/>
      <c r="I193" s="39">
        <f t="shared" si="75"/>
        <v>0</v>
      </c>
      <c r="J193" s="64"/>
      <c r="K193" s="40">
        <f t="shared" si="76"/>
        <v>365</v>
      </c>
      <c r="L193" s="39">
        <f t="shared" si="77"/>
        <v>1</v>
      </c>
    </row>
    <row r="194" spans="1:12" ht="12.75" customHeight="1">
      <c r="A194" s="32" t="s">
        <v>707</v>
      </c>
      <c r="B194" s="32" t="s">
        <v>712</v>
      </c>
      <c r="C194" s="32" t="s">
        <v>713</v>
      </c>
      <c r="D194" s="56"/>
      <c r="E194" s="167">
        <v>365</v>
      </c>
      <c r="F194" s="5"/>
      <c r="G194" s="38"/>
      <c r="H194" s="38"/>
      <c r="I194" s="39">
        <f t="shared" si="75"/>
        <v>0</v>
      </c>
      <c r="J194" s="64"/>
      <c r="K194" s="40">
        <f t="shared" si="76"/>
        <v>365</v>
      </c>
      <c r="L194" s="39">
        <f t="shared" si="77"/>
        <v>1</v>
      </c>
    </row>
    <row r="195" spans="1:12" ht="12.75" customHeight="1">
      <c r="A195" s="73" t="s">
        <v>707</v>
      </c>
      <c r="B195" s="73" t="s">
        <v>1378</v>
      </c>
      <c r="C195" s="73" t="s">
        <v>1379</v>
      </c>
      <c r="D195" s="56"/>
      <c r="E195" s="167">
        <v>365</v>
      </c>
      <c r="F195" s="5"/>
      <c r="G195" s="38"/>
      <c r="H195" s="38"/>
      <c r="I195" s="39">
        <f t="shared" si="75"/>
        <v>0</v>
      </c>
      <c r="J195" s="64"/>
      <c r="K195" s="40">
        <f t="shared" si="76"/>
        <v>365</v>
      </c>
      <c r="L195" s="39">
        <f t="shared" si="77"/>
        <v>1</v>
      </c>
    </row>
    <row r="196" spans="1:12" ht="12.75" customHeight="1">
      <c r="A196" s="32" t="s">
        <v>707</v>
      </c>
      <c r="B196" s="32" t="s">
        <v>714</v>
      </c>
      <c r="C196" s="32" t="s">
        <v>715</v>
      </c>
      <c r="D196" s="56"/>
      <c r="E196" s="167">
        <v>365</v>
      </c>
      <c r="F196" s="5"/>
      <c r="G196" s="13" t="s">
        <v>30</v>
      </c>
      <c r="H196" s="38">
        <v>15</v>
      </c>
      <c r="I196" s="39">
        <f t="shared" si="75"/>
        <v>4.1095890410958902E-2</v>
      </c>
      <c r="J196" s="64"/>
      <c r="K196" s="40">
        <f t="shared" si="76"/>
        <v>350</v>
      </c>
      <c r="L196" s="39">
        <f t="shared" si="77"/>
        <v>0.95890410958904104</v>
      </c>
    </row>
    <row r="197" spans="1:12" ht="12.75" customHeight="1">
      <c r="A197" s="32" t="s">
        <v>707</v>
      </c>
      <c r="B197" s="32" t="s">
        <v>716</v>
      </c>
      <c r="C197" s="32" t="s">
        <v>717</v>
      </c>
      <c r="D197" s="56"/>
      <c r="E197" s="167">
        <v>365</v>
      </c>
      <c r="F197" s="5"/>
      <c r="G197" s="38"/>
      <c r="H197" s="38"/>
      <c r="I197" s="39">
        <f t="shared" si="75"/>
        <v>0</v>
      </c>
      <c r="J197" s="64"/>
      <c r="K197" s="40">
        <f t="shared" si="76"/>
        <v>365</v>
      </c>
      <c r="L197" s="39">
        <f t="shared" si="77"/>
        <v>1</v>
      </c>
    </row>
    <row r="198" spans="1:12" ht="12.75" customHeight="1">
      <c r="A198" s="32" t="s">
        <v>707</v>
      </c>
      <c r="B198" s="32" t="s">
        <v>718</v>
      </c>
      <c r="C198" s="32" t="s">
        <v>719</v>
      </c>
      <c r="D198" s="56"/>
      <c r="E198" s="167">
        <v>365</v>
      </c>
      <c r="F198" s="5"/>
      <c r="G198" s="38"/>
      <c r="H198" s="38"/>
      <c r="I198" s="39">
        <f t="shared" si="75"/>
        <v>0</v>
      </c>
      <c r="J198" s="64"/>
      <c r="K198" s="40">
        <f t="shared" si="76"/>
        <v>365</v>
      </c>
      <c r="L198" s="39">
        <f t="shared" si="77"/>
        <v>1</v>
      </c>
    </row>
    <row r="199" spans="1:12" ht="12.75" customHeight="1">
      <c r="A199" s="73" t="s">
        <v>707</v>
      </c>
      <c r="B199" s="73" t="s">
        <v>1380</v>
      </c>
      <c r="C199" s="73" t="s">
        <v>1381</v>
      </c>
      <c r="D199" s="56"/>
      <c r="E199" s="167">
        <v>365</v>
      </c>
      <c r="F199" s="5"/>
      <c r="G199" s="38"/>
      <c r="H199" s="38"/>
      <c r="I199" s="39">
        <f t="shared" si="75"/>
        <v>0</v>
      </c>
      <c r="J199" s="64"/>
      <c r="K199" s="40">
        <f t="shared" si="76"/>
        <v>365</v>
      </c>
      <c r="L199" s="39">
        <f t="shared" si="77"/>
        <v>1</v>
      </c>
    </row>
    <row r="200" spans="1:12" ht="12.75" customHeight="1">
      <c r="A200" s="32" t="s">
        <v>707</v>
      </c>
      <c r="B200" s="32" t="s">
        <v>720</v>
      </c>
      <c r="C200" s="32" t="s">
        <v>721</v>
      </c>
      <c r="D200" s="56"/>
      <c r="E200" s="167">
        <v>365</v>
      </c>
      <c r="F200" s="5"/>
      <c r="G200" s="38"/>
      <c r="H200" s="38"/>
      <c r="I200" s="39">
        <f t="shared" si="75"/>
        <v>0</v>
      </c>
      <c r="J200" s="64"/>
      <c r="K200" s="40">
        <f t="shared" si="76"/>
        <v>365</v>
      </c>
      <c r="L200" s="39">
        <f t="shared" si="77"/>
        <v>1</v>
      </c>
    </row>
    <row r="201" spans="1:12" ht="12.75" customHeight="1">
      <c r="A201" s="32" t="s">
        <v>707</v>
      </c>
      <c r="B201" s="32" t="s">
        <v>722</v>
      </c>
      <c r="C201" s="32" t="s">
        <v>723</v>
      </c>
      <c r="D201" s="56"/>
      <c r="E201" s="167">
        <v>365</v>
      </c>
      <c r="F201" s="5"/>
      <c r="G201" s="38"/>
      <c r="H201" s="38"/>
      <c r="I201" s="39">
        <f t="shared" si="75"/>
        <v>0</v>
      </c>
      <c r="J201" s="64"/>
      <c r="K201" s="40">
        <f t="shared" si="76"/>
        <v>365</v>
      </c>
      <c r="L201" s="39">
        <f t="shared" si="77"/>
        <v>1</v>
      </c>
    </row>
    <row r="202" spans="1:12" ht="12.75" customHeight="1">
      <c r="A202" s="32" t="s">
        <v>707</v>
      </c>
      <c r="B202" s="32" t="s">
        <v>724</v>
      </c>
      <c r="C202" s="32" t="s">
        <v>725</v>
      </c>
      <c r="D202" s="56"/>
      <c r="E202" s="167">
        <v>365</v>
      </c>
      <c r="F202" s="5"/>
      <c r="G202" s="13" t="s">
        <v>30</v>
      </c>
      <c r="H202" s="38">
        <v>2</v>
      </c>
      <c r="I202" s="39">
        <f t="shared" si="75"/>
        <v>5.4794520547945206E-3</v>
      </c>
      <c r="J202" s="64"/>
      <c r="K202" s="40">
        <f t="shared" si="76"/>
        <v>363</v>
      </c>
      <c r="L202" s="39">
        <f t="shared" si="77"/>
        <v>0.9945205479452055</v>
      </c>
    </row>
    <row r="203" spans="1:12" ht="12.75" customHeight="1">
      <c r="A203" s="32" t="s">
        <v>707</v>
      </c>
      <c r="B203" s="32" t="s">
        <v>726</v>
      </c>
      <c r="C203" s="32" t="s">
        <v>727</v>
      </c>
      <c r="D203" s="56"/>
      <c r="E203" s="167">
        <v>365</v>
      </c>
      <c r="F203" s="5"/>
      <c r="G203" s="38"/>
      <c r="H203" s="38"/>
      <c r="I203" s="39">
        <f t="shared" si="75"/>
        <v>0</v>
      </c>
      <c r="J203" s="64"/>
      <c r="K203" s="40">
        <f t="shared" si="76"/>
        <v>365</v>
      </c>
      <c r="L203" s="39">
        <f t="shared" si="77"/>
        <v>1</v>
      </c>
    </row>
    <row r="204" spans="1:12" ht="12.75" customHeight="1">
      <c r="A204" s="32" t="s">
        <v>707</v>
      </c>
      <c r="B204" s="32" t="s">
        <v>728</v>
      </c>
      <c r="C204" s="32" t="s">
        <v>729</v>
      </c>
      <c r="D204" s="56"/>
      <c r="E204" s="167">
        <v>365</v>
      </c>
      <c r="F204" s="5"/>
      <c r="G204" s="13" t="s">
        <v>30</v>
      </c>
      <c r="H204" s="38">
        <v>7</v>
      </c>
      <c r="I204" s="39">
        <f t="shared" si="75"/>
        <v>1.9178082191780823E-2</v>
      </c>
      <c r="J204" s="64"/>
      <c r="K204" s="40">
        <f t="shared" si="76"/>
        <v>358</v>
      </c>
      <c r="L204" s="39">
        <f t="shared" si="77"/>
        <v>0.98082191780821915</v>
      </c>
    </row>
    <row r="205" spans="1:12" ht="12.75" customHeight="1">
      <c r="A205" s="32" t="s">
        <v>707</v>
      </c>
      <c r="B205" s="32" t="s">
        <v>730</v>
      </c>
      <c r="C205" s="32" t="s">
        <v>588</v>
      </c>
      <c r="D205" s="56"/>
      <c r="E205" s="167">
        <v>365</v>
      </c>
      <c r="F205" s="5"/>
      <c r="G205" s="38"/>
      <c r="H205" s="38"/>
      <c r="I205" s="39">
        <f t="shared" si="75"/>
        <v>0</v>
      </c>
      <c r="J205" s="64"/>
      <c r="K205" s="40">
        <f t="shared" si="76"/>
        <v>365</v>
      </c>
      <c r="L205" s="39">
        <f t="shared" si="77"/>
        <v>1</v>
      </c>
    </row>
    <row r="206" spans="1:12" ht="12.75" customHeight="1">
      <c r="A206" s="73" t="s">
        <v>707</v>
      </c>
      <c r="B206" s="73" t="s">
        <v>1382</v>
      </c>
      <c r="C206" s="73" t="s">
        <v>1383</v>
      </c>
      <c r="D206" s="56"/>
      <c r="E206" s="167">
        <v>365</v>
      </c>
      <c r="F206" s="5"/>
      <c r="G206" s="38"/>
      <c r="H206" s="38"/>
      <c r="I206" s="39">
        <f t="shared" si="75"/>
        <v>0</v>
      </c>
      <c r="J206" s="64"/>
      <c r="K206" s="40">
        <f t="shared" si="76"/>
        <v>365</v>
      </c>
      <c r="L206" s="39">
        <f t="shared" si="77"/>
        <v>1</v>
      </c>
    </row>
    <row r="207" spans="1:12" ht="12.75" customHeight="1">
      <c r="A207" s="32" t="s">
        <v>707</v>
      </c>
      <c r="B207" s="32" t="s">
        <v>731</v>
      </c>
      <c r="C207" s="32" t="s">
        <v>732</v>
      </c>
      <c r="D207" s="56"/>
      <c r="E207" s="167">
        <v>365</v>
      </c>
      <c r="F207" s="5"/>
      <c r="G207" s="38"/>
      <c r="H207" s="38"/>
      <c r="I207" s="39">
        <f t="shared" si="75"/>
        <v>0</v>
      </c>
      <c r="J207" s="64"/>
      <c r="K207" s="40">
        <f t="shared" si="76"/>
        <v>365</v>
      </c>
      <c r="L207" s="39">
        <f t="shared" si="77"/>
        <v>1</v>
      </c>
    </row>
    <row r="208" spans="1:12" ht="12.75" customHeight="1">
      <c r="A208" s="32" t="s">
        <v>707</v>
      </c>
      <c r="B208" s="32" t="s">
        <v>733</v>
      </c>
      <c r="C208" s="32" t="s">
        <v>734</v>
      </c>
      <c r="D208" s="56"/>
      <c r="E208" s="167">
        <v>365</v>
      </c>
      <c r="F208" s="5"/>
      <c r="G208" s="38"/>
      <c r="H208" s="38"/>
      <c r="I208" s="39">
        <f t="shared" si="75"/>
        <v>0</v>
      </c>
      <c r="J208" s="64"/>
      <c r="K208" s="40">
        <f t="shared" si="76"/>
        <v>365</v>
      </c>
      <c r="L208" s="39">
        <f t="shared" si="77"/>
        <v>1</v>
      </c>
    </row>
    <row r="209" spans="1:12" ht="12.75" customHeight="1">
      <c r="A209" s="35" t="s">
        <v>707</v>
      </c>
      <c r="B209" s="35" t="s">
        <v>735</v>
      </c>
      <c r="C209" s="35" t="s">
        <v>736</v>
      </c>
      <c r="D209" s="137"/>
      <c r="E209" s="171">
        <v>365</v>
      </c>
      <c r="F209" s="65"/>
      <c r="G209" s="41"/>
      <c r="H209" s="41"/>
      <c r="I209" s="42">
        <f t="shared" si="75"/>
        <v>0</v>
      </c>
      <c r="J209" s="66"/>
      <c r="K209" s="43">
        <f t="shared" si="76"/>
        <v>365</v>
      </c>
      <c r="L209" s="42">
        <f t="shared" si="77"/>
        <v>1</v>
      </c>
    </row>
    <row r="210" spans="1:12" ht="12.75" customHeight="1">
      <c r="A210" s="56"/>
      <c r="B210" s="62">
        <f>COUNTA(B192:B209)</f>
        <v>18</v>
      </c>
      <c r="C210" s="56"/>
      <c r="E210" s="166">
        <f>SUM(E192:E209)</f>
        <v>6570</v>
      </c>
      <c r="F210" s="44"/>
      <c r="G210" s="62">
        <f>COUNTA(G192:G209)</f>
        <v>3</v>
      </c>
      <c r="H210" s="37">
        <f>SUM(H192:H209)</f>
        <v>24</v>
      </c>
      <c r="I210" s="45">
        <f t="shared" si="75"/>
        <v>3.6529680365296802E-3</v>
      </c>
      <c r="J210" s="142"/>
      <c r="K210" s="54">
        <f t="shared" si="76"/>
        <v>6546</v>
      </c>
      <c r="L210" s="45">
        <f t="shared" si="77"/>
        <v>0.9963470319634703</v>
      </c>
    </row>
    <row r="211" spans="1:12" ht="12.75" customHeight="1">
      <c r="A211" s="56"/>
      <c r="B211" s="62"/>
      <c r="C211" s="56"/>
      <c r="E211" s="166"/>
      <c r="F211" s="44"/>
      <c r="G211" s="62"/>
      <c r="H211" s="37"/>
      <c r="I211" s="45"/>
      <c r="J211" s="142"/>
      <c r="K211" s="54"/>
      <c r="L211" s="45"/>
    </row>
    <row r="212" spans="1:12" ht="12.75" customHeight="1">
      <c r="A212" s="32" t="s">
        <v>156</v>
      </c>
      <c r="B212" s="32" t="s">
        <v>739</v>
      </c>
      <c r="C212" s="32" t="s">
        <v>740</v>
      </c>
      <c r="D212" s="56"/>
      <c r="E212" s="167">
        <v>365</v>
      </c>
      <c r="F212" s="5"/>
      <c r="G212" s="13" t="s">
        <v>30</v>
      </c>
      <c r="H212" s="170">
        <v>21</v>
      </c>
      <c r="I212" s="39">
        <f t="shared" ref="I212:I228" si="78">H212/E212</f>
        <v>5.7534246575342465E-2</v>
      </c>
      <c r="J212" s="64"/>
      <c r="K212" s="40">
        <f t="shared" ref="K212:K228" si="79">E212-H212</f>
        <v>344</v>
      </c>
      <c r="L212" s="39">
        <f t="shared" ref="L212:L228" si="80">K212/E212</f>
        <v>0.94246575342465755</v>
      </c>
    </row>
    <row r="213" spans="1:12" ht="12.75" customHeight="1">
      <c r="A213" s="32" t="s">
        <v>156</v>
      </c>
      <c r="B213" s="32" t="s">
        <v>743</v>
      </c>
      <c r="C213" s="32" t="s">
        <v>744</v>
      </c>
      <c r="D213" s="56"/>
      <c r="E213" s="167">
        <v>365</v>
      </c>
      <c r="F213" s="5"/>
      <c r="G213" s="38"/>
      <c r="H213" s="38"/>
      <c r="I213" s="39">
        <f t="shared" si="78"/>
        <v>0</v>
      </c>
      <c r="J213" s="64"/>
      <c r="K213" s="40">
        <f t="shared" si="79"/>
        <v>365</v>
      </c>
      <c r="L213" s="39">
        <f t="shared" si="80"/>
        <v>1</v>
      </c>
    </row>
    <row r="214" spans="1:12" ht="12.75" customHeight="1">
      <c r="A214" s="32" t="s">
        <v>156</v>
      </c>
      <c r="B214" s="32" t="s">
        <v>745</v>
      </c>
      <c r="C214" s="32" t="s">
        <v>746</v>
      </c>
      <c r="D214" s="56"/>
      <c r="E214" s="167">
        <v>365</v>
      </c>
      <c r="F214" s="5"/>
      <c r="G214" s="13" t="s">
        <v>30</v>
      </c>
      <c r="H214" s="170">
        <v>42</v>
      </c>
      <c r="I214" s="39">
        <f t="shared" si="78"/>
        <v>0.11506849315068493</v>
      </c>
      <c r="J214" s="64"/>
      <c r="K214" s="40">
        <f t="shared" si="79"/>
        <v>323</v>
      </c>
      <c r="L214" s="39">
        <f t="shared" si="80"/>
        <v>0.8849315068493151</v>
      </c>
    </row>
    <row r="215" spans="1:12" ht="12.75" customHeight="1">
      <c r="A215" s="32" t="s">
        <v>156</v>
      </c>
      <c r="B215" s="32" t="s">
        <v>747</v>
      </c>
      <c r="C215" s="32" t="s">
        <v>748</v>
      </c>
      <c r="D215" s="56"/>
      <c r="E215" s="167">
        <v>365</v>
      </c>
      <c r="F215" s="5"/>
      <c r="G215" s="13" t="s">
        <v>30</v>
      </c>
      <c r="H215" s="170">
        <v>28</v>
      </c>
      <c r="I215" s="39">
        <f t="shared" si="78"/>
        <v>7.6712328767123292E-2</v>
      </c>
      <c r="J215" s="64"/>
      <c r="K215" s="40">
        <f t="shared" si="79"/>
        <v>337</v>
      </c>
      <c r="L215" s="39">
        <f t="shared" si="80"/>
        <v>0.92328767123287669</v>
      </c>
    </row>
    <row r="216" spans="1:12" ht="12.75" customHeight="1">
      <c r="A216" s="32" t="s">
        <v>156</v>
      </c>
      <c r="B216" s="32" t="s">
        <v>759</v>
      </c>
      <c r="C216" s="32" t="s">
        <v>760</v>
      </c>
      <c r="D216" s="56"/>
      <c r="E216" s="167">
        <v>365</v>
      </c>
      <c r="F216" s="5"/>
      <c r="G216" s="13" t="s">
        <v>30</v>
      </c>
      <c r="H216" s="170">
        <v>91</v>
      </c>
      <c r="I216" s="39">
        <f t="shared" si="78"/>
        <v>0.24931506849315069</v>
      </c>
      <c r="J216" s="64"/>
      <c r="K216" s="40">
        <f t="shared" si="79"/>
        <v>274</v>
      </c>
      <c r="L216" s="39">
        <f t="shared" si="80"/>
        <v>0.75068493150684934</v>
      </c>
    </row>
    <row r="217" spans="1:12" ht="12.75" customHeight="1">
      <c r="A217" s="32" t="s">
        <v>156</v>
      </c>
      <c r="B217" s="32" t="s">
        <v>761</v>
      </c>
      <c r="C217" s="32" t="s">
        <v>762</v>
      </c>
      <c r="D217" s="56"/>
      <c r="E217" s="167">
        <v>365</v>
      </c>
      <c r="F217" s="5"/>
      <c r="G217" s="13" t="s">
        <v>30</v>
      </c>
      <c r="H217" s="170">
        <v>7</v>
      </c>
      <c r="I217" s="39">
        <f t="shared" si="78"/>
        <v>1.9178082191780823E-2</v>
      </c>
      <c r="J217" s="64"/>
      <c r="K217" s="40">
        <f t="shared" si="79"/>
        <v>358</v>
      </c>
      <c r="L217" s="39">
        <f t="shared" si="80"/>
        <v>0.98082191780821915</v>
      </c>
    </row>
    <row r="218" spans="1:12" ht="12.75" customHeight="1">
      <c r="A218" s="32" t="s">
        <v>156</v>
      </c>
      <c r="B218" s="32" t="s">
        <v>769</v>
      </c>
      <c r="C218" s="32" t="s">
        <v>770</v>
      </c>
      <c r="D218" s="56"/>
      <c r="E218" s="167">
        <v>365</v>
      </c>
      <c r="F218" s="5"/>
      <c r="G218" s="38"/>
      <c r="H218" s="38"/>
      <c r="I218" s="39">
        <f t="shared" si="78"/>
        <v>0</v>
      </c>
      <c r="J218" s="64"/>
      <c r="K218" s="40">
        <f t="shared" si="79"/>
        <v>365</v>
      </c>
      <c r="L218" s="39">
        <f t="shared" si="80"/>
        <v>1</v>
      </c>
    </row>
    <row r="219" spans="1:12" ht="12.75" customHeight="1">
      <c r="A219" s="32" t="s">
        <v>156</v>
      </c>
      <c r="B219" s="32" t="s">
        <v>771</v>
      </c>
      <c r="C219" s="32" t="s">
        <v>772</v>
      </c>
      <c r="D219" s="56"/>
      <c r="E219" s="167">
        <v>365</v>
      </c>
      <c r="F219" s="5"/>
      <c r="G219" s="38"/>
      <c r="H219" s="38"/>
      <c r="I219" s="39">
        <f t="shared" si="78"/>
        <v>0</v>
      </c>
      <c r="J219" s="64"/>
      <c r="K219" s="40">
        <f t="shared" si="79"/>
        <v>365</v>
      </c>
      <c r="L219" s="39">
        <f t="shared" si="80"/>
        <v>1</v>
      </c>
    </row>
    <row r="220" spans="1:12" ht="12.75" customHeight="1">
      <c r="A220" s="32" t="s">
        <v>156</v>
      </c>
      <c r="B220" s="32" t="s">
        <v>773</v>
      </c>
      <c r="C220" s="32" t="s">
        <v>774</v>
      </c>
      <c r="D220" s="56"/>
      <c r="E220" s="167">
        <v>365</v>
      </c>
      <c r="F220" s="5"/>
      <c r="G220" s="38"/>
      <c r="H220" s="38"/>
      <c r="I220" s="39">
        <f t="shared" si="78"/>
        <v>0</v>
      </c>
      <c r="J220" s="64"/>
      <c r="K220" s="40">
        <f t="shared" si="79"/>
        <v>365</v>
      </c>
      <c r="L220" s="39">
        <f t="shared" si="80"/>
        <v>1</v>
      </c>
    </row>
    <row r="221" spans="1:12" ht="12.75" customHeight="1">
      <c r="A221" s="32" t="s">
        <v>156</v>
      </c>
      <c r="B221" s="32" t="s">
        <v>775</v>
      </c>
      <c r="C221" s="32" t="s">
        <v>776</v>
      </c>
      <c r="D221" s="56"/>
      <c r="E221" s="167">
        <v>365</v>
      </c>
      <c r="F221" s="5"/>
      <c r="G221" s="13" t="s">
        <v>30</v>
      </c>
      <c r="H221" s="170">
        <v>133</v>
      </c>
      <c r="I221" s="39">
        <f t="shared" si="78"/>
        <v>0.36438356164383562</v>
      </c>
      <c r="J221" s="64"/>
      <c r="K221" s="40">
        <f t="shared" si="79"/>
        <v>232</v>
      </c>
      <c r="L221" s="39">
        <f t="shared" si="80"/>
        <v>0.63561643835616444</v>
      </c>
    </row>
    <row r="222" spans="1:12" ht="12.75" customHeight="1">
      <c r="A222" s="32" t="s">
        <v>156</v>
      </c>
      <c r="B222" s="32" t="s">
        <v>779</v>
      </c>
      <c r="C222" s="32" t="s">
        <v>780</v>
      </c>
      <c r="D222" s="56"/>
      <c r="E222" s="167">
        <v>365</v>
      </c>
      <c r="F222" s="5"/>
      <c r="G222" s="38"/>
      <c r="H222" s="38"/>
      <c r="I222" s="39">
        <f t="shared" si="78"/>
        <v>0</v>
      </c>
      <c r="J222" s="64"/>
      <c r="K222" s="40">
        <f t="shared" si="79"/>
        <v>365</v>
      </c>
      <c r="L222" s="39">
        <f t="shared" si="80"/>
        <v>1</v>
      </c>
    </row>
    <row r="223" spans="1:12" ht="12.75" customHeight="1">
      <c r="A223" s="32" t="s">
        <v>156</v>
      </c>
      <c r="B223" s="32" t="s">
        <v>783</v>
      </c>
      <c r="C223" s="32" t="s">
        <v>784</v>
      </c>
      <c r="D223" s="56"/>
      <c r="E223" s="167">
        <v>365</v>
      </c>
      <c r="F223" s="5"/>
      <c r="G223" s="38"/>
      <c r="H223" s="38"/>
      <c r="I223" s="39">
        <f t="shared" si="78"/>
        <v>0</v>
      </c>
      <c r="J223" s="64"/>
      <c r="K223" s="40">
        <f t="shared" si="79"/>
        <v>365</v>
      </c>
      <c r="L223" s="39">
        <f t="shared" si="80"/>
        <v>1</v>
      </c>
    </row>
    <row r="224" spans="1:12" ht="12.75" customHeight="1">
      <c r="A224" s="32" t="s">
        <v>156</v>
      </c>
      <c r="B224" s="32" t="s">
        <v>797</v>
      </c>
      <c r="C224" s="32" t="s">
        <v>798</v>
      </c>
      <c r="D224" s="56"/>
      <c r="E224" s="167">
        <v>365</v>
      </c>
      <c r="F224" s="5"/>
      <c r="G224" s="13" t="s">
        <v>30</v>
      </c>
      <c r="H224" s="170">
        <v>7</v>
      </c>
      <c r="I224" s="39">
        <f t="shared" si="78"/>
        <v>1.9178082191780823E-2</v>
      </c>
      <c r="J224" s="64"/>
      <c r="K224" s="40">
        <f t="shared" si="79"/>
        <v>358</v>
      </c>
      <c r="L224" s="39">
        <f t="shared" si="80"/>
        <v>0.98082191780821915</v>
      </c>
    </row>
    <row r="225" spans="1:12" ht="12.75" customHeight="1">
      <c r="A225" s="32" t="s">
        <v>156</v>
      </c>
      <c r="B225" s="32" t="s">
        <v>799</v>
      </c>
      <c r="C225" s="32" t="s">
        <v>800</v>
      </c>
      <c r="D225" s="56"/>
      <c r="E225" s="167">
        <v>365</v>
      </c>
      <c r="F225" s="5"/>
      <c r="G225" s="13" t="s">
        <v>30</v>
      </c>
      <c r="H225" s="170">
        <v>21</v>
      </c>
      <c r="I225" s="39">
        <f t="shared" si="78"/>
        <v>5.7534246575342465E-2</v>
      </c>
      <c r="J225" s="64"/>
      <c r="K225" s="40">
        <f t="shared" si="79"/>
        <v>344</v>
      </c>
      <c r="L225" s="39">
        <f t="shared" si="80"/>
        <v>0.94246575342465755</v>
      </c>
    </row>
    <row r="226" spans="1:12" ht="12.75" customHeight="1">
      <c r="A226" s="32" t="s">
        <v>156</v>
      </c>
      <c r="B226" s="32" t="s">
        <v>803</v>
      </c>
      <c r="C226" s="32" t="s">
        <v>804</v>
      </c>
      <c r="D226" s="56"/>
      <c r="E226" s="167">
        <v>365</v>
      </c>
      <c r="F226" s="5"/>
      <c r="G226" s="13" t="s">
        <v>30</v>
      </c>
      <c r="H226" s="170">
        <v>14</v>
      </c>
      <c r="I226" s="39">
        <f t="shared" si="78"/>
        <v>3.8356164383561646E-2</v>
      </c>
      <c r="J226" s="64"/>
      <c r="K226" s="40">
        <f t="shared" si="79"/>
        <v>351</v>
      </c>
      <c r="L226" s="39">
        <f t="shared" si="80"/>
        <v>0.9616438356164384</v>
      </c>
    </row>
    <row r="227" spans="1:12" ht="12.75" customHeight="1">
      <c r="A227" s="32" t="s">
        <v>156</v>
      </c>
      <c r="B227" s="32" t="s">
        <v>805</v>
      </c>
      <c r="C227" s="32" t="s">
        <v>507</v>
      </c>
      <c r="D227" s="56"/>
      <c r="E227" s="167">
        <v>365</v>
      </c>
      <c r="F227" s="5"/>
      <c r="G227" s="13" t="s">
        <v>30</v>
      </c>
      <c r="H227" s="170">
        <v>42</v>
      </c>
      <c r="I227" s="39">
        <f t="shared" si="78"/>
        <v>0.11506849315068493</v>
      </c>
      <c r="J227" s="64"/>
      <c r="K227" s="40">
        <f t="shared" si="79"/>
        <v>323</v>
      </c>
      <c r="L227" s="39">
        <f t="shared" si="80"/>
        <v>0.8849315068493151</v>
      </c>
    </row>
    <row r="228" spans="1:12" ht="12.75" customHeight="1">
      <c r="A228" s="35" t="s">
        <v>156</v>
      </c>
      <c r="B228" s="35" t="s">
        <v>812</v>
      </c>
      <c r="C228" s="35" t="s">
        <v>813</v>
      </c>
      <c r="D228" s="137"/>
      <c r="E228" s="171">
        <v>365</v>
      </c>
      <c r="F228" s="65"/>
      <c r="G228" s="67" t="s">
        <v>30</v>
      </c>
      <c r="H228" s="68">
        <v>7</v>
      </c>
      <c r="I228" s="42">
        <f t="shared" si="78"/>
        <v>1.9178082191780823E-2</v>
      </c>
      <c r="J228" s="66"/>
      <c r="K228" s="43">
        <f t="shared" si="79"/>
        <v>358</v>
      </c>
      <c r="L228" s="42">
        <f t="shared" si="80"/>
        <v>0.98082191780821915</v>
      </c>
    </row>
    <row r="229" spans="1:12" ht="12.75" customHeight="1">
      <c r="A229" s="56"/>
      <c r="B229" s="62">
        <f>COUNTA(B212:B228)</f>
        <v>17</v>
      </c>
      <c r="C229" s="56"/>
      <c r="E229" s="166">
        <f>SUM(E212:E228)</f>
        <v>6205</v>
      </c>
      <c r="F229" s="44"/>
      <c r="G229" s="62">
        <f>COUNTA(G212:G228)</f>
        <v>11</v>
      </c>
      <c r="H229" s="37">
        <f>SUM(H212:H228)</f>
        <v>413</v>
      </c>
      <c r="I229" s="45">
        <f>H229/E229</f>
        <v>6.6559226430298143E-2</v>
      </c>
      <c r="J229" s="142"/>
      <c r="K229" s="54">
        <f>E229-H229</f>
        <v>5792</v>
      </c>
      <c r="L229" s="45">
        <f>K229/E229</f>
        <v>0.9334407735697019</v>
      </c>
    </row>
    <row r="230" spans="1:12" ht="12.75" customHeight="1">
      <c r="A230" s="56"/>
      <c r="B230" s="62"/>
      <c r="C230" s="56"/>
      <c r="E230" s="166"/>
      <c r="F230" s="44"/>
      <c r="G230" s="62"/>
      <c r="H230" s="37"/>
      <c r="I230" s="45"/>
      <c r="J230" s="142"/>
      <c r="K230" s="54"/>
      <c r="L230" s="45"/>
    </row>
    <row r="231" spans="1:12" ht="12.75" customHeight="1">
      <c r="A231" s="32" t="s">
        <v>814</v>
      </c>
      <c r="B231" s="32" t="s">
        <v>819</v>
      </c>
      <c r="C231" s="32" t="s">
        <v>820</v>
      </c>
      <c r="D231" s="56"/>
      <c r="E231" s="167">
        <v>365</v>
      </c>
      <c r="F231" s="5"/>
      <c r="G231" s="38"/>
      <c r="H231" s="38"/>
      <c r="I231" s="39">
        <f t="shared" ref="I231:I241" si="81">H231/E231</f>
        <v>0</v>
      </c>
      <c r="J231" s="64"/>
      <c r="K231" s="40">
        <f t="shared" ref="K231:K241" si="82">E231-H231</f>
        <v>365</v>
      </c>
      <c r="L231" s="39">
        <f t="shared" ref="L231:L241" si="83">K231/E231</f>
        <v>1</v>
      </c>
    </row>
    <row r="232" spans="1:12" ht="12.75" customHeight="1">
      <c r="A232" s="32" t="s">
        <v>814</v>
      </c>
      <c r="B232" s="32" t="s">
        <v>821</v>
      </c>
      <c r="C232" s="32" t="s">
        <v>822</v>
      </c>
      <c r="D232" s="56"/>
      <c r="E232" s="167">
        <v>365</v>
      </c>
      <c r="F232" s="5"/>
      <c r="G232" s="38"/>
      <c r="H232" s="38"/>
      <c r="I232" s="39">
        <f t="shared" si="81"/>
        <v>0</v>
      </c>
      <c r="J232" s="64"/>
      <c r="K232" s="40">
        <f t="shared" si="82"/>
        <v>365</v>
      </c>
      <c r="L232" s="39">
        <f t="shared" si="83"/>
        <v>1</v>
      </c>
    </row>
    <row r="233" spans="1:12" ht="12.75" customHeight="1">
      <c r="A233" s="32" t="s">
        <v>814</v>
      </c>
      <c r="B233" s="32" t="s">
        <v>827</v>
      </c>
      <c r="C233" s="32" t="s">
        <v>828</v>
      </c>
      <c r="D233" s="56"/>
      <c r="E233" s="167">
        <v>365</v>
      </c>
      <c r="F233" s="5"/>
      <c r="G233" s="38"/>
      <c r="H233" s="38"/>
      <c r="I233" s="39">
        <f t="shared" si="81"/>
        <v>0</v>
      </c>
      <c r="J233" s="64"/>
      <c r="K233" s="40">
        <f t="shared" si="82"/>
        <v>365</v>
      </c>
      <c r="L233" s="39">
        <f t="shared" si="83"/>
        <v>1</v>
      </c>
    </row>
    <row r="234" spans="1:12" ht="12.75" customHeight="1">
      <c r="A234" s="32" t="s">
        <v>814</v>
      </c>
      <c r="B234" s="32" t="s">
        <v>833</v>
      </c>
      <c r="C234" s="32" t="s">
        <v>834</v>
      </c>
      <c r="D234" s="56"/>
      <c r="E234" s="167">
        <v>365</v>
      </c>
      <c r="F234" s="5"/>
      <c r="G234" s="38"/>
      <c r="H234" s="38"/>
      <c r="I234" s="39">
        <f t="shared" si="81"/>
        <v>0</v>
      </c>
      <c r="J234" s="64"/>
      <c r="K234" s="40">
        <f t="shared" si="82"/>
        <v>365</v>
      </c>
      <c r="L234" s="39">
        <f t="shared" si="83"/>
        <v>1</v>
      </c>
    </row>
    <row r="235" spans="1:12" ht="12.75" customHeight="1">
      <c r="A235" s="32" t="s">
        <v>814</v>
      </c>
      <c r="B235" s="32" t="s">
        <v>839</v>
      </c>
      <c r="C235" s="32" t="s">
        <v>840</v>
      </c>
      <c r="D235" s="56"/>
      <c r="E235" s="167">
        <v>365</v>
      </c>
      <c r="F235" s="5"/>
      <c r="G235" s="38"/>
      <c r="H235" s="38"/>
      <c r="I235" s="39">
        <f t="shared" si="81"/>
        <v>0</v>
      </c>
      <c r="J235" s="64"/>
      <c r="K235" s="40">
        <f t="shared" si="82"/>
        <v>365</v>
      </c>
      <c r="L235" s="39">
        <f t="shared" si="83"/>
        <v>1</v>
      </c>
    </row>
    <row r="236" spans="1:12" ht="12.75" customHeight="1">
      <c r="A236" s="32" t="s">
        <v>814</v>
      </c>
      <c r="B236" s="32" t="s">
        <v>849</v>
      </c>
      <c r="C236" s="32" t="s">
        <v>850</v>
      </c>
      <c r="D236" s="56"/>
      <c r="E236" s="167">
        <v>365</v>
      </c>
      <c r="F236" s="5"/>
      <c r="G236" s="38"/>
      <c r="H236" s="38"/>
      <c r="I236" s="39">
        <f t="shared" si="81"/>
        <v>0</v>
      </c>
      <c r="J236" s="64"/>
      <c r="K236" s="40">
        <f t="shared" si="82"/>
        <v>365</v>
      </c>
      <c r="L236" s="39">
        <f t="shared" si="83"/>
        <v>1</v>
      </c>
    </row>
    <row r="237" spans="1:12" ht="12.75" customHeight="1">
      <c r="A237" s="32" t="s">
        <v>814</v>
      </c>
      <c r="B237" s="32" t="s">
        <v>853</v>
      </c>
      <c r="C237" s="32" t="s">
        <v>854</v>
      </c>
      <c r="D237" s="56"/>
      <c r="E237" s="167">
        <v>365</v>
      </c>
      <c r="F237" s="5"/>
      <c r="G237" s="38"/>
      <c r="H237" s="38"/>
      <c r="I237" s="39">
        <f t="shared" si="81"/>
        <v>0</v>
      </c>
      <c r="J237" s="64"/>
      <c r="K237" s="40">
        <f t="shared" si="82"/>
        <v>365</v>
      </c>
      <c r="L237" s="39">
        <f t="shared" si="83"/>
        <v>1</v>
      </c>
    </row>
    <row r="238" spans="1:12" ht="12.75" customHeight="1">
      <c r="A238" s="32" t="s">
        <v>814</v>
      </c>
      <c r="B238" s="32" t="s">
        <v>855</v>
      </c>
      <c r="C238" s="32" t="s">
        <v>856</v>
      </c>
      <c r="D238" s="56"/>
      <c r="E238" s="167">
        <v>365</v>
      </c>
      <c r="F238" s="5"/>
      <c r="G238" s="38"/>
      <c r="H238" s="38"/>
      <c r="I238" s="39">
        <f t="shared" si="81"/>
        <v>0</v>
      </c>
      <c r="J238" s="64"/>
      <c r="K238" s="40">
        <f t="shared" si="82"/>
        <v>365</v>
      </c>
      <c r="L238" s="39">
        <f t="shared" si="83"/>
        <v>1</v>
      </c>
    </row>
    <row r="239" spans="1:12" ht="12.75" customHeight="1">
      <c r="A239" s="32" t="s">
        <v>814</v>
      </c>
      <c r="B239" s="32" t="s">
        <v>859</v>
      </c>
      <c r="C239" s="32" t="s">
        <v>860</v>
      </c>
      <c r="D239" s="56"/>
      <c r="E239" s="167">
        <v>365</v>
      </c>
      <c r="F239" s="5"/>
      <c r="G239" s="38"/>
      <c r="H239" s="38"/>
      <c r="I239" s="39">
        <f t="shared" si="81"/>
        <v>0</v>
      </c>
      <c r="J239" s="64"/>
      <c r="K239" s="40">
        <f t="shared" si="82"/>
        <v>365</v>
      </c>
      <c r="L239" s="39">
        <f t="shared" si="83"/>
        <v>1</v>
      </c>
    </row>
    <row r="240" spans="1:12" ht="12.75" customHeight="1">
      <c r="A240" s="32" t="s">
        <v>814</v>
      </c>
      <c r="B240" s="32" t="s">
        <v>863</v>
      </c>
      <c r="C240" s="32" t="s">
        <v>864</v>
      </c>
      <c r="D240" s="56"/>
      <c r="E240" s="167">
        <v>365</v>
      </c>
      <c r="F240" s="5"/>
      <c r="G240" s="38"/>
      <c r="H240" s="38"/>
      <c r="I240" s="39">
        <f t="shared" si="81"/>
        <v>0</v>
      </c>
      <c r="J240" s="64"/>
      <c r="K240" s="40">
        <f t="shared" si="82"/>
        <v>365</v>
      </c>
      <c r="L240" s="39">
        <f t="shared" si="83"/>
        <v>1</v>
      </c>
    </row>
    <row r="241" spans="1:12" ht="12.75" customHeight="1">
      <c r="A241" s="35" t="s">
        <v>814</v>
      </c>
      <c r="B241" s="35" t="s">
        <v>865</v>
      </c>
      <c r="C241" s="35" t="s">
        <v>866</v>
      </c>
      <c r="D241" s="137"/>
      <c r="E241" s="171">
        <v>365</v>
      </c>
      <c r="F241" s="65"/>
      <c r="G241" s="41"/>
      <c r="H241" s="41"/>
      <c r="I241" s="42">
        <f t="shared" si="81"/>
        <v>0</v>
      </c>
      <c r="J241" s="66"/>
      <c r="K241" s="43">
        <f t="shared" si="82"/>
        <v>365</v>
      </c>
      <c r="L241" s="42">
        <f t="shared" si="83"/>
        <v>1</v>
      </c>
    </row>
    <row r="242" spans="1:12" ht="12.75" customHeight="1">
      <c r="A242" s="56"/>
      <c r="B242" s="62">
        <f>COUNTA(B231:B241)</f>
        <v>11</v>
      </c>
      <c r="C242" s="56"/>
      <c r="E242" s="166">
        <f>SUM(E231:E241)</f>
        <v>4015</v>
      </c>
      <c r="F242" s="44"/>
      <c r="G242" s="62">
        <f>COUNTA(G231:G241)</f>
        <v>0</v>
      </c>
      <c r="H242" s="37">
        <f>SUM(H231:H241)</f>
        <v>0</v>
      </c>
      <c r="I242" s="45">
        <f>H242/E242</f>
        <v>0</v>
      </c>
      <c r="J242" s="142"/>
      <c r="K242" s="54">
        <f>E242-H242</f>
        <v>4015</v>
      </c>
      <c r="L242" s="45">
        <f>K242/E242</f>
        <v>1</v>
      </c>
    </row>
    <row r="243" spans="1:12" ht="12.75" customHeight="1">
      <c r="A243" s="56"/>
      <c r="B243" s="62"/>
      <c r="C243" s="56"/>
      <c r="E243" s="166"/>
      <c r="F243" s="44"/>
      <c r="G243" s="62"/>
      <c r="H243" s="37"/>
      <c r="I243" s="45"/>
      <c r="J243" s="142"/>
      <c r="K243" s="54"/>
      <c r="L243" s="45"/>
    </row>
    <row r="244" spans="1:12" ht="12.75" customHeight="1">
      <c r="A244" s="32" t="s">
        <v>873</v>
      </c>
      <c r="B244" s="32" t="s">
        <v>874</v>
      </c>
      <c r="C244" s="32" t="s">
        <v>875</v>
      </c>
      <c r="D244" s="56"/>
      <c r="E244" s="167">
        <v>365</v>
      </c>
      <c r="F244" s="5"/>
      <c r="G244" s="13"/>
      <c r="H244" s="170"/>
      <c r="I244" s="39">
        <f t="shared" ref="I244:I255" si="84">H244/E244</f>
        <v>0</v>
      </c>
      <c r="J244" s="64"/>
      <c r="K244" s="40">
        <f t="shared" ref="K244:K255" si="85">E244-H244</f>
        <v>365</v>
      </c>
      <c r="L244" s="39">
        <f t="shared" ref="L244:L255" si="86">K244/E244</f>
        <v>1</v>
      </c>
    </row>
    <row r="245" spans="1:12" ht="12.75" customHeight="1">
      <c r="A245" s="32" t="s">
        <v>873</v>
      </c>
      <c r="B245" s="32" t="s">
        <v>876</v>
      </c>
      <c r="C245" s="32" t="s">
        <v>877</v>
      </c>
      <c r="D245" s="56"/>
      <c r="E245" s="167">
        <v>365</v>
      </c>
      <c r="F245" s="5"/>
      <c r="G245" s="13" t="s">
        <v>30</v>
      </c>
      <c r="H245" s="170">
        <v>14</v>
      </c>
      <c r="I245" s="39">
        <f t="shared" si="84"/>
        <v>3.8356164383561646E-2</v>
      </c>
      <c r="J245" s="64"/>
      <c r="K245" s="40">
        <f t="shared" si="85"/>
        <v>351</v>
      </c>
      <c r="L245" s="39">
        <f t="shared" si="86"/>
        <v>0.9616438356164384</v>
      </c>
    </row>
    <row r="246" spans="1:12" ht="12.75" customHeight="1">
      <c r="A246" s="32" t="s">
        <v>873</v>
      </c>
      <c r="B246" s="32" t="s">
        <v>878</v>
      </c>
      <c r="C246" s="32" t="s">
        <v>879</v>
      </c>
      <c r="D246" s="56"/>
      <c r="E246" s="167">
        <v>365</v>
      </c>
      <c r="F246" s="5"/>
      <c r="G246" s="13" t="s">
        <v>30</v>
      </c>
      <c r="H246" s="170">
        <v>13</v>
      </c>
      <c r="I246" s="39">
        <f t="shared" si="84"/>
        <v>3.5616438356164383E-2</v>
      </c>
      <c r="J246" s="64"/>
      <c r="K246" s="40">
        <f t="shared" si="85"/>
        <v>352</v>
      </c>
      <c r="L246" s="39">
        <f t="shared" si="86"/>
        <v>0.96438356164383565</v>
      </c>
    </row>
    <row r="247" spans="1:12" ht="12.75" customHeight="1">
      <c r="A247" s="32" t="s">
        <v>873</v>
      </c>
      <c r="B247" s="32" t="s">
        <v>884</v>
      </c>
      <c r="C247" s="32" t="s">
        <v>885</v>
      </c>
      <c r="D247" s="56"/>
      <c r="E247" s="167">
        <v>365</v>
      </c>
      <c r="F247" s="5"/>
      <c r="G247" s="13" t="s">
        <v>30</v>
      </c>
      <c r="H247" s="170">
        <v>120</v>
      </c>
      <c r="I247" s="39">
        <f t="shared" si="84"/>
        <v>0.32876712328767121</v>
      </c>
      <c r="J247" s="64"/>
      <c r="K247" s="40">
        <f t="shared" si="85"/>
        <v>245</v>
      </c>
      <c r="L247" s="39">
        <f t="shared" si="86"/>
        <v>0.67123287671232879</v>
      </c>
    </row>
    <row r="248" spans="1:12" ht="12.75" customHeight="1">
      <c r="A248" s="32" t="s">
        <v>873</v>
      </c>
      <c r="B248" s="32" t="s">
        <v>886</v>
      </c>
      <c r="C248" s="32" t="s">
        <v>887</v>
      </c>
      <c r="D248" s="56"/>
      <c r="E248" s="167">
        <v>365</v>
      </c>
      <c r="F248" s="5"/>
      <c r="G248" s="13" t="s">
        <v>30</v>
      </c>
      <c r="H248" s="170">
        <v>27</v>
      </c>
      <c r="I248" s="39">
        <f t="shared" si="84"/>
        <v>7.3972602739726029E-2</v>
      </c>
      <c r="J248" s="64"/>
      <c r="K248" s="40">
        <f t="shared" si="85"/>
        <v>338</v>
      </c>
      <c r="L248" s="39">
        <f t="shared" si="86"/>
        <v>0.92602739726027394</v>
      </c>
    </row>
    <row r="249" spans="1:12" ht="12.75" customHeight="1">
      <c r="A249" s="32" t="s">
        <v>873</v>
      </c>
      <c r="B249" s="32" t="s">
        <v>888</v>
      </c>
      <c r="C249" s="32" t="s">
        <v>889</v>
      </c>
      <c r="D249" s="56"/>
      <c r="E249" s="167">
        <v>365</v>
      </c>
      <c r="F249" s="5"/>
      <c r="G249" s="13"/>
      <c r="H249" s="170"/>
      <c r="I249" s="39">
        <f t="shared" si="84"/>
        <v>0</v>
      </c>
      <c r="J249" s="64"/>
      <c r="K249" s="40">
        <f t="shared" si="85"/>
        <v>365</v>
      </c>
      <c r="L249" s="39">
        <f t="shared" si="86"/>
        <v>1</v>
      </c>
    </row>
    <row r="250" spans="1:12" ht="12.75" customHeight="1">
      <c r="A250" s="32" t="s">
        <v>873</v>
      </c>
      <c r="B250" s="32" t="s">
        <v>892</v>
      </c>
      <c r="C250" s="32" t="s">
        <v>893</v>
      </c>
      <c r="D250" s="56"/>
      <c r="E250" s="167">
        <v>365</v>
      </c>
      <c r="F250" s="5"/>
      <c r="G250" s="13"/>
      <c r="H250" s="170"/>
      <c r="I250" s="39">
        <f t="shared" si="84"/>
        <v>0</v>
      </c>
      <c r="J250" s="64"/>
      <c r="K250" s="40">
        <f t="shared" si="85"/>
        <v>365</v>
      </c>
      <c r="L250" s="39">
        <f t="shared" si="86"/>
        <v>1</v>
      </c>
    </row>
    <row r="251" spans="1:12" ht="12.75" customHeight="1">
      <c r="A251" s="32" t="s">
        <v>873</v>
      </c>
      <c r="B251" s="32" t="s">
        <v>894</v>
      </c>
      <c r="C251" s="32" t="s">
        <v>895</v>
      </c>
      <c r="D251" s="56"/>
      <c r="E251" s="167">
        <v>365</v>
      </c>
      <c r="F251" s="5"/>
      <c r="G251" s="13" t="s">
        <v>30</v>
      </c>
      <c r="H251" s="170">
        <v>35</v>
      </c>
      <c r="I251" s="39">
        <f t="shared" si="84"/>
        <v>9.5890410958904104E-2</v>
      </c>
      <c r="J251" s="64"/>
      <c r="K251" s="40">
        <f t="shared" si="85"/>
        <v>330</v>
      </c>
      <c r="L251" s="39">
        <f t="shared" si="86"/>
        <v>0.90410958904109584</v>
      </c>
    </row>
    <row r="252" spans="1:12" ht="12.75" customHeight="1">
      <c r="A252" s="32" t="s">
        <v>873</v>
      </c>
      <c r="B252" s="32" t="s">
        <v>896</v>
      </c>
      <c r="C252" s="32" t="s">
        <v>897</v>
      </c>
      <c r="D252" s="56"/>
      <c r="E252" s="167">
        <v>365</v>
      </c>
      <c r="F252" s="5"/>
      <c r="G252" s="13" t="s">
        <v>30</v>
      </c>
      <c r="H252" s="170">
        <v>50</v>
      </c>
      <c r="I252" s="39">
        <f t="shared" si="84"/>
        <v>0.13698630136986301</v>
      </c>
      <c r="J252" s="64"/>
      <c r="K252" s="40">
        <f t="shared" si="85"/>
        <v>315</v>
      </c>
      <c r="L252" s="39">
        <f t="shared" si="86"/>
        <v>0.86301369863013699</v>
      </c>
    </row>
    <row r="253" spans="1:12" ht="12.75" customHeight="1">
      <c r="A253" s="32" t="s">
        <v>873</v>
      </c>
      <c r="B253" s="32" t="s">
        <v>898</v>
      </c>
      <c r="C253" s="32" t="s">
        <v>899</v>
      </c>
      <c r="D253" s="56"/>
      <c r="E253" s="167">
        <v>365</v>
      </c>
      <c r="F253" s="5"/>
      <c r="G253" s="38"/>
      <c r="H253" s="38"/>
      <c r="I253" s="39">
        <f t="shared" si="84"/>
        <v>0</v>
      </c>
      <c r="J253" s="64"/>
      <c r="K253" s="40">
        <f t="shared" si="85"/>
        <v>365</v>
      </c>
      <c r="L253" s="39">
        <f t="shared" si="86"/>
        <v>1</v>
      </c>
    </row>
    <row r="254" spans="1:12" ht="12.75" customHeight="1">
      <c r="A254" s="32" t="s">
        <v>873</v>
      </c>
      <c r="B254" s="32" t="s">
        <v>916</v>
      </c>
      <c r="C254" s="32" t="s">
        <v>917</v>
      </c>
      <c r="D254" s="56"/>
      <c r="E254" s="167">
        <v>365</v>
      </c>
      <c r="F254" s="5"/>
      <c r="G254" s="13" t="s">
        <v>30</v>
      </c>
      <c r="H254" s="170">
        <v>8</v>
      </c>
      <c r="I254" s="39">
        <f t="shared" si="84"/>
        <v>2.1917808219178082E-2</v>
      </c>
      <c r="J254" s="64"/>
      <c r="K254" s="40">
        <f t="shared" si="85"/>
        <v>357</v>
      </c>
      <c r="L254" s="39">
        <f t="shared" si="86"/>
        <v>0.9780821917808219</v>
      </c>
    </row>
    <row r="255" spans="1:12" ht="12.75" customHeight="1">
      <c r="A255" s="35" t="s">
        <v>873</v>
      </c>
      <c r="B255" s="35" t="s">
        <v>918</v>
      </c>
      <c r="C255" s="35" t="s">
        <v>919</v>
      </c>
      <c r="D255" s="137"/>
      <c r="E255" s="171">
        <v>365</v>
      </c>
      <c r="F255" s="65"/>
      <c r="G255" s="67" t="s">
        <v>30</v>
      </c>
      <c r="H255" s="68">
        <v>29</v>
      </c>
      <c r="I255" s="42">
        <f t="shared" si="84"/>
        <v>7.9452054794520555E-2</v>
      </c>
      <c r="J255" s="66"/>
      <c r="K255" s="43">
        <f t="shared" si="85"/>
        <v>336</v>
      </c>
      <c r="L255" s="42">
        <f t="shared" si="86"/>
        <v>0.92054794520547945</v>
      </c>
    </row>
    <row r="256" spans="1:12" ht="12.75" customHeight="1">
      <c r="A256" s="56"/>
      <c r="B256" s="62">
        <f>COUNTA(B244:B255)</f>
        <v>12</v>
      </c>
      <c r="C256" s="56"/>
      <c r="E256" s="166">
        <f>SUM(E244:E255)</f>
        <v>4380</v>
      </c>
      <c r="F256" s="44"/>
      <c r="G256" s="62">
        <f>COUNTA(G244:G255)</f>
        <v>8</v>
      </c>
      <c r="H256" s="37">
        <f>SUM(H244:H255)</f>
        <v>296</v>
      </c>
      <c r="I256" s="45">
        <f>H256/E256</f>
        <v>6.7579908675799091E-2</v>
      </c>
      <c r="J256" s="142"/>
      <c r="K256" s="54">
        <f>E256-H256</f>
        <v>4084</v>
      </c>
      <c r="L256" s="45">
        <f>K256/E256</f>
        <v>0.93242009132420089</v>
      </c>
    </row>
    <row r="257" spans="1:12" ht="12.75" customHeight="1">
      <c r="A257" s="56"/>
      <c r="B257" s="62"/>
      <c r="C257" s="56"/>
      <c r="E257" s="166"/>
      <c r="F257" s="44"/>
      <c r="G257" s="62"/>
      <c r="H257" s="37"/>
      <c r="I257" s="45"/>
      <c r="J257" s="142"/>
      <c r="K257" s="54"/>
      <c r="L257" s="45"/>
    </row>
    <row r="258" spans="1:12" ht="12.75" customHeight="1">
      <c r="A258" s="32" t="s">
        <v>926</v>
      </c>
      <c r="B258" s="32" t="s">
        <v>927</v>
      </c>
      <c r="C258" s="32" t="s">
        <v>928</v>
      </c>
      <c r="D258" s="56"/>
      <c r="E258" s="167">
        <v>365</v>
      </c>
      <c r="F258" s="5"/>
      <c r="G258" s="38"/>
      <c r="H258" s="38"/>
      <c r="I258" s="39">
        <f t="shared" ref="I258:I271" si="87">H258/E258</f>
        <v>0</v>
      </c>
      <c r="J258" s="64"/>
      <c r="K258" s="40">
        <f t="shared" ref="K258:K271" si="88">E258-H258</f>
        <v>365</v>
      </c>
      <c r="L258" s="39">
        <f t="shared" ref="L258:L271" si="89">K258/E258</f>
        <v>1</v>
      </c>
    </row>
    <row r="259" spans="1:12" ht="12.75" customHeight="1">
      <c r="A259" s="32" t="s">
        <v>926</v>
      </c>
      <c r="B259" s="32" t="s">
        <v>929</v>
      </c>
      <c r="C259" s="32" t="s">
        <v>930</v>
      </c>
      <c r="D259" s="56"/>
      <c r="E259" s="167">
        <v>365</v>
      </c>
      <c r="F259" s="5"/>
      <c r="G259" s="38"/>
      <c r="H259" s="38"/>
      <c r="I259" s="39">
        <f t="shared" si="87"/>
        <v>0</v>
      </c>
      <c r="J259" s="64"/>
      <c r="K259" s="40">
        <f t="shared" si="88"/>
        <v>365</v>
      </c>
      <c r="L259" s="39">
        <f t="shared" si="89"/>
        <v>1</v>
      </c>
    </row>
    <row r="260" spans="1:12" ht="12.75" customHeight="1">
      <c r="A260" s="32" t="s">
        <v>926</v>
      </c>
      <c r="B260" s="32" t="s">
        <v>933</v>
      </c>
      <c r="C260" s="32" t="s">
        <v>934</v>
      </c>
      <c r="D260" s="56"/>
      <c r="E260" s="167">
        <v>365</v>
      </c>
      <c r="F260" s="5"/>
      <c r="G260" s="38"/>
      <c r="H260" s="38"/>
      <c r="I260" s="39">
        <f t="shared" si="87"/>
        <v>0</v>
      </c>
      <c r="J260" s="64"/>
      <c r="K260" s="40">
        <f t="shared" si="88"/>
        <v>365</v>
      </c>
      <c r="L260" s="39">
        <f t="shared" si="89"/>
        <v>1</v>
      </c>
    </row>
    <row r="261" spans="1:12" ht="12.75" customHeight="1">
      <c r="A261" s="32" t="s">
        <v>926</v>
      </c>
      <c r="B261" s="32" t="s">
        <v>935</v>
      </c>
      <c r="C261" s="32" t="s">
        <v>936</v>
      </c>
      <c r="D261" s="56"/>
      <c r="E261" s="167">
        <v>365</v>
      </c>
      <c r="F261" s="5"/>
      <c r="G261" s="38"/>
      <c r="H261" s="38"/>
      <c r="I261" s="39">
        <f t="shared" si="87"/>
        <v>0</v>
      </c>
      <c r="J261" s="64"/>
      <c r="K261" s="40">
        <f t="shared" si="88"/>
        <v>365</v>
      </c>
      <c r="L261" s="39">
        <f t="shared" si="89"/>
        <v>1</v>
      </c>
    </row>
    <row r="262" spans="1:12" ht="12.75" customHeight="1">
      <c r="A262" s="32" t="s">
        <v>926</v>
      </c>
      <c r="B262" s="32" t="s">
        <v>937</v>
      </c>
      <c r="C262" s="32" t="s">
        <v>938</v>
      </c>
      <c r="D262" s="56"/>
      <c r="E262" s="167">
        <v>365</v>
      </c>
      <c r="F262" s="5"/>
      <c r="G262" s="38"/>
      <c r="H262" s="38"/>
      <c r="I262" s="39">
        <f t="shared" si="87"/>
        <v>0</v>
      </c>
      <c r="J262" s="64"/>
      <c r="K262" s="40">
        <f t="shared" si="88"/>
        <v>365</v>
      </c>
      <c r="L262" s="39">
        <f t="shared" si="89"/>
        <v>1</v>
      </c>
    </row>
    <row r="263" spans="1:12" ht="12.75" customHeight="1">
      <c r="A263" s="32" t="s">
        <v>926</v>
      </c>
      <c r="B263" s="32" t="s">
        <v>943</v>
      </c>
      <c r="C263" s="32" t="s">
        <v>944</v>
      </c>
      <c r="D263" s="56"/>
      <c r="E263" s="167">
        <v>365</v>
      </c>
      <c r="F263" s="5"/>
      <c r="G263" s="38"/>
      <c r="H263" s="38"/>
      <c r="I263" s="39">
        <f t="shared" si="87"/>
        <v>0</v>
      </c>
      <c r="J263" s="64"/>
      <c r="K263" s="40">
        <f t="shared" si="88"/>
        <v>365</v>
      </c>
      <c r="L263" s="39">
        <f t="shared" si="89"/>
        <v>1</v>
      </c>
    </row>
    <row r="264" spans="1:12" ht="12.75" customHeight="1">
      <c r="A264" s="32" t="s">
        <v>926</v>
      </c>
      <c r="B264" s="32" t="s">
        <v>945</v>
      </c>
      <c r="C264" s="32" t="s">
        <v>946</v>
      </c>
      <c r="D264" s="56"/>
      <c r="E264" s="167">
        <v>365</v>
      </c>
      <c r="F264" s="5"/>
      <c r="G264" s="38"/>
      <c r="H264" s="38"/>
      <c r="I264" s="39">
        <f t="shared" si="87"/>
        <v>0</v>
      </c>
      <c r="J264" s="64"/>
      <c r="K264" s="40">
        <f t="shared" si="88"/>
        <v>365</v>
      </c>
      <c r="L264" s="39">
        <f t="shared" si="89"/>
        <v>1</v>
      </c>
    </row>
    <row r="265" spans="1:12" ht="12.75" customHeight="1">
      <c r="A265" s="32" t="s">
        <v>926</v>
      </c>
      <c r="B265" s="32" t="s">
        <v>947</v>
      </c>
      <c r="C265" s="32" t="s">
        <v>948</v>
      </c>
      <c r="D265" s="56"/>
      <c r="E265" s="167">
        <v>365</v>
      </c>
      <c r="F265" s="5"/>
      <c r="G265" s="38"/>
      <c r="H265" s="38"/>
      <c r="I265" s="39">
        <f t="shared" si="87"/>
        <v>0</v>
      </c>
      <c r="J265" s="64"/>
      <c r="K265" s="40">
        <f t="shared" si="88"/>
        <v>365</v>
      </c>
      <c r="L265" s="39">
        <f t="shared" si="89"/>
        <v>1</v>
      </c>
    </row>
    <row r="266" spans="1:12" ht="12.75" customHeight="1">
      <c r="A266" s="32" t="s">
        <v>926</v>
      </c>
      <c r="B266" s="32" t="s">
        <v>951</v>
      </c>
      <c r="C266" s="32" t="s">
        <v>952</v>
      </c>
      <c r="D266" s="56"/>
      <c r="E266" s="167">
        <v>365</v>
      </c>
      <c r="F266" s="5"/>
      <c r="G266" s="38"/>
      <c r="H266" s="38"/>
      <c r="I266" s="39">
        <f t="shared" si="87"/>
        <v>0</v>
      </c>
      <c r="J266" s="64"/>
      <c r="K266" s="40">
        <f t="shared" si="88"/>
        <v>365</v>
      </c>
      <c r="L266" s="39">
        <f t="shared" si="89"/>
        <v>1</v>
      </c>
    </row>
    <row r="267" spans="1:12" ht="12.75" customHeight="1">
      <c r="A267" s="32" t="s">
        <v>926</v>
      </c>
      <c r="B267" s="32" t="s">
        <v>955</v>
      </c>
      <c r="C267" s="32" t="s">
        <v>926</v>
      </c>
      <c r="D267" s="56"/>
      <c r="E267" s="167">
        <v>365</v>
      </c>
      <c r="F267" s="5"/>
      <c r="G267" s="38"/>
      <c r="H267" s="38"/>
      <c r="I267" s="39">
        <f t="shared" si="87"/>
        <v>0</v>
      </c>
      <c r="J267" s="64"/>
      <c r="K267" s="40">
        <f t="shared" si="88"/>
        <v>365</v>
      </c>
      <c r="L267" s="39">
        <f t="shared" si="89"/>
        <v>1</v>
      </c>
    </row>
    <row r="268" spans="1:12" ht="12.75" customHeight="1">
      <c r="A268" s="32" t="s">
        <v>926</v>
      </c>
      <c r="B268" s="32" t="s">
        <v>960</v>
      </c>
      <c r="C268" s="32" t="s">
        <v>961</v>
      </c>
      <c r="D268" s="56"/>
      <c r="E268" s="167">
        <v>365</v>
      </c>
      <c r="F268" s="5"/>
      <c r="G268" s="13" t="s">
        <v>30</v>
      </c>
      <c r="H268" s="38">
        <v>4</v>
      </c>
      <c r="I268" s="39">
        <f t="shared" si="87"/>
        <v>1.0958904109589041E-2</v>
      </c>
      <c r="J268" s="64"/>
      <c r="K268" s="40">
        <f t="shared" si="88"/>
        <v>361</v>
      </c>
      <c r="L268" s="39">
        <f t="shared" si="89"/>
        <v>0.989041095890411</v>
      </c>
    </row>
    <row r="269" spans="1:12" ht="12.75" customHeight="1">
      <c r="A269" s="32" t="s">
        <v>926</v>
      </c>
      <c r="B269" s="32" t="s">
        <v>966</v>
      </c>
      <c r="C269" s="32" t="s">
        <v>967</v>
      </c>
      <c r="D269" s="56"/>
      <c r="E269" s="167">
        <v>365</v>
      </c>
      <c r="F269" s="5"/>
      <c r="G269" s="38"/>
      <c r="H269" s="38"/>
      <c r="I269" s="39">
        <f t="shared" si="87"/>
        <v>0</v>
      </c>
      <c r="J269" s="64"/>
      <c r="K269" s="40">
        <f t="shared" si="88"/>
        <v>365</v>
      </c>
      <c r="L269" s="39">
        <f t="shared" si="89"/>
        <v>1</v>
      </c>
    </row>
    <row r="270" spans="1:12" ht="12.75" customHeight="1">
      <c r="A270" s="32" t="s">
        <v>926</v>
      </c>
      <c r="B270" s="32" t="s">
        <v>969</v>
      </c>
      <c r="C270" s="32" t="s">
        <v>970</v>
      </c>
      <c r="D270" s="56"/>
      <c r="E270" s="167">
        <v>365</v>
      </c>
      <c r="F270" s="5"/>
      <c r="G270" s="38"/>
      <c r="H270" s="38"/>
      <c r="I270" s="39">
        <f t="shared" si="87"/>
        <v>0</v>
      </c>
      <c r="J270" s="64"/>
      <c r="K270" s="40">
        <f t="shared" si="88"/>
        <v>365</v>
      </c>
      <c r="L270" s="39">
        <f t="shared" si="89"/>
        <v>1</v>
      </c>
    </row>
    <row r="271" spans="1:12" ht="12.75" customHeight="1">
      <c r="A271" s="35" t="s">
        <v>926</v>
      </c>
      <c r="B271" s="35" t="s">
        <v>971</v>
      </c>
      <c r="C271" s="35" t="s">
        <v>972</v>
      </c>
      <c r="D271" s="137"/>
      <c r="E271" s="171">
        <v>365</v>
      </c>
      <c r="F271" s="65"/>
      <c r="G271" s="41"/>
      <c r="H271" s="41"/>
      <c r="I271" s="42">
        <f t="shared" si="87"/>
        <v>0</v>
      </c>
      <c r="J271" s="66"/>
      <c r="K271" s="43">
        <f t="shared" si="88"/>
        <v>365</v>
      </c>
      <c r="L271" s="42">
        <f t="shared" si="89"/>
        <v>1</v>
      </c>
    </row>
    <row r="272" spans="1:12" ht="12.75" customHeight="1">
      <c r="A272" s="56"/>
      <c r="B272" s="62">
        <f>COUNTA(B258:B271)</f>
        <v>14</v>
      </c>
      <c r="C272" s="56"/>
      <c r="E272" s="166">
        <f>SUM(E258:E271)</f>
        <v>5110</v>
      </c>
      <c r="F272" s="44"/>
      <c r="G272" s="62">
        <f>COUNTA(G258:G271)</f>
        <v>1</v>
      </c>
      <c r="H272" s="37">
        <f>SUM(H258:H271)</f>
        <v>4</v>
      </c>
      <c r="I272" s="45">
        <f>H272/E272</f>
        <v>7.8277886497064581E-4</v>
      </c>
      <c r="J272" s="142"/>
      <c r="K272" s="54">
        <f>E272-H272</f>
        <v>5106</v>
      </c>
      <c r="L272" s="45">
        <f>K272/E272</f>
        <v>0.99921722113502931</v>
      </c>
    </row>
    <row r="273" spans="1:12" ht="12.75" customHeight="1">
      <c r="A273" s="56"/>
      <c r="B273" s="62"/>
      <c r="C273" s="56"/>
      <c r="E273" s="166"/>
      <c r="F273" s="44"/>
      <c r="G273" s="62"/>
      <c r="H273" s="37"/>
      <c r="I273" s="45"/>
      <c r="J273" s="142"/>
      <c r="K273" s="54"/>
      <c r="L273" s="45"/>
    </row>
    <row r="274" spans="1:12" ht="12.75" customHeight="1">
      <c r="A274" s="32" t="s">
        <v>973</v>
      </c>
      <c r="B274" s="32" t="s">
        <v>974</v>
      </c>
      <c r="C274" s="32" t="s">
        <v>975</v>
      </c>
      <c r="D274" s="56"/>
      <c r="E274" s="167">
        <v>365</v>
      </c>
      <c r="F274" s="5"/>
      <c r="G274" s="38"/>
      <c r="H274" s="38"/>
      <c r="I274" s="39">
        <f t="shared" ref="I274:I280" si="90">H274/E274</f>
        <v>0</v>
      </c>
      <c r="J274" s="64"/>
      <c r="K274" s="40">
        <f t="shared" ref="K274:K280" si="91">E274-H274</f>
        <v>365</v>
      </c>
      <c r="L274" s="39">
        <f t="shared" ref="L274:L280" si="92">K274/E274</f>
        <v>1</v>
      </c>
    </row>
    <row r="275" spans="1:12" ht="12.75" customHeight="1">
      <c r="A275" s="32" t="s">
        <v>973</v>
      </c>
      <c r="B275" s="32" t="s">
        <v>976</v>
      </c>
      <c r="C275" s="32" t="s">
        <v>977</v>
      </c>
      <c r="D275" s="56"/>
      <c r="E275" s="167">
        <v>365</v>
      </c>
      <c r="F275" s="5"/>
      <c r="G275" s="13" t="s">
        <v>30</v>
      </c>
      <c r="H275" s="170">
        <v>14</v>
      </c>
      <c r="I275" s="39">
        <f t="shared" si="90"/>
        <v>3.8356164383561646E-2</v>
      </c>
      <c r="J275" s="64"/>
      <c r="K275" s="40">
        <f t="shared" si="91"/>
        <v>351</v>
      </c>
      <c r="L275" s="39">
        <f t="shared" si="92"/>
        <v>0.9616438356164384</v>
      </c>
    </row>
    <row r="276" spans="1:12" ht="12.75" customHeight="1">
      <c r="A276" s="32" t="s">
        <v>973</v>
      </c>
      <c r="B276" s="32" t="s">
        <v>978</v>
      </c>
      <c r="C276" s="32" t="s">
        <v>979</v>
      </c>
      <c r="D276" s="56"/>
      <c r="E276" s="167">
        <v>365</v>
      </c>
      <c r="F276" s="5"/>
      <c r="G276" s="13" t="s">
        <v>30</v>
      </c>
      <c r="H276" s="170">
        <v>40</v>
      </c>
      <c r="I276" s="39">
        <f t="shared" si="90"/>
        <v>0.1095890410958904</v>
      </c>
      <c r="J276" s="64"/>
      <c r="K276" s="40">
        <f t="shared" si="91"/>
        <v>325</v>
      </c>
      <c r="L276" s="39">
        <f t="shared" si="92"/>
        <v>0.8904109589041096</v>
      </c>
    </row>
    <row r="277" spans="1:12" ht="12.75" customHeight="1">
      <c r="A277" s="32" t="s">
        <v>973</v>
      </c>
      <c r="B277" s="32" t="s">
        <v>980</v>
      </c>
      <c r="C277" s="32" t="s">
        <v>981</v>
      </c>
      <c r="D277" s="56"/>
      <c r="E277" s="167">
        <v>365</v>
      </c>
      <c r="F277" s="5"/>
      <c r="G277" s="13" t="s">
        <v>30</v>
      </c>
      <c r="H277" s="170">
        <v>14</v>
      </c>
      <c r="I277" s="39">
        <f t="shared" si="90"/>
        <v>3.8356164383561646E-2</v>
      </c>
      <c r="J277" s="64"/>
      <c r="K277" s="40">
        <f t="shared" si="91"/>
        <v>351</v>
      </c>
      <c r="L277" s="39">
        <f t="shared" si="92"/>
        <v>0.9616438356164384</v>
      </c>
    </row>
    <row r="278" spans="1:12" ht="12.75" customHeight="1">
      <c r="A278" s="32" t="s">
        <v>973</v>
      </c>
      <c r="B278" s="32" t="s">
        <v>982</v>
      </c>
      <c r="C278" s="32" t="s">
        <v>983</v>
      </c>
      <c r="D278" s="56"/>
      <c r="E278" s="167">
        <v>365</v>
      </c>
      <c r="F278" s="5"/>
      <c r="G278" s="13" t="s">
        <v>30</v>
      </c>
      <c r="H278" s="170">
        <v>84</v>
      </c>
      <c r="I278" s="39">
        <f t="shared" si="90"/>
        <v>0.23013698630136986</v>
      </c>
      <c r="J278" s="64"/>
      <c r="K278" s="40">
        <f t="shared" si="91"/>
        <v>281</v>
      </c>
      <c r="L278" s="39">
        <f t="shared" si="92"/>
        <v>0.76986301369863008</v>
      </c>
    </row>
    <row r="279" spans="1:12" ht="12.75" customHeight="1">
      <c r="A279" s="32" t="s">
        <v>973</v>
      </c>
      <c r="B279" s="32" t="s">
        <v>984</v>
      </c>
      <c r="C279" s="32" t="s">
        <v>985</v>
      </c>
      <c r="D279" s="56"/>
      <c r="E279" s="167">
        <v>365</v>
      </c>
      <c r="F279" s="5"/>
      <c r="G279" s="13" t="s">
        <v>30</v>
      </c>
      <c r="H279" s="170">
        <v>12</v>
      </c>
      <c r="I279" s="39">
        <f t="shared" si="90"/>
        <v>3.287671232876712E-2</v>
      </c>
      <c r="J279" s="64"/>
      <c r="K279" s="40">
        <f t="shared" si="91"/>
        <v>353</v>
      </c>
      <c r="L279" s="39">
        <f t="shared" si="92"/>
        <v>0.9671232876712329</v>
      </c>
    </row>
    <row r="280" spans="1:12" ht="12.75" customHeight="1">
      <c r="A280" s="35" t="s">
        <v>973</v>
      </c>
      <c r="B280" s="35" t="s">
        <v>986</v>
      </c>
      <c r="C280" s="35" t="s">
        <v>987</v>
      </c>
      <c r="D280" s="168"/>
      <c r="E280" s="171">
        <v>365</v>
      </c>
      <c r="F280" s="65"/>
      <c r="G280" s="67" t="s">
        <v>30</v>
      </c>
      <c r="H280" s="68">
        <v>21</v>
      </c>
      <c r="I280" s="42">
        <f t="shared" si="90"/>
        <v>5.7534246575342465E-2</v>
      </c>
      <c r="J280" s="66"/>
      <c r="K280" s="43">
        <f t="shared" si="91"/>
        <v>344</v>
      </c>
      <c r="L280" s="42">
        <f t="shared" si="92"/>
        <v>0.94246575342465755</v>
      </c>
    </row>
    <row r="281" spans="1:12" ht="12.75" customHeight="1">
      <c r="A281" s="56"/>
      <c r="B281" s="62">
        <f>COUNTA(B274:B280)</f>
        <v>7</v>
      </c>
      <c r="C281" s="56"/>
      <c r="E281" s="166">
        <f>SUM(E274:E280)</f>
        <v>2555</v>
      </c>
      <c r="F281" s="44"/>
      <c r="G281" s="62">
        <f>COUNTA(G274:G280)</f>
        <v>6</v>
      </c>
      <c r="H281" s="37">
        <f>SUM(H274:H280)</f>
        <v>185</v>
      </c>
      <c r="I281" s="45">
        <f>H281/E281</f>
        <v>7.2407045009784732E-2</v>
      </c>
      <c r="J281" s="142"/>
      <c r="K281" s="54">
        <f>E281-H281</f>
        <v>2370</v>
      </c>
      <c r="L281" s="45">
        <f>K281/E281</f>
        <v>0.92759295499021521</v>
      </c>
    </row>
    <row r="282" spans="1:12" ht="12.75" customHeight="1">
      <c r="A282" s="56"/>
      <c r="B282" s="62"/>
      <c r="C282" s="56"/>
      <c r="E282" s="166"/>
      <c r="F282" s="44"/>
      <c r="G282" s="62"/>
      <c r="H282" s="37"/>
      <c r="I282" s="45"/>
      <c r="J282" s="142"/>
      <c r="K282" s="54"/>
      <c r="L282" s="45"/>
    </row>
    <row r="283" spans="1:12" ht="12.75" customHeight="1">
      <c r="A283" s="32" t="s">
        <v>988</v>
      </c>
      <c r="B283" s="32" t="s">
        <v>999</v>
      </c>
      <c r="C283" s="32" t="s">
        <v>1000</v>
      </c>
      <c r="D283" s="56"/>
      <c r="E283" s="167">
        <v>365</v>
      </c>
      <c r="F283" s="5"/>
      <c r="G283" s="13" t="s">
        <v>30</v>
      </c>
      <c r="H283" s="38">
        <v>5</v>
      </c>
      <c r="I283" s="39">
        <f t="shared" ref="I283:I296" si="93">H283/E283</f>
        <v>1.3698630136986301E-2</v>
      </c>
      <c r="J283" s="64"/>
      <c r="K283" s="40">
        <f t="shared" ref="K283:K296" si="94">E283-H283</f>
        <v>360</v>
      </c>
      <c r="L283" s="39">
        <f t="shared" ref="L283:L296" si="95">K283/E283</f>
        <v>0.98630136986301364</v>
      </c>
    </row>
    <row r="284" spans="1:12" ht="12.75" customHeight="1">
      <c r="A284" s="32" t="s">
        <v>988</v>
      </c>
      <c r="B284" s="32" t="s">
        <v>1009</v>
      </c>
      <c r="C284" s="32" t="s">
        <v>1010</v>
      </c>
      <c r="D284" s="56"/>
      <c r="E284" s="167">
        <v>365</v>
      </c>
      <c r="F284" s="5"/>
      <c r="G284" s="38"/>
      <c r="H284" s="38"/>
      <c r="I284" s="39">
        <f t="shared" si="93"/>
        <v>0</v>
      </c>
      <c r="J284" s="64"/>
      <c r="K284" s="40">
        <f t="shared" si="94"/>
        <v>365</v>
      </c>
      <c r="L284" s="39">
        <f t="shared" si="95"/>
        <v>1</v>
      </c>
    </row>
    <row r="285" spans="1:12" ht="12.75" customHeight="1">
      <c r="A285" s="32" t="s">
        <v>988</v>
      </c>
      <c r="B285" s="32" t="s">
        <v>1015</v>
      </c>
      <c r="C285" s="32" t="s">
        <v>1016</v>
      </c>
      <c r="D285" s="56"/>
      <c r="E285" s="167">
        <v>365</v>
      </c>
      <c r="F285" s="5"/>
      <c r="G285" s="38"/>
      <c r="H285" s="38"/>
      <c r="I285" s="39">
        <f t="shared" si="93"/>
        <v>0</v>
      </c>
      <c r="J285" s="64"/>
      <c r="K285" s="40">
        <f t="shared" si="94"/>
        <v>365</v>
      </c>
      <c r="L285" s="39">
        <f t="shared" si="95"/>
        <v>1</v>
      </c>
    </row>
    <row r="286" spans="1:12" ht="12.75" customHeight="1">
      <c r="A286" s="32" t="s">
        <v>988</v>
      </c>
      <c r="B286" s="32" t="s">
        <v>1023</v>
      </c>
      <c r="C286" s="32" t="s">
        <v>1024</v>
      </c>
      <c r="D286" s="56"/>
      <c r="E286" s="167">
        <v>365</v>
      </c>
      <c r="F286" s="5"/>
      <c r="G286" s="38"/>
      <c r="H286" s="38"/>
      <c r="I286" s="39">
        <f t="shared" si="93"/>
        <v>0</v>
      </c>
      <c r="J286" s="64"/>
      <c r="K286" s="40">
        <f t="shared" si="94"/>
        <v>365</v>
      </c>
      <c r="L286" s="39">
        <f t="shared" si="95"/>
        <v>1</v>
      </c>
    </row>
    <row r="287" spans="1:12" ht="12.75" customHeight="1">
      <c r="A287" s="32" t="s">
        <v>988</v>
      </c>
      <c r="B287" s="32" t="s">
        <v>1027</v>
      </c>
      <c r="C287" s="32" t="s">
        <v>1028</v>
      </c>
      <c r="D287" s="56"/>
      <c r="E287" s="167">
        <v>365</v>
      </c>
      <c r="F287" s="5"/>
      <c r="G287" s="38"/>
      <c r="H287" s="38"/>
      <c r="I287" s="39">
        <f t="shared" si="93"/>
        <v>0</v>
      </c>
      <c r="J287" s="64"/>
      <c r="K287" s="40">
        <f t="shared" si="94"/>
        <v>365</v>
      </c>
      <c r="L287" s="39">
        <f t="shared" si="95"/>
        <v>1</v>
      </c>
    </row>
    <row r="288" spans="1:12" ht="12.75" customHeight="1">
      <c r="A288" s="32" t="s">
        <v>988</v>
      </c>
      <c r="B288" s="32" t="s">
        <v>1031</v>
      </c>
      <c r="C288" s="32" t="s">
        <v>1032</v>
      </c>
      <c r="D288" s="56"/>
      <c r="E288" s="167">
        <v>365</v>
      </c>
      <c r="F288" s="5"/>
      <c r="G288" s="13" t="s">
        <v>30</v>
      </c>
      <c r="H288" s="38">
        <v>5</v>
      </c>
      <c r="I288" s="39">
        <f t="shared" si="93"/>
        <v>1.3698630136986301E-2</v>
      </c>
      <c r="J288" s="64"/>
      <c r="K288" s="40">
        <f t="shared" si="94"/>
        <v>360</v>
      </c>
      <c r="L288" s="39">
        <f t="shared" si="95"/>
        <v>0.98630136986301364</v>
      </c>
    </row>
    <row r="289" spans="1:12" ht="12.75" customHeight="1">
      <c r="A289" s="32" t="s">
        <v>988</v>
      </c>
      <c r="B289" s="32" t="s">
        <v>1033</v>
      </c>
      <c r="C289" s="32" t="s">
        <v>1034</v>
      </c>
      <c r="D289" s="56"/>
      <c r="E289" s="167">
        <v>365</v>
      </c>
      <c r="F289" s="5"/>
      <c r="G289" s="38"/>
      <c r="H289" s="38"/>
      <c r="I289" s="39">
        <f t="shared" si="93"/>
        <v>0</v>
      </c>
      <c r="J289" s="64"/>
      <c r="K289" s="40">
        <f t="shared" si="94"/>
        <v>365</v>
      </c>
      <c r="L289" s="39">
        <f t="shared" si="95"/>
        <v>1</v>
      </c>
    </row>
    <row r="290" spans="1:12" ht="12.75" customHeight="1">
      <c r="A290" s="32" t="s">
        <v>988</v>
      </c>
      <c r="B290" s="32" t="s">
        <v>1037</v>
      </c>
      <c r="C290" s="32" t="s">
        <v>1038</v>
      </c>
      <c r="D290" s="56"/>
      <c r="E290" s="167">
        <v>365</v>
      </c>
      <c r="F290" s="5"/>
      <c r="G290" s="38"/>
      <c r="H290" s="38"/>
      <c r="I290" s="39">
        <f t="shared" si="93"/>
        <v>0</v>
      </c>
      <c r="J290" s="64"/>
      <c r="K290" s="40">
        <f t="shared" si="94"/>
        <v>365</v>
      </c>
      <c r="L290" s="39">
        <f t="shared" si="95"/>
        <v>1</v>
      </c>
    </row>
    <row r="291" spans="1:12" ht="12.75" customHeight="1">
      <c r="A291" s="32" t="s">
        <v>988</v>
      </c>
      <c r="B291" s="32" t="s">
        <v>1043</v>
      </c>
      <c r="C291" s="32" t="s">
        <v>1044</v>
      </c>
      <c r="D291" s="56"/>
      <c r="E291" s="167">
        <v>365</v>
      </c>
      <c r="F291" s="5"/>
      <c r="G291" s="13" t="s">
        <v>30</v>
      </c>
      <c r="H291" s="38">
        <v>5</v>
      </c>
      <c r="I291" s="39">
        <f t="shared" si="93"/>
        <v>1.3698630136986301E-2</v>
      </c>
      <c r="J291" s="64"/>
      <c r="K291" s="40">
        <f t="shared" si="94"/>
        <v>360</v>
      </c>
      <c r="L291" s="39">
        <f t="shared" si="95"/>
        <v>0.98630136986301364</v>
      </c>
    </row>
    <row r="292" spans="1:12" ht="12.75" customHeight="1">
      <c r="A292" s="32" t="s">
        <v>988</v>
      </c>
      <c r="B292" s="32" t="s">
        <v>1045</v>
      </c>
      <c r="C292" s="32" t="s">
        <v>1046</v>
      </c>
      <c r="D292" s="56"/>
      <c r="E292" s="167">
        <v>365</v>
      </c>
      <c r="F292" s="5"/>
      <c r="G292" s="38"/>
      <c r="H292" s="38"/>
      <c r="I292" s="39">
        <f t="shared" si="93"/>
        <v>0</v>
      </c>
      <c r="J292" s="64"/>
      <c r="K292" s="40">
        <f t="shared" si="94"/>
        <v>365</v>
      </c>
      <c r="L292" s="39">
        <f t="shared" si="95"/>
        <v>1</v>
      </c>
    </row>
    <row r="293" spans="1:12" ht="12.75" customHeight="1">
      <c r="A293" s="32" t="s">
        <v>988</v>
      </c>
      <c r="B293" s="56" t="s">
        <v>1053</v>
      </c>
      <c r="C293" s="56" t="s">
        <v>1054</v>
      </c>
      <c r="D293" s="56"/>
      <c r="E293" s="167">
        <v>365</v>
      </c>
      <c r="F293" s="5"/>
      <c r="G293" s="38"/>
      <c r="H293" s="38"/>
      <c r="I293" s="39">
        <f t="shared" si="93"/>
        <v>0</v>
      </c>
      <c r="J293" s="64"/>
      <c r="K293" s="40">
        <f t="shared" si="94"/>
        <v>365</v>
      </c>
      <c r="L293" s="39">
        <f t="shared" si="95"/>
        <v>1</v>
      </c>
    </row>
    <row r="294" spans="1:12" ht="12.75" customHeight="1">
      <c r="A294" s="32" t="s">
        <v>988</v>
      </c>
      <c r="B294" s="32" t="s">
        <v>1057</v>
      </c>
      <c r="C294" s="32" t="s">
        <v>1058</v>
      </c>
      <c r="D294" s="56"/>
      <c r="E294" s="167">
        <v>365</v>
      </c>
      <c r="F294" s="5"/>
      <c r="G294" s="38"/>
      <c r="H294" s="38"/>
      <c r="I294" s="39">
        <f t="shared" si="93"/>
        <v>0</v>
      </c>
      <c r="J294" s="64"/>
      <c r="K294" s="40">
        <f t="shared" si="94"/>
        <v>365</v>
      </c>
      <c r="L294" s="39">
        <f t="shared" si="95"/>
        <v>1</v>
      </c>
    </row>
    <row r="295" spans="1:12" ht="12.75" customHeight="1">
      <c r="A295" s="32" t="s">
        <v>988</v>
      </c>
      <c r="B295" s="56" t="s">
        <v>1067</v>
      </c>
      <c r="C295" s="56" t="s">
        <v>1068</v>
      </c>
      <c r="D295" s="56"/>
      <c r="E295" s="167">
        <v>365</v>
      </c>
      <c r="F295" s="5"/>
      <c r="G295" s="38"/>
      <c r="H295" s="38"/>
      <c r="I295" s="39">
        <f t="shared" si="93"/>
        <v>0</v>
      </c>
      <c r="J295" s="64"/>
      <c r="K295" s="40">
        <f t="shared" si="94"/>
        <v>365</v>
      </c>
      <c r="L295" s="39">
        <f t="shared" si="95"/>
        <v>1</v>
      </c>
    </row>
    <row r="296" spans="1:12" ht="12.75" customHeight="1">
      <c r="A296" s="35" t="s">
        <v>988</v>
      </c>
      <c r="B296" s="35" t="s">
        <v>1071</v>
      </c>
      <c r="C296" s="35" t="s">
        <v>1072</v>
      </c>
      <c r="D296" s="137"/>
      <c r="E296" s="171">
        <v>365</v>
      </c>
      <c r="F296" s="65"/>
      <c r="G296" s="67" t="s">
        <v>30</v>
      </c>
      <c r="H296" s="41">
        <v>5</v>
      </c>
      <c r="I296" s="42">
        <f t="shared" si="93"/>
        <v>1.3698630136986301E-2</v>
      </c>
      <c r="J296" s="66"/>
      <c r="K296" s="43">
        <f t="shared" si="94"/>
        <v>360</v>
      </c>
      <c r="L296" s="42">
        <f t="shared" si="95"/>
        <v>0.98630136986301364</v>
      </c>
    </row>
    <row r="297" spans="1:12" ht="12.75" customHeight="1">
      <c r="A297" s="56"/>
      <c r="B297" s="62">
        <f>COUNTA(B283:B296)</f>
        <v>14</v>
      </c>
      <c r="C297" s="56"/>
      <c r="E297" s="166">
        <f>SUM(E283:E296)</f>
        <v>5110</v>
      </c>
      <c r="F297" s="44"/>
      <c r="G297" s="62">
        <f>COUNTA(G283:G296)</f>
        <v>4</v>
      </c>
      <c r="H297" s="37">
        <f>SUM(H283:H296)</f>
        <v>20</v>
      </c>
      <c r="I297" s="45">
        <f>H297/E297</f>
        <v>3.9138943248532287E-3</v>
      </c>
      <c r="J297" s="142"/>
      <c r="K297" s="54">
        <f>E297-H297</f>
        <v>5090</v>
      </c>
      <c r="L297" s="45">
        <f>K297/E297</f>
        <v>0.99608610567514677</v>
      </c>
    </row>
    <row r="298" spans="1:12" ht="12.75" customHeight="1">
      <c r="A298" s="56"/>
      <c r="B298" s="62"/>
      <c r="C298" s="56"/>
      <c r="E298" s="166"/>
      <c r="F298" s="44"/>
      <c r="G298" s="62"/>
      <c r="H298" s="37"/>
      <c r="I298" s="45"/>
      <c r="J298" s="142"/>
      <c r="K298" s="54"/>
      <c r="L298" s="45"/>
    </row>
    <row r="299" spans="1:12" ht="12.75" customHeight="1">
      <c r="A299" s="32" t="s">
        <v>1073</v>
      </c>
      <c r="B299" s="32" t="s">
        <v>1078</v>
      </c>
      <c r="C299" s="32" t="s">
        <v>1079</v>
      </c>
      <c r="D299" s="56"/>
      <c r="E299" s="167">
        <v>365</v>
      </c>
      <c r="F299" s="5"/>
      <c r="G299" s="38"/>
      <c r="H299" s="38"/>
      <c r="I299" s="39">
        <f t="shared" ref="I299:I305" si="96">H299/E299</f>
        <v>0</v>
      </c>
      <c r="J299" s="64"/>
      <c r="K299" s="40">
        <f t="shared" ref="K299:K305" si="97">E299-H299</f>
        <v>365</v>
      </c>
      <c r="L299" s="39">
        <f t="shared" ref="L299:L305" si="98">K299/E299</f>
        <v>1</v>
      </c>
    </row>
    <row r="300" spans="1:12" ht="12.75" customHeight="1">
      <c r="A300" s="32" t="s">
        <v>1073</v>
      </c>
      <c r="B300" s="32" t="s">
        <v>1080</v>
      </c>
      <c r="C300" s="32" t="s">
        <v>1081</v>
      </c>
      <c r="D300" s="56"/>
      <c r="E300" s="167">
        <v>365</v>
      </c>
      <c r="F300" s="5"/>
      <c r="G300" s="38"/>
      <c r="H300" s="38"/>
      <c r="I300" s="39">
        <f t="shared" si="96"/>
        <v>0</v>
      </c>
      <c r="J300" s="64"/>
      <c r="K300" s="40">
        <f t="shared" si="97"/>
        <v>365</v>
      </c>
      <c r="L300" s="39">
        <f t="shared" si="98"/>
        <v>1</v>
      </c>
    </row>
    <row r="301" spans="1:12" ht="12.75" customHeight="1">
      <c r="A301" s="32" t="s">
        <v>1073</v>
      </c>
      <c r="B301" s="32" t="s">
        <v>1082</v>
      </c>
      <c r="C301" s="32" t="s">
        <v>1083</v>
      </c>
      <c r="D301" s="56"/>
      <c r="E301" s="167">
        <v>365</v>
      </c>
      <c r="F301" s="5"/>
      <c r="G301" s="38"/>
      <c r="H301" s="38"/>
      <c r="I301" s="39">
        <f t="shared" si="96"/>
        <v>0</v>
      </c>
      <c r="J301" s="64"/>
      <c r="K301" s="40">
        <f t="shared" si="97"/>
        <v>365</v>
      </c>
      <c r="L301" s="39">
        <f t="shared" si="98"/>
        <v>1</v>
      </c>
    </row>
    <row r="302" spans="1:12" ht="12.75" customHeight="1">
      <c r="A302" s="32" t="s">
        <v>1073</v>
      </c>
      <c r="B302" s="32" t="s">
        <v>1084</v>
      </c>
      <c r="C302" s="32" t="s">
        <v>1085</v>
      </c>
      <c r="D302" s="56"/>
      <c r="E302" s="167">
        <v>365</v>
      </c>
      <c r="F302" s="5"/>
      <c r="G302" s="38"/>
      <c r="H302" s="38"/>
      <c r="I302" s="39">
        <f t="shared" si="96"/>
        <v>0</v>
      </c>
      <c r="J302" s="64"/>
      <c r="K302" s="40">
        <f t="shared" si="97"/>
        <v>365</v>
      </c>
      <c r="L302" s="39">
        <f t="shared" si="98"/>
        <v>1</v>
      </c>
    </row>
    <row r="303" spans="1:12" ht="12.75" customHeight="1">
      <c r="A303" s="32" t="s">
        <v>1073</v>
      </c>
      <c r="B303" s="32" t="s">
        <v>1086</v>
      </c>
      <c r="C303" s="32" t="s">
        <v>1087</v>
      </c>
      <c r="D303" s="56"/>
      <c r="E303" s="167">
        <v>365</v>
      </c>
      <c r="F303" s="5"/>
      <c r="G303" s="13" t="s">
        <v>30</v>
      </c>
      <c r="H303" s="38">
        <v>7</v>
      </c>
      <c r="I303" s="39">
        <f t="shared" si="96"/>
        <v>1.9178082191780823E-2</v>
      </c>
      <c r="J303" s="64"/>
      <c r="K303" s="40">
        <f t="shared" si="97"/>
        <v>358</v>
      </c>
      <c r="L303" s="39">
        <f t="shared" si="98"/>
        <v>0.98082191780821915</v>
      </c>
    </row>
    <row r="304" spans="1:12" ht="12.75" customHeight="1">
      <c r="A304" s="32" t="s">
        <v>1073</v>
      </c>
      <c r="B304" s="32" t="s">
        <v>1090</v>
      </c>
      <c r="C304" s="32" t="s">
        <v>1091</v>
      </c>
      <c r="D304" s="56"/>
      <c r="E304" s="167">
        <v>365</v>
      </c>
      <c r="F304" s="5"/>
      <c r="G304" s="13" t="s">
        <v>30</v>
      </c>
      <c r="H304" s="38">
        <v>5</v>
      </c>
      <c r="I304" s="39">
        <f t="shared" si="96"/>
        <v>1.3698630136986301E-2</v>
      </c>
      <c r="J304" s="64"/>
      <c r="K304" s="40">
        <f t="shared" si="97"/>
        <v>360</v>
      </c>
      <c r="L304" s="39">
        <f t="shared" si="98"/>
        <v>0.98630136986301364</v>
      </c>
    </row>
    <row r="305" spans="1:12" ht="12.75" customHeight="1">
      <c r="A305" s="35" t="s">
        <v>1073</v>
      </c>
      <c r="B305" s="35" t="s">
        <v>1092</v>
      </c>
      <c r="C305" s="35" t="s">
        <v>1093</v>
      </c>
      <c r="D305" s="137"/>
      <c r="E305" s="171">
        <v>365</v>
      </c>
      <c r="F305" s="65"/>
      <c r="G305" s="41"/>
      <c r="H305" s="41"/>
      <c r="I305" s="42">
        <f t="shared" si="96"/>
        <v>0</v>
      </c>
      <c r="J305" s="66"/>
      <c r="K305" s="43">
        <f t="shared" si="97"/>
        <v>365</v>
      </c>
      <c r="L305" s="42">
        <f t="shared" si="98"/>
        <v>1</v>
      </c>
    </row>
    <row r="306" spans="1:12" ht="12.75" customHeight="1">
      <c r="A306" s="56"/>
      <c r="B306" s="62">
        <f>COUNTA(B299:B305)</f>
        <v>7</v>
      </c>
      <c r="C306" s="56"/>
      <c r="E306" s="166">
        <f>SUM(E299:E305)</f>
        <v>2555</v>
      </c>
      <c r="F306" s="44"/>
      <c r="G306" s="62">
        <f>COUNTA(G299:G305)</f>
        <v>2</v>
      </c>
      <c r="H306" s="37">
        <f>SUM(H299:H305)</f>
        <v>12</v>
      </c>
      <c r="I306" s="45">
        <f>H306/E306</f>
        <v>4.6966731898238747E-3</v>
      </c>
      <c r="J306" s="142"/>
      <c r="K306" s="54">
        <f>E306-H306</f>
        <v>2543</v>
      </c>
      <c r="L306" s="45">
        <f>K306/E306</f>
        <v>0.99530332681017608</v>
      </c>
    </row>
    <row r="307" spans="1:12" ht="12.75" customHeight="1">
      <c r="A307" s="56"/>
      <c r="B307" s="62"/>
      <c r="C307" s="56"/>
      <c r="E307" s="166"/>
      <c r="F307" s="44"/>
      <c r="G307" s="62"/>
      <c r="H307" s="37"/>
      <c r="I307" s="45"/>
      <c r="J307" s="142"/>
      <c r="K307" s="54"/>
      <c r="L307" s="45"/>
    </row>
    <row r="308" spans="1:12" ht="12.75" customHeight="1">
      <c r="A308" s="32" t="s">
        <v>1094</v>
      </c>
      <c r="B308" s="32" t="s">
        <v>1103</v>
      </c>
      <c r="C308" s="32" t="s">
        <v>1104</v>
      </c>
      <c r="D308" s="56"/>
      <c r="E308" s="167">
        <v>365</v>
      </c>
      <c r="F308" s="5"/>
      <c r="G308" s="38"/>
      <c r="H308" s="38"/>
      <c r="I308" s="39">
        <f t="shared" ref="I308:I323" si="99">H308/E308</f>
        <v>0</v>
      </c>
      <c r="J308" s="64"/>
      <c r="K308" s="40">
        <f t="shared" ref="K308:K323" si="100">E308-H308</f>
        <v>365</v>
      </c>
      <c r="L308" s="39">
        <f t="shared" ref="L308:L323" si="101">K308/E308</f>
        <v>1</v>
      </c>
    </row>
    <row r="309" spans="1:12" ht="12.75" customHeight="1">
      <c r="A309" s="32" t="s">
        <v>1094</v>
      </c>
      <c r="B309" s="32" t="s">
        <v>1105</v>
      </c>
      <c r="C309" s="32" t="s">
        <v>1106</v>
      </c>
      <c r="D309" s="56"/>
      <c r="E309" s="167">
        <v>365</v>
      </c>
      <c r="F309" s="5"/>
      <c r="G309" s="38"/>
      <c r="H309" s="38"/>
      <c r="I309" s="39">
        <f t="shared" si="99"/>
        <v>0</v>
      </c>
      <c r="J309" s="64"/>
      <c r="K309" s="40">
        <f t="shared" si="100"/>
        <v>365</v>
      </c>
      <c r="L309" s="39">
        <f t="shared" si="101"/>
        <v>1</v>
      </c>
    </row>
    <row r="310" spans="1:12" ht="12.75" customHeight="1">
      <c r="A310" s="32" t="s">
        <v>1094</v>
      </c>
      <c r="B310" s="32" t="s">
        <v>1111</v>
      </c>
      <c r="C310" s="32" t="s">
        <v>1112</v>
      </c>
      <c r="D310" s="56"/>
      <c r="E310" s="167">
        <v>365</v>
      </c>
      <c r="F310" s="5"/>
      <c r="G310" s="38"/>
      <c r="H310" s="38"/>
      <c r="I310" s="39">
        <f t="shared" si="99"/>
        <v>0</v>
      </c>
      <c r="J310" s="64"/>
      <c r="K310" s="40">
        <f t="shared" si="100"/>
        <v>365</v>
      </c>
      <c r="L310" s="39">
        <f t="shared" si="101"/>
        <v>1</v>
      </c>
    </row>
    <row r="311" spans="1:12" ht="12.75" customHeight="1">
      <c r="A311" s="32" t="s">
        <v>1094</v>
      </c>
      <c r="B311" s="32" t="s">
        <v>1113</v>
      </c>
      <c r="C311" s="32" t="s">
        <v>1114</v>
      </c>
      <c r="D311" s="56"/>
      <c r="E311" s="167">
        <v>365</v>
      </c>
      <c r="F311" s="5"/>
      <c r="G311" s="38"/>
      <c r="H311" s="38"/>
      <c r="I311" s="39">
        <f t="shared" si="99"/>
        <v>0</v>
      </c>
      <c r="J311" s="64"/>
      <c r="K311" s="40">
        <f t="shared" si="100"/>
        <v>365</v>
      </c>
      <c r="L311" s="39">
        <f t="shared" si="101"/>
        <v>1</v>
      </c>
    </row>
    <row r="312" spans="1:12" ht="12.75" customHeight="1">
      <c r="A312" s="32" t="s">
        <v>1094</v>
      </c>
      <c r="B312" s="32" t="s">
        <v>1121</v>
      </c>
      <c r="C312" s="32" t="s">
        <v>1122</v>
      </c>
      <c r="D312" s="56"/>
      <c r="E312" s="167">
        <v>365</v>
      </c>
      <c r="F312" s="5"/>
      <c r="G312" s="38"/>
      <c r="H312" s="38"/>
      <c r="I312" s="39">
        <f t="shared" si="99"/>
        <v>0</v>
      </c>
      <c r="J312" s="64"/>
      <c r="K312" s="40">
        <f t="shared" si="100"/>
        <v>365</v>
      </c>
      <c r="L312" s="39">
        <f t="shared" si="101"/>
        <v>1</v>
      </c>
    </row>
    <row r="313" spans="1:12" ht="12.75" customHeight="1">
      <c r="A313" s="32" t="s">
        <v>1094</v>
      </c>
      <c r="B313" s="32" t="s">
        <v>1123</v>
      </c>
      <c r="C313" s="32" t="s">
        <v>1124</v>
      </c>
      <c r="D313" s="56"/>
      <c r="E313" s="167">
        <v>365</v>
      </c>
      <c r="F313" s="5"/>
      <c r="G313" s="38"/>
      <c r="H313" s="38"/>
      <c r="I313" s="39">
        <f t="shared" si="99"/>
        <v>0</v>
      </c>
      <c r="J313" s="64"/>
      <c r="K313" s="40">
        <f t="shared" si="100"/>
        <v>365</v>
      </c>
      <c r="L313" s="39">
        <f t="shared" si="101"/>
        <v>1</v>
      </c>
    </row>
    <row r="314" spans="1:12" ht="12.75" customHeight="1">
      <c r="A314" s="32" t="s">
        <v>1094</v>
      </c>
      <c r="B314" s="32" t="s">
        <v>1125</v>
      </c>
      <c r="C314" s="32" t="s">
        <v>1126</v>
      </c>
      <c r="D314" s="56"/>
      <c r="E314" s="167">
        <v>365</v>
      </c>
      <c r="F314" s="5"/>
      <c r="G314" s="38"/>
      <c r="H314" s="38"/>
      <c r="I314" s="39">
        <f t="shared" si="99"/>
        <v>0</v>
      </c>
      <c r="J314" s="64"/>
      <c r="K314" s="40">
        <f t="shared" si="100"/>
        <v>365</v>
      </c>
      <c r="L314" s="39">
        <f t="shared" si="101"/>
        <v>1</v>
      </c>
    </row>
    <row r="315" spans="1:12" ht="12.75" customHeight="1">
      <c r="A315" s="32" t="s">
        <v>1094</v>
      </c>
      <c r="B315" s="32" t="s">
        <v>1127</v>
      </c>
      <c r="C315" s="32" t="s">
        <v>1128</v>
      </c>
      <c r="D315" s="56"/>
      <c r="E315" s="167">
        <v>365</v>
      </c>
      <c r="F315" s="5"/>
      <c r="G315" s="38"/>
      <c r="H315" s="38"/>
      <c r="I315" s="39">
        <f t="shared" si="99"/>
        <v>0</v>
      </c>
      <c r="J315" s="64"/>
      <c r="K315" s="40">
        <f t="shared" si="100"/>
        <v>365</v>
      </c>
      <c r="L315" s="39">
        <f t="shared" si="101"/>
        <v>1</v>
      </c>
    </row>
    <row r="316" spans="1:12" ht="12.75" customHeight="1">
      <c r="A316" s="32" t="s">
        <v>1094</v>
      </c>
      <c r="B316" s="32" t="s">
        <v>1129</v>
      </c>
      <c r="C316" s="32" t="s">
        <v>1130</v>
      </c>
      <c r="D316" s="56"/>
      <c r="E316" s="167">
        <v>365</v>
      </c>
      <c r="F316" s="5"/>
      <c r="G316" s="38"/>
      <c r="H316" s="38"/>
      <c r="I316" s="39">
        <f t="shared" si="99"/>
        <v>0</v>
      </c>
      <c r="J316" s="64"/>
      <c r="K316" s="40">
        <f t="shared" si="100"/>
        <v>365</v>
      </c>
      <c r="L316" s="39">
        <f t="shared" si="101"/>
        <v>1</v>
      </c>
    </row>
    <row r="317" spans="1:12" ht="12.75" customHeight="1">
      <c r="A317" s="32" t="s">
        <v>1094</v>
      </c>
      <c r="B317" s="32" t="s">
        <v>1141</v>
      </c>
      <c r="C317" s="32" t="s">
        <v>1142</v>
      </c>
      <c r="D317" s="56"/>
      <c r="E317" s="167">
        <v>365</v>
      </c>
      <c r="F317" s="5"/>
      <c r="G317" s="13" t="s">
        <v>30</v>
      </c>
      <c r="H317" s="38">
        <v>4</v>
      </c>
      <c r="I317" s="39">
        <f t="shared" si="99"/>
        <v>1.0958904109589041E-2</v>
      </c>
      <c r="J317" s="64"/>
      <c r="K317" s="40">
        <f t="shared" si="100"/>
        <v>361</v>
      </c>
      <c r="L317" s="39">
        <f t="shared" si="101"/>
        <v>0.989041095890411</v>
      </c>
    </row>
    <row r="318" spans="1:12" ht="12.75" customHeight="1">
      <c r="A318" s="32" t="s">
        <v>1094</v>
      </c>
      <c r="B318" s="32" t="s">
        <v>1143</v>
      </c>
      <c r="C318" s="32" t="s">
        <v>1144</v>
      </c>
      <c r="D318" s="56"/>
      <c r="E318" s="167">
        <v>365</v>
      </c>
      <c r="F318" s="5"/>
      <c r="G318" s="38"/>
      <c r="H318" s="38"/>
      <c r="I318" s="39">
        <f t="shared" si="99"/>
        <v>0</v>
      </c>
      <c r="J318" s="64"/>
      <c r="K318" s="40">
        <f t="shared" si="100"/>
        <v>365</v>
      </c>
      <c r="L318" s="39">
        <f t="shared" si="101"/>
        <v>1</v>
      </c>
    </row>
    <row r="319" spans="1:12" ht="12.75" customHeight="1">
      <c r="A319" s="32" t="s">
        <v>1094</v>
      </c>
      <c r="B319" s="32" t="s">
        <v>1147</v>
      </c>
      <c r="C319" s="32" t="s">
        <v>1148</v>
      </c>
      <c r="D319" s="56"/>
      <c r="E319" s="167">
        <v>365</v>
      </c>
      <c r="F319" s="5"/>
      <c r="G319" s="38"/>
      <c r="H319" s="38"/>
      <c r="I319" s="39">
        <f t="shared" si="99"/>
        <v>0</v>
      </c>
      <c r="J319" s="64"/>
      <c r="K319" s="40">
        <f t="shared" si="100"/>
        <v>365</v>
      </c>
      <c r="L319" s="39">
        <f t="shared" si="101"/>
        <v>1</v>
      </c>
    </row>
    <row r="320" spans="1:12" ht="12.75" customHeight="1">
      <c r="A320" s="32" t="s">
        <v>1094</v>
      </c>
      <c r="B320" s="32" t="s">
        <v>1151</v>
      </c>
      <c r="C320" s="32" t="s">
        <v>1152</v>
      </c>
      <c r="D320" s="56"/>
      <c r="E320" s="167">
        <v>365</v>
      </c>
      <c r="F320" s="5"/>
      <c r="G320" s="38"/>
      <c r="H320" s="38"/>
      <c r="I320" s="39">
        <f t="shared" si="99"/>
        <v>0</v>
      </c>
      <c r="J320" s="64"/>
      <c r="K320" s="40">
        <f t="shared" si="100"/>
        <v>365</v>
      </c>
      <c r="L320" s="39">
        <f t="shared" si="101"/>
        <v>1</v>
      </c>
    </row>
    <row r="321" spans="1:12" ht="12.75" customHeight="1">
      <c r="A321" s="32" t="s">
        <v>1094</v>
      </c>
      <c r="B321" s="32" t="s">
        <v>1155</v>
      </c>
      <c r="C321" s="32" t="s">
        <v>1156</v>
      </c>
      <c r="D321" s="56"/>
      <c r="E321" s="167">
        <v>365</v>
      </c>
      <c r="F321" s="5"/>
      <c r="G321" s="38"/>
      <c r="H321" s="38"/>
      <c r="I321" s="39">
        <f t="shared" si="99"/>
        <v>0</v>
      </c>
      <c r="J321" s="64"/>
      <c r="K321" s="40">
        <f t="shared" si="100"/>
        <v>365</v>
      </c>
      <c r="L321" s="39">
        <f t="shared" si="101"/>
        <v>1</v>
      </c>
    </row>
    <row r="322" spans="1:12" ht="12.75" customHeight="1">
      <c r="A322" s="32" t="s">
        <v>1094</v>
      </c>
      <c r="B322" s="32" t="s">
        <v>1157</v>
      </c>
      <c r="C322" s="32" t="s">
        <v>1158</v>
      </c>
      <c r="D322" s="56"/>
      <c r="E322" s="167">
        <v>365</v>
      </c>
      <c r="F322" s="5"/>
      <c r="G322" s="38"/>
      <c r="H322" s="38"/>
      <c r="I322" s="39">
        <f t="shared" si="99"/>
        <v>0</v>
      </c>
      <c r="J322" s="64"/>
      <c r="K322" s="40">
        <f t="shared" si="100"/>
        <v>365</v>
      </c>
      <c r="L322" s="39">
        <f t="shared" si="101"/>
        <v>1</v>
      </c>
    </row>
    <row r="323" spans="1:12" ht="12.75" customHeight="1">
      <c r="A323" s="35" t="s">
        <v>1094</v>
      </c>
      <c r="B323" s="35" t="s">
        <v>1159</v>
      </c>
      <c r="C323" s="35" t="s">
        <v>1160</v>
      </c>
      <c r="D323" s="137"/>
      <c r="E323" s="171">
        <v>365</v>
      </c>
      <c r="F323" s="65"/>
      <c r="G323" s="41"/>
      <c r="H323" s="41"/>
      <c r="I323" s="42">
        <f t="shared" si="99"/>
        <v>0</v>
      </c>
      <c r="J323" s="66"/>
      <c r="K323" s="43">
        <f t="shared" si="100"/>
        <v>365</v>
      </c>
      <c r="L323" s="42">
        <f t="shared" si="101"/>
        <v>1</v>
      </c>
    </row>
    <row r="324" spans="1:12" ht="12.75" customHeight="1">
      <c r="A324" s="56"/>
      <c r="B324" s="62">
        <f>COUNTA(B308:B323)</f>
        <v>16</v>
      </c>
      <c r="C324" s="56"/>
      <c r="E324" s="166">
        <f>SUM(E308:E323)</f>
        <v>5840</v>
      </c>
      <c r="F324" s="44"/>
      <c r="G324" s="62">
        <f>COUNTA(G308:G323)</f>
        <v>1</v>
      </c>
      <c r="H324" s="37">
        <f>SUM(H308:H323)</f>
        <v>4</v>
      </c>
      <c r="I324" s="45">
        <f>H324/E324</f>
        <v>6.8493150684931507E-4</v>
      </c>
      <c r="J324" s="142"/>
      <c r="K324" s="54">
        <f>E324-H324</f>
        <v>5836</v>
      </c>
      <c r="L324" s="45">
        <f>K324/E324</f>
        <v>0.99931506849315066</v>
      </c>
    </row>
    <row r="325" spans="1:12" ht="12.75" customHeight="1">
      <c r="A325" s="56"/>
      <c r="B325" s="62"/>
      <c r="C325" s="56"/>
      <c r="E325" s="166"/>
      <c r="F325" s="44"/>
      <c r="G325" s="62"/>
      <c r="H325" s="37"/>
      <c r="I325" s="45"/>
      <c r="J325" s="142"/>
      <c r="K325" s="54"/>
      <c r="L325" s="45"/>
    </row>
    <row r="326" spans="1:12" ht="12.75" customHeight="1">
      <c r="A326" s="32" t="s">
        <v>1161</v>
      </c>
      <c r="B326" s="32" t="s">
        <v>1162</v>
      </c>
      <c r="C326" s="32" t="s">
        <v>1163</v>
      </c>
      <c r="D326" s="56"/>
      <c r="E326" s="167">
        <v>365</v>
      </c>
      <c r="F326" s="5"/>
      <c r="G326" s="38"/>
      <c r="H326" s="38"/>
      <c r="I326" s="39">
        <f t="shared" ref="I326:I333" si="102">H326/E326</f>
        <v>0</v>
      </c>
      <c r="J326" s="64"/>
      <c r="K326" s="40">
        <f t="shared" ref="K326:K333" si="103">E326-H326</f>
        <v>365</v>
      </c>
      <c r="L326" s="39">
        <f t="shared" ref="L326:L333" si="104">K326/E326</f>
        <v>1</v>
      </c>
    </row>
    <row r="327" spans="1:12" ht="12.75" customHeight="1">
      <c r="A327" s="32" t="s">
        <v>1161</v>
      </c>
      <c r="B327" s="32" t="s">
        <v>1164</v>
      </c>
      <c r="C327" s="32" t="s">
        <v>1165</v>
      </c>
      <c r="D327" s="56"/>
      <c r="E327" s="167">
        <v>365</v>
      </c>
      <c r="F327" s="5"/>
      <c r="G327" s="38"/>
      <c r="H327" s="38"/>
      <c r="I327" s="39">
        <f t="shared" si="102"/>
        <v>0</v>
      </c>
      <c r="J327" s="64"/>
      <c r="K327" s="40">
        <f t="shared" si="103"/>
        <v>365</v>
      </c>
      <c r="L327" s="39">
        <f t="shared" si="104"/>
        <v>1</v>
      </c>
    </row>
    <row r="328" spans="1:12" ht="12.75" customHeight="1">
      <c r="A328" s="32" t="s">
        <v>1161</v>
      </c>
      <c r="B328" s="32" t="s">
        <v>1166</v>
      </c>
      <c r="C328" s="32" t="s">
        <v>1167</v>
      </c>
      <c r="D328" s="56"/>
      <c r="E328" s="167">
        <v>365</v>
      </c>
      <c r="F328" s="5"/>
      <c r="G328" s="38"/>
      <c r="H328" s="38"/>
      <c r="I328" s="39">
        <f t="shared" si="102"/>
        <v>0</v>
      </c>
      <c r="J328" s="64"/>
      <c r="K328" s="40">
        <f t="shared" si="103"/>
        <v>365</v>
      </c>
      <c r="L328" s="39">
        <f t="shared" si="104"/>
        <v>1</v>
      </c>
    </row>
    <row r="329" spans="1:12" ht="12.75" customHeight="1">
      <c r="A329" s="32" t="s">
        <v>1161</v>
      </c>
      <c r="B329" s="32" t="s">
        <v>1168</v>
      </c>
      <c r="C329" s="32" t="s">
        <v>1169</v>
      </c>
      <c r="D329" s="56"/>
      <c r="E329" s="167">
        <v>365</v>
      </c>
      <c r="F329" s="5"/>
      <c r="G329" s="38"/>
      <c r="H329" s="38"/>
      <c r="I329" s="39">
        <f t="shared" si="102"/>
        <v>0</v>
      </c>
      <c r="J329" s="64"/>
      <c r="K329" s="40">
        <f t="shared" si="103"/>
        <v>365</v>
      </c>
      <c r="L329" s="39">
        <f t="shared" si="104"/>
        <v>1</v>
      </c>
    </row>
    <row r="330" spans="1:12" ht="12.75" customHeight="1">
      <c r="A330" s="32" t="s">
        <v>1161</v>
      </c>
      <c r="B330" s="32" t="s">
        <v>1170</v>
      </c>
      <c r="C330" s="32" t="s">
        <v>1171</v>
      </c>
      <c r="D330" s="56"/>
      <c r="E330" s="167">
        <v>365</v>
      </c>
      <c r="F330" s="5"/>
      <c r="G330" s="38"/>
      <c r="H330" s="38"/>
      <c r="I330" s="39">
        <f t="shared" si="102"/>
        <v>0</v>
      </c>
      <c r="J330" s="64"/>
      <c r="K330" s="40">
        <f t="shared" si="103"/>
        <v>365</v>
      </c>
      <c r="L330" s="39">
        <f t="shared" si="104"/>
        <v>1</v>
      </c>
    </row>
    <row r="331" spans="1:12" ht="12.75" customHeight="1">
      <c r="A331" s="32" t="s">
        <v>1161</v>
      </c>
      <c r="B331" s="32" t="s">
        <v>1172</v>
      </c>
      <c r="C331" s="32" t="s">
        <v>1173</v>
      </c>
      <c r="D331" s="56"/>
      <c r="E331" s="167">
        <v>365</v>
      </c>
      <c r="F331" s="5"/>
      <c r="G331" s="38"/>
      <c r="H331" s="38"/>
      <c r="I331" s="39">
        <f t="shared" si="102"/>
        <v>0</v>
      </c>
      <c r="J331" s="64"/>
      <c r="K331" s="40">
        <f t="shared" si="103"/>
        <v>365</v>
      </c>
      <c r="L331" s="39">
        <f t="shared" si="104"/>
        <v>1</v>
      </c>
    </row>
    <row r="332" spans="1:12" ht="12.75" customHeight="1">
      <c r="A332" s="32" t="s">
        <v>1161</v>
      </c>
      <c r="B332" s="32" t="s">
        <v>1174</v>
      </c>
      <c r="C332" s="32" t="s">
        <v>1175</v>
      </c>
      <c r="D332" s="56"/>
      <c r="E332" s="167">
        <v>365</v>
      </c>
      <c r="F332" s="5"/>
      <c r="G332" s="38"/>
      <c r="H332" s="38"/>
      <c r="I332" s="39">
        <f t="shared" si="102"/>
        <v>0</v>
      </c>
      <c r="J332" s="64"/>
      <c r="K332" s="40">
        <f t="shared" si="103"/>
        <v>365</v>
      </c>
      <c r="L332" s="39">
        <f t="shared" si="104"/>
        <v>1</v>
      </c>
    </row>
    <row r="333" spans="1:12" ht="12.75" customHeight="1">
      <c r="A333" s="35" t="s">
        <v>1161</v>
      </c>
      <c r="B333" s="35" t="s">
        <v>1176</v>
      </c>
      <c r="C333" s="35" t="s">
        <v>1177</v>
      </c>
      <c r="D333" s="137"/>
      <c r="E333" s="171">
        <v>365</v>
      </c>
      <c r="F333" s="65"/>
      <c r="G333" s="41"/>
      <c r="H333" s="41"/>
      <c r="I333" s="42">
        <f t="shared" si="102"/>
        <v>0</v>
      </c>
      <c r="J333" s="66"/>
      <c r="K333" s="43">
        <f t="shared" si="103"/>
        <v>365</v>
      </c>
      <c r="L333" s="42">
        <f t="shared" si="104"/>
        <v>1</v>
      </c>
    </row>
    <row r="334" spans="1:12" ht="12.75" customHeight="1">
      <c r="A334" s="56"/>
      <c r="B334" s="62">
        <f>COUNTA(B326:B333)</f>
        <v>8</v>
      </c>
      <c r="C334" s="56"/>
      <c r="E334" s="166">
        <f>SUM(E326:E333)</f>
        <v>2920</v>
      </c>
      <c r="F334" s="44"/>
      <c r="G334" s="62">
        <f>COUNTA(G326:G333)</f>
        <v>0</v>
      </c>
      <c r="H334" s="37">
        <f>SUM(H326:H333)</f>
        <v>0</v>
      </c>
      <c r="I334" s="45">
        <f>H334/E334</f>
        <v>0</v>
      </c>
      <c r="J334" s="142"/>
      <c r="K334" s="54">
        <f>E334-H334</f>
        <v>2920</v>
      </c>
      <c r="L334" s="45">
        <f>K334/E334</f>
        <v>1</v>
      </c>
    </row>
    <row r="335" spans="1:12" ht="12.75" customHeight="1">
      <c r="A335" s="56"/>
      <c r="B335" s="62"/>
      <c r="C335" s="56"/>
      <c r="E335" s="166"/>
      <c r="F335" s="44"/>
      <c r="G335" s="62"/>
      <c r="H335" s="37"/>
      <c r="I335" s="45"/>
      <c r="J335" s="142"/>
      <c r="K335" s="54"/>
      <c r="L335" s="45"/>
    </row>
    <row r="336" spans="1:12" ht="12.75" customHeight="1">
      <c r="A336" s="32" t="s">
        <v>1178</v>
      </c>
      <c r="B336" s="32" t="s">
        <v>1189</v>
      </c>
      <c r="C336" s="32" t="s">
        <v>1190</v>
      </c>
      <c r="D336" s="56"/>
      <c r="E336" s="167">
        <v>365</v>
      </c>
      <c r="F336" s="5"/>
      <c r="G336" s="38"/>
      <c r="H336" s="38"/>
      <c r="I336" s="39">
        <f t="shared" ref="I336:I339" si="105">H336/E336</f>
        <v>0</v>
      </c>
      <c r="J336" s="64"/>
      <c r="K336" s="40">
        <f t="shared" ref="K336:K339" si="106">E336-H336</f>
        <v>365</v>
      </c>
      <c r="L336" s="39">
        <f t="shared" ref="L336:L339" si="107">K336/E336</f>
        <v>1</v>
      </c>
    </row>
    <row r="337" spans="1:12" ht="12.75" customHeight="1">
      <c r="A337" s="32" t="s">
        <v>1178</v>
      </c>
      <c r="B337" s="32" t="s">
        <v>1191</v>
      </c>
      <c r="C337" s="32" t="s">
        <v>1192</v>
      </c>
      <c r="D337" s="56"/>
      <c r="E337" s="167">
        <v>365</v>
      </c>
      <c r="F337" s="5"/>
      <c r="G337" s="38"/>
      <c r="H337" s="38"/>
      <c r="I337" s="39">
        <f t="shared" si="105"/>
        <v>0</v>
      </c>
      <c r="J337" s="64"/>
      <c r="K337" s="40">
        <f t="shared" si="106"/>
        <v>365</v>
      </c>
      <c r="L337" s="39">
        <f t="shared" si="107"/>
        <v>1</v>
      </c>
    </row>
    <row r="338" spans="1:12" ht="12.75" customHeight="1">
      <c r="A338" s="32" t="s">
        <v>1178</v>
      </c>
      <c r="B338" s="32" t="s">
        <v>1213</v>
      </c>
      <c r="C338" s="32" t="s">
        <v>1214</v>
      </c>
      <c r="D338" s="56"/>
      <c r="E338" s="167">
        <v>365</v>
      </c>
      <c r="F338" s="5"/>
      <c r="G338" s="38"/>
      <c r="H338" s="38"/>
      <c r="I338" s="39">
        <f t="shared" si="105"/>
        <v>0</v>
      </c>
      <c r="J338" s="64"/>
      <c r="K338" s="40">
        <f t="shared" si="106"/>
        <v>365</v>
      </c>
      <c r="L338" s="39">
        <f t="shared" si="107"/>
        <v>1</v>
      </c>
    </row>
    <row r="339" spans="1:12" ht="12.75" customHeight="1">
      <c r="A339" s="35" t="s">
        <v>1178</v>
      </c>
      <c r="B339" s="35" t="s">
        <v>1225</v>
      </c>
      <c r="C339" s="35" t="s">
        <v>1226</v>
      </c>
      <c r="D339" s="137"/>
      <c r="E339" s="171">
        <v>365</v>
      </c>
      <c r="F339" s="65"/>
      <c r="G339" s="41"/>
      <c r="H339" s="41"/>
      <c r="I339" s="42">
        <f t="shared" si="105"/>
        <v>0</v>
      </c>
      <c r="J339" s="66"/>
      <c r="K339" s="43">
        <f t="shared" si="106"/>
        <v>365</v>
      </c>
      <c r="L339" s="42">
        <f t="shared" si="107"/>
        <v>1</v>
      </c>
    </row>
    <row r="340" spans="1:12" ht="12.75" customHeight="1">
      <c r="A340" s="56"/>
      <c r="B340" s="62">
        <f>COUNTA(B336:B339)</f>
        <v>4</v>
      </c>
      <c r="C340" s="56"/>
      <c r="E340" s="166">
        <f>SUM(E336:E339)</f>
        <v>1460</v>
      </c>
      <c r="F340" s="44"/>
      <c r="G340" s="62">
        <f>COUNTA(G336:G339)</f>
        <v>0</v>
      </c>
      <c r="H340" s="37">
        <f>SUM(H336:H339)</f>
        <v>0</v>
      </c>
      <c r="I340" s="45">
        <f>H340/E340</f>
        <v>0</v>
      </c>
      <c r="J340" s="142"/>
      <c r="K340" s="54">
        <f>E340-H340</f>
        <v>1460</v>
      </c>
      <c r="L340" s="45">
        <f>K340/E340</f>
        <v>1</v>
      </c>
    </row>
    <row r="341" spans="1:12" ht="12.75" customHeight="1">
      <c r="A341" s="56"/>
      <c r="B341" s="62"/>
      <c r="C341" s="56"/>
      <c r="E341" s="166"/>
      <c r="F341" s="44"/>
      <c r="G341" s="62"/>
      <c r="H341" s="37"/>
      <c r="I341" s="45"/>
      <c r="J341" s="142"/>
      <c r="K341" s="54"/>
      <c r="L341" s="45"/>
    </row>
    <row r="342" spans="1:12" ht="12.75" customHeight="1">
      <c r="A342" s="32" t="s">
        <v>1229</v>
      </c>
      <c r="B342" s="32" t="s">
        <v>1230</v>
      </c>
      <c r="C342" s="32" t="s">
        <v>1231</v>
      </c>
      <c r="D342" s="56"/>
      <c r="E342" s="167">
        <v>365</v>
      </c>
      <c r="F342" s="5"/>
      <c r="G342" s="38"/>
      <c r="H342" s="38"/>
      <c r="I342" s="39">
        <f t="shared" ref="I342:I345" si="108">H342/E342</f>
        <v>0</v>
      </c>
      <c r="J342" s="64"/>
      <c r="K342" s="40">
        <f t="shared" ref="K342:K345" si="109">E342-H342</f>
        <v>365</v>
      </c>
      <c r="L342" s="39">
        <f t="shared" ref="L342:L345" si="110">K342/E342</f>
        <v>1</v>
      </c>
    </row>
    <row r="343" spans="1:12" ht="12.75" customHeight="1">
      <c r="A343" s="32" t="s">
        <v>1229</v>
      </c>
      <c r="B343" s="32" t="s">
        <v>1234</v>
      </c>
      <c r="C343" s="32" t="s">
        <v>1235</v>
      </c>
      <c r="D343" s="56"/>
      <c r="E343" s="167">
        <v>365</v>
      </c>
      <c r="F343" s="5"/>
      <c r="G343" s="13" t="s">
        <v>30</v>
      </c>
      <c r="H343" s="170">
        <v>75</v>
      </c>
      <c r="I343" s="39">
        <f t="shared" si="108"/>
        <v>0.20547945205479451</v>
      </c>
      <c r="J343" s="64"/>
      <c r="K343" s="40">
        <f t="shared" si="109"/>
        <v>290</v>
      </c>
      <c r="L343" s="39">
        <f t="shared" si="110"/>
        <v>0.79452054794520544</v>
      </c>
    </row>
    <row r="344" spans="1:12" ht="12.75" customHeight="1">
      <c r="A344" s="32" t="s">
        <v>1229</v>
      </c>
      <c r="B344" s="32" t="s">
        <v>1236</v>
      </c>
      <c r="C344" s="32" t="s">
        <v>1237</v>
      </c>
      <c r="D344" s="56"/>
      <c r="E344" s="167">
        <v>365</v>
      </c>
      <c r="F344" s="5"/>
      <c r="G344" s="13" t="s">
        <v>30</v>
      </c>
      <c r="H344" s="170">
        <v>84</v>
      </c>
      <c r="I344" s="39">
        <f t="shared" si="108"/>
        <v>0.23013698630136986</v>
      </c>
      <c r="J344" s="64"/>
      <c r="K344" s="40">
        <f t="shared" si="109"/>
        <v>281</v>
      </c>
      <c r="L344" s="39">
        <f t="shared" si="110"/>
        <v>0.76986301369863008</v>
      </c>
    </row>
    <row r="345" spans="1:12" ht="12.75" customHeight="1">
      <c r="A345" s="35" t="s">
        <v>1229</v>
      </c>
      <c r="B345" s="35" t="s">
        <v>1238</v>
      </c>
      <c r="C345" s="35" t="s">
        <v>1239</v>
      </c>
      <c r="D345" s="137"/>
      <c r="E345" s="171">
        <v>365</v>
      </c>
      <c r="F345" s="65"/>
      <c r="G345" s="67" t="s">
        <v>30</v>
      </c>
      <c r="H345" s="68">
        <v>77</v>
      </c>
      <c r="I345" s="42">
        <f t="shared" si="108"/>
        <v>0.21095890410958903</v>
      </c>
      <c r="J345" s="66"/>
      <c r="K345" s="43">
        <f t="shared" si="109"/>
        <v>288</v>
      </c>
      <c r="L345" s="42">
        <f t="shared" si="110"/>
        <v>0.78904109589041094</v>
      </c>
    </row>
    <row r="346" spans="1:12" ht="12.75" customHeight="1">
      <c r="A346" s="56"/>
      <c r="B346" s="62">
        <f>COUNTA(B342:B345)</f>
        <v>4</v>
      </c>
      <c r="C346" s="56"/>
      <c r="E346" s="166">
        <f>SUM(E342:E345)</f>
        <v>1460</v>
      </c>
      <c r="F346" s="44"/>
      <c r="G346" s="62">
        <f>COUNTA(G342:G345)</f>
        <v>3</v>
      </c>
      <c r="H346" s="37">
        <f>SUM(H342:H345)</f>
        <v>236</v>
      </c>
      <c r="I346" s="45">
        <f>H346/E346</f>
        <v>0.16164383561643836</v>
      </c>
      <c r="J346" s="142"/>
      <c r="K346" s="54">
        <f>E346-H346</f>
        <v>1224</v>
      </c>
      <c r="L346" s="45">
        <f>K346/E346</f>
        <v>0.83835616438356164</v>
      </c>
    </row>
    <row r="347" spans="1:12" ht="12.75" customHeight="1">
      <c r="A347" s="56"/>
      <c r="B347" s="62"/>
      <c r="C347" s="56"/>
      <c r="E347" s="166"/>
      <c r="F347" s="44"/>
      <c r="G347" s="62"/>
      <c r="H347" s="37"/>
      <c r="I347" s="45"/>
      <c r="J347" s="142"/>
      <c r="K347" s="54"/>
      <c r="L347" s="45"/>
    </row>
    <row r="348" spans="1:12" ht="12.75" customHeight="1">
      <c r="A348" s="32" t="s">
        <v>1240</v>
      </c>
      <c r="B348" s="32" t="s">
        <v>1241</v>
      </c>
      <c r="C348" s="32" t="s">
        <v>1242</v>
      </c>
      <c r="D348" s="56"/>
      <c r="E348" s="167">
        <v>365</v>
      </c>
      <c r="F348" s="5"/>
      <c r="G348" s="38"/>
      <c r="H348" s="38"/>
      <c r="I348" s="39">
        <f t="shared" ref="I348:I362" si="111">H348/E348</f>
        <v>0</v>
      </c>
      <c r="J348" s="64"/>
      <c r="K348" s="40">
        <f t="shared" ref="K348:K362" si="112">E348-H348</f>
        <v>365</v>
      </c>
      <c r="L348" s="39">
        <f t="shared" ref="L348:L362" si="113">K348/E348</f>
        <v>1</v>
      </c>
    </row>
    <row r="349" spans="1:12" ht="12.75" customHeight="1">
      <c r="A349" s="32" t="s">
        <v>1240</v>
      </c>
      <c r="B349" s="32" t="s">
        <v>1245</v>
      </c>
      <c r="C349" s="32" t="s">
        <v>1246</v>
      </c>
      <c r="D349" s="56"/>
      <c r="E349" s="167">
        <v>365</v>
      </c>
      <c r="F349" s="5"/>
      <c r="G349" s="38"/>
      <c r="H349" s="38"/>
      <c r="I349" s="39">
        <f t="shared" si="111"/>
        <v>0</v>
      </c>
      <c r="J349" s="64"/>
      <c r="K349" s="40">
        <f t="shared" si="112"/>
        <v>365</v>
      </c>
      <c r="L349" s="39">
        <f t="shared" si="113"/>
        <v>1</v>
      </c>
    </row>
    <row r="350" spans="1:12" ht="12.75" customHeight="1">
      <c r="A350" s="32" t="s">
        <v>1240</v>
      </c>
      <c r="B350" s="32" t="s">
        <v>1247</v>
      </c>
      <c r="C350" s="32" t="s">
        <v>1248</v>
      </c>
      <c r="D350" s="56"/>
      <c r="E350" s="167">
        <v>365</v>
      </c>
      <c r="F350" s="5"/>
      <c r="G350" s="13" t="s">
        <v>30</v>
      </c>
      <c r="H350" s="170">
        <v>14</v>
      </c>
      <c r="I350" s="39">
        <f t="shared" si="111"/>
        <v>3.8356164383561646E-2</v>
      </c>
      <c r="J350" s="64"/>
      <c r="K350" s="40">
        <f t="shared" si="112"/>
        <v>351</v>
      </c>
      <c r="L350" s="39">
        <f t="shared" si="113"/>
        <v>0.9616438356164384</v>
      </c>
    </row>
    <row r="351" spans="1:12" ht="12.75" customHeight="1">
      <c r="A351" s="32" t="s">
        <v>1240</v>
      </c>
      <c r="B351" s="32" t="s">
        <v>1249</v>
      </c>
      <c r="C351" s="32" t="s">
        <v>1250</v>
      </c>
      <c r="D351" s="56"/>
      <c r="E351" s="167">
        <v>365</v>
      </c>
      <c r="F351" s="5"/>
      <c r="G351" s="38"/>
      <c r="H351" s="38"/>
      <c r="I351" s="39">
        <f t="shared" si="111"/>
        <v>0</v>
      </c>
      <c r="J351" s="64"/>
      <c r="K351" s="40">
        <f t="shared" si="112"/>
        <v>365</v>
      </c>
      <c r="L351" s="39">
        <f t="shared" si="113"/>
        <v>1</v>
      </c>
    </row>
    <row r="352" spans="1:12" ht="12.75" customHeight="1">
      <c r="A352" s="32" t="s">
        <v>1240</v>
      </c>
      <c r="B352" s="32" t="s">
        <v>1251</v>
      </c>
      <c r="C352" s="32" t="s">
        <v>1252</v>
      </c>
      <c r="D352" s="56"/>
      <c r="E352" s="167">
        <v>365</v>
      </c>
      <c r="F352" s="5"/>
      <c r="G352" s="13" t="s">
        <v>30</v>
      </c>
      <c r="H352" s="170">
        <v>54</v>
      </c>
      <c r="I352" s="39">
        <f t="shared" si="111"/>
        <v>0.14794520547945206</v>
      </c>
      <c r="J352" s="64"/>
      <c r="K352" s="40">
        <f t="shared" si="112"/>
        <v>311</v>
      </c>
      <c r="L352" s="39">
        <f t="shared" si="113"/>
        <v>0.852054794520548</v>
      </c>
    </row>
    <row r="353" spans="1:12" ht="12.75" customHeight="1">
      <c r="A353" s="32" t="s">
        <v>1240</v>
      </c>
      <c r="B353" s="32" t="s">
        <v>1253</v>
      </c>
      <c r="C353" s="32" t="s">
        <v>1254</v>
      </c>
      <c r="D353" s="56"/>
      <c r="E353" s="167">
        <v>365</v>
      </c>
      <c r="F353" s="5"/>
      <c r="G353" s="38"/>
      <c r="H353" s="38"/>
      <c r="I353" s="39">
        <f t="shared" si="111"/>
        <v>0</v>
      </c>
      <c r="J353" s="64"/>
      <c r="K353" s="40">
        <f t="shared" si="112"/>
        <v>365</v>
      </c>
      <c r="L353" s="39">
        <f t="shared" si="113"/>
        <v>1</v>
      </c>
    </row>
    <row r="354" spans="1:12" ht="12.75" customHeight="1">
      <c r="A354" s="32" t="s">
        <v>1240</v>
      </c>
      <c r="B354" s="32" t="s">
        <v>1255</v>
      </c>
      <c r="C354" s="32" t="s">
        <v>1256</v>
      </c>
      <c r="D354" s="56"/>
      <c r="E354" s="167">
        <v>365</v>
      </c>
      <c r="F354" s="5"/>
      <c r="G354" s="13" t="s">
        <v>30</v>
      </c>
      <c r="H354" s="170">
        <v>28</v>
      </c>
      <c r="I354" s="39">
        <f t="shared" si="111"/>
        <v>7.6712328767123292E-2</v>
      </c>
      <c r="J354" s="64"/>
      <c r="K354" s="40">
        <f t="shared" si="112"/>
        <v>337</v>
      </c>
      <c r="L354" s="39">
        <f t="shared" si="113"/>
        <v>0.92328767123287669</v>
      </c>
    </row>
    <row r="355" spans="1:12" ht="12.75" customHeight="1">
      <c r="A355" s="32" t="s">
        <v>1240</v>
      </c>
      <c r="B355" s="32" t="s">
        <v>1257</v>
      </c>
      <c r="C355" s="32" t="s">
        <v>1258</v>
      </c>
      <c r="D355" s="56"/>
      <c r="E355" s="167">
        <v>365</v>
      </c>
      <c r="F355" s="5"/>
      <c r="G355" s="38"/>
      <c r="H355" s="38"/>
      <c r="I355" s="39">
        <f t="shared" si="111"/>
        <v>0</v>
      </c>
      <c r="J355" s="64"/>
      <c r="K355" s="40">
        <f t="shared" si="112"/>
        <v>365</v>
      </c>
      <c r="L355" s="39">
        <f t="shared" si="113"/>
        <v>1</v>
      </c>
    </row>
    <row r="356" spans="1:12" ht="12.75" customHeight="1">
      <c r="A356" s="32" t="s">
        <v>1240</v>
      </c>
      <c r="B356" s="32" t="s">
        <v>1259</v>
      </c>
      <c r="C356" s="32" t="s">
        <v>1260</v>
      </c>
      <c r="D356" s="56"/>
      <c r="E356" s="167">
        <v>365</v>
      </c>
      <c r="F356" s="5"/>
      <c r="G356" s="38"/>
      <c r="H356" s="38"/>
      <c r="I356" s="39">
        <f t="shared" si="111"/>
        <v>0</v>
      </c>
      <c r="J356" s="64"/>
      <c r="K356" s="40">
        <f t="shared" si="112"/>
        <v>365</v>
      </c>
      <c r="L356" s="39">
        <f t="shared" si="113"/>
        <v>1</v>
      </c>
    </row>
    <row r="357" spans="1:12" ht="12.75" customHeight="1">
      <c r="A357" s="32" t="s">
        <v>1240</v>
      </c>
      <c r="B357" s="32" t="s">
        <v>1261</v>
      </c>
      <c r="C357" s="32" t="s">
        <v>1262</v>
      </c>
      <c r="D357" s="56"/>
      <c r="E357" s="167">
        <v>365</v>
      </c>
      <c r="F357" s="5"/>
      <c r="G357" s="38"/>
      <c r="H357" s="38"/>
      <c r="I357" s="39">
        <f t="shared" si="111"/>
        <v>0</v>
      </c>
      <c r="J357" s="64"/>
      <c r="K357" s="40">
        <f t="shared" si="112"/>
        <v>365</v>
      </c>
      <c r="L357" s="39">
        <f t="shared" si="113"/>
        <v>1</v>
      </c>
    </row>
    <row r="358" spans="1:12" ht="12.75" customHeight="1">
      <c r="A358" s="32" t="s">
        <v>1240</v>
      </c>
      <c r="B358" s="32" t="s">
        <v>1263</v>
      </c>
      <c r="C358" s="32" t="s">
        <v>1264</v>
      </c>
      <c r="D358" s="56"/>
      <c r="E358" s="167">
        <v>365</v>
      </c>
      <c r="F358" s="5"/>
      <c r="G358" s="38"/>
      <c r="H358" s="38"/>
      <c r="I358" s="39">
        <f t="shared" si="111"/>
        <v>0</v>
      </c>
      <c r="J358" s="64"/>
      <c r="K358" s="40">
        <f t="shared" si="112"/>
        <v>365</v>
      </c>
      <c r="L358" s="39">
        <f t="shared" si="113"/>
        <v>1</v>
      </c>
    </row>
    <row r="359" spans="1:12" ht="12.75" customHeight="1">
      <c r="A359" s="32" t="s">
        <v>1240</v>
      </c>
      <c r="B359" s="32" t="s">
        <v>1265</v>
      </c>
      <c r="C359" s="32" t="s">
        <v>1266</v>
      </c>
      <c r="D359" s="56"/>
      <c r="E359" s="167">
        <v>365</v>
      </c>
      <c r="F359" s="5"/>
      <c r="G359" s="13" t="s">
        <v>30</v>
      </c>
      <c r="H359" s="38">
        <v>49</v>
      </c>
      <c r="I359" s="39">
        <f t="shared" si="111"/>
        <v>0.13424657534246576</v>
      </c>
      <c r="J359" s="64"/>
      <c r="K359" s="40">
        <f t="shared" si="112"/>
        <v>316</v>
      </c>
      <c r="L359" s="39">
        <f t="shared" si="113"/>
        <v>0.86575342465753424</v>
      </c>
    </row>
    <row r="360" spans="1:12" ht="12.75" customHeight="1">
      <c r="A360" s="32" t="s">
        <v>1240</v>
      </c>
      <c r="B360" s="32" t="s">
        <v>1267</v>
      </c>
      <c r="C360" s="32" t="s">
        <v>1268</v>
      </c>
      <c r="D360" s="56"/>
      <c r="E360" s="167">
        <v>365</v>
      </c>
      <c r="F360" s="5"/>
      <c r="G360" s="38"/>
      <c r="H360" s="38"/>
      <c r="I360" s="39">
        <f t="shared" si="111"/>
        <v>0</v>
      </c>
      <c r="J360" s="64"/>
      <c r="K360" s="40">
        <f t="shared" si="112"/>
        <v>365</v>
      </c>
      <c r="L360" s="39">
        <f t="shared" si="113"/>
        <v>1</v>
      </c>
    </row>
    <row r="361" spans="1:12" ht="12.75" customHeight="1">
      <c r="A361" s="32" t="s">
        <v>1240</v>
      </c>
      <c r="B361" s="32" t="s">
        <v>1269</v>
      </c>
      <c r="C361" s="32" t="s">
        <v>1270</v>
      </c>
      <c r="D361" s="56"/>
      <c r="E361" s="167">
        <v>365</v>
      </c>
      <c r="F361" s="5"/>
      <c r="G361" s="38"/>
      <c r="H361" s="38"/>
      <c r="I361" s="39">
        <f t="shared" si="111"/>
        <v>0</v>
      </c>
      <c r="J361" s="64"/>
      <c r="K361" s="40">
        <f t="shared" si="112"/>
        <v>365</v>
      </c>
      <c r="L361" s="39">
        <f t="shared" si="113"/>
        <v>1</v>
      </c>
    </row>
    <row r="362" spans="1:12" ht="12.75" customHeight="1">
      <c r="A362" s="35" t="s">
        <v>1240</v>
      </c>
      <c r="B362" s="35" t="s">
        <v>1271</v>
      </c>
      <c r="C362" s="35" t="s">
        <v>1272</v>
      </c>
      <c r="D362" s="137"/>
      <c r="E362" s="171">
        <v>365</v>
      </c>
      <c r="F362" s="65"/>
      <c r="G362" s="41"/>
      <c r="H362" s="41"/>
      <c r="I362" s="42">
        <f t="shared" si="111"/>
        <v>0</v>
      </c>
      <c r="J362" s="66"/>
      <c r="K362" s="43">
        <f t="shared" si="112"/>
        <v>365</v>
      </c>
      <c r="L362" s="42">
        <f t="shared" si="113"/>
        <v>1</v>
      </c>
    </row>
    <row r="363" spans="1:12" ht="12.75" customHeight="1">
      <c r="A363" s="56"/>
      <c r="B363" s="62">
        <f>COUNTA(B348:B362)</f>
        <v>15</v>
      </c>
      <c r="C363" s="56"/>
      <c r="E363" s="166">
        <f>SUM(E348:E362)</f>
        <v>5475</v>
      </c>
      <c r="F363" s="44"/>
      <c r="G363" s="62">
        <f>COUNTA(G348:G362)</f>
        <v>4</v>
      </c>
      <c r="H363" s="37">
        <f>SUM(H348:H362)</f>
        <v>145</v>
      </c>
      <c r="I363" s="45">
        <f>H363/E363</f>
        <v>2.6484018264840183E-2</v>
      </c>
      <c r="J363" s="142"/>
      <c r="K363" s="54">
        <f>E363-H363</f>
        <v>5330</v>
      </c>
      <c r="L363" s="45">
        <f>K363/E363</f>
        <v>0.97351598173515985</v>
      </c>
    </row>
    <row r="364" spans="1:12" ht="12.75" customHeight="1">
      <c r="A364" s="56"/>
      <c r="B364" s="62"/>
      <c r="C364" s="56"/>
      <c r="E364" s="166"/>
      <c r="F364" s="44"/>
      <c r="G364" s="62"/>
      <c r="H364" s="37"/>
      <c r="I364" s="45"/>
      <c r="J364" s="142"/>
      <c r="K364" s="54"/>
      <c r="L364" s="45"/>
    </row>
    <row r="365" spans="1:12" ht="12.75" customHeight="1">
      <c r="A365" s="32" t="s">
        <v>1273</v>
      </c>
      <c r="B365" s="32" t="s">
        <v>1274</v>
      </c>
      <c r="C365" s="32" t="s">
        <v>1275</v>
      </c>
      <c r="D365" s="56"/>
      <c r="E365" s="167">
        <v>365</v>
      </c>
      <c r="F365" s="5"/>
      <c r="G365" s="13" t="s">
        <v>30</v>
      </c>
      <c r="H365" s="170">
        <v>21</v>
      </c>
      <c r="I365" s="39">
        <f t="shared" ref="I365:I366" si="114">H365/E365</f>
        <v>5.7534246575342465E-2</v>
      </c>
      <c r="J365" s="64"/>
      <c r="K365" s="40">
        <f t="shared" ref="K365:K366" si="115">E365-H365</f>
        <v>344</v>
      </c>
      <c r="L365" s="39">
        <f t="shared" ref="L365:L366" si="116">K365/E365</f>
        <v>0.94246575342465755</v>
      </c>
    </row>
    <row r="366" spans="1:12" ht="12.75" customHeight="1">
      <c r="A366" s="35" t="s">
        <v>1273</v>
      </c>
      <c r="B366" s="35" t="s">
        <v>1276</v>
      </c>
      <c r="C366" s="35" t="s">
        <v>1277</v>
      </c>
      <c r="D366" s="137"/>
      <c r="E366" s="171">
        <v>365</v>
      </c>
      <c r="F366" s="65"/>
      <c r="G366" s="67" t="s">
        <v>30</v>
      </c>
      <c r="H366" s="68">
        <v>43</v>
      </c>
      <c r="I366" s="42">
        <f t="shared" si="114"/>
        <v>0.11780821917808219</v>
      </c>
      <c r="J366" s="66"/>
      <c r="K366" s="43">
        <f t="shared" si="115"/>
        <v>322</v>
      </c>
      <c r="L366" s="42">
        <f t="shared" si="116"/>
        <v>0.88219178082191785</v>
      </c>
    </row>
    <row r="367" spans="1:12" ht="12.75" customHeight="1">
      <c r="A367" s="56"/>
      <c r="B367" s="62">
        <f>COUNTA(B365:B366)</f>
        <v>2</v>
      </c>
      <c r="C367" s="56"/>
      <c r="E367" s="166">
        <f>SUM(E365:E366)</f>
        <v>730</v>
      </c>
      <c r="F367" s="44"/>
      <c r="G367" s="62">
        <f>COUNTA(G365:G366)</f>
        <v>2</v>
      </c>
      <c r="H367" s="37">
        <f>SUM(H365:H366)</f>
        <v>64</v>
      </c>
      <c r="I367" s="45">
        <f>H367/E367</f>
        <v>8.7671232876712329E-2</v>
      </c>
      <c r="J367" s="142"/>
      <c r="K367" s="54">
        <f>E367-H367</f>
        <v>666</v>
      </c>
      <c r="L367" s="45">
        <f>K367/E367</f>
        <v>0.9123287671232877</v>
      </c>
    </row>
    <row r="368" spans="1:12" ht="12.75" customHeight="1">
      <c r="A368" s="56"/>
      <c r="B368" s="62"/>
      <c r="C368" s="56"/>
      <c r="E368" s="166"/>
      <c r="F368" s="44"/>
      <c r="G368" s="62"/>
      <c r="H368" s="37"/>
      <c r="I368" s="45"/>
      <c r="J368" s="142"/>
      <c r="K368" s="54"/>
      <c r="L368" s="45"/>
    </row>
    <row r="369" spans="1:12" ht="12.75" customHeight="1">
      <c r="A369" s="32" t="s">
        <v>1278</v>
      </c>
      <c r="B369" s="32" t="s">
        <v>1279</v>
      </c>
      <c r="C369" s="32" t="s">
        <v>1280</v>
      </c>
      <c r="D369" s="56"/>
      <c r="E369" s="167">
        <v>365</v>
      </c>
      <c r="F369" s="5"/>
      <c r="G369" s="38"/>
      <c r="H369" s="38"/>
      <c r="I369" s="39">
        <f t="shared" ref="I369:I377" si="117">H369/E369</f>
        <v>0</v>
      </c>
      <c r="J369" s="64"/>
      <c r="K369" s="40">
        <f t="shared" ref="K369:K377" si="118">E369-H369</f>
        <v>365</v>
      </c>
      <c r="L369" s="39">
        <f t="shared" ref="L369:L377" si="119">K369/E369</f>
        <v>1</v>
      </c>
    </row>
    <row r="370" spans="1:12" ht="12.75" customHeight="1">
      <c r="A370" s="32" t="s">
        <v>1278</v>
      </c>
      <c r="B370" s="32" t="s">
        <v>1281</v>
      </c>
      <c r="C370" s="32" t="s">
        <v>1282</v>
      </c>
      <c r="D370" s="56"/>
      <c r="E370" s="167">
        <v>365</v>
      </c>
      <c r="F370" s="5"/>
      <c r="G370" s="38"/>
      <c r="H370" s="38"/>
      <c r="I370" s="39">
        <f t="shared" si="117"/>
        <v>0</v>
      </c>
      <c r="J370" s="64"/>
      <c r="K370" s="40">
        <f t="shared" si="118"/>
        <v>365</v>
      </c>
      <c r="L370" s="39">
        <f t="shared" si="119"/>
        <v>1</v>
      </c>
    </row>
    <row r="371" spans="1:12" ht="12.75" customHeight="1">
      <c r="A371" s="32" t="s">
        <v>1278</v>
      </c>
      <c r="B371" s="32" t="s">
        <v>1283</v>
      </c>
      <c r="C371" s="32" t="s">
        <v>1284</v>
      </c>
      <c r="D371" s="56"/>
      <c r="E371" s="167">
        <v>365</v>
      </c>
      <c r="F371" s="5"/>
      <c r="G371" s="38"/>
      <c r="H371" s="38"/>
      <c r="I371" s="39">
        <f t="shared" si="117"/>
        <v>0</v>
      </c>
      <c r="J371" s="64"/>
      <c r="K371" s="40">
        <f t="shared" si="118"/>
        <v>365</v>
      </c>
      <c r="L371" s="39">
        <f t="shared" si="119"/>
        <v>1</v>
      </c>
    </row>
    <row r="372" spans="1:12" ht="12.75" customHeight="1">
      <c r="A372" s="32" t="s">
        <v>1278</v>
      </c>
      <c r="B372" s="32" t="s">
        <v>1285</v>
      </c>
      <c r="C372" s="32" t="s">
        <v>1286</v>
      </c>
      <c r="D372" s="56"/>
      <c r="E372" s="167">
        <v>365</v>
      </c>
      <c r="F372" s="5"/>
      <c r="G372" s="13"/>
      <c r="H372" s="38"/>
      <c r="I372" s="39">
        <f t="shared" si="117"/>
        <v>0</v>
      </c>
      <c r="J372" s="64"/>
      <c r="K372" s="40">
        <f t="shared" si="118"/>
        <v>365</v>
      </c>
      <c r="L372" s="39">
        <f t="shared" si="119"/>
        <v>1</v>
      </c>
    </row>
    <row r="373" spans="1:12" ht="12.75" customHeight="1">
      <c r="A373" s="32" t="s">
        <v>1278</v>
      </c>
      <c r="B373" s="32" t="s">
        <v>1287</v>
      </c>
      <c r="C373" s="32" t="s">
        <v>1288</v>
      </c>
      <c r="D373" s="56"/>
      <c r="E373" s="167">
        <v>365</v>
      </c>
      <c r="F373" s="5"/>
      <c r="G373" s="38"/>
      <c r="H373" s="38"/>
      <c r="I373" s="39">
        <f t="shared" si="117"/>
        <v>0</v>
      </c>
      <c r="J373" s="64"/>
      <c r="K373" s="40">
        <f t="shared" si="118"/>
        <v>365</v>
      </c>
      <c r="L373" s="39">
        <f t="shared" si="119"/>
        <v>1</v>
      </c>
    </row>
    <row r="374" spans="1:12" ht="12.75" customHeight="1">
      <c r="A374" s="32" t="s">
        <v>1278</v>
      </c>
      <c r="B374" s="32" t="s">
        <v>1291</v>
      </c>
      <c r="C374" s="32" t="s">
        <v>1292</v>
      </c>
      <c r="D374" s="56"/>
      <c r="E374" s="167">
        <v>365</v>
      </c>
      <c r="F374" s="5"/>
      <c r="G374" s="38"/>
      <c r="H374" s="38"/>
      <c r="I374" s="39">
        <f t="shared" si="117"/>
        <v>0</v>
      </c>
      <c r="J374" s="64"/>
      <c r="K374" s="40">
        <f t="shared" si="118"/>
        <v>365</v>
      </c>
      <c r="L374" s="39">
        <f t="shared" si="119"/>
        <v>1</v>
      </c>
    </row>
    <row r="375" spans="1:12" ht="12.75" customHeight="1">
      <c r="A375" s="32" t="s">
        <v>1278</v>
      </c>
      <c r="B375" s="32" t="s">
        <v>1295</v>
      </c>
      <c r="C375" s="32" t="s">
        <v>1296</v>
      </c>
      <c r="D375" s="56"/>
      <c r="E375" s="167">
        <v>365</v>
      </c>
      <c r="F375" s="5"/>
      <c r="G375" s="38"/>
      <c r="H375" s="38"/>
      <c r="I375" s="39">
        <f t="shared" si="117"/>
        <v>0</v>
      </c>
      <c r="J375" s="64"/>
      <c r="K375" s="40">
        <f t="shared" si="118"/>
        <v>365</v>
      </c>
      <c r="L375" s="39">
        <f t="shared" si="119"/>
        <v>1</v>
      </c>
    </row>
    <row r="376" spans="1:12" ht="12.75" customHeight="1">
      <c r="A376" s="32" t="s">
        <v>1278</v>
      </c>
      <c r="B376" s="32" t="s">
        <v>1297</v>
      </c>
      <c r="C376" s="32" t="s">
        <v>1298</v>
      </c>
      <c r="D376" s="56"/>
      <c r="E376" s="167">
        <v>365</v>
      </c>
      <c r="F376" s="5"/>
      <c r="G376" s="38"/>
      <c r="H376" s="38"/>
      <c r="I376" s="39">
        <f t="shared" si="117"/>
        <v>0</v>
      </c>
      <c r="J376" s="64"/>
      <c r="K376" s="40">
        <f t="shared" si="118"/>
        <v>365</v>
      </c>
      <c r="L376" s="39">
        <f t="shared" si="119"/>
        <v>1</v>
      </c>
    </row>
    <row r="377" spans="1:12" ht="12.75" customHeight="1">
      <c r="A377" s="35" t="s">
        <v>1278</v>
      </c>
      <c r="B377" s="35" t="s">
        <v>1301</v>
      </c>
      <c r="C377" s="35" t="s">
        <v>1302</v>
      </c>
      <c r="D377" s="137"/>
      <c r="E377" s="171">
        <v>365</v>
      </c>
      <c r="F377" s="65"/>
      <c r="G377" s="41"/>
      <c r="H377" s="41"/>
      <c r="I377" s="42">
        <f t="shared" si="117"/>
        <v>0</v>
      </c>
      <c r="J377" s="66"/>
      <c r="K377" s="43">
        <f t="shared" si="118"/>
        <v>365</v>
      </c>
      <c r="L377" s="42">
        <f t="shared" si="119"/>
        <v>1</v>
      </c>
    </row>
    <row r="378" spans="1:12" ht="12.75" customHeight="1">
      <c r="A378" s="56"/>
      <c r="B378" s="62">
        <f>COUNTA(B369:B377)</f>
        <v>9</v>
      </c>
      <c r="C378" s="56"/>
      <c r="E378" s="166">
        <f>SUM(E369:E377)</f>
        <v>3285</v>
      </c>
      <c r="F378" s="44"/>
      <c r="G378" s="62">
        <f>COUNTA(G369:G377)</f>
        <v>0</v>
      </c>
      <c r="H378" s="37">
        <f>SUM(H369:H377)</f>
        <v>0</v>
      </c>
      <c r="I378" s="45">
        <f>H378/E378</f>
        <v>0</v>
      </c>
      <c r="J378" s="142"/>
      <c r="K378" s="54">
        <f>E378-H378</f>
        <v>3285</v>
      </c>
      <c r="L378" s="45">
        <f>K378/E378</f>
        <v>1</v>
      </c>
    </row>
    <row r="379" spans="1:12" ht="12.75" customHeight="1">
      <c r="A379" s="56"/>
      <c r="B379" s="62"/>
      <c r="C379" s="56"/>
      <c r="E379" s="166"/>
      <c r="F379" s="44"/>
      <c r="G379" s="62"/>
      <c r="H379" s="37"/>
      <c r="I379" s="45"/>
      <c r="J379" s="142"/>
      <c r="K379" s="54"/>
      <c r="L379" s="45"/>
    </row>
    <row r="380" spans="1:12">
      <c r="A380" s="32"/>
      <c r="B380" s="33"/>
      <c r="C380" s="32"/>
      <c r="E380" s="37"/>
      <c r="F380" s="44"/>
      <c r="G380" s="33"/>
      <c r="H380" s="37"/>
      <c r="I380" s="45"/>
      <c r="J380" s="78"/>
      <c r="K380" s="54"/>
      <c r="L380" s="45"/>
    </row>
    <row r="381" spans="1:12">
      <c r="B381" s="102" t="s">
        <v>148</v>
      </c>
      <c r="C381" s="117"/>
      <c r="D381" s="118"/>
      <c r="G381" s="38"/>
      <c r="H381" s="38"/>
    </row>
    <row r="382" spans="1:12">
      <c r="B382" s="102"/>
      <c r="C382" s="120" t="s">
        <v>108</v>
      </c>
      <c r="D382" s="118"/>
      <c r="E382" s="101">
        <f>SUM(B16+B27+B44+B54+B57+B73+B76+B88+B102+B110+B118+B127+B130+B141+B149+B164+B167+B179+B190+B210+B229+B242+B256+B272+B281+B297+B306+B324+B334+B340+B346+B363+B367+B378)</f>
        <v>309</v>
      </c>
      <c r="G382" s="38"/>
      <c r="H382" s="38"/>
    </row>
    <row r="383" spans="1:12">
      <c r="B383" s="102"/>
      <c r="C383" s="120" t="s">
        <v>149</v>
      </c>
      <c r="D383" s="118"/>
      <c r="E383" s="100">
        <f>SUM(E16+E27+E44+E54+E57+E73+E76+E88+E102+E110+E118+E127+E130+E141+E149+E164+E167+E179+E190+E210+E229+E242+E256+E272+E281+E297+E306+E324+E334+E340+E346+E363+E367+E378)</f>
        <v>112785</v>
      </c>
      <c r="G383" s="38"/>
      <c r="H383" s="38"/>
    </row>
    <row r="384" spans="1:12">
      <c r="B384" s="119"/>
      <c r="C384" s="120" t="s">
        <v>139</v>
      </c>
      <c r="D384" s="101"/>
      <c r="E384" s="101">
        <f>SUM(G16+G27+G44+G54+G57+G73+G76+G88+G102+G110+G118+G127+G130+G141+G149+G164+G167+G179+G190+G210+G229+G242+G256+G272+G281+G297+G306+G324+G334+G340+G346+G363+G367+G378)</f>
        <v>83</v>
      </c>
      <c r="G384" s="38"/>
      <c r="H384" s="38"/>
    </row>
    <row r="385" spans="2:8">
      <c r="B385" s="119"/>
      <c r="C385" s="120" t="s">
        <v>150</v>
      </c>
      <c r="D385" s="101" t="e">
        <f>SUM(D17+D26+D27+#REF!)</f>
        <v>#REF!</v>
      </c>
      <c r="E385" s="100">
        <f>SUM(H16+H27+H44+H54+H57+H73+H76+H88+H102+H110+H118+H127+H130+H141+H149+H164+H167+H179+H190+H210+H229+H242+H256+H272+H281+H297+H306+H324+H334+H340+H346+H363+H367+H378)</f>
        <v>2645</v>
      </c>
      <c r="G385" s="38"/>
      <c r="H385" s="38"/>
    </row>
    <row r="386" spans="2:8">
      <c r="B386" s="119"/>
      <c r="C386" s="120" t="s">
        <v>151</v>
      </c>
      <c r="D386" s="101" t="e">
        <f>SUM(E17+E26+E27+#REF!)</f>
        <v>#REF!</v>
      </c>
      <c r="E386" s="128">
        <f>E385/E383</f>
        <v>2.3451700137429622E-2</v>
      </c>
      <c r="G386" s="38"/>
      <c r="H386" s="38"/>
    </row>
    <row r="387" spans="2:8">
      <c r="C387" s="120" t="s">
        <v>152</v>
      </c>
      <c r="E387" s="100">
        <f>SUM(K16+K27+K44+K54+K57+K73+K76+K88+K102+K110+K118+K127+K130+K141+K149+K164+K167+K179+K190+K210+K229+K242+K256+K272+K281+K297+K306+K324+K334+K340+K346+K363+K367+K378)</f>
        <v>110140</v>
      </c>
      <c r="G387" s="38"/>
      <c r="H387" s="38"/>
    </row>
    <row r="388" spans="2:8">
      <c r="C388" s="120" t="s">
        <v>153</v>
      </c>
      <c r="E388" s="128">
        <f>E387/E383</f>
        <v>0.97654829986257041</v>
      </c>
      <c r="G388" s="38"/>
      <c r="H388" s="38"/>
    </row>
    <row r="389" spans="2:8">
      <c r="G389" s="38"/>
      <c r="H389" s="38"/>
    </row>
    <row r="390" spans="2:8">
      <c r="G390" s="38"/>
      <c r="H390" s="38"/>
    </row>
    <row r="391" spans="2:8">
      <c r="G391" s="38"/>
      <c r="H391" s="38"/>
    </row>
    <row r="392" spans="2:8">
      <c r="G392" s="38"/>
      <c r="H392" s="38"/>
    </row>
    <row r="393" spans="2:8">
      <c r="G393" s="38"/>
      <c r="H393" s="38"/>
    </row>
  </sheetData>
  <sortState ref="A191:L208">
    <sortCondition ref="C191:C208"/>
  </sortState>
  <mergeCells count="3">
    <mergeCell ref="G1:I1"/>
    <mergeCell ref="K1:L1"/>
    <mergeCell ref="B1:C1"/>
  </mergeCells>
  <phoneticPr fontId="3" type="noConversion"/>
  <printOptions horizontalCentered="1" gridLines="1"/>
  <pageMargins left="0.5" right="0.5" top="1.5" bottom="0.75" header="0.5" footer="0.5"/>
  <pageSetup scale="80" orientation="landscape" r:id="rId1"/>
  <headerFooter alignWithMargins="0">
    <oddHeader>&amp;C&amp;"Arial,Bold"&amp;16 2010 Swimming Season
Florida Beach Days at Monitored Beaches</oddHeader>
    <oddFooter>&amp;R&amp;P of &amp;N</oddFooter>
  </headerFooter>
</worksheet>
</file>

<file path=xl/worksheets/sheet8.xml><?xml version="1.0" encoding="utf-8"?>
<worksheet xmlns="http://schemas.openxmlformats.org/spreadsheetml/2006/main" xmlns:r="http://schemas.openxmlformats.org/officeDocument/2006/relationships">
  <dimension ref="A1:J34"/>
  <sheetViews>
    <sheetView workbookViewId="0"/>
  </sheetViews>
  <sheetFormatPr defaultRowHeight="12.75"/>
  <cols>
    <col min="1" max="1" width="12.7109375" style="1" customWidth="1"/>
    <col min="2" max="2" width="8.28515625" style="1" customWidth="1"/>
    <col min="3" max="3" width="38.140625" style="21" customWidth="1"/>
    <col min="4" max="4" width="16.7109375" style="1" customWidth="1"/>
    <col min="5" max="6" width="13" style="22" customWidth="1"/>
    <col min="7" max="7" width="9.28515625" style="23" customWidth="1"/>
    <col min="8" max="8" width="12.28515625" style="1" customWidth="1"/>
    <col min="9" max="10" width="13.42578125" style="1" customWidth="1"/>
  </cols>
  <sheetData>
    <row r="1" spans="1:10" ht="27.75">
      <c r="A1" s="25" t="s">
        <v>13</v>
      </c>
      <c r="B1" s="25" t="s">
        <v>14</v>
      </c>
      <c r="C1" s="25" t="s">
        <v>70</v>
      </c>
      <c r="D1" s="25" t="s">
        <v>95</v>
      </c>
      <c r="E1" s="26" t="s">
        <v>96</v>
      </c>
      <c r="F1" s="26" t="s">
        <v>97</v>
      </c>
      <c r="G1" s="27" t="s">
        <v>98</v>
      </c>
      <c r="H1" s="25" t="s">
        <v>99</v>
      </c>
      <c r="I1" s="25" t="s">
        <v>100</v>
      </c>
      <c r="J1" s="25" t="s">
        <v>101</v>
      </c>
    </row>
    <row r="2" spans="1:10">
      <c r="A2" s="73" t="s">
        <v>458</v>
      </c>
      <c r="B2" s="73" t="s">
        <v>465</v>
      </c>
      <c r="C2" s="73" t="s">
        <v>466</v>
      </c>
      <c r="D2" s="73" t="s">
        <v>33</v>
      </c>
      <c r="E2" s="75">
        <v>40360</v>
      </c>
      <c r="F2" s="75">
        <v>40361</v>
      </c>
      <c r="G2" s="73">
        <v>1</v>
      </c>
      <c r="H2" s="73" t="s">
        <v>162</v>
      </c>
      <c r="I2" s="73" t="s">
        <v>12</v>
      </c>
      <c r="J2" s="73" t="s">
        <v>12</v>
      </c>
    </row>
    <row r="3" spans="1:10">
      <c r="A3" s="73" t="s">
        <v>458</v>
      </c>
      <c r="B3" s="73" t="s">
        <v>467</v>
      </c>
      <c r="C3" s="73" t="s">
        <v>468</v>
      </c>
      <c r="D3" s="73" t="s">
        <v>33</v>
      </c>
      <c r="E3" s="75">
        <v>40352</v>
      </c>
      <c r="F3" s="75">
        <v>40354</v>
      </c>
      <c r="G3" s="73">
        <v>2</v>
      </c>
      <c r="H3" s="73" t="s">
        <v>162</v>
      </c>
      <c r="I3" s="73" t="s">
        <v>12</v>
      </c>
      <c r="J3" s="73" t="s">
        <v>12</v>
      </c>
    </row>
    <row r="4" spans="1:10">
      <c r="A4" s="73" t="s">
        <v>458</v>
      </c>
      <c r="B4" s="73" t="s">
        <v>467</v>
      </c>
      <c r="C4" s="73" t="s">
        <v>468</v>
      </c>
      <c r="D4" s="73" t="s">
        <v>33</v>
      </c>
      <c r="E4" s="75">
        <v>40357</v>
      </c>
      <c r="F4" s="75">
        <v>40361</v>
      </c>
      <c r="G4" s="73">
        <v>4</v>
      </c>
      <c r="H4" s="73" t="s">
        <v>162</v>
      </c>
      <c r="I4" s="73" t="s">
        <v>12</v>
      </c>
      <c r="J4" s="73" t="s">
        <v>12</v>
      </c>
    </row>
    <row r="5" spans="1:10">
      <c r="A5" s="173" t="s">
        <v>458</v>
      </c>
      <c r="B5" s="173" t="s">
        <v>471</v>
      </c>
      <c r="C5" s="173" t="s">
        <v>472</v>
      </c>
      <c r="D5" s="173" t="s">
        <v>33</v>
      </c>
      <c r="E5" s="174">
        <v>40357</v>
      </c>
      <c r="F5" s="174">
        <v>40361</v>
      </c>
      <c r="G5" s="173">
        <v>4</v>
      </c>
      <c r="H5" s="173" t="s">
        <v>162</v>
      </c>
      <c r="I5" s="173" t="s">
        <v>12</v>
      </c>
      <c r="J5" s="173" t="s">
        <v>12</v>
      </c>
    </row>
    <row r="6" spans="1:10">
      <c r="A6" s="73" t="s">
        <v>458</v>
      </c>
      <c r="B6" s="73" t="s">
        <v>473</v>
      </c>
      <c r="C6" s="73" t="s">
        <v>474</v>
      </c>
      <c r="D6" s="73" t="s">
        <v>33</v>
      </c>
      <c r="E6" s="75">
        <v>40352</v>
      </c>
      <c r="F6" s="75">
        <v>40355</v>
      </c>
      <c r="G6" s="73">
        <v>3</v>
      </c>
      <c r="H6" s="73" t="s">
        <v>162</v>
      </c>
      <c r="I6" s="73" t="s">
        <v>12</v>
      </c>
      <c r="J6" s="73" t="s">
        <v>12</v>
      </c>
    </row>
    <row r="7" spans="1:10">
      <c r="A7" s="183" t="s">
        <v>458</v>
      </c>
      <c r="B7" s="183" t="s">
        <v>473</v>
      </c>
      <c r="C7" s="183" t="s">
        <v>474</v>
      </c>
      <c r="D7" s="183" t="s">
        <v>33</v>
      </c>
      <c r="E7" s="184">
        <v>40359</v>
      </c>
      <c r="F7" s="184">
        <v>40361</v>
      </c>
      <c r="G7" s="183">
        <v>2</v>
      </c>
      <c r="H7" s="183" t="s">
        <v>162</v>
      </c>
      <c r="I7" s="183" t="s">
        <v>12</v>
      </c>
      <c r="J7" s="183" t="s">
        <v>12</v>
      </c>
    </row>
    <row r="8" spans="1:10">
      <c r="A8" s="73" t="s">
        <v>458</v>
      </c>
      <c r="B8" s="73" t="s">
        <v>481</v>
      </c>
      <c r="C8" s="73" t="s">
        <v>482</v>
      </c>
      <c r="D8" s="73" t="s">
        <v>33</v>
      </c>
      <c r="E8" s="75">
        <v>40352</v>
      </c>
      <c r="F8" s="75">
        <v>40354</v>
      </c>
      <c r="G8" s="73">
        <v>2</v>
      </c>
      <c r="H8" s="73" t="s">
        <v>162</v>
      </c>
      <c r="I8" s="73" t="s">
        <v>12</v>
      </c>
      <c r="J8" s="73" t="s">
        <v>12</v>
      </c>
    </row>
    <row r="9" spans="1:10">
      <c r="A9" s="73" t="s">
        <v>458</v>
      </c>
      <c r="B9" s="73" t="s">
        <v>481</v>
      </c>
      <c r="C9" s="73" t="s">
        <v>482</v>
      </c>
      <c r="D9" s="73" t="s">
        <v>33</v>
      </c>
      <c r="E9" s="75">
        <v>40357</v>
      </c>
      <c r="F9" s="75">
        <v>40361</v>
      </c>
      <c r="G9" s="73">
        <v>4</v>
      </c>
      <c r="H9" s="73" t="s">
        <v>162</v>
      </c>
      <c r="I9" s="73" t="s">
        <v>12</v>
      </c>
      <c r="J9" s="73" t="s">
        <v>12</v>
      </c>
    </row>
    <row r="10" spans="1:10">
      <c r="A10" s="73" t="s">
        <v>458</v>
      </c>
      <c r="B10" s="73" t="s">
        <v>483</v>
      </c>
      <c r="C10" s="73" t="s">
        <v>484</v>
      </c>
      <c r="D10" s="73" t="s">
        <v>33</v>
      </c>
      <c r="E10" s="75">
        <v>40337</v>
      </c>
      <c r="F10" s="75">
        <v>40347</v>
      </c>
      <c r="G10" s="73">
        <v>10</v>
      </c>
      <c r="H10" s="73" t="s">
        <v>162</v>
      </c>
      <c r="I10" s="73" t="s">
        <v>12</v>
      </c>
      <c r="J10" s="73" t="s">
        <v>12</v>
      </c>
    </row>
    <row r="11" spans="1:10">
      <c r="A11" s="74" t="s">
        <v>458</v>
      </c>
      <c r="B11" s="74" t="s">
        <v>483</v>
      </c>
      <c r="C11" s="74" t="s">
        <v>484</v>
      </c>
      <c r="D11" s="74" t="s">
        <v>33</v>
      </c>
      <c r="E11" s="76">
        <v>40359</v>
      </c>
      <c r="F11" s="76">
        <v>40361</v>
      </c>
      <c r="G11" s="74">
        <v>2</v>
      </c>
      <c r="H11" s="74" t="s">
        <v>162</v>
      </c>
      <c r="I11" s="74" t="s">
        <v>12</v>
      </c>
      <c r="J11" s="74" t="s">
        <v>12</v>
      </c>
    </row>
    <row r="12" spans="1:10">
      <c r="A12" s="32"/>
      <c r="B12" s="63">
        <f>SUM(IF(FREQUENCY(MATCH(B2:B11,B2:B11,0),MATCH(B2:B11,B2:B11,0))&gt;0,1))-1</f>
        <v>5</v>
      </c>
      <c r="C12" s="33"/>
      <c r="D12" s="29">
        <f>COUNTA(D2:D11)-1</f>
        <v>9</v>
      </c>
      <c r="E12" s="29"/>
      <c r="F12" s="29"/>
      <c r="G12" s="29">
        <f>SUM(G2:G11)-4</f>
        <v>30</v>
      </c>
      <c r="H12" s="32"/>
      <c r="I12" s="32"/>
      <c r="J12" s="32"/>
    </row>
    <row r="13" spans="1:10">
      <c r="A13" s="32"/>
      <c r="B13" s="63"/>
      <c r="C13" s="33"/>
      <c r="D13" s="29"/>
      <c r="E13" s="29"/>
      <c r="F13" s="29"/>
      <c r="G13" s="29"/>
      <c r="H13" s="32"/>
      <c r="I13" s="32"/>
      <c r="J13" s="32"/>
    </row>
    <row r="14" spans="1:10">
      <c r="A14" s="32"/>
      <c r="B14" s="63"/>
      <c r="C14" s="33"/>
      <c r="D14" s="29"/>
      <c r="E14" s="29"/>
      <c r="F14" s="29"/>
      <c r="G14" s="29"/>
      <c r="H14" s="32"/>
      <c r="I14" s="32"/>
      <c r="J14" s="32"/>
    </row>
    <row r="15" spans="1:10">
      <c r="A15" s="73" t="s">
        <v>873</v>
      </c>
      <c r="B15" s="73" t="s">
        <v>874</v>
      </c>
      <c r="C15" s="73" t="s">
        <v>875</v>
      </c>
      <c r="D15" s="73" t="s">
        <v>33</v>
      </c>
      <c r="E15" s="75">
        <v>40345</v>
      </c>
      <c r="F15" s="75">
        <v>40346</v>
      </c>
      <c r="G15" s="73">
        <v>1</v>
      </c>
      <c r="H15" s="73" t="s">
        <v>162</v>
      </c>
      <c r="I15" s="73" t="s">
        <v>12</v>
      </c>
      <c r="J15" s="73" t="s">
        <v>12</v>
      </c>
    </row>
    <row r="16" spans="1:10">
      <c r="A16" s="73" t="s">
        <v>873</v>
      </c>
      <c r="B16" s="73" t="s">
        <v>888</v>
      </c>
      <c r="C16" s="73" t="s">
        <v>889</v>
      </c>
      <c r="D16" s="73" t="s">
        <v>33</v>
      </c>
      <c r="E16" s="75">
        <v>40353</v>
      </c>
      <c r="F16" s="75">
        <v>40354</v>
      </c>
      <c r="G16" s="73">
        <v>1</v>
      </c>
      <c r="H16" s="73" t="s">
        <v>162</v>
      </c>
      <c r="I16" s="73" t="s">
        <v>12</v>
      </c>
      <c r="J16" s="73" t="s">
        <v>12</v>
      </c>
    </row>
    <row r="17" spans="1:10">
      <c r="A17" s="74" t="s">
        <v>873</v>
      </c>
      <c r="B17" s="74" t="s">
        <v>892</v>
      </c>
      <c r="C17" s="74" t="s">
        <v>893</v>
      </c>
      <c r="D17" s="74" t="s">
        <v>33</v>
      </c>
      <c r="E17" s="76">
        <v>40353</v>
      </c>
      <c r="F17" s="76">
        <v>40354</v>
      </c>
      <c r="G17" s="74">
        <v>1</v>
      </c>
      <c r="H17" s="74" t="s">
        <v>162</v>
      </c>
      <c r="I17" s="74" t="s">
        <v>12</v>
      </c>
      <c r="J17" s="74" t="s">
        <v>12</v>
      </c>
    </row>
    <row r="18" spans="1:10">
      <c r="A18" s="32"/>
      <c r="B18" s="63">
        <f>SUM(IF(FREQUENCY(MATCH(B15:B17,B15:B17,0),MATCH(B15:B17,B15:B17,0))&gt;0,1))</f>
        <v>3</v>
      </c>
      <c r="C18" s="33"/>
      <c r="D18" s="29">
        <f>COUNTA(D15:D17)</f>
        <v>3</v>
      </c>
      <c r="E18" s="29"/>
      <c r="F18" s="29"/>
      <c r="G18" s="29">
        <f>SUM(G15:G17)</f>
        <v>3</v>
      </c>
      <c r="H18" s="32"/>
      <c r="I18" s="32"/>
      <c r="J18" s="32"/>
    </row>
    <row r="19" spans="1:10">
      <c r="A19" s="32"/>
      <c r="B19" s="63"/>
      <c r="C19" s="33"/>
      <c r="D19" s="29"/>
      <c r="E19" s="29"/>
      <c r="F19" s="29"/>
      <c r="G19" s="29"/>
      <c r="H19" s="32"/>
      <c r="I19" s="32"/>
      <c r="J19" s="32"/>
    </row>
    <row r="20" spans="1:10">
      <c r="A20" s="32"/>
      <c r="B20" s="63"/>
      <c r="C20" s="33"/>
      <c r="D20" s="29"/>
      <c r="E20" s="29"/>
      <c r="F20" s="29"/>
      <c r="G20" s="29"/>
      <c r="H20" s="32"/>
      <c r="I20" s="32"/>
      <c r="J20" s="32"/>
    </row>
    <row r="21" spans="1:10">
      <c r="A21" s="73" t="s">
        <v>1278</v>
      </c>
      <c r="B21" s="73" t="s">
        <v>1285</v>
      </c>
      <c r="C21" s="73" t="s">
        <v>1286</v>
      </c>
      <c r="D21" s="73" t="s">
        <v>33</v>
      </c>
      <c r="E21" s="75">
        <v>40352</v>
      </c>
      <c r="F21" s="75">
        <v>40354</v>
      </c>
      <c r="G21" s="73">
        <v>2</v>
      </c>
      <c r="H21" s="73" t="s">
        <v>162</v>
      </c>
      <c r="I21" s="73" t="s">
        <v>12</v>
      </c>
      <c r="J21" s="73" t="s">
        <v>12</v>
      </c>
    </row>
    <row r="22" spans="1:10">
      <c r="A22" s="74" t="s">
        <v>1278</v>
      </c>
      <c r="B22" s="74" t="s">
        <v>1285</v>
      </c>
      <c r="C22" s="74" t="s">
        <v>1286</v>
      </c>
      <c r="D22" s="74" t="s">
        <v>33</v>
      </c>
      <c r="E22" s="76">
        <v>40359</v>
      </c>
      <c r="F22" s="76">
        <v>40361</v>
      </c>
      <c r="G22" s="74">
        <v>2</v>
      </c>
      <c r="H22" s="74" t="s">
        <v>162</v>
      </c>
      <c r="I22" s="74" t="s">
        <v>12</v>
      </c>
      <c r="J22" s="74" t="s">
        <v>12</v>
      </c>
    </row>
    <row r="23" spans="1:10">
      <c r="A23" s="32"/>
      <c r="B23" s="63">
        <f>SUM(IF(FREQUENCY(MATCH(B21:B22,B21:B22,0),MATCH(B21:B22,B21:B22,0))&gt;0,1))</f>
        <v>1</v>
      </c>
      <c r="C23" s="33"/>
      <c r="D23" s="29">
        <f>COUNTA(D21:D22)</f>
        <v>2</v>
      </c>
      <c r="E23" s="29"/>
      <c r="F23" s="29"/>
      <c r="G23" s="29">
        <f>SUM(G21:G22)</f>
        <v>4</v>
      </c>
      <c r="H23" s="32"/>
      <c r="I23" s="32"/>
      <c r="J23" s="32"/>
    </row>
    <row r="24" spans="1:10">
      <c r="A24" s="32"/>
      <c r="B24" s="63"/>
      <c r="C24" s="33"/>
      <c r="D24" s="29"/>
      <c r="E24" s="29"/>
      <c r="F24" s="29"/>
      <c r="G24" s="29"/>
      <c r="H24" s="32"/>
      <c r="I24" s="32"/>
      <c r="J24" s="32"/>
    </row>
    <row r="25" spans="1:10">
      <c r="A25" s="32"/>
      <c r="B25" s="172"/>
      <c r="C25" s="165" t="s">
        <v>1384</v>
      </c>
      <c r="D25" s="29"/>
      <c r="E25" s="29"/>
      <c r="F25" s="29"/>
      <c r="G25" s="29"/>
      <c r="H25" s="32"/>
      <c r="I25" s="32"/>
      <c r="J25" s="32"/>
    </row>
    <row r="26" spans="1:10">
      <c r="A26" s="32"/>
      <c r="B26" s="185"/>
      <c r="C26" s="165" t="s">
        <v>1391</v>
      </c>
      <c r="D26" s="29"/>
      <c r="E26" s="29"/>
      <c r="F26" s="29"/>
      <c r="G26" s="29"/>
      <c r="H26" s="32"/>
      <c r="I26" s="32"/>
      <c r="J26" s="32"/>
    </row>
    <row r="27" spans="1:10">
      <c r="A27" s="32"/>
      <c r="B27" s="63"/>
      <c r="C27" s="33"/>
      <c r="D27" s="29"/>
      <c r="E27" s="29"/>
      <c r="F27" s="29"/>
      <c r="G27" s="29"/>
      <c r="H27" s="32"/>
      <c r="I27" s="32"/>
      <c r="J27" s="32"/>
    </row>
    <row r="28" spans="1:10">
      <c r="A28" s="32"/>
      <c r="B28" s="102" t="s">
        <v>1385</v>
      </c>
      <c r="C28" s="117"/>
      <c r="D28" s="118"/>
      <c r="E28" s="118"/>
      <c r="F28" s="29"/>
      <c r="G28" s="29"/>
      <c r="H28" s="32"/>
      <c r="I28" s="32"/>
      <c r="J28" s="32"/>
    </row>
    <row r="29" spans="1:10">
      <c r="A29" s="32"/>
      <c r="C29" s="119"/>
      <c r="D29" s="120" t="s">
        <v>1386</v>
      </c>
      <c r="E29" s="101">
        <f>SUM(B12+B18++B23)</f>
        <v>9</v>
      </c>
      <c r="F29" s="29"/>
      <c r="G29" s="29"/>
      <c r="H29" s="32"/>
      <c r="I29" s="32"/>
      <c r="J29" s="32"/>
    </row>
    <row r="30" spans="1:10">
      <c r="A30" s="32"/>
      <c r="C30" s="119"/>
      <c r="D30" s="120" t="s">
        <v>1387</v>
      </c>
      <c r="E30" s="101">
        <f>SUM(D12+D18+D23)</f>
        <v>14</v>
      </c>
      <c r="F30" s="29"/>
      <c r="G30" s="29"/>
      <c r="H30" s="32"/>
      <c r="I30" s="32"/>
      <c r="J30" s="32"/>
    </row>
    <row r="31" spans="1:10">
      <c r="A31" s="32"/>
      <c r="C31" s="119"/>
      <c r="D31" s="120" t="s">
        <v>1388</v>
      </c>
      <c r="E31" s="100">
        <f>SUM(G12+G18+G23)</f>
        <v>37</v>
      </c>
      <c r="F31" s="29"/>
      <c r="G31" s="29"/>
      <c r="H31" s="32"/>
      <c r="I31" s="32"/>
      <c r="J31" s="32"/>
    </row>
    <row r="32" spans="1:10">
      <c r="A32" s="32"/>
      <c r="B32" s="119"/>
      <c r="C32" s="117"/>
      <c r="D32" s="118"/>
      <c r="E32" s="118"/>
      <c r="F32" s="29"/>
      <c r="G32" s="29"/>
      <c r="H32" s="32"/>
      <c r="I32" s="32"/>
      <c r="J32" s="32"/>
    </row>
    <row r="33" spans="8:10">
      <c r="H33" s="73"/>
      <c r="I33" s="47"/>
      <c r="J33" s="92"/>
    </row>
    <row r="34" spans="8:10">
      <c r="H34" s="24"/>
      <c r="I34" s="94"/>
      <c r="J34" s="24"/>
    </row>
  </sheetData>
  <printOptions gridLines="1"/>
  <pageMargins left="0.5" right="0.5" top="1.5" bottom="0.75" header="0.5" footer="0.5"/>
  <pageSetup paperSize="0" scale="80" orientation="landscape" r:id="rId1"/>
  <headerFooter>
    <oddHeader>&amp;C&amp;"Arial,Bold"&amp;16 2010 Swimming Season
Florida Oil Spill-Related Notification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Summary</vt:lpstr>
      <vt:lpstr>Attributes</vt:lpstr>
      <vt:lpstr>Monitoring</vt:lpstr>
      <vt:lpstr>Pollution Sources</vt:lpstr>
      <vt:lpstr>2010 Actions</vt:lpstr>
      <vt:lpstr>Action Durations</vt:lpstr>
      <vt:lpstr>Beach Days</vt:lpstr>
      <vt:lpstr>Oil Actions</vt:lpstr>
      <vt:lpstr>'2010 Actions'!Print_Area</vt:lpstr>
      <vt:lpstr>'Action Durations'!Print_Area</vt:lpstr>
      <vt:lpstr>Attributes!Print_Area</vt:lpstr>
      <vt:lpstr>'Beach Days'!Print_Area</vt:lpstr>
      <vt:lpstr>Monitoring!Print_Area</vt:lpstr>
      <vt:lpstr>'Oil Actions'!Print_Area</vt:lpstr>
      <vt:lpstr>'Pollution Sources'!Print_Area</vt:lpstr>
      <vt:lpstr>Summary!Print_Area</vt:lpstr>
      <vt:lpstr>'2010 Actions'!Print_Titles</vt:lpstr>
      <vt:lpstr>'Action Durations'!Print_Titles</vt:lpstr>
      <vt:lpstr>Attributes!Print_Titles</vt:lpstr>
      <vt:lpstr>'Beach Days'!Print_Titles</vt:lpstr>
      <vt:lpstr>Monitoring!Print_Titles</vt:lpstr>
      <vt:lpstr>'Pollution Sources'!Print_Titles</vt:lpstr>
      <vt:lpstr>Summary!Print_Titles</vt:lpstr>
    </vt:vector>
  </TitlesOfParts>
  <Company>Tetra Tech,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Jonathan.Simpson</cp:lastModifiedBy>
  <cp:lastPrinted>2011-06-23T19:04:59Z</cp:lastPrinted>
  <dcterms:created xsi:type="dcterms:W3CDTF">2006-12-12T20:37:17Z</dcterms:created>
  <dcterms:modified xsi:type="dcterms:W3CDTF">2011-06-23T19:05:15Z</dcterms:modified>
</cp:coreProperties>
</file>